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iicpls01\QC\2D\Projects\2018\Job2913\Status\"/>
    </mc:Choice>
  </mc:AlternateContent>
  <bookViews>
    <workbookView xWindow="0" yWindow="0" windowWidth="15360" windowHeight="7755" tabRatio="848" activeTab="4"/>
  </bookViews>
  <sheets>
    <sheet name="Qlty Objectives" sheetId="1" r:id="rId1"/>
    <sheet name="Summary" sheetId="2" r:id="rId2"/>
    <sheet name="quality analyst analysis" sheetId="3" r:id="rId3"/>
    <sheet name="Er. Cd-Er. Cnt" sheetId="4" r:id="rId4"/>
    <sheet name="Standards" sheetId="5" r:id="rId5"/>
    <sheet name="QC_Status" sheetId="6" r:id="rId6"/>
    <sheet name="2D_LOG" sheetId="7" r:id="rId7"/>
    <sheet name="Acceptance Crieteria_2D" sheetId="8" r:id="rId8"/>
    <sheet name="Production Operator Analysis" sheetId="11" state="hidden" r:id="rId9"/>
  </sheets>
  <externalReferences>
    <externalReference r:id="rId10"/>
  </externalReferences>
  <definedNames>
    <definedName name="_xlnm._FilterDatabase" localSheetId="6" hidden="1">'2D_LOG'!$A$2:$BJ$873</definedName>
    <definedName name="_xlnm._FilterDatabase" localSheetId="3" hidden="1">'Er. Cd-Er. Cnt'!#REF!</definedName>
    <definedName name="_xlnm._FilterDatabase" localSheetId="5" hidden="1">QC_Status!$A$12:$AR$884</definedName>
    <definedName name="_xlnm._FilterDatabase" localSheetId="2" hidden="1">'quality analyst analysis'!#REF!</definedName>
    <definedName name="_xlnm._FilterDatabase" localSheetId="1" hidden="1">Summary!#REF!</definedName>
    <definedName name="Comp" localSheetId="8">[1]Standards!$I$2:$I$11</definedName>
    <definedName name="Comp">Standards!$I$2:$I$11</definedName>
    <definedName name="Emp">Standards!$G$2:$G$14</definedName>
    <definedName name="_xlnm.Extract" localSheetId="3">'Er. Cd-Er. Cnt'!#REF!</definedName>
    <definedName name="_xlnm.Extract" localSheetId="2">'quality analyst analysis'!#REF!</definedName>
    <definedName name="_xlnm.Extract" localSheetId="1">Summary!#REF!</definedName>
    <definedName name="Job" localSheetId="8">[1]Standards!$J$2:$J$15</definedName>
    <definedName name="Job">Standards!$J$2:$J$15</definedName>
    <definedName name="Others" localSheetId="8">[1]Standards!$E$2:$E$11</definedName>
    <definedName name="Others">Standards!$E$2:$E$11</definedName>
    <definedName name="PDQC" localSheetId="8">[1]Standards!$D$2:$D$5</definedName>
    <definedName name="PDQC">Standards!$D$2:$D$5</definedName>
    <definedName name="PRODUCT_CHECKS">Standards!$K$2:$K$5</definedName>
    <definedName name="QC_Task">Standards!$D$2:$D$5</definedName>
    <definedName name="Status" localSheetId="8">[1]Standards!$H$2:$H$5</definedName>
    <definedName name="Status">Standards!$H$2:$H$5</definedName>
    <definedName name="Veri" localSheetId="8">[1]Standards!$F$2:$F$4</definedName>
    <definedName name="Veri">Standards!$F$2:$F$4</definedName>
    <definedName name="Z_3E767A2A_BB50_488D_8D9C_681A15302558_.wvu.Cols" localSheetId="0" hidden="1">'Qlty Objectives'!$E:$E</definedName>
    <definedName name="Z_3E767A2A_BB50_488D_8D9C_681A15302558_.wvu.FilterData" localSheetId="6" hidden="1">'2D_LOG'!$A$2:$BH$873</definedName>
    <definedName name="Z_3E767A2A_BB50_488D_8D9C_681A15302558_.wvu.FilterData" localSheetId="5" hidden="1">QC_Status!$A$12:$AR$12</definedName>
    <definedName name="Z_3E767A2A_BB50_488D_8D9C_681A15302558_.wvu.Rows" localSheetId="3" hidden="1">'Er. Cd-Er. Cnt'!$17:$17</definedName>
    <definedName name="Z_516D6115_3C3E_4D7C_84F1_3D40E0D412CA_.wvu.FilterData" localSheetId="6" hidden="1">'2D_LOG'!$A$2:$BF$500</definedName>
    <definedName name="Z_516D6115_3C3E_4D7C_84F1_3D40E0D412CA_.wvu.FilterData" localSheetId="5" hidden="1">QC_Status!$A$12:$AO$12</definedName>
    <definedName name="Z_516D6115_3C3E_4D7C_84F1_3D40E0D412CA_.wvu.Rows" localSheetId="3" hidden="1">'Er. Cd-Er. Cnt'!$17:$17</definedName>
  </definedNames>
  <calcPr calcId="152511"/>
  <customWorkbookViews>
    <customWorkbookView name="kstk - Personal View" guid="{516D6115-3C3E-4D7C-84F1-3D40E0D412CA}" mergeInterval="0" personalView="1" maximized="1" xWindow="1" yWindow="1" windowWidth="1024" windowHeight="505" tabRatio="836" activeSheetId="6" showComments="commIndAndComment"/>
    <customWorkbookView name="B Krishna prasad - Personal View" guid="{3E767A2A-BB50-488D-8D9C-681A15302558}" mergeInterval="0" personalView="1" maximized="1" windowWidth="1020" windowHeight="543" tabRatio="848" activeSheetId="6"/>
  </customWorkbookViews>
</workbook>
</file>

<file path=xl/calcChain.xml><?xml version="1.0" encoding="utf-8"?>
<calcChain xmlns="http://schemas.openxmlformats.org/spreadsheetml/2006/main">
  <c r="W884" i="6" l="1"/>
  <c r="W883" i="6"/>
  <c r="W882" i="6"/>
  <c r="W881" i="6"/>
  <c r="W880" i="6"/>
  <c r="W879" i="6"/>
  <c r="W878" i="6"/>
  <c r="W877" i="6"/>
  <c r="W876" i="6"/>
  <c r="W875" i="6"/>
  <c r="W874" i="6"/>
  <c r="W873" i="6"/>
  <c r="W872" i="6"/>
  <c r="W871" i="6"/>
  <c r="W870" i="6"/>
  <c r="W869" i="6"/>
  <c r="W868" i="6"/>
  <c r="W867" i="6"/>
  <c r="W866" i="6"/>
  <c r="W865" i="6"/>
  <c r="W864" i="6"/>
  <c r="W863" i="6"/>
  <c r="W862" i="6"/>
  <c r="W861" i="6"/>
  <c r="W860" i="6"/>
  <c r="W859" i="6"/>
  <c r="W858" i="6"/>
  <c r="W857" i="6"/>
  <c r="W856" i="6"/>
  <c r="W855" i="6"/>
  <c r="W854" i="6"/>
  <c r="W853" i="6"/>
  <c r="W852" i="6"/>
  <c r="W851" i="6"/>
  <c r="W850" i="6"/>
  <c r="W849" i="6"/>
  <c r="W848" i="6"/>
  <c r="W847" i="6"/>
  <c r="W846" i="6"/>
  <c r="W845" i="6"/>
  <c r="W844" i="6"/>
  <c r="W843" i="6"/>
  <c r="W842" i="6"/>
  <c r="W841" i="6"/>
  <c r="W840" i="6"/>
  <c r="W839" i="6"/>
  <c r="W838" i="6"/>
  <c r="W837" i="6"/>
  <c r="W836" i="6"/>
  <c r="W835" i="6"/>
  <c r="W834" i="6"/>
  <c r="W833" i="6"/>
  <c r="W832" i="6"/>
  <c r="W831" i="6"/>
  <c r="W830" i="6"/>
  <c r="W829" i="6"/>
  <c r="W828" i="6"/>
  <c r="W827" i="6"/>
  <c r="W826" i="6"/>
  <c r="W825" i="6"/>
  <c r="W824" i="6"/>
  <c r="W823" i="6"/>
  <c r="W822" i="6"/>
  <c r="W821" i="6"/>
  <c r="W820" i="6"/>
  <c r="W819" i="6"/>
  <c r="W818" i="6"/>
  <c r="W817" i="6"/>
  <c r="W816" i="6"/>
  <c r="W815" i="6"/>
  <c r="W814" i="6"/>
  <c r="W813" i="6"/>
  <c r="W812" i="6"/>
  <c r="W811" i="6"/>
  <c r="W810" i="6"/>
  <c r="W809" i="6"/>
  <c r="W808" i="6"/>
  <c r="W807" i="6"/>
  <c r="W806" i="6"/>
  <c r="W805" i="6"/>
  <c r="W804" i="6"/>
  <c r="W803" i="6"/>
  <c r="W802" i="6"/>
  <c r="W801" i="6"/>
  <c r="W800" i="6"/>
  <c r="W799" i="6"/>
  <c r="W798" i="6"/>
  <c r="W797" i="6"/>
  <c r="W796" i="6"/>
  <c r="W795" i="6"/>
  <c r="W794" i="6"/>
  <c r="W793" i="6"/>
  <c r="W792" i="6"/>
  <c r="W791" i="6"/>
  <c r="W790" i="6"/>
  <c r="W789" i="6"/>
  <c r="W788" i="6"/>
  <c r="W787" i="6"/>
  <c r="W786" i="6"/>
  <c r="W785" i="6"/>
  <c r="W784" i="6"/>
  <c r="W783" i="6"/>
  <c r="W782" i="6"/>
  <c r="W781" i="6"/>
  <c r="W780" i="6"/>
  <c r="W779" i="6"/>
  <c r="W778" i="6"/>
  <c r="W777" i="6"/>
  <c r="W776" i="6"/>
  <c r="W775" i="6"/>
  <c r="W774" i="6"/>
  <c r="W773" i="6"/>
  <c r="W772" i="6"/>
  <c r="W771" i="6"/>
  <c r="W770" i="6"/>
  <c r="W769" i="6"/>
  <c r="W768" i="6"/>
  <c r="W767" i="6"/>
  <c r="W766" i="6"/>
  <c r="W765" i="6"/>
  <c r="W764" i="6"/>
  <c r="W763" i="6"/>
  <c r="W762" i="6"/>
  <c r="W761" i="6"/>
  <c r="W760" i="6"/>
  <c r="W759" i="6"/>
  <c r="W758" i="6"/>
  <c r="W757" i="6"/>
  <c r="W756" i="6"/>
  <c r="W755" i="6"/>
  <c r="W754" i="6"/>
  <c r="W753" i="6"/>
  <c r="W752" i="6"/>
  <c r="W751" i="6"/>
  <c r="W750" i="6"/>
  <c r="W749" i="6"/>
  <c r="W748" i="6"/>
  <c r="W747" i="6"/>
  <c r="W746" i="6"/>
  <c r="W745" i="6"/>
  <c r="W744" i="6"/>
  <c r="W743" i="6"/>
  <c r="W742" i="6"/>
  <c r="W741" i="6"/>
  <c r="W740" i="6"/>
  <c r="W739" i="6"/>
  <c r="W738" i="6"/>
  <c r="W737" i="6"/>
  <c r="W736" i="6"/>
  <c r="W735" i="6"/>
  <c r="W734" i="6"/>
  <c r="W733" i="6"/>
  <c r="W732" i="6"/>
  <c r="W731" i="6"/>
  <c r="W730" i="6"/>
  <c r="W729" i="6"/>
  <c r="W728" i="6"/>
  <c r="W727" i="6"/>
  <c r="W726" i="6"/>
  <c r="W725" i="6"/>
  <c r="W724" i="6"/>
  <c r="W723" i="6"/>
  <c r="W722" i="6"/>
  <c r="W721" i="6"/>
  <c r="W720" i="6"/>
  <c r="W719" i="6"/>
  <c r="W718" i="6"/>
  <c r="W717" i="6"/>
  <c r="W716" i="6"/>
  <c r="W715" i="6"/>
  <c r="W714" i="6"/>
  <c r="W713" i="6"/>
  <c r="W712" i="6"/>
  <c r="W711" i="6"/>
  <c r="W710" i="6"/>
  <c r="W709" i="6"/>
  <c r="W708" i="6"/>
  <c r="W707" i="6"/>
  <c r="W706" i="6"/>
  <c r="W705" i="6"/>
  <c r="W704" i="6"/>
  <c r="W703" i="6"/>
  <c r="W702" i="6"/>
  <c r="W701" i="6"/>
  <c r="W700" i="6"/>
  <c r="W699" i="6"/>
  <c r="W698" i="6"/>
  <c r="W697" i="6"/>
  <c r="W696" i="6"/>
  <c r="W695" i="6"/>
  <c r="W694" i="6"/>
  <c r="W693" i="6"/>
  <c r="W692" i="6"/>
  <c r="W691" i="6"/>
  <c r="W690" i="6"/>
  <c r="W689" i="6"/>
  <c r="W688" i="6"/>
  <c r="W687" i="6"/>
  <c r="W686" i="6"/>
  <c r="W685" i="6"/>
  <c r="W684" i="6"/>
  <c r="W683" i="6"/>
  <c r="W682" i="6"/>
  <c r="W681" i="6"/>
  <c r="W680" i="6"/>
  <c r="W679" i="6"/>
  <c r="W678" i="6"/>
  <c r="W677" i="6"/>
  <c r="W676" i="6"/>
  <c r="W675" i="6"/>
  <c r="W674" i="6"/>
  <c r="W673" i="6"/>
  <c r="W672" i="6"/>
  <c r="W671" i="6"/>
  <c r="W670" i="6"/>
  <c r="W669" i="6"/>
  <c r="W668" i="6"/>
  <c r="W667" i="6"/>
  <c r="W666" i="6"/>
  <c r="W665" i="6"/>
  <c r="W664" i="6"/>
  <c r="W663" i="6"/>
  <c r="W662" i="6"/>
  <c r="W661" i="6"/>
  <c r="W660" i="6"/>
  <c r="W659" i="6"/>
  <c r="W658" i="6"/>
  <c r="W657" i="6"/>
  <c r="W656" i="6"/>
  <c r="W655" i="6"/>
  <c r="W654" i="6"/>
  <c r="W653" i="6"/>
  <c r="W652" i="6"/>
  <c r="W651" i="6"/>
  <c r="W650" i="6"/>
  <c r="W649" i="6"/>
  <c r="W648" i="6"/>
  <c r="W647" i="6"/>
  <c r="W646" i="6"/>
  <c r="W645" i="6"/>
  <c r="W644" i="6"/>
  <c r="W643" i="6"/>
  <c r="W642" i="6"/>
  <c r="W641" i="6"/>
  <c r="W640" i="6"/>
  <c r="W639" i="6"/>
  <c r="W638" i="6"/>
  <c r="W637" i="6"/>
  <c r="W636" i="6"/>
  <c r="W635" i="6"/>
  <c r="W634" i="6"/>
  <c r="W633" i="6"/>
  <c r="W632" i="6"/>
  <c r="W631" i="6"/>
  <c r="W630" i="6"/>
  <c r="W629" i="6"/>
  <c r="W628" i="6"/>
  <c r="W627" i="6"/>
  <c r="W626" i="6"/>
  <c r="W625" i="6"/>
  <c r="W624" i="6"/>
  <c r="W623" i="6"/>
  <c r="W622" i="6"/>
  <c r="W621" i="6"/>
  <c r="W620" i="6"/>
  <c r="W619" i="6"/>
  <c r="W618" i="6"/>
  <c r="W617" i="6"/>
  <c r="W616" i="6"/>
  <c r="W615" i="6"/>
  <c r="W614" i="6"/>
  <c r="W613" i="6"/>
  <c r="W612" i="6"/>
  <c r="W611" i="6"/>
  <c r="W610" i="6"/>
  <c r="W609" i="6"/>
  <c r="W608" i="6"/>
  <c r="W607" i="6"/>
  <c r="W606" i="6"/>
  <c r="W605" i="6"/>
  <c r="W604" i="6"/>
  <c r="W603" i="6"/>
  <c r="W602" i="6"/>
  <c r="W601" i="6"/>
  <c r="W600" i="6"/>
  <c r="W599" i="6"/>
  <c r="W598" i="6"/>
  <c r="W597" i="6"/>
  <c r="W596" i="6"/>
  <c r="W595" i="6"/>
  <c r="W594" i="6"/>
  <c r="W593" i="6"/>
  <c r="W592" i="6"/>
  <c r="W591" i="6"/>
  <c r="W590" i="6"/>
  <c r="W589" i="6"/>
  <c r="W588" i="6"/>
  <c r="W587" i="6"/>
  <c r="W586" i="6"/>
  <c r="W585" i="6"/>
  <c r="W584" i="6"/>
  <c r="W583" i="6"/>
  <c r="W582" i="6"/>
  <c r="W581" i="6"/>
  <c r="W580" i="6"/>
  <c r="W579" i="6"/>
  <c r="W578" i="6"/>
  <c r="W577" i="6"/>
  <c r="W576" i="6"/>
  <c r="W575" i="6"/>
  <c r="W574" i="6"/>
  <c r="W573" i="6"/>
  <c r="W572" i="6"/>
  <c r="W571" i="6"/>
  <c r="W570" i="6"/>
  <c r="W569" i="6"/>
  <c r="W568" i="6"/>
  <c r="W567" i="6"/>
  <c r="W566" i="6"/>
  <c r="W565" i="6"/>
  <c r="W564" i="6"/>
  <c r="W563" i="6"/>
  <c r="W562" i="6"/>
  <c r="W561" i="6"/>
  <c r="W560" i="6"/>
  <c r="W559" i="6"/>
  <c r="W558" i="6"/>
  <c r="W557" i="6"/>
  <c r="W556" i="6"/>
  <c r="W555" i="6"/>
  <c r="W554" i="6"/>
  <c r="W553" i="6"/>
  <c r="W552" i="6"/>
  <c r="W551" i="6"/>
  <c r="W550" i="6"/>
  <c r="W549" i="6"/>
  <c r="W548" i="6"/>
  <c r="W547" i="6"/>
  <c r="W546" i="6"/>
  <c r="W545" i="6"/>
  <c r="W544" i="6"/>
  <c r="W543" i="6"/>
  <c r="W542" i="6"/>
  <c r="W541" i="6"/>
  <c r="W540" i="6"/>
  <c r="W539" i="6"/>
  <c r="W538" i="6"/>
  <c r="W537" i="6"/>
  <c r="W536" i="6"/>
  <c r="W535" i="6"/>
  <c r="W534" i="6"/>
  <c r="W533" i="6"/>
  <c r="W532" i="6"/>
  <c r="W531" i="6"/>
  <c r="W530" i="6"/>
  <c r="W529" i="6"/>
  <c r="W528" i="6"/>
  <c r="W527" i="6"/>
  <c r="W526" i="6"/>
  <c r="W525" i="6"/>
  <c r="W524" i="6"/>
  <c r="W523" i="6"/>
  <c r="W522" i="6"/>
  <c r="W521" i="6"/>
  <c r="W520" i="6"/>
  <c r="W519" i="6"/>
  <c r="W518" i="6"/>
  <c r="W517" i="6"/>
  <c r="W516" i="6"/>
  <c r="W515" i="6"/>
  <c r="W514" i="6"/>
  <c r="W513" i="6"/>
  <c r="W512" i="6"/>
  <c r="W511" i="6"/>
  <c r="W510" i="6"/>
  <c r="W509" i="6"/>
  <c r="W508" i="6"/>
  <c r="W507" i="6"/>
  <c r="W506" i="6"/>
  <c r="W505" i="6"/>
  <c r="W504" i="6"/>
  <c r="W503" i="6"/>
  <c r="W502" i="6"/>
  <c r="W501" i="6"/>
  <c r="W500" i="6"/>
  <c r="W499" i="6"/>
  <c r="W498" i="6"/>
  <c r="W497" i="6"/>
  <c r="W496" i="6"/>
  <c r="W495" i="6"/>
  <c r="W494" i="6"/>
  <c r="W493" i="6"/>
  <c r="W492" i="6"/>
  <c r="W491" i="6"/>
  <c r="W490" i="6"/>
  <c r="W489" i="6"/>
  <c r="W488" i="6"/>
  <c r="W487" i="6"/>
  <c r="W486" i="6"/>
  <c r="W485" i="6"/>
  <c r="W484" i="6"/>
  <c r="W483" i="6"/>
  <c r="W482" i="6"/>
  <c r="W481" i="6"/>
  <c r="W480" i="6"/>
  <c r="W479" i="6"/>
  <c r="W478" i="6"/>
  <c r="W477" i="6"/>
  <c r="W476" i="6"/>
  <c r="W475" i="6"/>
  <c r="W474" i="6"/>
  <c r="W473" i="6"/>
  <c r="W472" i="6"/>
  <c r="W471" i="6"/>
  <c r="W470" i="6"/>
  <c r="W469" i="6"/>
  <c r="W468" i="6"/>
  <c r="W467" i="6"/>
  <c r="W466" i="6"/>
  <c r="W465" i="6"/>
  <c r="W464" i="6"/>
  <c r="W463" i="6"/>
  <c r="W462" i="6"/>
  <c r="W461" i="6"/>
  <c r="W460" i="6"/>
  <c r="W459" i="6"/>
  <c r="W458" i="6"/>
  <c r="W457" i="6"/>
  <c r="W456" i="6"/>
  <c r="W455" i="6"/>
  <c r="W454" i="6"/>
  <c r="W453" i="6"/>
  <c r="W452" i="6"/>
  <c r="W451" i="6"/>
  <c r="W450" i="6"/>
  <c r="W449" i="6"/>
  <c r="W448" i="6"/>
  <c r="W447" i="6"/>
  <c r="W446" i="6"/>
  <c r="W445" i="6"/>
  <c r="W444" i="6"/>
  <c r="W443" i="6"/>
  <c r="W442" i="6"/>
  <c r="W441" i="6"/>
  <c r="W440" i="6"/>
  <c r="W439" i="6"/>
  <c r="W438" i="6"/>
  <c r="W437" i="6"/>
  <c r="W436" i="6"/>
  <c r="W435" i="6"/>
  <c r="W434" i="6"/>
  <c r="W433" i="6"/>
  <c r="W432" i="6"/>
  <c r="W431" i="6"/>
  <c r="W430" i="6"/>
  <c r="W429" i="6"/>
  <c r="W428" i="6"/>
  <c r="W427" i="6"/>
  <c r="W426" i="6"/>
  <c r="W425" i="6"/>
  <c r="W424" i="6"/>
  <c r="W423" i="6"/>
  <c r="W422" i="6"/>
  <c r="W421" i="6"/>
  <c r="W420" i="6"/>
  <c r="W419" i="6"/>
  <c r="W418" i="6"/>
  <c r="W417" i="6"/>
  <c r="W416" i="6"/>
  <c r="W415" i="6"/>
  <c r="W414" i="6"/>
  <c r="W413" i="6"/>
  <c r="W412" i="6"/>
  <c r="W411" i="6"/>
  <c r="W410" i="6"/>
  <c r="W409" i="6"/>
  <c r="W408" i="6"/>
  <c r="W407" i="6"/>
  <c r="W406" i="6"/>
  <c r="W405" i="6"/>
  <c r="W404" i="6"/>
  <c r="W403" i="6"/>
  <c r="W402" i="6"/>
  <c r="W401" i="6"/>
  <c r="W400" i="6"/>
  <c r="W399" i="6"/>
  <c r="W398" i="6"/>
  <c r="W397" i="6"/>
  <c r="W396" i="6"/>
  <c r="W395" i="6"/>
  <c r="W394" i="6"/>
  <c r="W393" i="6"/>
  <c r="W392" i="6"/>
  <c r="W391" i="6"/>
  <c r="W390" i="6"/>
  <c r="W389" i="6"/>
  <c r="W388" i="6"/>
  <c r="W387" i="6"/>
  <c r="W386" i="6"/>
  <c r="W385" i="6"/>
  <c r="W384" i="6"/>
  <c r="W383" i="6"/>
  <c r="W382" i="6"/>
  <c r="W381" i="6"/>
  <c r="W380" i="6"/>
  <c r="W379" i="6"/>
  <c r="W378" i="6"/>
  <c r="W377" i="6"/>
  <c r="W376" i="6"/>
  <c r="W375" i="6"/>
  <c r="W374" i="6"/>
  <c r="W373" i="6"/>
  <c r="W372" i="6"/>
  <c r="W371" i="6"/>
  <c r="W370" i="6"/>
  <c r="W369" i="6"/>
  <c r="W368" i="6"/>
  <c r="W367" i="6"/>
  <c r="W366" i="6"/>
  <c r="W365" i="6"/>
  <c r="W364" i="6"/>
  <c r="W363" i="6"/>
  <c r="W362" i="6"/>
  <c r="W361" i="6"/>
  <c r="W360" i="6"/>
  <c r="W359" i="6"/>
  <c r="W358" i="6"/>
  <c r="W357" i="6"/>
  <c r="W356" i="6"/>
  <c r="W355" i="6"/>
  <c r="W354" i="6"/>
  <c r="W353" i="6"/>
  <c r="W352" i="6"/>
  <c r="W351" i="6"/>
  <c r="W350" i="6"/>
  <c r="W349" i="6"/>
  <c r="W348" i="6"/>
  <c r="W347" i="6"/>
  <c r="W346" i="6"/>
  <c r="W345" i="6"/>
  <c r="W344" i="6"/>
  <c r="W343" i="6"/>
  <c r="W342" i="6"/>
  <c r="W341" i="6"/>
  <c r="W340" i="6"/>
  <c r="W339" i="6"/>
  <c r="W338" i="6"/>
  <c r="W337" i="6"/>
  <c r="W336" i="6"/>
  <c r="W335" i="6"/>
  <c r="W334" i="6"/>
  <c r="W333" i="6"/>
  <c r="W332" i="6"/>
  <c r="W331" i="6"/>
  <c r="W330" i="6"/>
  <c r="W329" i="6"/>
  <c r="W328" i="6"/>
  <c r="W327" i="6"/>
  <c r="W326" i="6"/>
  <c r="W325" i="6"/>
  <c r="W324" i="6"/>
  <c r="W323" i="6"/>
  <c r="W322" i="6"/>
  <c r="W321" i="6"/>
  <c r="W320" i="6"/>
  <c r="W319" i="6"/>
  <c r="W318" i="6"/>
  <c r="W317" i="6"/>
  <c r="W316" i="6"/>
  <c r="W315" i="6"/>
  <c r="W314" i="6"/>
  <c r="W313" i="6"/>
  <c r="W312" i="6"/>
  <c r="W311" i="6"/>
  <c r="W310" i="6"/>
  <c r="W309" i="6"/>
  <c r="W308" i="6"/>
  <c r="W307" i="6"/>
  <c r="W306" i="6"/>
  <c r="W305" i="6"/>
  <c r="W304" i="6"/>
  <c r="W303" i="6"/>
  <c r="W302" i="6"/>
  <c r="W301" i="6"/>
  <c r="W300" i="6"/>
  <c r="W299" i="6"/>
  <c r="W298" i="6"/>
  <c r="W297" i="6"/>
  <c r="W296" i="6"/>
  <c r="W295" i="6"/>
  <c r="W294" i="6"/>
  <c r="W293" i="6"/>
  <c r="W292" i="6"/>
  <c r="W291" i="6"/>
  <c r="W290" i="6"/>
  <c r="W289" i="6"/>
  <c r="W288" i="6"/>
  <c r="W287" i="6"/>
  <c r="W286" i="6"/>
  <c r="W285" i="6"/>
  <c r="W284" i="6"/>
  <c r="W283" i="6"/>
  <c r="W282" i="6"/>
  <c r="W281" i="6"/>
  <c r="W280" i="6"/>
  <c r="W279" i="6"/>
  <c r="W278" i="6"/>
  <c r="W277" i="6"/>
  <c r="W276" i="6"/>
  <c r="W275" i="6"/>
  <c r="W274" i="6"/>
  <c r="W273" i="6"/>
  <c r="W272" i="6"/>
  <c r="W271" i="6"/>
  <c r="W270" i="6"/>
  <c r="W269" i="6"/>
  <c r="W268" i="6"/>
  <c r="W267" i="6"/>
  <c r="W266" i="6"/>
  <c r="W265" i="6"/>
  <c r="W264" i="6"/>
  <c r="W263" i="6"/>
  <c r="W262" i="6"/>
  <c r="W261" i="6"/>
  <c r="W260" i="6"/>
  <c r="W259" i="6"/>
  <c r="W258" i="6"/>
  <c r="W257" i="6"/>
  <c r="W256" i="6"/>
  <c r="W255" i="6"/>
  <c r="W254" i="6"/>
  <c r="W253" i="6"/>
  <c r="W252" i="6"/>
  <c r="W251" i="6"/>
  <c r="W250" i="6"/>
  <c r="W249" i="6"/>
  <c r="W248" i="6"/>
  <c r="W247" i="6"/>
  <c r="W246" i="6"/>
  <c r="W245" i="6"/>
  <c r="W244" i="6"/>
  <c r="W243" i="6"/>
  <c r="W242" i="6"/>
  <c r="W241" i="6"/>
  <c r="W240" i="6"/>
  <c r="W239" i="6"/>
  <c r="W238" i="6"/>
  <c r="W237" i="6"/>
  <c r="W236" i="6"/>
  <c r="W235" i="6"/>
  <c r="W234" i="6"/>
  <c r="W233" i="6"/>
  <c r="W232" i="6"/>
  <c r="W231" i="6"/>
  <c r="W230" i="6"/>
  <c r="W229" i="6"/>
  <c r="W228" i="6"/>
  <c r="W227" i="6"/>
  <c r="W226" i="6"/>
  <c r="W225" i="6"/>
  <c r="W224" i="6"/>
  <c r="W223" i="6"/>
  <c r="W222" i="6"/>
  <c r="W221" i="6"/>
  <c r="W220" i="6"/>
  <c r="W219" i="6"/>
  <c r="W218" i="6"/>
  <c r="W217" i="6"/>
  <c r="W216" i="6"/>
  <c r="W215" i="6"/>
  <c r="W214" i="6"/>
  <c r="W213" i="6"/>
  <c r="W212" i="6"/>
  <c r="W211" i="6"/>
  <c r="W210" i="6"/>
  <c r="W209" i="6"/>
  <c r="W208" i="6"/>
  <c r="W207" i="6"/>
  <c r="W206" i="6"/>
  <c r="W205" i="6"/>
  <c r="W204" i="6"/>
  <c r="W203" i="6"/>
  <c r="W202" i="6"/>
  <c r="W201" i="6"/>
  <c r="W200" i="6"/>
  <c r="W199" i="6"/>
  <c r="W198" i="6"/>
  <c r="W197" i="6"/>
  <c r="W196" i="6"/>
  <c r="W195" i="6"/>
  <c r="W194" i="6"/>
  <c r="W193" i="6"/>
  <c r="W192" i="6"/>
  <c r="W191" i="6"/>
  <c r="W190" i="6"/>
  <c r="W189" i="6"/>
  <c r="W188" i="6"/>
  <c r="W187" i="6"/>
  <c r="W186" i="6"/>
  <c r="W185" i="6"/>
  <c r="W184" i="6"/>
  <c r="W183" i="6"/>
  <c r="W182" i="6"/>
  <c r="W181" i="6"/>
  <c r="W180" i="6"/>
  <c r="W179" i="6"/>
  <c r="W178" i="6"/>
  <c r="W177" i="6"/>
  <c r="W176" i="6"/>
  <c r="W175" i="6"/>
  <c r="W174" i="6"/>
  <c r="W173" i="6"/>
  <c r="W172" i="6"/>
  <c r="W171" i="6"/>
  <c r="W170" i="6"/>
  <c r="W169" i="6"/>
  <c r="W168" i="6"/>
  <c r="W167" i="6"/>
  <c r="W166" i="6"/>
  <c r="W165" i="6"/>
  <c r="W164" i="6"/>
  <c r="W163" i="6"/>
  <c r="W162" i="6"/>
  <c r="W161" i="6"/>
  <c r="W160" i="6"/>
  <c r="W159" i="6"/>
  <c r="W158" i="6"/>
  <c r="W157" i="6"/>
  <c r="W156" i="6"/>
  <c r="W155" i="6"/>
  <c r="W154" i="6"/>
  <c r="W153" i="6"/>
  <c r="W152" i="6"/>
  <c r="W151" i="6"/>
  <c r="W150" i="6"/>
  <c r="W149" i="6"/>
  <c r="W148" i="6"/>
  <c r="W147" i="6"/>
  <c r="W146" i="6"/>
  <c r="W145" i="6"/>
  <c r="W144" i="6"/>
  <c r="W143" i="6"/>
  <c r="W142" i="6"/>
  <c r="W141" i="6"/>
  <c r="W140" i="6"/>
  <c r="W139" i="6"/>
  <c r="W138" i="6"/>
  <c r="W137" i="6"/>
  <c r="W136" i="6"/>
  <c r="W135" i="6"/>
  <c r="W134" i="6"/>
  <c r="W133" i="6"/>
  <c r="W132" i="6"/>
  <c r="W131" i="6"/>
  <c r="W130" i="6"/>
  <c r="W129" i="6"/>
  <c r="W128" i="6"/>
  <c r="W127" i="6"/>
  <c r="W126" i="6"/>
  <c r="W125" i="6"/>
  <c r="W124" i="6"/>
  <c r="W123" i="6"/>
  <c r="W122" i="6"/>
  <c r="W121" i="6"/>
  <c r="W120" i="6"/>
  <c r="W119" i="6"/>
  <c r="W118" i="6"/>
  <c r="W117" i="6"/>
  <c r="W116" i="6"/>
  <c r="W115" i="6"/>
  <c r="W114" i="6"/>
  <c r="W113" i="6"/>
  <c r="W112" i="6"/>
  <c r="W111" i="6"/>
  <c r="W110" i="6"/>
  <c r="W109" i="6"/>
  <c r="W108" i="6"/>
  <c r="W107" i="6"/>
  <c r="W106" i="6"/>
  <c r="W105" i="6"/>
  <c r="W104" i="6"/>
  <c r="W103" i="6"/>
  <c r="W102" i="6"/>
  <c r="W101" i="6"/>
  <c r="W100" i="6"/>
  <c r="W99" i="6"/>
  <c r="W98" i="6"/>
  <c r="W97" i="6"/>
  <c r="W96" i="6"/>
  <c r="W95" i="6"/>
  <c r="W94" i="6"/>
  <c r="W93" i="6"/>
  <c r="W92" i="6"/>
  <c r="W91" i="6"/>
  <c r="W90" i="6"/>
  <c r="W89" i="6"/>
  <c r="W88" i="6"/>
  <c r="W87" i="6"/>
  <c r="W86" i="6"/>
  <c r="W85" i="6"/>
  <c r="W84" i="6"/>
  <c r="W83" i="6"/>
  <c r="W82" i="6"/>
  <c r="W81" i="6"/>
  <c r="W80" i="6"/>
  <c r="W79" i="6"/>
  <c r="W78" i="6"/>
  <c r="W77" i="6"/>
  <c r="W76" i="6"/>
  <c r="W75" i="6"/>
  <c r="W74" i="6"/>
  <c r="W73" i="6"/>
  <c r="W72" i="6"/>
  <c r="W71" i="6"/>
  <c r="W70" i="6"/>
  <c r="W69" i="6"/>
  <c r="W68" i="6"/>
  <c r="W67" i="6"/>
  <c r="W66" i="6"/>
  <c r="W65" i="6"/>
  <c r="W64" i="6"/>
  <c r="W63" i="6"/>
  <c r="W62" i="6"/>
  <c r="W61" i="6"/>
  <c r="W60" i="6"/>
  <c r="W59" i="6"/>
  <c r="W58" i="6"/>
  <c r="W57" i="6"/>
  <c r="W56" i="6"/>
  <c r="W55" i="6"/>
  <c r="W54" i="6"/>
  <c r="W53" i="6"/>
  <c r="W52" i="6"/>
  <c r="W51" i="6"/>
  <c r="W50" i="6"/>
  <c r="W49" i="6"/>
  <c r="W48" i="6"/>
  <c r="W47" i="6"/>
  <c r="W46" i="6"/>
  <c r="W45" i="6"/>
  <c r="W44" i="6"/>
  <c r="W43" i="6"/>
  <c r="W42" i="6"/>
  <c r="W41" i="6"/>
  <c r="W40" i="6"/>
  <c r="W39" i="6"/>
  <c r="W38" i="6"/>
  <c r="W37" i="6"/>
  <c r="W36" i="6"/>
  <c r="W35" i="6"/>
  <c r="W34" i="6"/>
  <c r="W33" i="6"/>
  <c r="W32" i="6"/>
  <c r="W31" i="6"/>
  <c r="W30" i="6"/>
  <c r="W29" i="6"/>
  <c r="W28" i="6"/>
  <c r="W27" i="6"/>
  <c r="W26" i="6"/>
  <c r="W25" i="6"/>
  <c r="W24" i="6"/>
  <c r="W22" i="6"/>
  <c r="W21" i="6"/>
  <c r="W20" i="6"/>
  <c r="W19" i="6"/>
  <c r="W18" i="6"/>
  <c r="W17" i="6"/>
  <c r="W16" i="6"/>
  <c r="W15" i="6"/>
  <c r="W14" i="6"/>
  <c r="W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V91" i="6" l="1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13" i="6" l="1"/>
  <c r="V14" i="6"/>
  <c r="V15" i="6"/>
  <c r="V16" i="6"/>
  <c r="V17" i="6"/>
  <c r="V18" i="6"/>
  <c r="V19" i="6"/>
  <c r="AJ14" i="6" l="1"/>
  <c r="AK14" i="6" s="1"/>
  <c r="AJ15" i="6"/>
  <c r="AJ16" i="6"/>
  <c r="AJ17" i="6"/>
  <c r="AK17" i="6" s="1"/>
  <c r="AJ18" i="6"/>
  <c r="AK18" i="6" s="1"/>
  <c r="AJ19" i="6"/>
  <c r="AK19" i="6" s="1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L32" i="6"/>
  <c r="AJ33" i="6"/>
  <c r="AJ34" i="6"/>
  <c r="AJ35" i="6"/>
  <c r="AJ36" i="6"/>
  <c r="AJ37" i="6"/>
  <c r="AJ38" i="6"/>
  <c r="AJ39" i="6"/>
  <c r="AL39" i="6"/>
  <c r="AJ40" i="6"/>
  <c r="AJ41" i="6"/>
  <c r="AJ42" i="6"/>
  <c r="AJ43" i="6"/>
  <c r="AJ44" i="6"/>
  <c r="AJ45" i="6"/>
  <c r="AJ46" i="6"/>
  <c r="AK46" i="6" s="1"/>
  <c r="AL46" i="6"/>
  <c r="AJ47" i="6"/>
  <c r="AK47" i="6" s="1"/>
  <c r="AL47" i="6"/>
  <c r="AJ48" i="6"/>
  <c r="AK48" i="6"/>
  <c r="AM48" i="6" s="1"/>
  <c r="AN48" i="6" s="1"/>
  <c r="AL48" i="6"/>
  <c r="AJ49" i="6"/>
  <c r="AK49" i="6" s="1"/>
  <c r="AM49" i="6" s="1"/>
  <c r="AN49" i="6" s="1"/>
  <c r="AL49" i="6"/>
  <c r="AJ50" i="6"/>
  <c r="AK50" i="6" s="1"/>
  <c r="AM50" i="6" s="1"/>
  <c r="AN50" i="6" s="1"/>
  <c r="AL50" i="6"/>
  <c r="AJ51" i="6"/>
  <c r="AK51" i="6" s="1"/>
  <c r="AL51" i="6"/>
  <c r="AM51" i="6" s="1"/>
  <c r="AN51" i="6" s="1"/>
  <c r="AJ52" i="6"/>
  <c r="AK52" i="6"/>
  <c r="AL52" i="6"/>
  <c r="AJ53" i="6"/>
  <c r="AK53" i="6" s="1"/>
  <c r="AL53" i="6"/>
  <c r="AJ54" i="6"/>
  <c r="AK54" i="6" s="1"/>
  <c r="AL54" i="6"/>
  <c r="AM54" i="6" s="1"/>
  <c r="AN54" i="6" s="1"/>
  <c r="AJ55" i="6"/>
  <c r="AK55" i="6" s="1"/>
  <c r="AL55" i="6"/>
  <c r="AM55" i="6" s="1"/>
  <c r="AN55" i="6" s="1"/>
  <c r="AJ56" i="6"/>
  <c r="AK56" i="6"/>
  <c r="AL56" i="6"/>
  <c r="AJ57" i="6"/>
  <c r="AK57" i="6" s="1"/>
  <c r="AL57" i="6"/>
  <c r="AM57" i="6" s="1"/>
  <c r="AN57" i="6" s="1"/>
  <c r="AJ58" i="6"/>
  <c r="AK58" i="6" s="1"/>
  <c r="AL58" i="6"/>
  <c r="AM58" i="6" s="1"/>
  <c r="AN58" i="6" s="1"/>
  <c r="AJ59" i="6"/>
  <c r="AK59" i="6" s="1"/>
  <c r="AL59" i="6"/>
  <c r="AJ60" i="6"/>
  <c r="AK60" i="6"/>
  <c r="AJ61" i="6"/>
  <c r="AK61" i="6" s="1"/>
  <c r="AJ62" i="6"/>
  <c r="AK62" i="6" s="1"/>
  <c r="AL62" i="6"/>
  <c r="AJ63" i="6"/>
  <c r="AK63" i="6" s="1"/>
  <c r="AJ64" i="6"/>
  <c r="AK64" i="6"/>
  <c r="AJ65" i="6"/>
  <c r="AK65" i="6" s="1"/>
  <c r="AJ66" i="6"/>
  <c r="AK66" i="6" s="1"/>
  <c r="AJ67" i="6"/>
  <c r="AK67" i="6" s="1"/>
  <c r="AJ68" i="6"/>
  <c r="AK68" i="6"/>
  <c r="AJ69" i="6"/>
  <c r="AK69" i="6" s="1"/>
  <c r="AJ70" i="6"/>
  <c r="AK70" i="6" s="1"/>
  <c r="AJ71" i="6"/>
  <c r="AJ72" i="6"/>
  <c r="AK72" i="6"/>
  <c r="AL72" i="6"/>
  <c r="AJ73" i="6"/>
  <c r="AK73" i="6" s="1"/>
  <c r="AJ74" i="6"/>
  <c r="AK74" i="6" s="1"/>
  <c r="AJ75" i="6"/>
  <c r="AK75" i="6" s="1"/>
  <c r="AJ76" i="6"/>
  <c r="AK76" i="6"/>
  <c r="AJ77" i="6"/>
  <c r="AK77" i="6" s="1"/>
  <c r="AJ78" i="6"/>
  <c r="AK78" i="6" s="1"/>
  <c r="AJ79" i="6"/>
  <c r="AK79" i="6" s="1"/>
  <c r="AJ80" i="6"/>
  <c r="AK80" i="6"/>
  <c r="AJ81" i="6"/>
  <c r="AK81" i="6" s="1"/>
  <c r="AJ82" i="6"/>
  <c r="AK82" i="6" s="1"/>
  <c r="AL82" i="6"/>
  <c r="AJ83" i="6"/>
  <c r="AK83" i="6" s="1"/>
  <c r="AJ84" i="6"/>
  <c r="AK84" i="6"/>
  <c r="AJ85" i="6"/>
  <c r="AK85" i="6" s="1"/>
  <c r="AJ86" i="6"/>
  <c r="AK86" i="6" s="1"/>
  <c r="AJ87" i="6"/>
  <c r="AK87" i="6" s="1"/>
  <c r="AJ88" i="6"/>
  <c r="AK88" i="6"/>
  <c r="AJ89" i="6"/>
  <c r="AK89" i="6" s="1"/>
  <c r="AJ90" i="6"/>
  <c r="AJ91" i="6"/>
  <c r="AK91" i="6" s="1"/>
  <c r="AJ92" i="6"/>
  <c r="AJ93" i="6"/>
  <c r="AK93" i="6" s="1"/>
  <c r="AM93" i="6" s="1"/>
  <c r="AL93" i="6"/>
  <c r="AN93" i="6"/>
  <c r="AJ94" i="6"/>
  <c r="AK94" i="6" s="1"/>
  <c r="AL94" i="6"/>
  <c r="AJ95" i="6"/>
  <c r="AK95" i="6" s="1"/>
  <c r="AL95" i="6"/>
  <c r="AJ96" i="6"/>
  <c r="AK96" i="6"/>
  <c r="AM96" i="6" s="1"/>
  <c r="AN96" i="6" s="1"/>
  <c r="AL96" i="6"/>
  <c r="AJ97" i="6"/>
  <c r="AK97" i="6" s="1"/>
  <c r="AM97" i="6" s="1"/>
  <c r="AN97" i="6" s="1"/>
  <c r="AL97" i="6"/>
  <c r="AJ98" i="6"/>
  <c r="AK98" i="6" s="1"/>
  <c r="AM98" i="6" s="1"/>
  <c r="AN98" i="6" s="1"/>
  <c r="AL98" i="6"/>
  <c r="AJ99" i="6"/>
  <c r="AK99" i="6" s="1"/>
  <c r="AL99" i="6"/>
  <c r="AM99" i="6" s="1"/>
  <c r="AN99" i="6" s="1"/>
  <c r="AJ100" i="6"/>
  <c r="AK100" i="6"/>
  <c r="AL100" i="6"/>
  <c r="AJ101" i="6"/>
  <c r="AK101" i="6" s="1"/>
  <c r="AL101" i="6"/>
  <c r="AJ102" i="6"/>
  <c r="AK102" i="6" s="1"/>
  <c r="AL102" i="6"/>
  <c r="AM102" i="6" s="1"/>
  <c r="AN102" i="6" s="1"/>
  <c r="AJ103" i="6"/>
  <c r="AK103" i="6" s="1"/>
  <c r="AL103" i="6"/>
  <c r="AM103" i="6" s="1"/>
  <c r="AN103" i="6" s="1"/>
  <c r="AJ104" i="6"/>
  <c r="AK104" i="6"/>
  <c r="AL104" i="6"/>
  <c r="AJ105" i="6"/>
  <c r="AK105" i="6" s="1"/>
  <c r="AL105" i="6"/>
  <c r="AJ106" i="6"/>
  <c r="AK106" i="6" s="1"/>
  <c r="AL106" i="6"/>
  <c r="AM106" i="6"/>
  <c r="AN106" i="6" s="1"/>
  <c r="AJ107" i="6"/>
  <c r="AK107" i="6" s="1"/>
  <c r="AL107" i="6"/>
  <c r="AJ108" i="6"/>
  <c r="AK108" i="6"/>
  <c r="AM108" i="6" s="1"/>
  <c r="AN108" i="6" s="1"/>
  <c r="AL108" i="6"/>
  <c r="AJ109" i="6"/>
  <c r="AK109" i="6" s="1"/>
  <c r="AM109" i="6" s="1"/>
  <c r="AN109" i="6" s="1"/>
  <c r="AL109" i="6"/>
  <c r="AJ110" i="6"/>
  <c r="AK110" i="6" s="1"/>
  <c r="AL110" i="6"/>
  <c r="AJ111" i="6"/>
  <c r="AK111" i="6" s="1"/>
  <c r="AL111" i="6"/>
  <c r="AJ112" i="6"/>
  <c r="AK112" i="6"/>
  <c r="AM112" i="6" s="1"/>
  <c r="AN112" i="6" s="1"/>
  <c r="AL112" i="6"/>
  <c r="AJ113" i="6"/>
  <c r="AK113" i="6" s="1"/>
  <c r="AM113" i="6" s="1"/>
  <c r="AN113" i="6" s="1"/>
  <c r="AL113" i="6"/>
  <c r="AJ114" i="6"/>
  <c r="AK114" i="6" s="1"/>
  <c r="AM114" i="6" s="1"/>
  <c r="AN114" i="6" s="1"/>
  <c r="AL114" i="6"/>
  <c r="AJ115" i="6"/>
  <c r="AK115" i="6" s="1"/>
  <c r="AL115" i="6"/>
  <c r="AM115" i="6" s="1"/>
  <c r="AN115" i="6" s="1"/>
  <c r="AJ116" i="6"/>
  <c r="AK116" i="6"/>
  <c r="AL116" i="6"/>
  <c r="AJ117" i="6"/>
  <c r="AK117" i="6" s="1"/>
  <c r="AL117" i="6"/>
  <c r="AJ118" i="6"/>
  <c r="AK118" i="6" s="1"/>
  <c r="AL118" i="6"/>
  <c r="AM118" i="6" s="1"/>
  <c r="AN118" i="6" s="1"/>
  <c r="AJ119" i="6"/>
  <c r="AK119" i="6" s="1"/>
  <c r="AL119" i="6"/>
  <c r="AM119" i="6" s="1"/>
  <c r="AN119" i="6" s="1"/>
  <c r="AJ120" i="6"/>
  <c r="AK120" i="6"/>
  <c r="AL120" i="6"/>
  <c r="AJ121" i="6"/>
  <c r="AK121" i="6" s="1"/>
  <c r="AL121" i="6"/>
  <c r="AJ122" i="6"/>
  <c r="AK122" i="6" s="1"/>
  <c r="AL122" i="6"/>
  <c r="AM122" i="6"/>
  <c r="AN122" i="6" s="1"/>
  <c r="AJ123" i="6"/>
  <c r="AK123" i="6" s="1"/>
  <c r="AL123" i="6"/>
  <c r="AJ124" i="6"/>
  <c r="AK124" i="6"/>
  <c r="AM124" i="6" s="1"/>
  <c r="AN124" i="6" s="1"/>
  <c r="AL124" i="6"/>
  <c r="AJ125" i="6"/>
  <c r="AK125" i="6" s="1"/>
  <c r="AM125" i="6" s="1"/>
  <c r="AL125" i="6"/>
  <c r="AN125" i="6"/>
  <c r="AJ126" i="6"/>
  <c r="AK126" i="6" s="1"/>
  <c r="AL126" i="6"/>
  <c r="AJ127" i="6"/>
  <c r="AK127" i="6" s="1"/>
  <c r="AL127" i="6"/>
  <c r="AM127" i="6"/>
  <c r="AN127" i="6" s="1"/>
  <c r="AJ128" i="6"/>
  <c r="AK128" i="6"/>
  <c r="AL128" i="6"/>
  <c r="AM128" i="6" s="1"/>
  <c r="AN128" i="6" s="1"/>
  <c r="AJ129" i="6"/>
  <c r="AK129" i="6"/>
  <c r="AL129" i="6"/>
  <c r="AJ130" i="6"/>
  <c r="AK130" i="6" s="1"/>
  <c r="AL130" i="6"/>
  <c r="AJ131" i="6"/>
  <c r="AK131" i="6" s="1"/>
  <c r="AL131" i="6"/>
  <c r="AM131" i="6"/>
  <c r="AN131" i="6" s="1"/>
  <c r="AJ132" i="6"/>
  <c r="AK132" i="6"/>
  <c r="AL132" i="6"/>
  <c r="AM132" i="6" s="1"/>
  <c r="AN132" i="6" s="1"/>
  <c r="AJ133" i="6"/>
  <c r="AK133" i="6"/>
  <c r="AL133" i="6"/>
  <c r="AJ134" i="6"/>
  <c r="AK134" i="6" s="1"/>
  <c r="AL134" i="6"/>
  <c r="AJ135" i="6"/>
  <c r="AK135" i="6" s="1"/>
  <c r="AL135" i="6"/>
  <c r="AM135" i="6"/>
  <c r="AN135" i="6" s="1"/>
  <c r="AJ136" i="6"/>
  <c r="AK136" i="6"/>
  <c r="AL136" i="6"/>
  <c r="AM136" i="6" s="1"/>
  <c r="AN136" i="6" s="1"/>
  <c r="AJ137" i="6"/>
  <c r="AK137" i="6"/>
  <c r="AL137" i="6"/>
  <c r="AJ138" i="6"/>
  <c r="AK138" i="6" s="1"/>
  <c r="AL138" i="6"/>
  <c r="AJ139" i="6"/>
  <c r="AK139" i="6" s="1"/>
  <c r="AL139" i="6"/>
  <c r="AM139" i="6"/>
  <c r="AN139" i="6" s="1"/>
  <c r="AJ140" i="6"/>
  <c r="AK140" i="6"/>
  <c r="AL140" i="6"/>
  <c r="AM140" i="6" s="1"/>
  <c r="AN140" i="6" s="1"/>
  <c r="AJ141" i="6"/>
  <c r="AK141" i="6"/>
  <c r="AL141" i="6"/>
  <c r="AJ142" i="6"/>
  <c r="AK142" i="6" s="1"/>
  <c r="AL142" i="6"/>
  <c r="AJ143" i="6"/>
  <c r="AK143" i="6" s="1"/>
  <c r="AL143" i="6"/>
  <c r="AM143" i="6"/>
  <c r="AN143" i="6" s="1"/>
  <c r="AJ144" i="6"/>
  <c r="AK144" i="6"/>
  <c r="AL144" i="6"/>
  <c r="AM144" i="6" s="1"/>
  <c r="AN144" i="6" s="1"/>
  <c r="AJ145" i="6"/>
  <c r="AK145" i="6"/>
  <c r="AL145" i="6"/>
  <c r="AJ146" i="6"/>
  <c r="AK146" i="6" s="1"/>
  <c r="AL146" i="6"/>
  <c r="AJ147" i="6"/>
  <c r="AK147" i="6" s="1"/>
  <c r="AL147" i="6"/>
  <c r="AM147" i="6"/>
  <c r="AN147" i="6" s="1"/>
  <c r="AJ148" i="6"/>
  <c r="AK148" i="6"/>
  <c r="AL148" i="6"/>
  <c r="AM148" i="6" s="1"/>
  <c r="AN148" i="6" s="1"/>
  <c r="AJ149" i="6"/>
  <c r="AK149" i="6"/>
  <c r="AL149" i="6"/>
  <c r="AJ150" i="6"/>
  <c r="AK150" i="6" s="1"/>
  <c r="AL150" i="6"/>
  <c r="AJ151" i="6"/>
  <c r="AK151" i="6" s="1"/>
  <c r="AL151" i="6"/>
  <c r="AM151" i="6"/>
  <c r="AN151" i="6" s="1"/>
  <c r="AJ152" i="6"/>
  <c r="AK152" i="6"/>
  <c r="AL152" i="6"/>
  <c r="AM152" i="6" s="1"/>
  <c r="AN152" i="6" s="1"/>
  <c r="AJ153" i="6"/>
  <c r="AK153" i="6"/>
  <c r="AL153" i="6"/>
  <c r="AJ154" i="6"/>
  <c r="AK154" i="6" s="1"/>
  <c r="AL154" i="6"/>
  <c r="AJ155" i="6"/>
  <c r="AK155" i="6" s="1"/>
  <c r="AL155" i="6"/>
  <c r="AM155" i="6"/>
  <c r="AN155" i="6" s="1"/>
  <c r="AJ156" i="6"/>
  <c r="AK156" i="6"/>
  <c r="AL156" i="6"/>
  <c r="AM156" i="6" s="1"/>
  <c r="AN156" i="6" s="1"/>
  <c r="AJ157" i="6"/>
  <c r="AK157" i="6"/>
  <c r="AL157" i="6"/>
  <c r="AJ158" i="6"/>
  <c r="AK158" i="6" s="1"/>
  <c r="AL158" i="6"/>
  <c r="AJ159" i="6"/>
  <c r="AK159" i="6" s="1"/>
  <c r="AL159" i="6"/>
  <c r="AM159" i="6"/>
  <c r="AN159" i="6" s="1"/>
  <c r="AJ160" i="6"/>
  <c r="AK160" i="6"/>
  <c r="AL160" i="6"/>
  <c r="AM160" i="6" s="1"/>
  <c r="AN160" i="6" s="1"/>
  <c r="AJ161" i="6"/>
  <c r="AK161" i="6"/>
  <c r="AL161" i="6"/>
  <c r="AJ162" i="6"/>
  <c r="AK162" i="6" s="1"/>
  <c r="AL162" i="6"/>
  <c r="AJ163" i="6"/>
  <c r="AK163" i="6" s="1"/>
  <c r="AL163" i="6"/>
  <c r="AM163" i="6"/>
  <c r="AN163" i="6" s="1"/>
  <c r="AJ164" i="6"/>
  <c r="AK164" i="6"/>
  <c r="AL164" i="6"/>
  <c r="AM164" i="6" s="1"/>
  <c r="AN164" i="6" s="1"/>
  <c r="AJ165" i="6"/>
  <c r="AK165" i="6"/>
  <c r="AL165" i="6"/>
  <c r="AJ166" i="6"/>
  <c r="AK166" i="6" s="1"/>
  <c r="AL166" i="6"/>
  <c r="AJ167" i="6"/>
  <c r="AK167" i="6" s="1"/>
  <c r="AL167" i="6"/>
  <c r="AM167" i="6"/>
  <c r="AN167" i="6" s="1"/>
  <c r="AJ168" i="6"/>
  <c r="AK168" i="6"/>
  <c r="AL168" i="6"/>
  <c r="AM168" i="6" s="1"/>
  <c r="AN168" i="6" s="1"/>
  <c r="AJ169" i="6"/>
  <c r="AK169" i="6"/>
  <c r="AL169" i="6"/>
  <c r="AJ170" i="6"/>
  <c r="AK170" i="6" s="1"/>
  <c r="AL170" i="6"/>
  <c r="AJ171" i="6"/>
  <c r="AK171" i="6" s="1"/>
  <c r="AL171" i="6"/>
  <c r="AM171" i="6"/>
  <c r="AN171" i="6" s="1"/>
  <c r="AJ172" i="6"/>
  <c r="AK172" i="6"/>
  <c r="AL172" i="6"/>
  <c r="AM172" i="6" s="1"/>
  <c r="AN172" i="6" s="1"/>
  <c r="AJ173" i="6"/>
  <c r="AK173" i="6"/>
  <c r="AL173" i="6"/>
  <c r="AJ174" i="6"/>
  <c r="AK174" i="6" s="1"/>
  <c r="AL174" i="6"/>
  <c r="AJ175" i="6"/>
  <c r="AK175" i="6" s="1"/>
  <c r="AL175" i="6"/>
  <c r="AM175" i="6"/>
  <c r="AN175" i="6" s="1"/>
  <c r="AJ176" i="6"/>
  <c r="AK176" i="6" s="1"/>
  <c r="AL176" i="6"/>
  <c r="AJ177" i="6"/>
  <c r="AK177" i="6"/>
  <c r="AL177" i="6"/>
  <c r="AM177" i="6" s="1"/>
  <c r="AN177" i="6" s="1"/>
  <c r="AJ178" i="6"/>
  <c r="AK178" i="6" s="1"/>
  <c r="AM178" i="6" s="1"/>
  <c r="AL178" i="6"/>
  <c r="AN178" i="6"/>
  <c r="AJ179" i="6"/>
  <c r="AK179" i="6" s="1"/>
  <c r="AL179" i="6"/>
  <c r="AJ180" i="6"/>
  <c r="AK180" i="6" s="1"/>
  <c r="AL180" i="6"/>
  <c r="AM180" i="6" s="1"/>
  <c r="AN180" i="6" s="1"/>
  <c r="AJ181" i="6"/>
  <c r="AK181" i="6"/>
  <c r="AL181" i="6"/>
  <c r="AJ182" i="6"/>
  <c r="AK182" i="6" s="1"/>
  <c r="AM182" i="6" s="1"/>
  <c r="AN182" i="6" s="1"/>
  <c r="AL182" i="6"/>
  <c r="AJ183" i="6"/>
  <c r="AK183" i="6" s="1"/>
  <c r="AM183" i="6" s="1"/>
  <c r="AN183" i="6" s="1"/>
  <c r="AL183" i="6"/>
  <c r="AJ184" i="6"/>
  <c r="AK184" i="6" s="1"/>
  <c r="AL184" i="6"/>
  <c r="AJ185" i="6"/>
  <c r="AK185" i="6"/>
  <c r="AL185" i="6"/>
  <c r="AM185" i="6" s="1"/>
  <c r="AN185" i="6" s="1"/>
  <c r="AJ186" i="6"/>
  <c r="AK186" i="6" s="1"/>
  <c r="AL186" i="6"/>
  <c r="AJ187" i="6"/>
  <c r="AK187" i="6" s="1"/>
  <c r="AL187" i="6"/>
  <c r="AJ188" i="6"/>
  <c r="AK188" i="6" s="1"/>
  <c r="AL188" i="6"/>
  <c r="AM188" i="6" s="1"/>
  <c r="AN188" i="6" s="1"/>
  <c r="AJ189" i="6"/>
  <c r="AK189" i="6"/>
  <c r="AL189" i="6"/>
  <c r="AJ190" i="6"/>
  <c r="AK190" i="6" s="1"/>
  <c r="AM190" i="6" s="1"/>
  <c r="AN190" i="6" s="1"/>
  <c r="AL190" i="6"/>
  <c r="AJ191" i="6"/>
  <c r="AK191" i="6" s="1"/>
  <c r="AL191" i="6"/>
  <c r="AM191" i="6"/>
  <c r="AN191" i="6" s="1"/>
  <c r="AJ192" i="6"/>
  <c r="AK192" i="6" s="1"/>
  <c r="AL192" i="6"/>
  <c r="AJ193" i="6"/>
  <c r="AK193" i="6"/>
  <c r="AL193" i="6"/>
  <c r="AM193" i="6" s="1"/>
  <c r="AN193" i="6" s="1"/>
  <c r="AJ194" i="6"/>
  <c r="AK194" i="6" s="1"/>
  <c r="AM194" i="6" s="1"/>
  <c r="AN194" i="6" s="1"/>
  <c r="AL194" i="6"/>
  <c r="AJ195" i="6"/>
  <c r="AK195" i="6" s="1"/>
  <c r="AL195" i="6"/>
  <c r="AM195" i="6" s="1"/>
  <c r="AN195" i="6" s="1"/>
  <c r="AJ196" i="6"/>
  <c r="AK196" i="6" s="1"/>
  <c r="AL196" i="6"/>
  <c r="AM196" i="6" s="1"/>
  <c r="AN196" i="6" s="1"/>
  <c r="AJ197" i="6"/>
  <c r="AK197" i="6"/>
  <c r="AL197" i="6"/>
  <c r="AJ198" i="6"/>
  <c r="AK198" i="6" s="1"/>
  <c r="AL198" i="6"/>
  <c r="AJ199" i="6"/>
  <c r="AK199" i="6" s="1"/>
  <c r="AM199" i="6" s="1"/>
  <c r="AN199" i="6" s="1"/>
  <c r="AL199" i="6"/>
  <c r="AJ200" i="6"/>
  <c r="AK200" i="6" s="1"/>
  <c r="AL200" i="6"/>
  <c r="AJ201" i="6"/>
  <c r="AK201" i="6"/>
  <c r="AL201" i="6"/>
  <c r="AM201" i="6" s="1"/>
  <c r="AN201" i="6" s="1"/>
  <c r="AJ202" i="6"/>
  <c r="AK202" i="6" s="1"/>
  <c r="AL202" i="6"/>
  <c r="AJ203" i="6"/>
  <c r="AK203" i="6" s="1"/>
  <c r="AL203" i="6"/>
  <c r="AM203" i="6" s="1"/>
  <c r="AN203" i="6" s="1"/>
  <c r="AJ204" i="6"/>
  <c r="AK204" i="6" s="1"/>
  <c r="AL204" i="6"/>
  <c r="AM204" i="6" s="1"/>
  <c r="AN204" i="6" s="1"/>
  <c r="AJ205" i="6"/>
  <c r="AK205" i="6"/>
  <c r="AL205" i="6"/>
  <c r="AJ206" i="6"/>
  <c r="AK206" i="6" s="1"/>
  <c r="AL206" i="6"/>
  <c r="AJ207" i="6"/>
  <c r="AK207" i="6" s="1"/>
  <c r="AL207" i="6"/>
  <c r="AM207" i="6"/>
  <c r="AN207" i="6" s="1"/>
  <c r="AJ208" i="6"/>
  <c r="AK208" i="6" s="1"/>
  <c r="AL208" i="6"/>
  <c r="AJ209" i="6"/>
  <c r="AK209" i="6"/>
  <c r="AL209" i="6"/>
  <c r="AM209" i="6" s="1"/>
  <c r="AN209" i="6" s="1"/>
  <c r="AJ210" i="6"/>
  <c r="AK210" i="6" s="1"/>
  <c r="AM210" i="6" s="1"/>
  <c r="AL210" i="6"/>
  <c r="AN210" i="6"/>
  <c r="AJ211" i="6"/>
  <c r="AK211" i="6" s="1"/>
  <c r="AL211" i="6"/>
  <c r="AJ212" i="6"/>
  <c r="AK212" i="6" s="1"/>
  <c r="AL212" i="6"/>
  <c r="AJ213" i="6"/>
  <c r="AK213" i="6"/>
  <c r="AL213" i="6"/>
  <c r="AJ214" i="6"/>
  <c r="AK214" i="6" s="1"/>
  <c r="AM214" i="6" s="1"/>
  <c r="AN214" i="6" s="1"/>
  <c r="AL214" i="6"/>
  <c r="AJ215" i="6"/>
  <c r="AK215" i="6" s="1"/>
  <c r="AM215" i="6" s="1"/>
  <c r="AN215" i="6" s="1"/>
  <c r="AL215" i="6"/>
  <c r="AJ216" i="6"/>
  <c r="AK216" i="6" s="1"/>
  <c r="AL216" i="6"/>
  <c r="AM216" i="6"/>
  <c r="AN216" i="6" s="1"/>
  <c r="AJ217" i="6"/>
  <c r="AK217" i="6"/>
  <c r="AL217" i="6"/>
  <c r="AJ218" i="6"/>
  <c r="AK218" i="6" s="1"/>
  <c r="AM218" i="6" s="1"/>
  <c r="AN218" i="6" s="1"/>
  <c r="AL218" i="6"/>
  <c r="AJ219" i="6"/>
  <c r="AK219" i="6" s="1"/>
  <c r="AL219" i="6"/>
  <c r="AM219" i="6"/>
  <c r="AN219" i="6" s="1"/>
  <c r="AJ220" i="6"/>
  <c r="AK220" i="6" s="1"/>
  <c r="AL220" i="6"/>
  <c r="AM220" i="6" s="1"/>
  <c r="AN220" i="6" s="1"/>
  <c r="AJ221" i="6"/>
  <c r="AK221" i="6"/>
  <c r="AL221" i="6"/>
  <c r="AJ222" i="6"/>
  <c r="AK222" i="6" s="1"/>
  <c r="AL222" i="6"/>
  <c r="AJ223" i="6"/>
  <c r="AK223" i="6" s="1"/>
  <c r="AL223" i="6"/>
  <c r="AM223" i="6" s="1"/>
  <c r="AN223" i="6" s="1"/>
  <c r="AJ224" i="6"/>
  <c r="AK224" i="6" s="1"/>
  <c r="AM224" i="6" s="1"/>
  <c r="AN224" i="6" s="1"/>
  <c r="AL224" i="6"/>
  <c r="AJ225" i="6"/>
  <c r="AK225" i="6"/>
  <c r="AL225" i="6"/>
  <c r="AJ226" i="6"/>
  <c r="AK226" i="6" s="1"/>
  <c r="AL226" i="6"/>
  <c r="AJ227" i="6"/>
  <c r="AK227" i="6" s="1"/>
  <c r="AL227" i="6"/>
  <c r="AJ228" i="6"/>
  <c r="AK228" i="6" s="1"/>
  <c r="AL228" i="6"/>
  <c r="AJ229" i="6"/>
  <c r="AK229" i="6"/>
  <c r="AL229" i="6"/>
  <c r="AJ230" i="6"/>
  <c r="AK230" i="6" s="1"/>
  <c r="AM230" i="6" s="1"/>
  <c r="AN230" i="6" s="1"/>
  <c r="AL230" i="6"/>
  <c r="AJ231" i="6"/>
  <c r="AK231" i="6" s="1"/>
  <c r="AM231" i="6" s="1"/>
  <c r="AN231" i="6" s="1"/>
  <c r="AL231" i="6"/>
  <c r="AJ232" i="6"/>
  <c r="AK232" i="6" s="1"/>
  <c r="AL232" i="6"/>
  <c r="AM232" i="6"/>
  <c r="AN232" i="6" s="1"/>
  <c r="AJ233" i="6"/>
  <c r="AK233" i="6"/>
  <c r="AL233" i="6"/>
  <c r="AJ234" i="6"/>
  <c r="AK234" i="6" s="1"/>
  <c r="AL234" i="6"/>
  <c r="AJ235" i="6"/>
  <c r="AK235" i="6" s="1"/>
  <c r="AL235" i="6"/>
  <c r="AM235" i="6"/>
  <c r="AN235" i="6" s="1"/>
  <c r="AJ236" i="6"/>
  <c r="AK236" i="6" s="1"/>
  <c r="AL236" i="6"/>
  <c r="AM236" i="6" s="1"/>
  <c r="AN236" i="6" s="1"/>
  <c r="AJ237" i="6"/>
  <c r="AK237" i="6" s="1"/>
  <c r="AL237" i="6"/>
  <c r="AJ238" i="6"/>
  <c r="AK238" i="6"/>
  <c r="AL238" i="6"/>
  <c r="AJ239" i="6"/>
  <c r="AK239" i="6" s="1"/>
  <c r="AL239" i="6"/>
  <c r="AM239" i="6" s="1"/>
  <c r="AN239" i="6" s="1"/>
  <c r="AJ240" i="6"/>
  <c r="AK240" i="6"/>
  <c r="AM240" i="6" s="1"/>
  <c r="AN240" i="6" s="1"/>
  <c r="AL240" i="6"/>
  <c r="AJ241" i="6"/>
  <c r="AK241" i="6" s="1"/>
  <c r="AL241" i="6"/>
  <c r="AJ242" i="6"/>
  <c r="AK242" i="6"/>
  <c r="AL242" i="6"/>
  <c r="AM242" i="6" s="1"/>
  <c r="AN242" i="6" s="1"/>
  <c r="AJ243" i="6"/>
  <c r="AK243" i="6" s="1"/>
  <c r="AL243" i="6"/>
  <c r="AM243" i="6" s="1"/>
  <c r="AN243" i="6" s="1"/>
  <c r="AJ244" i="6"/>
  <c r="AK244" i="6"/>
  <c r="AL244" i="6"/>
  <c r="AM244" i="6" s="1"/>
  <c r="AN244" i="6" s="1"/>
  <c r="AJ245" i="6"/>
  <c r="AK245" i="6" s="1"/>
  <c r="AL245" i="6"/>
  <c r="AJ246" i="6"/>
  <c r="AK246" i="6"/>
  <c r="AL246" i="6"/>
  <c r="AJ247" i="6"/>
  <c r="AK247" i="6" s="1"/>
  <c r="AL247" i="6"/>
  <c r="AM247" i="6" s="1"/>
  <c r="AN247" i="6" s="1"/>
  <c r="AJ248" i="6"/>
  <c r="AK248" i="6"/>
  <c r="AM248" i="6" s="1"/>
  <c r="AN248" i="6" s="1"/>
  <c r="AL248" i="6"/>
  <c r="AJ249" i="6"/>
  <c r="AK249" i="6" s="1"/>
  <c r="AL249" i="6"/>
  <c r="AJ250" i="6"/>
  <c r="AK250" i="6"/>
  <c r="AL250" i="6"/>
  <c r="AM250" i="6" s="1"/>
  <c r="AN250" i="6" s="1"/>
  <c r="AJ251" i="6"/>
  <c r="AK251" i="6" s="1"/>
  <c r="AL251" i="6"/>
  <c r="AM251" i="6" s="1"/>
  <c r="AN251" i="6" s="1"/>
  <c r="AJ252" i="6"/>
  <c r="AK252" i="6"/>
  <c r="AL252" i="6"/>
  <c r="AM252" i="6" s="1"/>
  <c r="AN252" i="6" s="1"/>
  <c r="AJ253" i="6"/>
  <c r="AK253" i="6" s="1"/>
  <c r="AL253" i="6"/>
  <c r="AJ254" i="6"/>
  <c r="AK254" i="6"/>
  <c r="AL254" i="6"/>
  <c r="AJ255" i="6"/>
  <c r="AK255" i="6" s="1"/>
  <c r="AL255" i="6"/>
  <c r="AM255" i="6" s="1"/>
  <c r="AN255" i="6" s="1"/>
  <c r="AJ256" i="6"/>
  <c r="AK256" i="6"/>
  <c r="AM256" i="6" s="1"/>
  <c r="AN256" i="6" s="1"/>
  <c r="AL256" i="6"/>
  <c r="AJ257" i="6"/>
  <c r="AK257" i="6" s="1"/>
  <c r="AL257" i="6"/>
  <c r="AJ258" i="6"/>
  <c r="AK258" i="6"/>
  <c r="AL258" i="6"/>
  <c r="AM258" i="6" s="1"/>
  <c r="AN258" i="6" s="1"/>
  <c r="AJ259" i="6"/>
  <c r="AK259" i="6" s="1"/>
  <c r="AL259" i="6"/>
  <c r="AM259" i="6" s="1"/>
  <c r="AN259" i="6" s="1"/>
  <c r="AJ260" i="6"/>
  <c r="AK260" i="6"/>
  <c r="AL260" i="6"/>
  <c r="AM260" i="6" s="1"/>
  <c r="AN260" i="6" s="1"/>
  <c r="AJ261" i="6"/>
  <c r="AK261" i="6" s="1"/>
  <c r="AL261" i="6"/>
  <c r="AJ262" i="6"/>
  <c r="AK262" i="6"/>
  <c r="AL262" i="6"/>
  <c r="AJ263" i="6"/>
  <c r="AK263" i="6" s="1"/>
  <c r="AL263" i="6"/>
  <c r="AM263" i="6" s="1"/>
  <c r="AN263" i="6" s="1"/>
  <c r="AJ264" i="6"/>
  <c r="AK264" i="6"/>
  <c r="AM264" i="6" s="1"/>
  <c r="AN264" i="6" s="1"/>
  <c r="AL264" i="6"/>
  <c r="AJ265" i="6"/>
  <c r="AK265" i="6" s="1"/>
  <c r="AL265" i="6"/>
  <c r="AJ266" i="6"/>
  <c r="AK266" i="6"/>
  <c r="AL266" i="6"/>
  <c r="AM266" i="6" s="1"/>
  <c r="AN266" i="6" s="1"/>
  <c r="AJ267" i="6"/>
  <c r="AK267" i="6" s="1"/>
  <c r="AL267" i="6"/>
  <c r="AM267" i="6" s="1"/>
  <c r="AN267" i="6" s="1"/>
  <c r="AJ268" i="6"/>
  <c r="AK268" i="6"/>
  <c r="AL268" i="6"/>
  <c r="AM268" i="6" s="1"/>
  <c r="AN268" i="6" s="1"/>
  <c r="AJ269" i="6"/>
  <c r="AK269" i="6" s="1"/>
  <c r="AL269" i="6"/>
  <c r="AJ270" i="6"/>
  <c r="AK270" i="6"/>
  <c r="AL270" i="6"/>
  <c r="AJ271" i="6"/>
  <c r="AK271" i="6" s="1"/>
  <c r="AL271" i="6"/>
  <c r="AM271" i="6" s="1"/>
  <c r="AN271" i="6" s="1"/>
  <c r="AJ272" i="6"/>
  <c r="AK272" i="6"/>
  <c r="AM272" i="6" s="1"/>
  <c r="AN272" i="6" s="1"/>
  <c r="AL272" i="6"/>
  <c r="AJ273" i="6"/>
  <c r="AK273" i="6" s="1"/>
  <c r="AL273" i="6"/>
  <c r="AJ274" i="6"/>
  <c r="AK274" i="6"/>
  <c r="AL274" i="6"/>
  <c r="AM274" i="6" s="1"/>
  <c r="AN274" i="6" s="1"/>
  <c r="AJ275" i="6"/>
  <c r="AK275" i="6"/>
  <c r="AL275" i="6"/>
  <c r="AJ276" i="6"/>
  <c r="AK276" i="6"/>
  <c r="AL276" i="6"/>
  <c r="AM276" i="6"/>
  <c r="AN276" i="6" s="1"/>
  <c r="AJ277" i="6"/>
  <c r="AK277" i="6" s="1"/>
  <c r="AL277" i="6"/>
  <c r="AM277" i="6" s="1"/>
  <c r="AN277" i="6" s="1"/>
  <c r="AJ278" i="6"/>
  <c r="AK278" i="6"/>
  <c r="AL278" i="6"/>
  <c r="AM278" i="6" s="1"/>
  <c r="AN278" i="6" s="1"/>
  <c r="AJ279" i="6"/>
  <c r="AK279" i="6" s="1"/>
  <c r="AL279" i="6"/>
  <c r="AM279" i="6" s="1"/>
  <c r="AN279" i="6" s="1"/>
  <c r="AJ280" i="6"/>
  <c r="AK280" i="6" s="1"/>
  <c r="AL280" i="6"/>
  <c r="AJ281" i="6"/>
  <c r="AK281" i="6" s="1"/>
  <c r="AL281" i="6"/>
  <c r="AM281" i="6" s="1"/>
  <c r="AN281" i="6" s="1"/>
  <c r="AJ282" i="6"/>
  <c r="AK282" i="6"/>
  <c r="AM282" i="6" s="1"/>
  <c r="AN282" i="6" s="1"/>
  <c r="AL282" i="6"/>
  <c r="AJ283" i="6"/>
  <c r="AK283" i="6"/>
  <c r="AL283" i="6"/>
  <c r="AJ284" i="6"/>
  <c r="AK284" i="6"/>
  <c r="AM284" i="6" s="1"/>
  <c r="AN284" i="6" s="1"/>
  <c r="AL284" i="6"/>
  <c r="AJ285" i="6"/>
  <c r="AK285" i="6" s="1"/>
  <c r="AM285" i="6" s="1"/>
  <c r="AN285" i="6" s="1"/>
  <c r="AL285" i="6"/>
  <c r="AJ286" i="6"/>
  <c r="AK286" i="6"/>
  <c r="AL286" i="6"/>
  <c r="AM286" i="6" s="1"/>
  <c r="AN286" i="6" s="1"/>
  <c r="AJ287" i="6"/>
  <c r="AK287" i="6" s="1"/>
  <c r="AL287" i="6"/>
  <c r="AJ288" i="6"/>
  <c r="AK288" i="6" s="1"/>
  <c r="AL288" i="6"/>
  <c r="AJ289" i="6"/>
  <c r="AK289" i="6" s="1"/>
  <c r="AL289" i="6"/>
  <c r="AM289" i="6" s="1"/>
  <c r="AN289" i="6" s="1"/>
  <c r="AJ290" i="6"/>
  <c r="AK290" i="6"/>
  <c r="AL290" i="6"/>
  <c r="AM290" i="6"/>
  <c r="AN290" i="6" s="1"/>
  <c r="AJ291" i="6"/>
  <c r="AK291" i="6"/>
  <c r="AL291" i="6"/>
  <c r="AJ292" i="6"/>
  <c r="AK292" i="6"/>
  <c r="AL292" i="6"/>
  <c r="AM292" i="6" s="1"/>
  <c r="AN292" i="6" s="1"/>
  <c r="AJ293" i="6"/>
  <c r="AK293" i="6" s="1"/>
  <c r="AL293" i="6"/>
  <c r="AM293" i="6"/>
  <c r="AN293" i="6" s="1"/>
  <c r="AJ294" i="6"/>
  <c r="AK294" i="6"/>
  <c r="AL294" i="6"/>
  <c r="AM294" i="6" s="1"/>
  <c r="AN294" i="6" s="1"/>
  <c r="AJ295" i="6"/>
  <c r="AK295" i="6" s="1"/>
  <c r="AL295" i="6"/>
  <c r="AJ296" i="6"/>
  <c r="AK296" i="6" s="1"/>
  <c r="AM296" i="6" s="1"/>
  <c r="AN296" i="6" s="1"/>
  <c r="AL296" i="6"/>
  <c r="AJ297" i="6"/>
  <c r="AK297" i="6" s="1"/>
  <c r="AL297" i="6"/>
  <c r="AM297" i="6" s="1"/>
  <c r="AN297" i="6" s="1"/>
  <c r="AJ298" i="6"/>
  <c r="AK298" i="6"/>
  <c r="AL298" i="6"/>
  <c r="AJ299" i="6"/>
  <c r="AK299" i="6"/>
  <c r="AL299" i="6"/>
  <c r="AJ300" i="6"/>
  <c r="AK300" i="6"/>
  <c r="AL300" i="6"/>
  <c r="AJ301" i="6"/>
  <c r="AK301" i="6" s="1"/>
  <c r="AL301" i="6"/>
  <c r="AJ302" i="6"/>
  <c r="AK302" i="6"/>
  <c r="AL302" i="6"/>
  <c r="AM302" i="6" s="1"/>
  <c r="AN302" i="6" s="1"/>
  <c r="AJ303" i="6"/>
  <c r="AK303" i="6" s="1"/>
  <c r="AL303" i="6"/>
  <c r="AJ304" i="6"/>
  <c r="AK304" i="6" s="1"/>
  <c r="AM304" i="6" s="1"/>
  <c r="AL304" i="6"/>
  <c r="AN304" i="6"/>
  <c r="AJ305" i="6"/>
  <c r="AK305" i="6" s="1"/>
  <c r="AL305" i="6"/>
  <c r="AM305" i="6" s="1"/>
  <c r="AN305" i="6" s="1"/>
  <c r="AJ306" i="6"/>
  <c r="AK306" i="6"/>
  <c r="AL306" i="6"/>
  <c r="AM306" i="6" s="1"/>
  <c r="AN306" i="6" s="1"/>
  <c r="AJ307" i="6"/>
  <c r="AK307" i="6" s="1"/>
  <c r="AL307" i="6"/>
  <c r="AJ308" i="6"/>
  <c r="AK308" i="6"/>
  <c r="AL308" i="6"/>
  <c r="AJ309" i="6"/>
  <c r="AK309" i="6" s="1"/>
  <c r="AL309" i="6"/>
  <c r="AM309" i="6" s="1"/>
  <c r="AN309" i="6" s="1"/>
  <c r="AJ310" i="6"/>
  <c r="AK310" i="6"/>
  <c r="AL310" i="6"/>
  <c r="AM310" i="6" s="1"/>
  <c r="AN310" i="6" s="1"/>
  <c r="AJ311" i="6"/>
  <c r="AK311" i="6" s="1"/>
  <c r="AL311" i="6"/>
  <c r="AJ312" i="6"/>
  <c r="AK312" i="6"/>
  <c r="AL312" i="6"/>
  <c r="AJ313" i="6"/>
  <c r="AK313" i="6" s="1"/>
  <c r="AL313" i="6"/>
  <c r="AM313" i="6" s="1"/>
  <c r="AN313" i="6" s="1"/>
  <c r="AJ314" i="6"/>
  <c r="AK314" i="6"/>
  <c r="AL314" i="6"/>
  <c r="AM314" i="6" s="1"/>
  <c r="AN314" i="6" s="1"/>
  <c r="AJ315" i="6"/>
  <c r="AK315" i="6" s="1"/>
  <c r="AL315" i="6"/>
  <c r="AJ316" i="6"/>
  <c r="AK316" i="6"/>
  <c r="AL316" i="6"/>
  <c r="AJ317" i="6"/>
  <c r="AK317" i="6" s="1"/>
  <c r="AL317" i="6"/>
  <c r="AM317" i="6" s="1"/>
  <c r="AN317" i="6" s="1"/>
  <c r="AJ318" i="6"/>
  <c r="AK318" i="6"/>
  <c r="AL318" i="6"/>
  <c r="AM318" i="6" s="1"/>
  <c r="AN318" i="6" s="1"/>
  <c r="AJ319" i="6"/>
  <c r="AK319" i="6" s="1"/>
  <c r="AL319" i="6"/>
  <c r="AJ320" i="6"/>
  <c r="AK320" i="6"/>
  <c r="AL320" i="6"/>
  <c r="AJ321" i="6"/>
  <c r="AK321" i="6" s="1"/>
  <c r="AL321" i="6"/>
  <c r="AM321" i="6" s="1"/>
  <c r="AN321" i="6" s="1"/>
  <c r="AJ322" i="6"/>
  <c r="AK322" i="6"/>
  <c r="AL322" i="6"/>
  <c r="AM322" i="6" s="1"/>
  <c r="AN322" i="6" s="1"/>
  <c r="AJ323" i="6"/>
  <c r="AK323" i="6" s="1"/>
  <c r="AL323" i="6"/>
  <c r="AJ324" i="6"/>
  <c r="AK324" i="6"/>
  <c r="AL324" i="6"/>
  <c r="AJ325" i="6"/>
  <c r="AK325" i="6" s="1"/>
  <c r="AL325" i="6"/>
  <c r="AM325" i="6" s="1"/>
  <c r="AN325" i="6" s="1"/>
  <c r="AJ326" i="6"/>
  <c r="AK326" i="6"/>
  <c r="AL326" i="6"/>
  <c r="AM326" i="6" s="1"/>
  <c r="AN326" i="6" s="1"/>
  <c r="AJ327" i="6"/>
  <c r="AK327" i="6" s="1"/>
  <c r="AL327" i="6"/>
  <c r="AJ328" i="6"/>
  <c r="AK328" i="6"/>
  <c r="AL328" i="6"/>
  <c r="AJ329" i="6"/>
  <c r="AK329" i="6" s="1"/>
  <c r="AL329" i="6"/>
  <c r="AM329" i="6" s="1"/>
  <c r="AN329" i="6" s="1"/>
  <c r="AJ330" i="6"/>
  <c r="AK330" i="6"/>
  <c r="AL330" i="6"/>
  <c r="AM330" i="6" s="1"/>
  <c r="AN330" i="6" s="1"/>
  <c r="AJ331" i="6"/>
  <c r="AK331" i="6" s="1"/>
  <c r="AL331" i="6"/>
  <c r="AJ332" i="6"/>
  <c r="AK332" i="6"/>
  <c r="AL332" i="6"/>
  <c r="AJ333" i="6"/>
  <c r="AK333" i="6" s="1"/>
  <c r="AL333" i="6"/>
  <c r="AM333" i="6" s="1"/>
  <c r="AN333" i="6" s="1"/>
  <c r="AJ334" i="6"/>
  <c r="AK334" i="6"/>
  <c r="AL334" i="6"/>
  <c r="AM334" i="6" s="1"/>
  <c r="AN334" i="6" s="1"/>
  <c r="AJ335" i="6"/>
  <c r="AK335" i="6" s="1"/>
  <c r="AL335" i="6"/>
  <c r="AJ336" i="6"/>
  <c r="AK336" i="6"/>
  <c r="AL336" i="6"/>
  <c r="AJ337" i="6"/>
  <c r="AK337" i="6" s="1"/>
  <c r="AL337" i="6"/>
  <c r="AM337" i="6" s="1"/>
  <c r="AN337" i="6" s="1"/>
  <c r="AJ338" i="6"/>
  <c r="AK338" i="6"/>
  <c r="AL338" i="6"/>
  <c r="AM338" i="6" s="1"/>
  <c r="AN338" i="6" s="1"/>
  <c r="AJ339" i="6"/>
  <c r="AK339" i="6" s="1"/>
  <c r="AL339" i="6"/>
  <c r="AJ340" i="6"/>
  <c r="AK340" i="6"/>
  <c r="AL340" i="6"/>
  <c r="AJ341" i="6"/>
  <c r="AK341" i="6" s="1"/>
  <c r="AL341" i="6"/>
  <c r="AM341" i="6" s="1"/>
  <c r="AN341" i="6" s="1"/>
  <c r="AJ342" i="6"/>
  <c r="AK342" i="6"/>
  <c r="AL342" i="6"/>
  <c r="AM342" i="6" s="1"/>
  <c r="AN342" i="6" s="1"/>
  <c r="AJ343" i="6"/>
  <c r="AK343" i="6" s="1"/>
  <c r="AL343" i="6"/>
  <c r="AJ344" i="6"/>
  <c r="AK344" i="6"/>
  <c r="AL344" i="6"/>
  <c r="AJ345" i="6"/>
  <c r="AK345" i="6" s="1"/>
  <c r="AL345" i="6"/>
  <c r="AJ346" i="6"/>
  <c r="AK346" i="6"/>
  <c r="AL346" i="6"/>
  <c r="AM346" i="6"/>
  <c r="AN346" i="6" s="1"/>
  <c r="AJ347" i="6"/>
  <c r="AK347" i="6" s="1"/>
  <c r="AL347" i="6"/>
  <c r="AJ348" i="6"/>
  <c r="AK348" i="6"/>
  <c r="AM348" i="6" s="1"/>
  <c r="AN348" i="6" s="1"/>
  <c r="AL348" i="6"/>
  <c r="AJ349" i="6"/>
  <c r="AK349" i="6" s="1"/>
  <c r="AL349" i="6"/>
  <c r="AJ350" i="6"/>
  <c r="AK350" i="6"/>
  <c r="AL350" i="6"/>
  <c r="AM350" i="6" s="1"/>
  <c r="AN350" i="6" s="1"/>
  <c r="AJ351" i="6"/>
  <c r="AK351" i="6" s="1"/>
  <c r="AL351" i="6"/>
  <c r="AM351" i="6" s="1"/>
  <c r="AN351" i="6" s="1"/>
  <c r="AJ352" i="6"/>
  <c r="AK352" i="6"/>
  <c r="AL352" i="6"/>
  <c r="AJ353" i="6"/>
  <c r="AK353" i="6" s="1"/>
  <c r="AL353" i="6"/>
  <c r="AJ354" i="6"/>
  <c r="AK354" i="6"/>
  <c r="AL354" i="6"/>
  <c r="AM354" i="6"/>
  <c r="AN354" i="6" s="1"/>
  <c r="AJ355" i="6"/>
  <c r="AK355" i="6" s="1"/>
  <c r="AL355" i="6"/>
  <c r="AM355" i="6" s="1"/>
  <c r="AN355" i="6" s="1"/>
  <c r="AJ356" i="6"/>
  <c r="AK356" i="6"/>
  <c r="AM356" i="6" s="1"/>
  <c r="AN356" i="6" s="1"/>
  <c r="AL356" i="6"/>
  <c r="AJ357" i="6"/>
  <c r="AK357" i="6" s="1"/>
  <c r="AL357" i="6"/>
  <c r="AJ358" i="6"/>
  <c r="AK358" i="6"/>
  <c r="AL358" i="6"/>
  <c r="AM358" i="6" s="1"/>
  <c r="AN358" i="6" s="1"/>
  <c r="AJ359" i="6"/>
  <c r="AK359" i="6" s="1"/>
  <c r="AL359" i="6"/>
  <c r="AM359" i="6" s="1"/>
  <c r="AN359" i="6" s="1"/>
  <c r="AJ360" i="6"/>
  <c r="AK360" i="6"/>
  <c r="AL360" i="6"/>
  <c r="AJ361" i="6"/>
  <c r="AK361" i="6" s="1"/>
  <c r="AL361" i="6"/>
  <c r="AJ362" i="6"/>
  <c r="AK362" i="6"/>
  <c r="AL362" i="6"/>
  <c r="AM362" i="6"/>
  <c r="AN362" i="6" s="1"/>
  <c r="AJ363" i="6"/>
  <c r="AK363" i="6" s="1"/>
  <c r="AL363" i="6"/>
  <c r="AM363" i="6" s="1"/>
  <c r="AN363" i="6" s="1"/>
  <c r="AJ364" i="6"/>
  <c r="AK364" i="6"/>
  <c r="AM364" i="6" s="1"/>
  <c r="AN364" i="6" s="1"/>
  <c r="AL364" i="6"/>
  <c r="AJ365" i="6"/>
  <c r="AK365" i="6" s="1"/>
  <c r="AL365" i="6"/>
  <c r="AJ366" i="6"/>
  <c r="AK366" i="6"/>
  <c r="AL366" i="6"/>
  <c r="AM366" i="6" s="1"/>
  <c r="AN366" i="6" s="1"/>
  <c r="AJ367" i="6"/>
  <c r="AK367" i="6" s="1"/>
  <c r="AL367" i="6"/>
  <c r="AM367" i="6" s="1"/>
  <c r="AN367" i="6" s="1"/>
  <c r="AJ368" i="6"/>
  <c r="AK368" i="6"/>
  <c r="AL368" i="6"/>
  <c r="AJ369" i="6"/>
  <c r="AK369" i="6" s="1"/>
  <c r="AL369" i="6"/>
  <c r="AJ370" i="6"/>
  <c r="AK370" i="6"/>
  <c r="AL370" i="6"/>
  <c r="AM370" i="6"/>
  <c r="AN370" i="6" s="1"/>
  <c r="AJ371" i="6"/>
  <c r="AK371" i="6" s="1"/>
  <c r="AL371" i="6"/>
  <c r="AM371" i="6" s="1"/>
  <c r="AN371" i="6" s="1"/>
  <c r="AJ372" i="6"/>
  <c r="AK372" i="6"/>
  <c r="AM372" i="6" s="1"/>
  <c r="AN372" i="6" s="1"/>
  <c r="AL372" i="6"/>
  <c r="AJ373" i="6"/>
  <c r="AK373" i="6" s="1"/>
  <c r="AL373" i="6"/>
  <c r="AJ374" i="6"/>
  <c r="AK374" i="6"/>
  <c r="AL374" i="6"/>
  <c r="AM374" i="6" s="1"/>
  <c r="AN374" i="6" s="1"/>
  <c r="AJ375" i="6"/>
  <c r="AK375" i="6" s="1"/>
  <c r="AL375" i="6"/>
  <c r="AM375" i="6" s="1"/>
  <c r="AN375" i="6" s="1"/>
  <c r="AJ376" i="6"/>
  <c r="AK376" i="6"/>
  <c r="AL376" i="6"/>
  <c r="AJ377" i="6"/>
  <c r="AK377" i="6" s="1"/>
  <c r="AL377" i="6"/>
  <c r="AJ378" i="6"/>
  <c r="AK378" i="6"/>
  <c r="AL378" i="6"/>
  <c r="AM378" i="6"/>
  <c r="AN378" i="6" s="1"/>
  <c r="AJ379" i="6"/>
  <c r="AK379" i="6" s="1"/>
  <c r="AL379" i="6"/>
  <c r="AM379" i="6" s="1"/>
  <c r="AN379" i="6" s="1"/>
  <c r="AJ380" i="6"/>
  <c r="AK380" i="6"/>
  <c r="AM380" i="6" s="1"/>
  <c r="AN380" i="6" s="1"/>
  <c r="AL380" i="6"/>
  <c r="AJ381" i="6"/>
  <c r="AK381" i="6" s="1"/>
  <c r="AL381" i="6"/>
  <c r="AJ382" i="6"/>
  <c r="AK382" i="6"/>
  <c r="AL382" i="6"/>
  <c r="AM382" i="6" s="1"/>
  <c r="AN382" i="6" s="1"/>
  <c r="AJ383" i="6"/>
  <c r="AK383" i="6" s="1"/>
  <c r="AL383" i="6"/>
  <c r="AM383" i="6" s="1"/>
  <c r="AN383" i="6" s="1"/>
  <c r="AJ384" i="6"/>
  <c r="AK384" i="6"/>
  <c r="AL384" i="6"/>
  <c r="AJ385" i="6"/>
  <c r="AK385" i="6" s="1"/>
  <c r="AL385" i="6"/>
  <c r="AJ386" i="6"/>
  <c r="AK386" i="6"/>
  <c r="AL386" i="6"/>
  <c r="AM386" i="6"/>
  <c r="AN386" i="6" s="1"/>
  <c r="AJ387" i="6"/>
  <c r="AK387" i="6" s="1"/>
  <c r="AL387" i="6"/>
  <c r="AM387" i="6" s="1"/>
  <c r="AN387" i="6" s="1"/>
  <c r="AJ388" i="6"/>
  <c r="AK388" i="6"/>
  <c r="AM388" i="6" s="1"/>
  <c r="AN388" i="6" s="1"/>
  <c r="AL388" i="6"/>
  <c r="AJ389" i="6"/>
  <c r="AK389" i="6" s="1"/>
  <c r="AL389" i="6"/>
  <c r="AJ390" i="6"/>
  <c r="AK390" i="6"/>
  <c r="AL390" i="6"/>
  <c r="AM390" i="6" s="1"/>
  <c r="AN390" i="6" s="1"/>
  <c r="AJ391" i="6"/>
  <c r="AK391" i="6" s="1"/>
  <c r="AL391" i="6"/>
  <c r="AM391" i="6" s="1"/>
  <c r="AN391" i="6" s="1"/>
  <c r="AJ392" i="6"/>
  <c r="AK392" i="6"/>
  <c r="AL392" i="6"/>
  <c r="AJ393" i="6"/>
  <c r="AK393" i="6" s="1"/>
  <c r="AL393" i="6"/>
  <c r="AJ394" i="6"/>
  <c r="AK394" i="6"/>
  <c r="AL394" i="6"/>
  <c r="AM394" i="6"/>
  <c r="AN394" i="6" s="1"/>
  <c r="AJ395" i="6"/>
  <c r="AK395" i="6" s="1"/>
  <c r="AL395" i="6"/>
  <c r="AM395" i="6" s="1"/>
  <c r="AN395" i="6" s="1"/>
  <c r="AJ396" i="6"/>
  <c r="AK396" i="6"/>
  <c r="AM396" i="6" s="1"/>
  <c r="AN396" i="6" s="1"/>
  <c r="AL396" i="6"/>
  <c r="AJ397" i="6"/>
  <c r="AK397" i="6" s="1"/>
  <c r="AL397" i="6"/>
  <c r="AJ398" i="6"/>
  <c r="AK398" i="6"/>
  <c r="AL398" i="6"/>
  <c r="AM398" i="6" s="1"/>
  <c r="AN398" i="6" s="1"/>
  <c r="AJ399" i="6"/>
  <c r="AK399" i="6" s="1"/>
  <c r="AL399" i="6"/>
  <c r="AM399" i="6" s="1"/>
  <c r="AN399" i="6" s="1"/>
  <c r="AJ400" i="6"/>
  <c r="AK400" i="6"/>
  <c r="AL400" i="6"/>
  <c r="AJ401" i="6"/>
  <c r="AK401" i="6" s="1"/>
  <c r="AL401" i="6"/>
  <c r="AJ402" i="6"/>
  <c r="AK402" i="6"/>
  <c r="AL402" i="6"/>
  <c r="AM402" i="6"/>
  <c r="AN402" i="6" s="1"/>
  <c r="AJ403" i="6"/>
  <c r="AK403" i="6" s="1"/>
  <c r="AL403" i="6"/>
  <c r="AM403" i="6" s="1"/>
  <c r="AN403" i="6" s="1"/>
  <c r="AJ404" i="6"/>
  <c r="AK404" i="6"/>
  <c r="AM404" i="6" s="1"/>
  <c r="AN404" i="6" s="1"/>
  <c r="AL404" i="6"/>
  <c r="AJ405" i="6"/>
  <c r="AK405" i="6" s="1"/>
  <c r="AL405" i="6"/>
  <c r="AJ406" i="6"/>
  <c r="AK406" i="6"/>
  <c r="AL406" i="6"/>
  <c r="AM406" i="6" s="1"/>
  <c r="AN406" i="6" s="1"/>
  <c r="AJ407" i="6"/>
  <c r="AK407" i="6" s="1"/>
  <c r="AL407" i="6"/>
  <c r="AM407" i="6" s="1"/>
  <c r="AN407" i="6" s="1"/>
  <c r="AJ408" i="6"/>
  <c r="AK408" i="6"/>
  <c r="AL408" i="6"/>
  <c r="AJ409" i="6"/>
  <c r="AK409" i="6" s="1"/>
  <c r="AL409" i="6"/>
  <c r="AJ410" i="6"/>
  <c r="AK410" i="6"/>
  <c r="AM410" i="6" s="1"/>
  <c r="AN410" i="6" s="1"/>
  <c r="AL410" i="6"/>
  <c r="AJ411" i="6"/>
  <c r="AK411" i="6" s="1"/>
  <c r="AL411" i="6"/>
  <c r="AM411" i="6" s="1"/>
  <c r="AN411" i="6" s="1"/>
  <c r="AJ412" i="6"/>
  <c r="AK412" i="6"/>
  <c r="AL412" i="6"/>
  <c r="AM412" i="6" s="1"/>
  <c r="AN412" i="6" s="1"/>
  <c r="AJ413" i="6"/>
  <c r="AK413" i="6" s="1"/>
  <c r="AL413" i="6"/>
  <c r="AJ414" i="6"/>
  <c r="AK414" i="6"/>
  <c r="AL414" i="6"/>
  <c r="AM414" i="6" s="1"/>
  <c r="AN414" i="6" s="1"/>
  <c r="AJ415" i="6"/>
  <c r="AK415" i="6" s="1"/>
  <c r="AL415" i="6"/>
  <c r="AM415" i="6" s="1"/>
  <c r="AN415" i="6" s="1"/>
  <c r="AJ416" i="6"/>
  <c r="AK416" i="6"/>
  <c r="AL416" i="6"/>
  <c r="AJ417" i="6"/>
  <c r="AK417" i="6" s="1"/>
  <c r="AL417" i="6"/>
  <c r="AJ418" i="6"/>
  <c r="AK418" i="6"/>
  <c r="AM418" i="6" s="1"/>
  <c r="AN418" i="6" s="1"/>
  <c r="AL418" i="6"/>
  <c r="AJ419" i="6"/>
  <c r="AK419" i="6" s="1"/>
  <c r="AL419" i="6"/>
  <c r="AM419" i="6" s="1"/>
  <c r="AN419" i="6" s="1"/>
  <c r="AJ420" i="6"/>
  <c r="AK420" i="6"/>
  <c r="AL420" i="6"/>
  <c r="AM420" i="6" s="1"/>
  <c r="AN420" i="6" s="1"/>
  <c r="AJ421" i="6"/>
  <c r="AK421" i="6" s="1"/>
  <c r="AL421" i="6"/>
  <c r="AJ422" i="6"/>
  <c r="AK422" i="6"/>
  <c r="AL422" i="6"/>
  <c r="AM422" i="6" s="1"/>
  <c r="AN422" i="6" s="1"/>
  <c r="AJ423" i="6"/>
  <c r="AK423" i="6" s="1"/>
  <c r="AL423" i="6"/>
  <c r="AM423" i="6" s="1"/>
  <c r="AN423" i="6" s="1"/>
  <c r="AJ424" i="6"/>
  <c r="AK424" i="6"/>
  <c r="AL424" i="6"/>
  <c r="AJ425" i="6"/>
  <c r="AK425" i="6" s="1"/>
  <c r="AL425" i="6"/>
  <c r="AJ426" i="6"/>
  <c r="AK426" i="6"/>
  <c r="AL426" i="6"/>
  <c r="AJ427" i="6"/>
  <c r="AK427" i="6" s="1"/>
  <c r="AL427" i="6"/>
  <c r="AM427" i="6" s="1"/>
  <c r="AN427" i="6" s="1"/>
  <c r="AJ428" i="6"/>
  <c r="AK428" i="6"/>
  <c r="AL428" i="6"/>
  <c r="AM428" i="6"/>
  <c r="AN428" i="6" s="1"/>
  <c r="AJ429" i="6"/>
  <c r="AK429" i="6" s="1"/>
  <c r="AL429" i="6"/>
  <c r="AJ430" i="6"/>
  <c r="AK430" i="6"/>
  <c r="AL430" i="6"/>
  <c r="AM430" i="6"/>
  <c r="AN430" i="6" s="1"/>
  <c r="AJ431" i="6"/>
  <c r="AK431" i="6" s="1"/>
  <c r="AL431" i="6"/>
  <c r="AM431" i="6" s="1"/>
  <c r="AN431" i="6" s="1"/>
  <c r="AJ432" i="6"/>
  <c r="AK432" i="6"/>
  <c r="AM432" i="6" s="1"/>
  <c r="AN432" i="6" s="1"/>
  <c r="AL432" i="6"/>
  <c r="AJ433" i="6"/>
  <c r="AK433" i="6" s="1"/>
  <c r="AL433" i="6"/>
  <c r="AJ434" i="6"/>
  <c r="AK434" i="6"/>
  <c r="AL434" i="6"/>
  <c r="AJ435" i="6"/>
  <c r="AK435" i="6" s="1"/>
  <c r="AL435" i="6"/>
  <c r="AM435" i="6" s="1"/>
  <c r="AN435" i="6" s="1"/>
  <c r="AJ436" i="6"/>
  <c r="AK436" i="6"/>
  <c r="AL436" i="6"/>
  <c r="AM436" i="6"/>
  <c r="AN436" i="6" s="1"/>
  <c r="AJ437" i="6"/>
  <c r="AK437" i="6" s="1"/>
  <c r="AL437" i="6"/>
  <c r="AJ438" i="6"/>
  <c r="AK438" i="6"/>
  <c r="AL438" i="6"/>
  <c r="AM438" i="6"/>
  <c r="AN438" i="6" s="1"/>
  <c r="AJ439" i="6"/>
  <c r="AK439" i="6" s="1"/>
  <c r="AL439" i="6"/>
  <c r="AM439" i="6" s="1"/>
  <c r="AN439" i="6" s="1"/>
  <c r="AJ440" i="6"/>
  <c r="AK440" i="6"/>
  <c r="AM440" i="6" s="1"/>
  <c r="AN440" i="6" s="1"/>
  <c r="AL440" i="6"/>
  <c r="AJ441" i="6"/>
  <c r="AK441" i="6" s="1"/>
  <c r="AL441" i="6"/>
  <c r="AJ442" i="6"/>
  <c r="AK442" i="6"/>
  <c r="AL442" i="6"/>
  <c r="AJ443" i="6"/>
  <c r="AK443" i="6" s="1"/>
  <c r="AL443" i="6"/>
  <c r="AM443" i="6" s="1"/>
  <c r="AN443" i="6" s="1"/>
  <c r="AJ444" i="6"/>
  <c r="AK444" i="6"/>
  <c r="AL444" i="6"/>
  <c r="AM444" i="6"/>
  <c r="AN444" i="6" s="1"/>
  <c r="AJ445" i="6"/>
  <c r="AK445" i="6" s="1"/>
  <c r="AL445" i="6"/>
  <c r="AM445" i="6" s="1"/>
  <c r="AN445" i="6" s="1"/>
  <c r="AJ446" i="6"/>
  <c r="AK446" i="6"/>
  <c r="AL446" i="6"/>
  <c r="AJ447" i="6"/>
  <c r="AK447" i="6"/>
  <c r="AL447" i="6"/>
  <c r="AJ448" i="6"/>
  <c r="AK448" i="6"/>
  <c r="AL448" i="6"/>
  <c r="AJ449" i="6"/>
  <c r="AK449" i="6" s="1"/>
  <c r="AL449" i="6"/>
  <c r="AJ450" i="6"/>
  <c r="AK450" i="6"/>
  <c r="AL450" i="6"/>
  <c r="AM450" i="6" s="1"/>
  <c r="AN450" i="6" s="1"/>
  <c r="AJ451" i="6"/>
  <c r="AK451" i="6" s="1"/>
  <c r="AL451" i="6"/>
  <c r="AJ452" i="6"/>
  <c r="AK452" i="6" s="1"/>
  <c r="AM452" i="6" s="1"/>
  <c r="AN452" i="6" s="1"/>
  <c r="AL452" i="6"/>
  <c r="AJ453" i="6"/>
  <c r="AK453" i="6" s="1"/>
  <c r="AL453" i="6"/>
  <c r="AM453" i="6" s="1"/>
  <c r="AN453" i="6" s="1"/>
  <c r="AJ454" i="6"/>
  <c r="AK454" i="6"/>
  <c r="AL454" i="6"/>
  <c r="AM454" i="6"/>
  <c r="AN454" i="6" s="1"/>
  <c r="AJ455" i="6"/>
  <c r="AK455" i="6"/>
  <c r="AL455" i="6"/>
  <c r="AJ456" i="6"/>
  <c r="AK456" i="6"/>
  <c r="AL456" i="6"/>
  <c r="AM456" i="6" s="1"/>
  <c r="AN456" i="6" s="1"/>
  <c r="AJ457" i="6"/>
  <c r="AK457" i="6" s="1"/>
  <c r="AL457" i="6"/>
  <c r="AM457" i="6"/>
  <c r="AN457" i="6" s="1"/>
  <c r="AJ458" i="6"/>
  <c r="AK458" i="6"/>
  <c r="AL458" i="6"/>
  <c r="AM458" i="6" s="1"/>
  <c r="AN458" i="6" s="1"/>
  <c r="AJ459" i="6"/>
  <c r="AK459" i="6" s="1"/>
  <c r="AL459" i="6"/>
  <c r="AJ460" i="6"/>
  <c r="AK460" i="6" s="1"/>
  <c r="AM460" i="6" s="1"/>
  <c r="AN460" i="6" s="1"/>
  <c r="AL460" i="6"/>
  <c r="AJ461" i="6"/>
  <c r="AK461" i="6" s="1"/>
  <c r="AL461" i="6"/>
  <c r="AM461" i="6" s="1"/>
  <c r="AN461" i="6" s="1"/>
  <c r="AJ462" i="6"/>
  <c r="AK462" i="6"/>
  <c r="AL462" i="6"/>
  <c r="AJ463" i="6"/>
  <c r="AK463" i="6"/>
  <c r="AL463" i="6"/>
  <c r="AJ464" i="6"/>
  <c r="AK464" i="6"/>
  <c r="AL464" i="6"/>
  <c r="AJ465" i="6"/>
  <c r="AK465" i="6" s="1"/>
  <c r="AL465" i="6"/>
  <c r="AJ466" i="6"/>
  <c r="AK466" i="6"/>
  <c r="AL466" i="6"/>
  <c r="AM466" i="6" s="1"/>
  <c r="AN466" i="6" s="1"/>
  <c r="AJ467" i="6"/>
  <c r="AK467" i="6" s="1"/>
  <c r="AL467" i="6"/>
  <c r="AJ468" i="6"/>
  <c r="AK468" i="6" s="1"/>
  <c r="AM468" i="6" s="1"/>
  <c r="AN468" i="6" s="1"/>
  <c r="AL468" i="6"/>
  <c r="AJ469" i="6"/>
  <c r="AK469" i="6" s="1"/>
  <c r="AL469" i="6"/>
  <c r="AM469" i="6" s="1"/>
  <c r="AN469" i="6" s="1"/>
  <c r="AJ470" i="6"/>
  <c r="AK470" i="6"/>
  <c r="AL470" i="6"/>
  <c r="AM470" i="6" s="1"/>
  <c r="AN470" i="6" s="1"/>
  <c r="AJ471" i="6"/>
  <c r="AK471" i="6"/>
  <c r="AL471" i="6"/>
  <c r="AJ472" i="6"/>
  <c r="AK472" i="6"/>
  <c r="AL472" i="6"/>
  <c r="AM472" i="6"/>
  <c r="AN472" i="6" s="1"/>
  <c r="AJ473" i="6"/>
  <c r="AK473" i="6" s="1"/>
  <c r="AL473" i="6"/>
  <c r="AM473" i="6" s="1"/>
  <c r="AN473" i="6" s="1"/>
  <c r="AJ474" i="6"/>
  <c r="AK474" i="6"/>
  <c r="AL474" i="6"/>
  <c r="AM474" i="6" s="1"/>
  <c r="AN474" i="6" s="1"/>
  <c r="AJ475" i="6"/>
  <c r="AK475" i="6" s="1"/>
  <c r="AL475" i="6"/>
  <c r="AJ476" i="6"/>
  <c r="AK476" i="6" s="1"/>
  <c r="AL476" i="6"/>
  <c r="AJ477" i="6"/>
  <c r="AK477" i="6" s="1"/>
  <c r="AL477" i="6"/>
  <c r="AM477" i="6" s="1"/>
  <c r="AN477" i="6" s="1"/>
  <c r="AJ478" i="6"/>
  <c r="AK478" i="6"/>
  <c r="AM478" i="6" s="1"/>
  <c r="AN478" i="6" s="1"/>
  <c r="AL478" i="6"/>
  <c r="AJ479" i="6"/>
  <c r="AK479" i="6"/>
  <c r="AL479" i="6"/>
  <c r="AJ480" i="6"/>
  <c r="AK480" i="6"/>
  <c r="AM480" i="6" s="1"/>
  <c r="AN480" i="6" s="1"/>
  <c r="AL480" i="6"/>
  <c r="AJ481" i="6"/>
  <c r="AK481" i="6" s="1"/>
  <c r="AM481" i="6" s="1"/>
  <c r="AN481" i="6" s="1"/>
  <c r="AL481" i="6"/>
  <c r="AJ482" i="6"/>
  <c r="AK482" i="6" s="1"/>
  <c r="AL482" i="6"/>
  <c r="AJ483" i="6"/>
  <c r="AK483" i="6"/>
  <c r="AL483" i="6"/>
  <c r="AM483" i="6" s="1"/>
  <c r="AN483" i="6" s="1"/>
  <c r="AJ484" i="6"/>
  <c r="AK484" i="6" s="1"/>
  <c r="AL484" i="6"/>
  <c r="AJ485" i="6"/>
  <c r="AK485" i="6"/>
  <c r="AL485" i="6"/>
  <c r="AJ486" i="6"/>
  <c r="AK486" i="6" s="1"/>
  <c r="AL486" i="6"/>
  <c r="AJ487" i="6"/>
  <c r="AK487" i="6"/>
  <c r="AL487" i="6"/>
  <c r="AM487" i="6"/>
  <c r="AN487" i="6" s="1"/>
  <c r="AJ488" i="6"/>
  <c r="AK488" i="6" s="1"/>
  <c r="AL488" i="6"/>
  <c r="AJ489" i="6"/>
  <c r="AK489" i="6"/>
  <c r="AM489" i="6" s="1"/>
  <c r="AN489" i="6" s="1"/>
  <c r="AL489" i="6"/>
  <c r="AJ490" i="6"/>
  <c r="AK490" i="6" s="1"/>
  <c r="AL490" i="6"/>
  <c r="AJ491" i="6"/>
  <c r="AK491" i="6"/>
  <c r="AL491" i="6"/>
  <c r="AM491" i="6" s="1"/>
  <c r="AN491" i="6" s="1"/>
  <c r="AJ492" i="6"/>
  <c r="AK492" i="6" s="1"/>
  <c r="AL492" i="6"/>
  <c r="AJ493" i="6"/>
  <c r="AK493" i="6"/>
  <c r="AL493" i="6"/>
  <c r="AJ494" i="6"/>
  <c r="AK494" i="6" s="1"/>
  <c r="AL494" i="6"/>
  <c r="AJ495" i="6"/>
  <c r="AK495" i="6"/>
  <c r="AL495" i="6"/>
  <c r="AM495" i="6"/>
  <c r="AN495" i="6" s="1"/>
  <c r="AJ496" i="6"/>
  <c r="AK496" i="6" s="1"/>
  <c r="AL496" i="6"/>
  <c r="AJ497" i="6"/>
  <c r="AK497" i="6"/>
  <c r="AM497" i="6" s="1"/>
  <c r="AN497" i="6" s="1"/>
  <c r="AL497" i="6"/>
  <c r="AJ498" i="6"/>
  <c r="AK498" i="6" s="1"/>
  <c r="AL498" i="6"/>
  <c r="AJ499" i="6"/>
  <c r="AK499" i="6"/>
  <c r="AL499" i="6"/>
  <c r="AM499" i="6" s="1"/>
  <c r="AN499" i="6" s="1"/>
  <c r="AJ500" i="6"/>
  <c r="AK500" i="6" s="1"/>
  <c r="AL500" i="6"/>
  <c r="AJ501" i="6"/>
  <c r="AK501" i="6"/>
  <c r="AL501" i="6"/>
  <c r="AJ502" i="6"/>
  <c r="AK502" i="6" s="1"/>
  <c r="AL502" i="6"/>
  <c r="AJ503" i="6"/>
  <c r="AK503" i="6"/>
  <c r="AL503" i="6"/>
  <c r="AM503" i="6"/>
  <c r="AN503" i="6" s="1"/>
  <c r="AJ504" i="6"/>
  <c r="AK504" i="6" s="1"/>
  <c r="AL504" i="6"/>
  <c r="AJ505" i="6"/>
  <c r="AK505" i="6"/>
  <c r="AM505" i="6" s="1"/>
  <c r="AN505" i="6" s="1"/>
  <c r="AL505" i="6"/>
  <c r="AJ506" i="6"/>
  <c r="AK506" i="6" s="1"/>
  <c r="AL506" i="6"/>
  <c r="AJ507" i="6"/>
  <c r="AK507" i="6"/>
  <c r="AL507" i="6"/>
  <c r="AM507" i="6" s="1"/>
  <c r="AN507" i="6" s="1"/>
  <c r="AJ508" i="6"/>
  <c r="AK508" i="6" s="1"/>
  <c r="AL508" i="6"/>
  <c r="AJ509" i="6"/>
  <c r="AK509" i="6"/>
  <c r="AL509" i="6"/>
  <c r="AJ510" i="6"/>
  <c r="AK510" i="6" s="1"/>
  <c r="AL510" i="6"/>
  <c r="AJ511" i="6"/>
  <c r="AK511" i="6"/>
  <c r="AL511" i="6"/>
  <c r="AM511" i="6"/>
  <c r="AN511" i="6" s="1"/>
  <c r="AJ512" i="6"/>
  <c r="AK512" i="6" s="1"/>
  <c r="AL512" i="6"/>
  <c r="AJ513" i="6"/>
  <c r="AK513" i="6"/>
  <c r="AM513" i="6" s="1"/>
  <c r="AN513" i="6" s="1"/>
  <c r="AL513" i="6"/>
  <c r="AJ514" i="6"/>
  <c r="AK514" i="6" s="1"/>
  <c r="AL514" i="6"/>
  <c r="AM514" i="6" s="1"/>
  <c r="AN514" i="6" s="1"/>
  <c r="AJ515" i="6"/>
  <c r="AK515" i="6"/>
  <c r="AL515" i="6"/>
  <c r="AM515" i="6" s="1"/>
  <c r="AN515" i="6" s="1"/>
  <c r="AJ516" i="6"/>
  <c r="AK516" i="6" s="1"/>
  <c r="AL516" i="6"/>
  <c r="AJ517" i="6"/>
  <c r="AK517" i="6"/>
  <c r="AL517" i="6"/>
  <c r="AM517" i="6" s="1"/>
  <c r="AN517" i="6" s="1"/>
  <c r="AJ518" i="6"/>
  <c r="AK518" i="6" s="1"/>
  <c r="AL518" i="6"/>
  <c r="AJ519" i="6"/>
  <c r="AK519" i="6"/>
  <c r="AL519" i="6"/>
  <c r="AJ520" i="6"/>
  <c r="AK520" i="6" s="1"/>
  <c r="AL520" i="6"/>
  <c r="AJ521" i="6"/>
  <c r="AK521" i="6"/>
  <c r="AM521" i="6" s="1"/>
  <c r="AN521" i="6" s="1"/>
  <c r="AL521" i="6"/>
  <c r="AJ522" i="6"/>
  <c r="AK522" i="6" s="1"/>
  <c r="AL522" i="6"/>
  <c r="AM522" i="6" s="1"/>
  <c r="AN522" i="6" s="1"/>
  <c r="AJ523" i="6"/>
  <c r="AK523" i="6"/>
  <c r="AL523" i="6"/>
  <c r="AM523" i="6" s="1"/>
  <c r="AN523" i="6" s="1"/>
  <c r="AJ524" i="6"/>
  <c r="AK524" i="6" s="1"/>
  <c r="AL524" i="6"/>
  <c r="AJ525" i="6"/>
  <c r="AK525" i="6"/>
  <c r="AL525" i="6"/>
  <c r="AM525" i="6" s="1"/>
  <c r="AN525" i="6" s="1"/>
  <c r="AJ526" i="6"/>
  <c r="AK526" i="6" s="1"/>
  <c r="AL526" i="6"/>
  <c r="AJ527" i="6"/>
  <c r="AK527" i="6"/>
  <c r="AL527" i="6"/>
  <c r="AJ528" i="6"/>
  <c r="AK528" i="6" s="1"/>
  <c r="AL528" i="6"/>
  <c r="AJ529" i="6"/>
  <c r="AK529" i="6"/>
  <c r="AM529" i="6" s="1"/>
  <c r="AN529" i="6" s="1"/>
  <c r="AL529" i="6"/>
  <c r="AJ530" i="6"/>
  <c r="AK530" i="6" s="1"/>
  <c r="AL530" i="6"/>
  <c r="AM530" i="6" s="1"/>
  <c r="AN530" i="6" s="1"/>
  <c r="AJ531" i="6"/>
  <c r="AK531" i="6"/>
  <c r="AL531" i="6"/>
  <c r="AM531" i="6" s="1"/>
  <c r="AN531" i="6" s="1"/>
  <c r="AJ532" i="6"/>
  <c r="AK532" i="6" s="1"/>
  <c r="AL532" i="6"/>
  <c r="AJ533" i="6"/>
  <c r="AK533" i="6"/>
  <c r="AL533" i="6"/>
  <c r="AM533" i="6" s="1"/>
  <c r="AN533" i="6" s="1"/>
  <c r="AJ534" i="6"/>
  <c r="AK534" i="6" s="1"/>
  <c r="AL534" i="6"/>
  <c r="AJ535" i="6"/>
  <c r="AK535" i="6"/>
  <c r="AL535" i="6"/>
  <c r="AJ536" i="6"/>
  <c r="AK536" i="6" s="1"/>
  <c r="AL536" i="6"/>
  <c r="AJ537" i="6"/>
  <c r="AK537" i="6"/>
  <c r="AM537" i="6" s="1"/>
  <c r="AN537" i="6" s="1"/>
  <c r="AL537" i="6"/>
  <c r="AJ538" i="6"/>
  <c r="AK538" i="6" s="1"/>
  <c r="AL538" i="6"/>
  <c r="AM538" i="6" s="1"/>
  <c r="AN538" i="6" s="1"/>
  <c r="AJ539" i="6"/>
  <c r="AK539" i="6"/>
  <c r="AL539" i="6"/>
  <c r="AM539" i="6" s="1"/>
  <c r="AN539" i="6" s="1"/>
  <c r="AJ540" i="6"/>
  <c r="AK540" i="6" s="1"/>
  <c r="AL540" i="6"/>
  <c r="AJ541" i="6"/>
  <c r="AK541" i="6"/>
  <c r="AL541" i="6"/>
  <c r="AM541" i="6" s="1"/>
  <c r="AN541" i="6" s="1"/>
  <c r="AJ542" i="6"/>
  <c r="AK542" i="6" s="1"/>
  <c r="AL542" i="6"/>
  <c r="AJ543" i="6"/>
  <c r="AK543" i="6"/>
  <c r="AL543" i="6"/>
  <c r="AJ544" i="6"/>
  <c r="AK544" i="6" s="1"/>
  <c r="AL544" i="6"/>
  <c r="AJ545" i="6"/>
  <c r="AK545" i="6"/>
  <c r="AM545" i="6" s="1"/>
  <c r="AN545" i="6" s="1"/>
  <c r="AL545" i="6"/>
  <c r="AJ546" i="6"/>
  <c r="AK546" i="6" s="1"/>
  <c r="AL546" i="6"/>
  <c r="AM546" i="6" s="1"/>
  <c r="AN546" i="6" s="1"/>
  <c r="AJ547" i="6"/>
  <c r="AK547" i="6"/>
  <c r="AL547" i="6"/>
  <c r="AM547" i="6" s="1"/>
  <c r="AN547" i="6" s="1"/>
  <c r="AJ548" i="6"/>
  <c r="AK548" i="6" s="1"/>
  <c r="AL548" i="6"/>
  <c r="AJ549" i="6"/>
  <c r="AK549" i="6"/>
  <c r="AL549" i="6"/>
  <c r="AM549" i="6" s="1"/>
  <c r="AN549" i="6" s="1"/>
  <c r="AJ550" i="6"/>
  <c r="AK550" i="6" s="1"/>
  <c r="AL550" i="6"/>
  <c r="AJ551" i="6"/>
  <c r="AK551" i="6"/>
  <c r="AL551" i="6"/>
  <c r="AJ552" i="6"/>
  <c r="AK552" i="6" s="1"/>
  <c r="AL552" i="6"/>
  <c r="AJ553" i="6"/>
  <c r="AK553" i="6"/>
  <c r="AL553" i="6"/>
  <c r="AM553" i="6" s="1"/>
  <c r="AN553" i="6" s="1"/>
  <c r="AJ554" i="6"/>
  <c r="AK554" i="6" s="1"/>
  <c r="AL554" i="6"/>
  <c r="AM554" i="6" s="1"/>
  <c r="AN554" i="6" s="1"/>
  <c r="AJ555" i="6"/>
  <c r="AK555" i="6" s="1"/>
  <c r="AL555" i="6"/>
  <c r="AM555" i="6"/>
  <c r="AN555" i="6" s="1"/>
  <c r="AJ556" i="6"/>
  <c r="AK556" i="6" s="1"/>
  <c r="AL556" i="6"/>
  <c r="AM556" i="6" s="1"/>
  <c r="AN556" i="6" s="1"/>
  <c r="AJ557" i="6"/>
  <c r="AK557" i="6"/>
  <c r="AL557" i="6"/>
  <c r="AJ558" i="6"/>
  <c r="AK558" i="6" s="1"/>
  <c r="AL558" i="6"/>
  <c r="AJ559" i="6"/>
  <c r="AK559" i="6" s="1"/>
  <c r="AL559" i="6"/>
  <c r="AM559" i="6"/>
  <c r="AN559" i="6" s="1"/>
  <c r="AJ560" i="6"/>
  <c r="AK560" i="6" s="1"/>
  <c r="AL560" i="6"/>
  <c r="AJ561" i="6"/>
  <c r="AK561" i="6"/>
  <c r="AL561" i="6"/>
  <c r="AM561" i="6" s="1"/>
  <c r="AN561" i="6" s="1"/>
  <c r="AJ562" i="6"/>
  <c r="AK562" i="6" s="1"/>
  <c r="AL562" i="6"/>
  <c r="AM562" i="6" s="1"/>
  <c r="AN562" i="6" s="1"/>
  <c r="AJ563" i="6"/>
  <c r="AK563" i="6" s="1"/>
  <c r="AM563" i="6" s="1"/>
  <c r="AN563" i="6" s="1"/>
  <c r="AL563" i="6"/>
  <c r="AJ564" i="6"/>
  <c r="AK564" i="6" s="1"/>
  <c r="AL564" i="6"/>
  <c r="AM564" i="6" s="1"/>
  <c r="AN564" i="6" s="1"/>
  <c r="AJ565" i="6"/>
  <c r="AK565" i="6"/>
  <c r="AL565" i="6"/>
  <c r="AJ566" i="6"/>
  <c r="AK566" i="6" s="1"/>
  <c r="AL566" i="6"/>
  <c r="AJ567" i="6"/>
  <c r="AK567" i="6" s="1"/>
  <c r="AL567" i="6"/>
  <c r="AJ568" i="6"/>
  <c r="AK568" i="6" s="1"/>
  <c r="AL568" i="6"/>
  <c r="AJ569" i="6"/>
  <c r="AK569" i="6"/>
  <c r="AL569" i="6"/>
  <c r="AM569" i="6" s="1"/>
  <c r="AN569" i="6" s="1"/>
  <c r="AJ570" i="6"/>
  <c r="AK570" i="6" s="1"/>
  <c r="AL570" i="6"/>
  <c r="AM570" i="6" s="1"/>
  <c r="AN570" i="6" s="1"/>
  <c r="AJ571" i="6"/>
  <c r="AK571" i="6" s="1"/>
  <c r="AL571" i="6"/>
  <c r="AM571" i="6"/>
  <c r="AN571" i="6" s="1"/>
  <c r="AJ572" i="6"/>
  <c r="AK572" i="6" s="1"/>
  <c r="AL572" i="6"/>
  <c r="AM572" i="6" s="1"/>
  <c r="AN572" i="6" s="1"/>
  <c r="AJ573" i="6"/>
  <c r="AK573" i="6"/>
  <c r="AL573" i="6"/>
  <c r="AJ574" i="6"/>
  <c r="AK574" i="6" s="1"/>
  <c r="AL574" i="6"/>
  <c r="AJ575" i="6"/>
  <c r="AK575" i="6" s="1"/>
  <c r="AL575" i="6"/>
  <c r="AM575" i="6"/>
  <c r="AN575" i="6" s="1"/>
  <c r="AJ576" i="6"/>
  <c r="AK576" i="6" s="1"/>
  <c r="AL576" i="6"/>
  <c r="AJ577" i="6"/>
  <c r="AK577" i="6"/>
  <c r="AL577" i="6"/>
  <c r="AM577" i="6" s="1"/>
  <c r="AN577" i="6" s="1"/>
  <c r="AJ578" i="6"/>
  <c r="AK578" i="6" s="1"/>
  <c r="AL578" i="6"/>
  <c r="AM578" i="6" s="1"/>
  <c r="AN578" i="6" s="1"/>
  <c r="AJ579" i="6"/>
  <c r="AK579" i="6" s="1"/>
  <c r="AM579" i="6" s="1"/>
  <c r="AN579" i="6" s="1"/>
  <c r="AL579" i="6"/>
  <c r="AJ580" i="6"/>
  <c r="AK580" i="6" s="1"/>
  <c r="AL580" i="6"/>
  <c r="AM580" i="6" s="1"/>
  <c r="AN580" i="6" s="1"/>
  <c r="AJ581" i="6"/>
  <c r="AK581" i="6"/>
  <c r="AL581" i="6"/>
  <c r="AJ582" i="6"/>
  <c r="AK582" i="6" s="1"/>
  <c r="AL582" i="6"/>
  <c r="AJ583" i="6"/>
  <c r="AK583" i="6" s="1"/>
  <c r="AL583" i="6"/>
  <c r="AJ584" i="6"/>
  <c r="AK584" i="6" s="1"/>
  <c r="AL584" i="6"/>
  <c r="AJ585" i="6"/>
  <c r="AK585" i="6"/>
  <c r="AL585" i="6"/>
  <c r="AM585" i="6" s="1"/>
  <c r="AN585" i="6" s="1"/>
  <c r="AJ586" i="6"/>
  <c r="AK586" i="6" s="1"/>
  <c r="AL586" i="6"/>
  <c r="AM586" i="6" s="1"/>
  <c r="AN586" i="6" s="1"/>
  <c r="AJ587" i="6"/>
  <c r="AK587" i="6" s="1"/>
  <c r="AL587" i="6"/>
  <c r="AM587" i="6"/>
  <c r="AN587" i="6" s="1"/>
  <c r="AJ588" i="6"/>
  <c r="AK588" i="6" s="1"/>
  <c r="AL588" i="6"/>
  <c r="AM588" i="6" s="1"/>
  <c r="AN588" i="6" s="1"/>
  <c r="AJ589" i="6"/>
  <c r="AK589" i="6"/>
  <c r="AL589" i="6"/>
  <c r="AJ590" i="6"/>
  <c r="AK590" i="6" s="1"/>
  <c r="AL590" i="6"/>
  <c r="AJ591" i="6"/>
  <c r="AK591" i="6" s="1"/>
  <c r="AL591" i="6"/>
  <c r="AM591" i="6"/>
  <c r="AN591" i="6" s="1"/>
  <c r="AJ592" i="6"/>
  <c r="AK592" i="6" s="1"/>
  <c r="AL592" i="6"/>
  <c r="AJ593" i="6"/>
  <c r="AK593" i="6"/>
  <c r="AL593" i="6"/>
  <c r="AM593" i="6" s="1"/>
  <c r="AN593" i="6" s="1"/>
  <c r="AJ594" i="6"/>
  <c r="AK594" i="6" s="1"/>
  <c r="AL594" i="6"/>
  <c r="AM594" i="6" s="1"/>
  <c r="AN594" i="6" s="1"/>
  <c r="AJ595" i="6"/>
  <c r="AK595" i="6" s="1"/>
  <c r="AM595" i="6" s="1"/>
  <c r="AN595" i="6" s="1"/>
  <c r="AL595" i="6"/>
  <c r="AJ596" i="6"/>
  <c r="AK596" i="6" s="1"/>
  <c r="AL596" i="6"/>
  <c r="AM596" i="6" s="1"/>
  <c r="AN596" i="6" s="1"/>
  <c r="AJ597" i="6"/>
  <c r="AK597" i="6"/>
  <c r="AL597" i="6"/>
  <c r="AJ598" i="6"/>
  <c r="AK598" i="6" s="1"/>
  <c r="AL598" i="6"/>
  <c r="AJ599" i="6"/>
  <c r="AK599" i="6" s="1"/>
  <c r="AL599" i="6"/>
  <c r="AJ600" i="6"/>
  <c r="AK600" i="6" s="1"/>
  <c r="AL600" i="6"/>
  <c r="AJ601" i="6"/>
  <c r="AK601" i="6"/>
  <c r="AL601" i="6"/>
  <c r="AM601" i="6" s="1"/>
  <c r="AN601" i="6" s="1"/>
  <c r="AJ602" i="6"/>
  <c r="AK602" i="6" s="1"/>
  <c r="AL602" i="6"/>
  <c r="AM602" i="6" s="1"/>
  <c r="AN602" i="6" s="1"/>
  <c r="AJ603" i="6"/>
  <c r="AK603" i="6" s="1"/>
  <c r="AL603" i="6"/>
  <c r="AM603" i="6"/>
  <c r="AN603" i="6" s="1"/>
  <c r="AJ604" i="6"/>
  <c r="AK604" i="6" s="1"/>
  <c r="AL604" i="6"/>
  <c r="AM604" i="6" s="1"/>
  <c r="AN604" i="6" s="1"/>
  <c r="AJ605" i="6"/>
  <c r="AK605" i="6"/>
  <c r="AL605" i="6"/>
  <c r="AJ606" i="6"/>
  <c r="AK606" i="6" s="1"/>
  <c r="AL606" i="6"/>
  <c r="AJ607" i="6"/>
  <c r="AK607" i="6" s="1"/>
  <c r="AL607" i="6"/>
  <c r="AM607" i="6"/>
  <c r="AN607" i="6" s="1"/>
  <c r="AJ608" i="6"/>
  <c r="AK608" i="6" s="1"/>
  <c r="AL608" i="6"/>
  <c r="AJ609" i="6"/>
  <c r="AK609" i="6"/>
  <c r="AL609" i="6"/>
  <c r="AM609" i="6" s="1"/>
  <c r="AN609" i="6" s="1"/>
  <c r="AJ610" i="6"/>
  <c r="AK610" i="6" s="1"/>
  <c r="AL610" i="6"/>
  <c r="AM610" i="6" s="1"/>
  <c r="AN610" i="6" s="1"/>
  <c r="AJ611" i="6"/>
  <c r="AK611" i="6" s="1"/>
  <c r="AM611" i="6" s="1"/>
  <c r="AN611" i="6" s="1"/>
  <c r="AL611" i="6"/>
  <c r="AJ612" i="6"/>
  <c r="AK612" i="6" s="1"/>
  <c r="AL612" i="6"/>
  <c r="AM612" i="6" s="1"/>
  <c r="AN612" i="6" s="1"/>
  <c r="AJ613" i="6"/>
  <c r="AK613" i="6"/>
  <c r="AL613" i="6"/>
  <c r="AJ614" i="6"/>
  <c r="AK614" i="6" s="1"/>
  <c r="AL614" i="6"/>
  <c r="AJ615" i="6"/>
  <c r="AK615" i="6" s="1"/>
  <c r="AL615" i="6"/>
  <c r="AJ616" i="6"/>
  <c r="AK616" i="6" s="1"/>
  <c r="AL616" i="6"/>
  <c r="AJ617" i="6"/>
  <c r="AK617" i="6"/>
  <c r="AL617" i="6"/>
  <c r="AM617" i="6" s="1"/>
  <c r="AN617" i="6" s="1"/>
  <c r="AJ618" i="6"/>
  <c r="AK618" i="6" s="1"/>
  <c r="AL618" i="6"/>
  <c r="AM618" i="6" s="1"/>
  <c r="AN618" i="6" s="1"/>
  <c r="AJ619" i="6"/>
  <c r="AK619" i="6" s="1"/>
  <c r="AL619" i="6"/>
  <c r="AM619" i="6"/>
  <c r="AN619" i="6" s="1"/>
  <c r="AJ620" i="6"/>
  <c r="AK620" i="6" s="1"/>
  <c r="AL620" i="6"/>
  <c r="AM620" i="6" s="1"/>
  <c r="AN620" i="6" s="1"/>
  <c r="AJ621" i="6"/>
  <c r="AK621" i="6"/>
  <c r="AL621" i="6"/>
  <c r="AJ622" i="6"/>
  <c r="AK622" i="6" s="1"/>
  <c r="AL622" i="6"/>
  <c r="AJ623" i="6"/>
  <c r="AK623" i="6" s="1"/>
  <c r="AL623" i="6"/>
  <c r="AM623" i="6"/>
  <c r="AN623" i="6" s="1"/>
  <c r="AJ624" i="6"/>
  <c r="AK624" i="6" s="1"/>
  <c r="AL624" i="6"/>
  <c r="AJ625" i="6"/>
  <c r="AK625" i="6"/>
  <c r="AL625" i="6"/>
  <c r="AM625" i="6" s="1"/>
  <c r="AN625" i="6" s="1"/>
  <c r="AJ626" i="6"/>
  <c r="AK626" i="6" s="1"/>
  <c r="AL626" i="6"/>
  <c r="AM626" i="6" s="1"/>
  <c r="AN626" i="6" s="1"/>
  <c r="AJ627" i="6"/>
  <c r="AK627" i="6" s="1"/>
  <c r="AM627" i="6" s="1"/>
  <c r="AN627" i="6" s="1"/>
  <c r="AL627" i="6"/>
  <c r="AJ628" i="6"/>
  <c r="AK628" i="6" s="1"/>
  <c r="AL628" i="6"/>
  <c r="AM628" i="6" s="1"/>
  <c r="AN628" i="6" s="1"/>
  <c r="AJ629" i="6"/>
  <c r="AK629" i="6"/>
  <c r="AL629" i="6"/>
  <c r="AJ630" i="6"/>
  <c r="AK630" i="6" s="1"/>
  <c r="AL630" i="6"/>
  <c r="AJ631" i="6"/>
  <c r="AK631" i="6" s="1"/>
  <c r="AL631" i="6"/>
  <c r="AJ632" i="6"/>
  <c r="AK632" i="6" s="1"/>
  <c r="AL632" i="6"/>
  <c r="AJ633" i="6"/>
  <c r="AK633" i="6"/>
  <c r="AL633" i="6"/>
  <c r="AM633" i="6" s="1"/>
  <c r="AN633" i="6" s="1"/>
  <c r="AJ634" i="6"/>
  <c r="AK634" i="6" s="1"/>
  <c r="AL634" i="6"/>
  <c r="AM634" i="6" s="1"/>
  <c r="AN634" i="6" s="1"/>
  <c r="AJ635" i="6"/>
  <c r="AK635" i="6" s="1"/>
  <c r="AL635" i="6"/>
  <c r="AM635" i="6"/>
  <c r="AN635" i="6" s="1"/>
  <c r="AJ636" i="6"/>
  <c r="AK636" i="6" s="1"/>
  <c r="AL636" i="6"/>
  <c r="AM636" i="6" s="1"/>
  <c r="AN636" i="6" s="1"/>
  <c r="AJ637" i="6"/>
  <c r="AK637" i="6"/>
  <c r="AL637" i="6"/>
  <c r="AJ638" i="6"/>
  <c r="AK638" i="6" s="1"/>
  <c r="AL638" i="6"/>
  <c r="AJ639" i="6"/>
  <c r="AK639" i="6" s="1"/>
  <c r="AL639" i="6"/>
  <c r="AM639" i="6"/>
  <c r="AN639" i="6" s="1"/>
  <c r="AJ640" i="6"/>
  <c r="AK640" i="6" s="1"/>
  <c r="AL640" i="6"/>
  <c r="AJ641" i="6"/>
  <c r="AK641" i="6"/>
  <c r="AL641" i="6"/>
  <c r="AM641" i="6" s="1"/>
  <c r="AN641" i="6" s="1"/>
  <c r="AJ642" i="6"/>
  <c r="AK642" i="6" s="1"/>
  <c r="AL642" i="6"/>
  <c r="AM642" i="6" s="1"/>
  <c r="AN642" i="6" s="1"/>
  <c r="AJ643" i="6"/>
  <c r="AK643" i="6" s="1"/>
  <c r="AM643" i="6" s="1"/>
  <c r="AN643" i="6" s="1"/>
  <c r="AL643" i="6"/>
  <c r="AJ644" i="6"/>
  <c r="AK644" i="6" s="1"/>
  <c r="AL644" i="6"/>
  <c r="AM644" i="6" s="1"/>
  <c r="AN644" i="6" s="1"/>
  <c r="AJ645" i="6"/>
  <c r="AK645" i="6"/>
  <c r="AL645" i="6"/>
  <c r="AJ646" i="6"/>
  <c r="AK646" i="6" s="1"/>
  <c r="AL646" i="6"/>
  <c r="AJ647" i="6"/>
  <c r="AK647" i="6" s="1"/>
  <c r="AL647" i="6"/>
  <c r="AJ648" i="6"/>
  <c r="AK648" i="6" s="1"/>
  <c r="AL648" i="6"/>
  <c r="AJ649" i="6"/>
  <c r="AK649" i="6"/>
  <c r="AL649" i="6"/>
  <c r="AM649" i="6" s="1"/>
  <c r="AN649" i="6" s="1"/>
  <c r="AJ650" i="6"/>
  <c r="AK650" i="6" s="1"/>
  <c r="AL650" i="6"/>
  <c r="AM650" i="6" s="1"/>
  <c r="AN650" i="6" s="1"/>
  <c r="AJ651" i="6"/>
  <c r="AK651" i="6" s="1"/>
  <c r="AL651" i="6"/>
  <c r="AM651" i="6"/>
  <c r="AN651" i="6" s="1"/>
  <c r="AJ652" i="6"/>
  <c r="AK652" i="6" s="1"/>
  <c r="AL652" i="6"/>
  <c r="AM652" i="6" s="1"/>
  <c r="AN652" i="6" s="1"/>
  <c r="AJ653" i="6"/>
  <c r="AK653" i="6"/>
  <c r="AL653" i="6"/>
  <c r="AJ654" i="6"/>
  <c r="AK654" i="6" s="1"/>
  <c r="AL654" i="6"/>
  <c r="AJ655" i="6"/>
  <c r="AK655" i="6" s="1"/>
  <c r="AL655" i="6"/>
  <c r="AM655" i="6"/>
  <c r="AN655" i="6" s="1"/>
  <c r="AJ656" i="6"/>
  <c r="AK656" i="6" s="1"/>
  <c r="AL656" i="6"/>
  <c r="AJ657" i="6"/>
  <c r="AK657" i="6"/>
  <c r="AL657" i="6"/>
  <c r="AM657" i="6" s="1"/>
  <c r="AN657" i="6" s="1"/>
  <c r="AJ658" i="6"/>
  <c r="AK658" i="6" s="1"/>
  <c r="AL658" i="6"/>
  <c r="AM658" i="6" s="1"/>
  <c r="AN658" i="6" s="1"/>
  <c r="AJ659" i="6"/>
  <c r="AK659" i="6" s="1"/>
  <c r="AM659" i="6" s="1"/>
  <c r="AN659" i="6" s="1"/>
  <c r="AL659" i="6"/>
  <c r="AJ660" i="6"/>
  <c r="AK660" i="6" s="1"/>
  <c r="AL660" i="6"/>
  <c r="AM660" i="6" s="1"/>
  <c r="AN660" i="6" s="1"/>
  <c r="AJ661" i="6"/>
  <c r="AK661" i="6"/>
  <c r="AL661" i="6"/>
  <c r="AJ662" i="6"/>
  <c r="AK662" i="6" s="1"/>
  <c r="AL662" i="6"/>
  <c r="AJ663" i="6"/>
  <c r="AK663" i="6" s="1"/>
  <c r="AL663" i="6"/>
  <c r="AJ664" i="6"/>
  <c r="AK664" i="6" s="1"/>
  <c r="AL664" i="6"/>
  <c r="AJ665" i="6"/>
  <c r="AK665" i="6"/>
  <c r="AL665" i="6"/>
  <c r="AM665" i="6" s="1"/>
  <c r="AN665" i="6" s="1"/>
  <c r="AJ666" i="6"/>
  <c r="AK666" i="6" s="1"/>
  <c r="AL666" i="6"/>
  <c r="AM666" i="6" s="1"/>
  <c r="AN666" i="6" s="1"/>
  <c r="AJ667" i="6"/>
  <c r="AK667" i="6" s="1"/>
  <c r="AL667" i="6"/>
  <c r="AM667" i="6"/>
  <c r="AN667" i="6" s="1"/>
  <c r="AJ668" i="6"/>
  <c r="AK668" i="6" s="1"/>
  <c r="AL668" i="6"/>
  <c r="AM668" i="6" s="1"/>
  <c r="AN668" i="6" s="1"/>
  <c r="AJ669" i="6"/>
  <c r="AK669" i="6"/>
  <c r="AL669" i="6"/>
  <c r="AJ670" i="6"/>
  <c r="AK670" i="6" s="1"/>
  <c r="AL670" i="6"/>
  <c r="AJ671" i="6"/>
  <c r="AK671" i="6" s="1"/>
  <c r="AL671" i="6"/>
  <c r="AM671" i="6"/>
  <c r="AN671" i="6" s="1"/>
  <c r="AJ672" i="6"/>
  <c r="AK672" i="6" s="1"/>
  <c r="AL672" i="6"/>
  <c r="AJ673" i="6"/>
  <c r="AK673" i="6"/>
  <c r="AL673" i="6"/>
  <c r="AM673" i="6" s="1"/>
  <c r="AN673" i="6" s="1"/>
  <c r="AJ674" i="6"/>
  <c r="AK674" i="6" s="1"/>
  <c r="AL674" i="6"/>
  <c r="AM674" i="6" s="1"/>
  <c r="AN674" i="6" s="1"/>
  <c r="AJ675" i="6"/>
  <c r="AK675" i="6" s="1"/>
  <c r="AM675" i="6" s="1"/>
  <c r="AN675" i="6" s="1"/>
  <c r="AL675" i="6"/>
  <c r="AJ676" i="6"/>
  <c r="AK676" i="6" s="1"/>
  <c r="AL676" i="6"/>
  <c r="AM676" i="6" s="1"/>
  <c r="AN676" i="6" s="1"/>
  <c r="AJ677" i="6"/>
  <c r="AK677" i="6"/>
  <c r="AL677" i="6"/>
  <c r="AJ678" i="6"/>
  <c r="AK678" i="6" s="1"/>
  <c r="AL678" i="6"/>
  <c r="AJ679" i="6"/>
  <c r="AK679" i="6" s="1"/>
  <c r="AL679" i="6"/>
  <c r="AJ680" i="6"/>
  <c r="AK680" i="6" s="1"/>
  <c r="AL680" i="6"/>
  <c r="AJ681" i="6"/>
  <c r="AK681" i="6"/>
  <c r="AL681" i="6"/>
  <c r="AM681" i="6" s="1"/>
  <c r="AN681" i="6" s="1"/>
  <c r="AJ682" i="6"/>
  <c r="AK682" i="6" s="1"/>
  <c r="AL682" i="6"/>
  <c r="AM682" i="6" s="1"/>
  <c r="AN682" i="6" s="1"/>
  <c r="AJ683" i="6"/>
  <c r="AK683" i="6" s="1"/>
  <c r="AL683" i="6"/>
  <c r="AM683" i="6"/>
  <c r="AN683" i="6" s="1"/>
  <c r="AJ684" i="6"/>
  <c r="AK684" i="6" s="1"/>
  <c r="AL684" i="6"/>
  <c r="AM684" i="6" s="1"/>
  <c r="AN684" i="6" s="1"/>
  <c r="AJ685" i="6"/>
  <c r="AK685" i="6"/>
  <c r="AL685" i="6"/>
  <c r="AJ686" i="6"/>
  <c r="AK686" i="6" s="1"/>
  <c r="AL686" i="6"/>
  <c r="AJ687" i="6"/>
  <c r="AK687" i="6" s="1"/>
  <c r="AL687" i="6"/>
  <c r="AM687" i="6"/>
  <c r="AN687" i="6" s="1"/>
  <c r="AJ688" i="6"/>
  <c r="AK688" i="6" s="1"/>
  <c r="AL688" i="6"/>
  <c r="AJ689" i="6"/>
  <c r="AK689" i="6"/>
  <c r="AL689" i="6"/>
  <c r="AM689" i="6" s="1"/>
  <c r="AN689" i="6" s="1"/>
  <c r="AJ690" i="6"/>
  <c r="AK690" i="6" s="1"/>
  <c r="AL690" i="6"/>
  <c r="AM690" i="6" s="1"/>
  <c r="AN690" i="6" s="1"/>
  <c r="AJ691" i="6"/>
  <c r="AK691" i="6" s="1"/>
  <c r="AM691" i="6" s="1"/>
  <c r="AN691" i="6" s="1"/>
  <c r="AL691" i="6"/>
  <c r="AJ692" i="6"/>
  <c r="AK692" i="6" s="1"/>
  <c r="AL692" i="6"/>
  <c r="AM692" i="6" s="1"/>
  <c r="AN692" i="6" s="1"/>
  <c r="AJ693" i="6"/>
  <c r="AK693" i="6"/>
  <c r="AL693" i="6"/>
  <c r="AJ694" i="6"/>
  <c r="AK694" i="6" s="1"/>
  <c r="AL694" i="6"/>
  <c r="AJ695" i="6"/>
  <c r="AK695" i="6" s="1"/>
  <c r="AL695" i="6"/>
  <c r="AJ696" i="6"/>
  <c r="AK696" i="6" s="1"/>
  <c r="AL696" i="6"/>
  <c r="AM696" i="6" s="1"/>
  <c r="AN696" i="6" s="1"/>
  <c r="AJ697" i="6"/>
  <c r="AK697" i="6"/>
  <c r="AL697" i="6"/>
  <c r="AM697" i="6" s="1"/>
  <c r="AN697" i="6" s="1"/>
  <c r="AJ698" i="6"/>
  <c r="AK698" i="6"/>
  <c r="AL698" i="6"/>
  <c r="AJ699" i="6"/>
  <c r="AK699" i="6" s="1"/>
  <c r="AL699" i="6"/>
  <c r="AM699" i="6" s="1"/>
  <c r="AN699" i="6" s="1"/>
  <c r="AJ700" i="6"/>
  <c r="AK700" i="6" s="1"/>
  <c r="AL700" i="6"/>
  <c r="AM700" i="6" s="1"/>
  <c r="AN700" i="6" s="1"/>
  <c r="AJ701" i="6"/>
  <c r="AK701" i="6"/>
  <c r="AL701" i="6"/>
  <c r="AM701" i="6" s="1"/>
  <c r="AN701" i="6" s="1"/>
  <c r="AJ702" i="6"/>
  <c r="AK702" i="6"/>
  <c r="AL702" i="6"/>
  <c r="AJ703" i="6"/>
  <c r="AK703" i="6" s="1"/>
  <c r="AL703" i="6"/>
  <c r="AJ704" i="6"/>
  <c r="AK704" i="6" s="1"/>
  <c r="AL704" i="6"/>
  <c r="AM704" i="6" s="1"/>
  <c r="AN704" i="6" s="1"/>
  <c r="AJ705" i="6"/>
  <c r="AK705" i="6"/>
  <c r="AL705" i="6"/>
  <c r="AM705" i="6" s="1"/>
  <c r="AN705" i="6" s="1"/>
  <c r="AJ706" i="6"/>
  <c r="AK706" i="6"/>
  <c r="AL706" i="6"/>
  <c r="AJ707" i="6"/>
  <c r="AK707" i="6" s="1"/>
  <c r="AL707" i="6"/>
  <c r="AM707" i="6" s="1"/>
  <c r="AN707" i="6" s="1"/>
  <c r="AJ708" i="6"/>
  <c r="AK708" i="6" s="1"/>
  <c r="AL708" i="6"/>
  <c r="AM708" i="6" s="1"/>
  <c r="AN708" i="6" s="1"/>
  <c r="AJ709" i="6"/>
  <c r="AK709" i="6"/>
  <c r="AL709" i="6"/>
  <c r="AM709" i="6" s="1"/>
  <c r="AN709" i="6" s="1"/>
  <c r="AJ710" i="6"/>
  <c r="AK710" i="6"/>
  <c r="AL710" i="6"/>
  <c r="AJ711" i="6"/>
  <c r="AK711" i="6" s="1"/>
  <c r="AL711" i="6"/>
  <c r="AJ712" i="6"/>
  <c r="AK712" i="6" s="1"/>
  <c r="AL712" i="6"/>
  <c r="AM712" i="6" s="1"/>
  <c r="AN712" i="6" s="1"/>
  <c r="AJ713" i="6"/>
  <c r="AK713" i="6"/>
  <c r="AL713" i="6"/>
  <c r="AM713" i="6" s="1"/>
  <c r="AN713" i="6" s="1"/>
  <c r="AJ714" i="6"/>
  <c r="AK714" i="6"/>
  <c r="AL714" i="6"/>
  <c r="AJ715" i="6"/>
  <c r="AK715" i="6" s="1"/>
  <c r="AL715" i="6"/>
  <c r="AM715" i="6" s="1"/>
  <c r="AN715" i="6" s="1"/>
  <c r="AJ716" i="6"/>
  <c r="AK716" i="6" s="1"/>
  <c r="AL716" i="6"/>
  <c r="AM716" i="6" s="1"/>
  <c r="AN716" i="6" s="1"/>
  <c r="AJ717" i="6"/>
  <c r="AK717" i="6"/>
  <c r="AL717" i="6"/>
  <c r="AM717" i="6" s="1"/>
  <c r="AN717" i="6" s="1"/>
  <c r="AJ718" i="6"/>
  <c r="AK718" i="6"/>
  <c r="AL718" i="6"/>
  <c r="AJ719" i="6"/>
  <c r="AK719" i="6" s="1"/>
  <c r="AL719" i="6"/>
  <c r="AJ720" i="6"/>
  <c r="AK720" i="6" s="1"/>
  <c r="AL720" i="6"/>
  <c r="AM720" i="6" s="1"/>
  <c r="AN720" i="6" s="1"/>
  <c r="AJ721" i="6"/>
  <c r="AK721" i="6"/>
  <c r="AL721" i="6"/>
  <c r="AM721" i="6" s="1"/>
  <c r="AN721" i="6" s="1"/>
  <c r="AJ722" i="6"/>
  <c r="AK722" i="6"/>
  <c r="AL722" i="6"/>
  <c r="AJ723" i="6"/>
  <c r="AK723" i="6" s="1"/>
  <c r="AL723" i="6"/>
  <c r="AM723" i="6" s="1"/>
  <c r="AN723" i="6" s="1"/>
  <c r="AJ724" i="6"/>
  <c r="AK724" i="6" s="1"/>
  <c r="AL724" i="6"/>
  <c r="AM724" i="6" s="1"/>
  <c r="AN724" i="6" s="1"/>
  <c r="AJ725" i="6"/>
  <c r="AK725" i="6"/>
  <c r="AL725" i="6"/>
  <c r="AM725" i="6"/>
  <c r="AN725" i="6" s="1"/>
  <c r="AJ726" i="6"/>
  <c r="AK726" i="6"/>
  <c r="AL726" i="6"/>
  <c r="AJ727" i="6"/>
  <c r="AK727" i="6"/>
  <c r="AL727" i="6"/>
  <c r="AM727" i="6" s="1"/>
  <c r="AN727" i="6" s="1"/>
  <c r="AJ728" i="6"/>
  <c r="AK728" i="6" s="1"/>
  <c r="AL728" i="6"/>
  <c r="AM728" i="6"/>
  <c r="AN728" i="6" s="1"/>
  <c r="AJ729" i="6"/>
  <c r="AK729" i="6"/>
  <c r="AL729" i="6"/>
  <c r="AM729" i="6" s="1"/>
  <c r="AN729" i="6" s="1"/>
  <c r="AJ730" i="6"/>
  <c r="AK730" i="6" s="1"/>
  <c r="AL730" i="6"/>
  <c r="AJ731" i="6"/>
  <c r="AK731" i="6" s="1"/>
  <c r="AM731" i="6" s="1"/>
  <c r="AN731" i="6" s="1"/>
  <c r="AL731" i="6"/>
  <c r="AJ732" i="6"/>
  <c r="AK732" i="6" s="1"/>
  <c r="AL732" i="6"/>
  <c r="AM732" i="6" s="1"/>
  <c r="AN732" i="6" s="1"/>
  <c r="AJ733" i="6"/>
  <c r="AK733" i="6"/>
  <c r="AL733" i="6"/>
  <c r="AJ734" i="6"/>
  <c r="AK734" i="6"/>
  <c r="AL734" i="6"/>
  <c r="AJ735" i="6"/>
  <c r="AK735" i="6"/>
  <c r="AL735" i="6"/>
  <c r="AJ736" i="6"/>
  <c r="AK736" i="6" s="1"/>
  <c r="AL736" i="6"/>
  <c r="AJ737" i="6"/>
  <c r="AK737" i="6"/>
  <c r="AL737" i="6"/>
  <c r="AM737" i="6" s="1"/>
  <c r="AN737" i="6" s="1"/>
  <c r="AJ738" i="6"/>
  <c r="AK738" i="6"/>
  <c r="AL738" i="6"/>
  <c r="AM738" i="6" s="1"/>
  <c r="AN738" i="6" s="1"/>
  <c r="AJ739" i="6"/>
  <c r="AK739" i="6" s="1"/>
  <c r="AL739" i="6"/>
  <c r="AJ740" i="6"/>
  <c r="AK740" i="6"/>
  <c r="AL740" i="6"/>
  <c r="AJ741" i="6"/>
  <c r="AK741" i="6" s="1"/>
  <c r="AL741" i="6"/>
  <c r="AM741" i="6" s="1"/>
  <c r="AN741" i="6" s="1"/>
  <c r="AJ742" i="6"/>
  <c r="AK742" i="6"/>
  <c r="AL742" i="6"/>
  <c r="AM742" i="6"/>
  <c r="AN742" i="6" s="1"/>
  <c r="AJ743" i="6"/>
  <c r="AK743" i="6" s="1"/>
  <c r="AL743" i="6"/>
  <c r="AM743" i="6" s="1"/>
  <c r="AN743" i="6" s="1"/>
  <c r="AJ744" i="6"/>
  <c r="AK744" i="6"/>
  <c r="AM744" i="6" s="1"/>
  <c r="AN744" i="6" s="1"/>
  <c r="AL744" i="6"/>
  <c r="AJ745" i="6"/>
  <c r="AK745" i="6" s="1"/>
  <c r="AL745" i="6"/>
  <c r="AJ746" i="6"/>
  <c r="AK746" i="6"/>
  <c r="AL746" i="6"/>
  <c r="AM746" i="6" s="1"/>
  <c r="AN746" i="6" s="1"/>
  <c r="AJ747" i="6"/>
  <c r="AK747" i="6" s="1"/>
  <c r="AL747" i="6"/>
  <c r="AJ748" i="6"/>
  <c r="AK748" i="6"/>
  <c r="AL748" i="6"/>
  <c r="AJ749" i="6"/>
  <c r="AK749" i="6" s="1"/>
  <c r="AL749" i="6"/>
  <c r="AM749" i="6" s="1"/>
  <c r="AN749" i="6" s="1"/>
  <c r="AJ750" i="6"/>
  <c r="AK750" i="6"/>
  <c r="AL750" i="6"/>
  <c r="AM750" i="6"/>
  <c r="AN750" i="6" s="1"/>
  <c r="AJ751" i="6"/>
  <c r="AK751" i="6" s="1"/>
  <c r="AL751" i="6"/>
  <c r="AM751" i="6" s="1"/>
  <c r="AN751" i="6" s="1"/>
  <c r="AJ752" i="6"/>
  <c r="AK752" i="6"/>
  <c r="AM752" i="6" s="1"/>
  <c r="AN752" i="6" s="1"/>
  <c r="AL752" i="6"/>
  <c r="AJ753" i="6"/>
  <c r="AK753" i="6" s="1"/>
  <c r="AL753" i="6"/>
  <c r="AJ754" i="6"/>
  <c r="AK754" i="6"/>
  <c r="AL754" i="6"/>
  <c r="AM754" i="6" s="1"/>
  <c r="AN754" i="6" s="1"/>
  <c r="AJ755" i="6"/>
  <c r="AK755" i="6" s="1"/>
  <c r="AL755" i="6"/>
  <c r="AJ756" i="6"/>
  <c r="AK756" i="6"/>
  <c r="AL756" i="6"/>
  <c r="AJ757" i="6"/>
  <c r="AK757" i="6" s="1"/>
  <c r="AL757" i="6"/>
  <c r="AM757" i="6" s="1"/>
  <c r="AN757" i="6" s="1"/>
  <c r="AJ758" i="6"/>
  <c r="AK758" i="6"/>
  <c r="AL758" i="6"/>
  <c r="AM758" i="6"/>
  <c r="AN758" i="6" s="1"/>
  <c r="AJ759" i="6"/>
  <c r="AK759" i="6" s="1"/>
  <c r="AL759" i="6"/>
  <c r="AM759" i="6" s="1"/>
  <c r="AN759" i="6" s="1"/>
  <c r="AJ760" i="6"/>
  <c r="AK760" i="6"/>
  <c r="AM760" i="6" s="1"/>
  <c r="AN760" i="6" s="1"/>
  <c r="AL760" i="6"/>
  <c r="AJ761" i="6"/>
  <c r="AK761" i="6" s="1"/>
  <c r="AL761" i="6"/>
  <c r="AJ762" i="6"/>
  <c r="AK762" i="6"/>
  <c r="AL762" i="6"/>
  <c r="AM762" i="6" s="1"/>
  <c r="AN762" i="6" s="1"/>
  <c r="AJ763" i="6"/>
  <c r="AK763" i="6" s="1"/>
  <c r="AL763" i="6"/>
  <c r="AJ764" i="6"/>
  <c r="AK764" i="6"/>
  <c r="AL764" i="6"/>
  <c r="AJ765" i="6"/>
  <c r="AK765" i="6" s="1"/>
  <c r="AL765" i="6"/>
  <c r="AM765" i="6" s="1"/>
  <c r="AN765" i="6" s="1"/>
  <c r="AJ766" i="6"/>
  <c r="AK766" i="6"/>
  <c r="AL766" i="6"/>
  <c r="AM766" i="6"/>
  <c r="AN766" i="6" s="1"/>
  <c r="AJ767" i="6"/>
  <c r="AK767" i="6" s="1"/>
  <c r="AL767" i="6"/>
  <c r="AM767" i="6" s="1"/>
  <c r="AN767" i="6" s="1"/>
  <c r="AJ768" i="6"/>
  <c r="AK768" i="6"/>
  <c r="AM768" i="6" s="1"/>
  <c r="AN768" i="6" s="1"/>
  <c r="AL768" i="6"/>
  <c r="AJ769" i="6"/>
  <c r="AK769" i="6" s="1"/>
  <c r="AL769" i="6"/>
  <c r="AJ770" i="6"/>
  <c r="AK770" i="6"/>
  <c r="AL770" i="6"/>
  <c r="AM770" i="6" s="1"/>
  <c r="AN770" i="6" s="1"/>
  <c r="AJ771" i="6"/>
  <c r="AK771" i="6" s="1"/>
  <c r="AL771" i="6"/>
  <c r="AJ772" i="6"/>
  <c r="AK772" i="6"/>
  <c r="AL772" i="6"/>
  <c r="AJ773" i="6"/>
  <c r="AK773" i="6" s="1"/>
  <c r="AL773" i="6"/>
  <c r="AM773" i="6" s="1"/>
  <c r="AN773" i="6" s="1"/>
  <c r="AJ774" i="6"/>
  <c r="AK774" i="6"/>
  <c r="AL774" i="6"/>
  <c r="AM774" i="6"/>
  <c r="AN774" i="6" s="1"/>
  <c r="AJ775" i="6"/>
  <c r="AK775" i="6" s="1"/>
  <c r="AL775" i="6"/>
  <c r="AM775" i="6" s="1"/>
  <c r="AN775" i="6" s="1"/>
  <c r="AJ776" i="6"/>
  <c r="AK776" i="6"/>
  <c r="AM776" i="6" s="1"/>
  <c r="AN776" i="6" s="1"/>
  <c r="AL776" i="6"/>
  <c r="AJ777" i="6"/>
  <c r="AK777" i="6" s="1"/>
  <c r="AL777" i="6"/>
  <c r="AJ778" i="6"/>
  <c r="AK778" i="6"/>
  <c r="AL778" i="6"/>
  <c r="AM778" i="6" s="1"/>
  <c r="AN778" i="6" s="1"/>
  <c r="AJ779" i="6"/>
  <c r="AK779" i="6" s="1"/>
  <c r="AL779" i="6"/>
  <c r="AJ780" i="6"/>
  <c r="AK780" i="6"/>
  <c r="AL780" i="6"/>
  <c r="AJ781" i="6"/>
  <c r="AK781" i="6" s="1"/>
  <c r="AL781" i="6"/>
  <c r="AM781" i="6" s="1"/>
  <c r="AN781" i="6" s="1"/>
  <c r="AJ782" i="6"/>
  <c r="AK782" i="6"/>
  <c r="AL782" i="6"/>
  <c r="AM782" i="6"/>
  <c r="AN782" i="6" s="1"/>
  <c r="AJ783" i="6"/>
  <c r="AK783" i="6" s="1"/>
  <c r="AL783" i="6"/>
  <c r="AM783" i="6" s="1"/>
  <c r="AN783" i="6" s="1"/>
  <c r="AJ784" i="6"/>
  <c r="AK784" i="6"/>
  <c r="AM784" i="6" s="1"/>
  <c r="AN784" i="6" s="1"/>
  <c r="AL784" i="6"/>
  <c r="AJ785" i="6"/>
  <c r="AK785" i="6" s="1"/>
  <c r="AL785" i="6"/>
  <c r="AJ786" i="6"/>
  <c r="AK786" i="6"/>
  <c r="AL786" i="6"/>
  <c r="AM786" i="6" s="1"/>
  <c r="AN786" i="6" s="1"/>
  <c r="AJ787" i="6"/>
  <c r="AK787" i="6" s="1"/>
  <c r="AL787" i="6"/>
  <c r="AJ788" i="6"/>
  <c r="AK788" i="6"/>
  <c r="AL788" i="6"/>
  <c r="AJ789" i="6"/>
  <c r="AK789" i="6" s="1"/>
  <c r="AL789" i="6"/>
  <c r="AM789" i="6" s="1"/>
  <c r="AN789" i="6" s="1"/>
  <c r="AJ790" i="6"/>
  <c r="AK790" i="6"/>
  <c r="AL790" i="6"/>
  <c r="AM790" i="6"/>
  <c r="AN790" i="6" s="1"/>
  <c r="AJ791" i="6"/>
  <c r="AK791" i="6" s="1"/>
  <c r="AL791" i="6"/>
  <c r="AM791" i="6" s="1"/>
  <c r="AN791" i="6" s="1"/>
  <c r="AJ792" i="6"/>
  <c r="AK792" i="6"/>
  <c r="AM792" i="6" s="1"/>
  <c r="AN792" i="6" s="1"/>
  <c r="AL792" i="6"/>
  <c r="AJ793" i="6"/>
  <c r="AK793" i="6" s="1"/>
  <c r="AL793" i="6"/>
  <c r="AJ794" i="6"/>
  <c r="AK794" i="6"/>
  <c r="AL794" i="6"/>
  <c r="AM794" i="6" s="1"/>
  <c r="AN794" i="6" s="1"/>
  <c r="AJ795" i="6"/>
  <c r="AK795" i="6" s="1"/>
  <c r="AL795" i="6"/>
  <c r="AJ796" i="6"/>
  <c r="AK796" i="6"/>
  <c r="AL796" i="6"/>
  <c r="AJ797" i="6"/>
  <c r="AK797" i="6" s="1"/>
  <c r="AL797" i="6"/>
  <c r="AM797" i="6" s="1"/>
  <c r="AN797" i="6" s="1"/>
  <c r="AJ798" i="6"/>
  <c r="AK798" i="6"/>
  <c r="AL798" i="6"/>
  <c r="AM798" i="6"/>
  <c r="AN798" i="6" s="1"/>
  <c r="AJ799" i="6"/>
  <c r="AK799" i="6" s="1"/>
  <c r="AL799" i="6"/>
  <c r="AM799" i="6" s="1"/>
  <c r="AN799" i="6" s="1"/>
  <c r="AJ800" i="6"/>
  <c r="AK800" i="6"/>
  <c r="AM800" i="6" s="1"/>
  <c r="AN800" i="6" s="1"/>
  <c r="AL800" i="6"/>
  <c r="AJ801" i="6"/>
  <c r="AK801" i="6" s="1"/>
  <c r="AL801" i="6"/>
  <c r="AJ802" i="6"/>
  <c r="AK802" i="6"/>
  <c r="AL802" i="6"/>
  <c r="AM802" i="6" s="1"/>
  <c r="AN802" i="6" s="1"/>
  <c r="AJ803" i="6"/>
  <c r="AK803" i="6" s="1"/>
  <c r="AL803" i="6"/>
  <c r="AJ804" i="6"/>
  <c r="AK804" i="6"/>
  <c r="AL804" i="6"/>
  <c r="AJ805" i="6"/>
  <c r="AK805" i="6" s="1"/>
  <c r="AL805" i="6"/>
  <c r="AM805" i="6" s="1"/>
  <c r="AN805" i="6" s="1"/>
  <c r="AJ806" i="6"/>
  <c r="AK806" i="6"/>
  <c r="AL806" i="6"/>
  <c r="AM806" i="6"/>
  <c r="AN806" i="6" s="1"/>
  <c r="AJ807" i="6"/>
  <c r="AK807" i="6" s="1"/>
  <c r="AL807" i="6"/>
  <c r="AM807" i="6" s="1"/>
  <c r="AN807" i="6" s="1"/>
  <c r="AJ808" i="6"/>
  <c r="AK808" i="6"/>
  <c r="AM808" i="6" s="1"/>
  <c r="AN808" i="6" s="1"/>
  <c r="AL808" i="6"/>
  <c r="AJ809" i="6"/>
  <c r="AK809" i="6" s="1"/>
  <c r="AL809" i="6"/>
  <c r="AJ810" i="6"/>
  <c r="AK810" i="6"/>
  <c r="AL810" i="6"/>
  <c r="AM810" i="6" s="1"/>
  <c r="AN810" i="6" s="1"/>
  <c r="AJ811" i="6"/>
  <c r="AK811" i="6" s="1"/>
  <c r="AL811" i="6"/>
  <c r="AJ812" i="6"/>
  <c r="AK812" i="6"/>
  <c r="AL812" i="6"/>
  <c r="AJ813" i="6"/>
  <c r="AK813" i="6" s="1"/>
  <c r="AL813" i="6"/>
  <c r="AM813" i="6" s="1"/>
  <c r="AN813" i="6" s="1"/>
  <c r="AJ814" i="6"/>
  <c r="AK814" i="6"/>
  <c r="AL814" i="6"/>
  <c r="AM814" i="6"/>
  <c r="AN814" i="6" s="1"/>
  <c r="AJ815" i="6"/>
  <c r="AK815" i="6" s="1"/>
  <c r="AL815" i="6"/>
  <c r="AM815" i="6" s="1"/>
  <c r="AN815" i="6" s="1"/>
  <c r="AJ816" i="6"/>
  <c r="AK816" i="6"/>
  <c r="AM816" i="6" s="1"/>
  <c r="AN816" i="6" s="1"/>
  <c r="AL816" i="6"/>
  <c r="AJ817" i="6"/>
  <c r="AK817" i="6" s="1"/>
  <c r="AL817" i="6"/>
  <c r="AJ818" i="6"/>
  <c r="AK818" i="6"/>
  <c r="AL818" i="6"/>
  <c r="AM818" i="6" s="1"/>
  <c r="AN818" i="6" s="1"/>
  <c r="AJ819" i="6"/>
  <c r="AK819" i="6" s="1"/>
  <c r="AL819" i="6"/>
  <c r="AJ820" i="6"/>
  <c r="AK820" i="6"/>
  <c r="AL820" i="6"/>
  <c r="AJ821" i="6"/>
  <c r="AK821" i="6" s="1"/>
  <c r="AL821" i="6"/>
  <c r="AM821" i="6" s="1"/>
  <c r="AN821" i="6" s="1"/>
  <c r="AJ822" i="6"/>
  <c r="AK822" i="6"/>
  <c r="AL822" i="6"/>
  <c r="AM822" i="6"/>
  <c r="AN822" i="6" s="1"/>
  <c r="AJ823" i="6"/>
  <c r="AK823" i="6" s="1"/>
  <c r="AL823" i="6"/>
  <c r="AM823" i="6" s="1"/>
  <c r="AN823" i="6" s="1"/>
  <c r="AJ824" i="6"/>
  <c r="AK824" i="6"/>
  <c r="AM824" i="6" s="1"/>
  <c r="AN824" i="6" s="1"/>
  <c r="AL824" i="6"/>
  <c r="AJ825" i="6"/>
  <c r="AK825" i="6" s="1"/>
  <c r="AL825" i="6"/>
  <c r="AJ826" i="6"/>
  <c r="AK826" i="6"/>
  <c r="AL826" i="6"/>
  <c r="AM826" i="6" s="1"/>
  <c r="AN826" i="6" s="1"/>
  <c r="AJ827" i="6"/>
  <c r="AK827" i="6" s="1"/>
  <c r="AL827" i="6"/>
  <c r="AJ828" i="6"/>
  <c r="AK828" i="6"/>
  <c r="AL828" i="6"/>
  <c r="AJ829" i="6"/>
  <c r="AK829" i="6" s="1"/>
  <c r="AL829" i="6"/>
  <c r="AM829" i="6" s="1"/>
  <c r="AN829" i="6" s="1"/>
  <c r="AJ830" i="6"/>
  <c r="AK830" i="6"/>
  <c r="AL830" i="6"/>
  <c r="AM830" i="6"/>
  <c r="AN830" i="6" s="1"/>
  <c r="AJ831" i="6"/>
  <c r="AK831" i="6" s="1"/>
  <c r="AL831" i="6"/>
  <c r="AM831" i="6" s="1"/>
  <c r="AN831" i="6" s="1"/>
  <c r="AJ832" i="6"/>
  <c r="AK832" i="6"/>
  <c r="AM832" i="6" s="1"/>
  <c r="AN832" i="6" s="1"/>
  <c r="AL832" i="6"/>
  <c r="AJ833" i="6"/>
  <c r="AK833" i="6" s="1"/>
  <c r="AL833" i="6"/>
  <c r="AJ834" i="6"/>
  <c r="AK834" i="6"/>
  <c r="AL834" i="6"/>
  <c r="AM834" i="6" s="1"/>
  <c r="AN834" i="6" s="1"/>
  <c r="AJ835" i="6"/>
  <c r="AK835" i="6" s="1"/>
  <c r="AL835" i="6"/>
  <c r="AJ836" i="6"/>
  <c r="AK836" i="6"/>
  <c r="AL836" i="6"/>
  <c r="AJ837" i="6"/>
  <c r="AK837" i="6" s="1"/>
  <c r="AL837" i="6"/>
  <c r="AM837" i="6" s="1"/>
  <c r="AN837" i="6" s="1"/>
  <c r="AJ838" i="6"/>
  <c r="AK838" i="6"/>
  <c r="AL838" i="6"/>
  <c r="AM838" i="6"/>
  <c r="AN838" i="6" s="1"/>
  <c r="AJ839" i="6"/>
  <c r="AK839" i="6" s="1"/>
  <c r="AL839" i="6"/>
  <c r="AM839" i="6" s="1"/>
  <c r="AN839" i="6" s="1"/>
  <c r="AJ840" i="6"/>
  <c r="AK840" i="6"/>
  <c r="AM840" i="6" s="1"/>
  <c r="AN840" i="6" s="1"/>
  <c r="AL840" i="6"/>
  <c r="AJ841" i="6"/>
  <c r="AK841" i="6" s="1"/>
  <c r="AL841" i="6"/>
  <c r="AJ842" i="6"/>
  <c r="AK842" i="6"/>
  <c r="AL842" i="6"/>
  <c r="AM842" i="6" s="1"/>
  <c r="AN842" i="6" s="1"/>
  <c r="AJ843" i="6"/>
  <c r="AK843" i="6" s="1"/>
  <c r="AL843" i="6"/>
  <c r="AJ844" i="6"/>
  <c r="AK844" i="6"/>
  <c r="AL844" i="6"/>
  <c r="AJ845" i="6"/>
  <c r="AK845" i="6" s="1"/>
  <c r="AL845" i="6"/>
  <c r="AM845" i="6" s="1"/>
  <c r="AN845" i="6" s="1"/>
  <c r="AJ846" i="6"/>
  <c r="AK846" i="6"/>
  <c r="AL846" i="6"/>
  <c r="AM846" i="6"/>
  <c r="AN846" i="6" s="1"/>
  <c r="AJ847" i="6"/>
  <c r="AK847" i="6" s="1"/>
  <c r="AL847" i="6"/>
  <c r="AM847" i="6" s="1"/>
  <c r="AN847" i="6" s="1"/>
  <c r="AJ848" i="6"/>
  <c r="AK848" i="6"/>
  <c r="AM848" i="6" s="1"/>
  <c r="AN848" i="6" s="1"/>
  <c r="AL848" i="6"/>
  <c r="AJ849" i="6"/>
  <c r="AK849" i="6" s="1"/>
  <c r="AL849" i="6"/>
  <c r="AJ850" i="6"/>
  <c r="AK850" i="6"/>
  <c r="AL850" i="6"/>
  <c r="AM850" i="6" s="1"/>
  <c r="AN850" i="6" s="1"/>
  <c r="AJ851" i="6"/>
  <c r="AK851" i="6" s="1"/>
  <c r="AL851" i="6"/>
  <c r="AJ852" i="6"/>
  <c r="AK852" i="6"/>
  <c r="AL852" i="6"/>
  <c r="AJ853" i="6"/>
  <c r="AK853" i="6" s="1"/>
  <c r="AL853" i="6"/>
  <c r="AM853" i="6" s="1"/>
  <c r="AN853" i="6" s="1"/>
  <c r="AJ854" i="6"/>
  <c r="AK854" i="6"/>
  <c r="AL854" i="6"/>
  <c r="AM854" i="6"/>
  <c r="AN854" i="6" s="1"/>
  <c r="AJ855" i="6"/>
  <c r="AK855" i="6" s="1"/>
  <c r="AL855" i="6"/>
  <c r="AM855" i="6" s="1"/>
  <c r="AN855" i="6" s="1"/>
  <c r="AJ856" i="6"/>
  <c r="AK856" i="6"/>
  <c r="AM856" i="6" s="1"/>
  <c r="AN856" i="6" s="1"/>
  <c r="AL856" i="6"/>
  <c r="AJ857" i="6"/>
  <c r="AK857" i="6" s="1"/>
  <c r="AL857" i="6"/>
  <c r="AJ858" i="6"/>
  <c r="AK858" i="6"/>
  <c r="AL858" i="6"/>
  <c r="AM858" i="6" s="1"/>
  <c r="AN858" i="6" s="1"/>
  <c r="AJ859" i="6"/>
  <c r="AK859" i="6" s="1"/>
  <c r="AL859" i="6"/>
  <c r="AJ860" i="6"/>
  <c r="AK860" i="6"/>
  <c r="AL860" i="6"/>
  <c r="AJ861" i="6"/>
  <c r="AK861" i="6" s="1"/>
  <c r="AL861" i="6"/>
  <c r="AM861" i="6" s="1"/>
  <c r="AN861" i="6" s="1"/>
  <c r="AJ862" i="6"/>
  <c r="AK862" i="6"/>
  <c r="AL862" i="6"/>
  <c r="AM862" i="6"/>
  <c r="AN862" i="6" s="1"/>
  <c r="AJ863" i="6"/>
  <c r="AK863" i="6" s="1"/>
  <c r="AL863" i="6"/>
  <c r="AM863" i="6" s="1"/>
  <c r="AN863" i="6" s="1"/>
  <c r="AJ864" i="6"/>
  <c r="AK864" i="6"/>
  <c r="AM864" i="6" s="1"/>
  <c r="AN864" i="6" s="1"/>
  <c r="AL864" i="6"/>
  <c r="AJ865" i="6"/>
  <c r="AK865" i="6" s="1"/>
  <c r="AL865" i="6"/>
  <c r="AJ866" i="6"/>
  <c r="AK866" i="6"/>
  <c r="AL866" i="6"/>
  <c r="AM866" i="6" s="1"/>
  <c r="AN866" i="6" s="1"/>
  <c r="AJ867" i="6"/>
  <c r="AK867" i="6" s="1"/>
  <c r="AL867" i="6"/>
  <c r="AJ868" i="6"/>
  <c r="AK868" i="6"/>
  <c r="AL868" i="6"/>
  <c r="AJ869" i="6"/>
  <c r="AK869" i="6" s="1"/>
  <c r="AL869" i="6"/>
  <c r="AM869" i="6" s="1"/>
  <c r="AN869" i="6" s="1"/>
  <c r="AJ870" i="6"/>
  <c r="AK870" i="6"/>
  <c r="AL870" i="6"/>
  <c r="AM870" i="6"/>
  <c r="AN870" i="6" s="1"/>
  <c r="AJ871" i="6"/>
  <c r="AK871" i="6" s="1"/>
  <c r="AL871" i="6"/>
  <c r="AM871" i="6" s="1"/>
  <c r="AN871" i="6" s="1"/>
  <c r="AJ872" i="6"/>
  <c r="AK872" i="6"/>
  <c r="AM872" i="6" s="1"/>
  <c r="AN872" i="6" s="1"/>
  <c r="AL872" i="6"/>
  <c r="AJ873" i="6"/>
  <c r="AK873" i="6" s="1"/>
  <c r="AL873" i="6"/>
  <c r="AJ874" i="6"/>
  <c r="AK874" i="6"/>
  <c r="AL874" i="6"/>
  <c r="AM874" i="6" s="1"/>
  <c r="AN874" i="6" s="1"/>
  <c r="AJ875" i="6"/>
  <c r="AK875" i="6" s="1"/>
  <c r="AL875" i="6"/>
  <c r="AJ876" i="6"/>
  <c r="AK876" i="6"/>
  <c r="AL876" i="6"/>
  <c r="AJ877" i="6"/>
  <c r="AK877" i="6" s="1"/>
  <c r="AL877" i="6"/>
  <c r="AM877" i="6" s="1"/>
  <c r="AN877" i="6" s="1"/>
  <c r="AJ878" i="6"/>
  <c r="AK878" i="6"/>
  <c r="AL878" i="6"/>
  <c r="AM878" i="6"/>
  <c r="AN878" i="6" s="1"/>
  <c r="AJ879" i="6"/>
  <c r="AK879" i="6" s="1"/>
  <c r="AL879" i="6"/>
  <c r="AM879" i="6" s="1"/>
  <c r="AN879" i="6" s="1"/>
  <c r="AJ880" i="6"/>
  <c r="AK880" i="6"/>
  <c r="AM880" i="6" s="1"/>
  <c r="AN880" i="6" s="1"/>
  <c r="AL880" i="6"/>
  <c r="AJ881" i="6"/>
  <c r="AK881" i="6" s="1"/>
  <c r="AM881" i="6" s="1"/>
  <c r="AN881" i="6" s="1"/>
  <c r="AL881" i="6"/>
  <c r="AJ882" i="6"/>
  <c r="AK882" i="6"/>
  <c r="AL882" i="6"/>
  <c r="AM882" i="6" s="1"/>
  <c r="AN882" i="6" s="1"/>
  <c r="AJ883" i="6"/>
  <c r="AK883" i="6" s="1"/>
  <c r="AL883" i="6"/>
  <c r="AJ884" i="6"/>
  <c r="AK884" i="6"/>
  <c r="AL884" i="6"/>
  <c r="AK16" i="6"/>
  <c r="V20" i="6"/>
  <c r="AK20" i="6" s="1"/>
  <c r="V21" i="6"/>
  <c r="V22" i="6"/>
  <c r="V24" i="6"/>
  <c r="AK24" i="6" s="1"/>
  <c r="V25" i="6"/>
  <c r="V26" i="6"/>
  <c r="V27" i="6"/>
  <c r="V28" i="6"/>
  <c r="AK28" i="6" s="1"/>
  <c r="V29" i="6"/>
  <c r="V30" i="6"/>
  <c r="V31" i="6"/>
  <c r="V32" i="6"/>
  <c r="AK32" i="6" s="1"/>
  <c r="V33" i="6"/>
  <c r="V34" i="6"/>
  <c r="V35" i="6"/>
  <c r="V36" i="6"/>
  <c r="AK36" i="6" s="1"/>
  <c r="V37" i="6"/>
  <c r="V38" i="6"/>
  <c r="V39" i="6"/>
  <c r="V40" i="6"/>
  <c r="AK40" i="6" s="1"/>
  <c r="V41" i="6"/>
  <c r="V42" i="6"/>
  <c r="V43" i="6"/>
  <c r="V44" i="6"/>
  <c r="AK44" i="6" s="1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92" i="6"/>
  <c r="AK92" i="6" s="1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V301" i="6"/>
  <c r="V302" i="6"/>
  <c r="V303" i="6"/>
  <c r="V304" i="6"/>
  <c r="V305" i="6"/>
  <c r="V306" i="6"/>
  <c r="V307" i="6"/>
  <c r="V308" i="6"/>
  <c r="V309" i="6"/>
  <c r="V310" i="6"/>
  <c r="V311" i="6"/>
  <c r="V312" i="6"/>
  <c r="V313" i="6"/>
  <c r="V314" i="6"/>
  <c r="V315" i="6"/>
  <c r="V316" i="6"/>
  <c r="V317" i="6"/>
  <c r="V318" i="6"/>
  <c r="V319" i="6"/>
  <c r="V320" i="6"/>
  <c r="V321" i="6"/>
  <c r="V322" i="6"/>
  <c r="V323" i="6"/>
  <c r="V324" i="6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V496" i="6"/>
  <c r="V497" i="6"/>
  <c r="V498" i="6"/>
  <c r="V499" i="6"/>
  <c r="V500" i="6"/>
  <c r="V501" i="6"/>
  <c r="V502" i="6"/>
  <c r="V503" i="6"/>
  <c r="V504" i="6"/>
  <c r="V505" i="6"/>
  <c r="V506" i="6"/>
  <c r="V507" i="6"/>
  <c r="V508" i="6"/>
  <c r="V509" i="6"/>
  <c r="V510" i="6"/>
  <c r="V511" i="6"/>
  <c r="V512" i="6"/>
  <c r="V513" i="6"/>
  <c r="V514" i="6"/>
  <c r="V515" i="6"/>
  <c r="V516" i="6"/>
  <c r="V517" i="6"/>
  <c r="V518" i="6"/>
  <c r="V519" i="6"/>
  <c r="V520" i="6"/>
  <c r="V521" i="6"/>
  <c r="V522" i="6"/>
  <c r="V523" i="6"/>
  <c r="V524" i="6"/>
  <c r="V525" i="6"/>
  <c r="V526" i="6"/>
  <c r="V527" i="6"/>
  <c r="V528" i="6"/>
  <c r="V529" i="6"/>
  <c r="V530" i="6"/>
  <c r="V531" i="6"/>
  <c r="V532" i="6"/>
  <c r="V533" i="6"/>
  <c r="V534" i="6"/>
  <c r="V535" i="6"/>
  <c r="V536" i="6"/>
  <c r="V537" i="6"/>
  <c r="V538" i="6"/>
  <c r="V539" i="6"/>
  <c r="V540" i="6"/>
  <c r="V541" i="6"/>
  <c r="V542" i="6"/>
  <c r="V543" i="6"/>
  <c r="V544" i="6"/>
  <c r="V545" i="6"/>
  <c r="V546" i="6"/>
  <c r="V547" i="6"/>
  <c r="V548" i="6"/>
  <c r="V549" i="6"/>
  <c r="V550" i="6"/>
  <c r="V551" i="6"/>
  <c r="V552" i="6"/>
  <c r="V553" i="6"/>
  <c r="V554" i="6"/>
  <c r="V555" i="6"/>
  <c r="V556" i="6"/>
  <c r="V557" i="6"/>
  <c r="V558" i="6"/>
  <c r="V559" i="6"/>
  <c r="V560" i="6"/>
  <c r="V561" i="6"/>
  <c r="V562" i="6"/>
  <c r="V563" i="6"/>
  <c r="V564" i="6"/>
  <c r="V565" i="6"/>
  <c r="V566" i="6"/>
  <c r="V567" i="6"/>
  <c r="V568" i="6"/>
  <c r="V569" i="6"/>
  <c r="V570" i="6"/>
  <c r="V571" i="6"/>
  <c r="V572" i="6"/>
  <c r="V573" i="6"/>
  <c r="V574" i="6"/>
  <c r="V575" i="6"/>
  <c r="V576" i="6"/>
  <c r="V577" i="6"/>
  <c r="V578" i="6"/>
  <c r="V579" i="6"/>
  <c r="V580" i="6"/>
  <c r="V581" i="6"/>
  <c r="V582" i="6"/>
  <c r="V583" i="6"/>
  <c r="V584" i="6"/>
  <c r="V585" i="6"/>
  <c r="V586" i="6"/>
  <c r="V587" i="6"/>
  <c r="V588" i="6"/>
  <c r="V589" i="6"/>
  <c r="V590" i="6"/>
  <c r="V591" i="6"/>
  <c r="V592" i="6"/>
  <c r="V593" i="6"/>
  <c r="V594" i="6"/>
  <c r="V595" i="6"/>
  <c r="V596" i="6"/>
  <c r="V597" i="6"/>
  <c r="V598" i="6"/>
  <c r="V599" i="6"/>
  <c r="V600" i="6"/>
  <c r="V601" i="6"/>
  <c r="V602" i="6"/>
  <c r="V603" i="6"/>
  <c r="V604" i="6"/>
  <c r="V605" i="6"/>
  <c r="V606" i="6"/>
  <c r="V607" i="6"/>
  <c r="V608" i="6"/>
  <c r="V609" i="6"/>
  <c r="V610" i="6"/>
  <c r="V611" i="6"/>
  <c r="V612" i="6"/>
  <c r="V613" i="6"/>
  <c r="V614" i="6"/>
  <c r="V615" i="6"/>
  <c r="V616" i="6"/>
  <c r="V617" i="6"/>
  <c r="V618" i="6"/>
  <c r="V619" i="6"/>
  <c r="V620" i="6"/>
  <c r="V621" i="6"/>
  <c r="V622" i="6"/>
  <c r="V623" i="6"/>
  <c r="V624" i="6"/>
  <c r="V625" i="6"/>
  <c r="V626" i="6"/>
  <c r="V627" i="6"/>
  <c r="V628" i="6"/>
  <c r="V629" i="6"/>
  <c r="V630" i="6"/>
  <c r="V631" i="6"/>
  <c r="V632" i="6"/>
  <c r="V633" i="6"/>
  <c r="V634" i="6"/>
  <c r="V635" i="6"/>
  <c r="V636" i="6"/>
  <c r="V637" i="6"/>
  <c r="V638" i="6"/>
  <c r="V639" i="6"/>
  <c r="V640" i="6"/>
  <c r="V641" i="6"/>
  <c r="V642" i="6"/>
  <c r="V643" i="6"/>
  <c r="V64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V658" i="6"/>
  <c r="V659" i="6"/>
  <c r="V660" i="6"/>
  <c r="V661" i="6"/>
  <c r="V662" i="6"/>
  <c r="V663" i="6"/>
  <c r="V664" i="6"/>
  <c r="V665" i="6"/>
  <c r="V666" i="6"/>
  <c r="V667" i="6"/>
  <c r="V668" i="6"/>
  <c r="V669" i="6"/>
  <c r="V670" i="6"/>
  <c r="V671" i="6"/>
  <c r="V672" i="6"/>
  <c r="V673" i="6"/>
  <c r="V674" i="6"/>
  <c r="V675" i="6"/>
  <c r="V676" i="6"/>
  <c r="V677" i="6"/>
  <c r="V678" i="6"/>
  <c r="V679" i="6"/>
  <c r="V680" i="6"/>
  <c r="V681" i="6"/>
  <c r="V682" i="6"/>
  <c r="V683" i="6"/>
  <c r="V684" i="6"/>
  <c r="V685" i="6"/>
  <c r="V686" i="6"/>
  <c r="V687" i="6"/>
  <c r="V688" i="6"/>
  <c r="V689" i="6"/>
  <c r="V690" i="6"/>
  <c r="V691" i="6"/>
  <c r="V692" i="6"/>
  <c r="V693" i="6"/>
  <c r="V694" i="6"/>
  <c r="V695" i="6"/>
  <c r="V696" i="6"/>
  <c r="V697" i="6"/>
  <c r="V698" i="6"/>
  <c r="V699" i="6"/>
  <c r="V700" i="6"/>
  <c r="V701" i="6"/>
  <c r="V702" i="6"/>
  <c r="V703" i="6"/>
  <c r="V704" i="6"/>
  <c r="V705" i="6"/>
  <c r="V706" i="6"/>
  <c r="V707" i="6"/>
  <c r="V708" i="6"/>
  <c r="V709" i="6"/>
  <c r="V710" i="6"/>
  <c r="V711" i="6"/>
  <c r="V712" i="6"/>
  <c r="V713" i="6"/>
  <c r="V714" i="6"/>
  <c r="V715" i="6"/>
  <c r="V716" i="6"/>
  <c r="V717" i="6"/>
  <c r="V718" i="6"/>
  <c r="V719" i="6"/>
  <c r="V720" i="6"/>
  <c r="V721" i="6"/>
  <c r="V722" i="6"/>
  <c r="V723" i="6"/>
  <c r="V724" i="6"/>
  <c r="V725" i="6"/>
  <c r="V726" i="6"/>
  <c r="V727" i="6"/>
  <c r="V728" i="6"/>
  <c r="V729" i="6"/>
  <c r="V730" i="6"/>
  <c r="V731" i="6"/>
  <c r="V732" i="6"/>
  <c r="V733" i="6"/>
  <c r="V734" i="6"/>
  <c r="V735" i="6"/>
  <c r="V736" i="6"/>
  <c r="V737" i="6"/>
  <c r="V738" i="6"/>
  <c r="V739" i="6"/>
  <c r="V740" i="6"/>
  <c r="V741" i="6"/>
  <c r="V742" i="6"/>
  <c r="V743" i="6"/>
  <c r="V744" i="6"/>
  <c r="V745" i="6"/>
  <c r="V746" i="6"/>
  <c r="V747" i="6"/>
  <c r="V748" i="6"/>
  <c r="V749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V768" i="6"/>
  <c r="V769" i="6"/>
  <c r="V770" i="6"/>
  <c r="V771" i="6"/>
  <c r="V772" i="6"/>
  <c r="V773" i="6"/>
  <c r="V774" i="6"/>
  <c r="V775" i="6"/>
  <c r="V776" i="6"/>
  <c r="V777" i="6"/>
  <c r="V778" i="6"/>
  <c r="V779" i="6"/>
  <c r="V780" i="6"/>
  <c r="V781" i="6"/>
  <c r="V782" i="6"/>
  <c r="V783" i="6"/>
  <c r="V784" i="6"/>
  <c r="V785" i="6"/>
  <c r="V786" i="6"/>
  <c r="V787" i="6"/>
  <c r="V788" i="6"/>
  <c r="V789" i="6"/>
  <c r="V790" i="6"/>
  <c r="V791" i="6"/>
  <c r="V792" i="6"/>
  <c r="V793" i="6"/>
  <c r="V794" i="6"/>
  <c r="V795" i="6"/>
  <c r="V796" i="6"/>
  <c r="V797" i="6"/>
  <c r="V798" i="6"/>
  <c r="V799" i="6"/>
  <c r="V800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843" i="6"/>
  <c r="V844" i="6"/>
  <c r="V845" i="6"/>
  <c r="V846" i="6"/>
  <c r="V847" i="6"/>
  <c r="V848" i="6"/>
  <c r="V849" i="6"/>
  <c r="V850" i="6"/>
  <c r="V851" i="6"/>
  <c r="V852" i="6"/>
  <c r="V853" i="6"/>
  <c r="V854" i="6"/>
  <c r="V855" i="6"/>
  <c r="V856" i="6"/>
  <c r="V857" i="6"/>
  <c r="V858" i="6"/>
  <c r="V859" i="6"/>
  <c r="V860" i="6"/>
  <c r="V861" i="6"/>
  <c r="V862" i="6"/>
  <c r="V863" i="6"/>
  <c r="V864" i="6"/>
  <c r="V865" i="6"/>
  <c r="V866" i="6"/>
  <c r="V867" i="6"/>
  <c r="V868" i="6"/>
  <c r="V869" i="6"/>
  <c r="V870" i="6"/>
  <c r="V871" i="6"/>
  <c r="V872" i="6"/>
  <c r="V873" i="6"/>
  <c r="V874" i="6"/>
  <c r="V875" i="6"/>
  <c r="V876" i="6"/>
  <c r="V877" i="6"/>
  <c r="V878" i="6"/>
  <c r="V879" i="6"/>
  <c r="V880" i="6"/>
  <c r="V881" i="6"/>
  <c r="V882" i="6"/>
  <c r="V883" i="6"/>
  <c r="V884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3" i="6"/>
  <c r="AL34" i="6"/>
  <c r="AL35" i="6"/>
  <c r="AL36" i="6"/>
  <c r="AL37" i="6"/>
  <c r="AL38" i="6"/>
  <c r="AL40" i="6"/>
  <c r="AL41" i="6"/>
  <c r="AL42" i="6"/>
  <c r="AL43" i="6"/>
  <c r="AL44" i="6"/>
  <c r="AL45" i="6"/>
  <c r="AL60" i="6"/>
  <c r="AL61" i="6"/>
  <c r="AM61" i="6" s="1"/>
  <c r="AN61" i="6" s="1"/>
  <c r="AL63" i="6"/>
  <c r="AL64" i="6"/>
  <c r="AL65" i="6"/>
  <c r="AL66" i="6"/>
  <c r="AL67" i="6"/>
  <c r="AM67" i="6" s="1"/>
  <c r="AN67" i="6" s="1"/>
  <c r="AL68" i="6"/>
  <c r="AL69" i="6"/>
  <c r="AL70" i="6"/>
  <c r="AL71" i="6"/>
  <c r="AL73" i="6"/>
  <c r="AL74" i="6"/>
  <c r="AL75" i="6"/>
  <c r="AL76" i="6"/>
  <c r="AL77" i="6"/>
  <c r="AL78" i="6"/>
  <c r="AL79" i="6"/>
  <c r="AL80" i="6"/>
  <c r="AL81" i="6"/>
  <c r="AL83" i="6"/>
  <c r="AL84" i="6"/>
  <c r="AL85" i="6"/>
  <c r="AL86" i="6"/>
  <c r="AL87" i="6"/>
  <c r="AL88" i="6"/>
  <c r="AL89" i="6"/>
  <c r="AL90" i="6"/>
  <c r="AL91" i="6"/>
  <c r="AL92" i="6"/>
  <c r="AM876" i="6" l="1"/>
  <c r="AN876" i="6" s="1"/>
  <c r="AM860" i="6"/>
  <c r="AN860" i="6" s="1"/>
  <c r="AM844" i="6"/>
  <c r="AN844" i="6" s="1"/>
  <c r="AM828" i="6"/>
  <c r="AN828" i="6" s="1"/>
  <c r="AM812" i="6"/>
  <c r="AN812" i="6" s="1"/>
  <c r="AM796" i="6"/>
  <c r="AN796" i="6" s="1"/>
  <c r="AM780" i="6"/>
  <c r="AN780" i="6" s="1"/>
  <c r="AM764" i="6"/>
  <c r="AN764" i="6" s="1"/>
  <c r="AM748" i="6"/>
  <c r="AN748" i="6" s="1"/>
  <c r="AM735" i="6"/>
  <c r="AN735" i="6" s="1"/>
  <c r="AM711" i="6"/>
  <c r="AN711" i="6" s="1"/>
  <c r="AM695" i="6"/>
  <c r="AN695" i="6" s="1"/>
  <c r="AM663" i="6"/>
  <c r="AN663" i="6" s="1"/>
  <c r="AM631" i="6"/>
  <c r="AN631" i="6" s="1"/>
  <c r="AM599" i="6"/>
  <c r="AN599" i="6" s="1"/>
  <c r="AM567" i="6"/>
  <c r="AN567" i="6" s="1"/>
  <c r="AM543" i="6"/>
  <c r="AN543" i="6" s="1"/>
  <c r="AM527" i="6"/>
  <c r="AN527" i="6" s="1"/>
  <c r="AM501" i="6"/>
  <c r="AN501" i="6" s="1"/>
  <c r="AM485" i="6"/>
  <c r="AN485" i="6" s="1"/>
  <c r="AM476" i="6"/>
  <c r="AN476" i="6" s="1"/>
  <c r="AM464" i="6"/>
  <c r="AN464" i="6" s="1"/>
  <c r="AM448" i="6"/>
  <c r="AN448" i="6" s="1"/>
  <c r="AM434" i="6"/>
  <c r="AN434" i="6" s="1"/>
  <c r="AM884" i="6"/>
  <c r="AN884" i="6" s="1"/>
  <c r="AM868" i="6"/>
  <c r="AN868" i="6" s="1"/>
  <c r="AM852" i="6"/>
  <c r="AN852" i="6" s="1"/>
  <c r="AM836" i="6"/>
  <c r="AN836" i="6" s="1"/>
  <c r="AM820" i="6"/>
  <c r="AN820" i="6" s="1"/>
  <c r="AM804" i="6"/>
  <c r="AN804" i="6" s="1"/>
  <c r="AM788" i="6"/>
  <c r="AN788" i="6" s="1"/>
  <c r="AM772" i="6"/>
  <c r="AN772" i="6" s="1"/>
  <c r="AM756" i="6"/>
  <c r="AN756" i="6" s="1"/>
  <c r="AM740" i="6"/>
  <c r="AN740" i="6" s="1"/>
  <c r="AM736" i="6"/>
  <c r="AN736" i="6" s="1"/>
  <c r="AM733" i="6"/>
  <c r="AN733" i="6" s="1"/>
  <c r="AM719" i="6"/>
  <c r="AN719" i="6" s="1"/>
  <c r="AM703" i="6"/>
  <c r="AN703" i="6" s="1"/>
  <c r="AM679" i="6"/>
  <c r="AN679" i="6" s="1"/>
  <c r="AM647" i="6"/>
  <c r="AN647" i="6" s="1"/>
  <c r="AM615" i="6"/>
  <c r="AN615" i="6" s="1"/>
  <c r="AM583" i="6"/>
  <c r="AN583" i="6" s="1"/>
  <c r="AM551" i="6"/>
  <c r="AN551" i="6" s="1"/>
  <c r="AM535" i="6"/>
  <c r="AN535" i="6" s="1"/>
  <c r="AM519" i="6"/>
  <c r="AN519" i="6" s="1"/>
  <c r="AM509" i="6"/>
  <c r="AN509" i="6" s="1"/>
  <c r="AM493" i="6"/>
  <c r="AN493" i="6" s="1"/>
  <c r="AM465" i="6"/>
  <c r="AN465" i="6" s="1"/>
  <c r="AM462" i="6"/>
  <c r="AN462" i="6" s="1"/>
  <c r="AM449" i="6"/>
  <c r="AN449" i="6" s="1"/>
  <c r="AM446" i="6"/>
  <c r="AN446" i="6" s="1"/>
  <c r="AM442" i="6"/>
  <c r="AN442" i="6" s="1"/>
  <c r="AM426" i="6"/>
  <c r="AN426" i="6" s="1"/>
  <c r="AM416" i="6"/>
  <c r="AN416" i="6" s="1"/>
  <c r="AM400" i="6"/>
  <c r="AN400" i="6" s="1"/>
  <c r="AM384" i="6"/>
  <c r="AN384" i="6" s="1"/>
  <c r="AM368" i="6"/>
  <c r="AN368" i="6" s="1"/>
  <c r="AM352" i="6"/>
  <c r="AN352" i="6" s="1"/>
  <c r="AM300" i="6"/>
  <c r="AN300" i="6" s="1"/>
  <c r="AM262" i="6"/>
  <c r="AN262" i="6" s="1"/>
  <c r="AM246" i="6"/>
  <c r="AN246" i="6" s="1"/>
  <c r="AM228" i="6"/>
  <c r="AN228" i="6" s="1"/>
  <c r="AM212" i="6"/>
  <c r="AN212" i="6" s="1"/>
  <c r="AM206" i="6"/>
  <c r="AN206" i="6" s="1"/>
  <c r="AM198" i="6"/>
  <c r="AN198" i="6" s="1"/>
  <c r="AM187" i="6"/>
  <c r="AN187" i="6" s="1"/>
  <c r="AM174" i="6"/>
  <c r="AN174" i="6" s="1"/>
  <c r="AM170" i="6"/>
  <c r="AN170" i="6" s="1"/>
  <c r="AM166" i="6"/>
  <c r="AN166" i="6" s="1"/>
  <c r="AM162" i="6"/>
  <c r="AN162" i="6" s="1"/>
  <c r="AM158" i="6"/>
  <c r="AN158" i="6" s="1"/>
  <c r="AM154" i="6"/>
  <c r="AN154" i="6" s="1"/>
  <c r="AM150" i="6"/>
  <c r="AN150" i="6" s="1"/>
  <c r="AM146" i="6"/>
  <c r="AN146" i="6" s="1"/>
  <c r="AM142" i="6"/>
  <c r="AN142" i="6" s="1"/>
  <c r="AM138" i="6"/>
  <c r="AN138" i="6" s="1"/>
  <c r="AM134" i="6"/>
  <c r="AN134" i="6" s="1"/>
  <c r="AM130" i="6"/>
  <c r="AN130" i="6" s="1"/>
  <c r="AM126" i="6"/>
  <c r="AN126" i="6" s="1"/>
  <c r="AM120" i="6"/>
  <c r="AN120" i="6" s="1"/>
  <c r="AM117" i="6"/>
  <c r="AN117" i="6" s="1"/>
  <c r="AM110" i="6"/>
  <c r="AN110" i="6" s="1"/>
  <c r="AM104" i="6"/>
  <c r="AN104" i="6" s="1"/>
  <c r="AM101" i="6"/>
  <c r="AN101" i="6" s="1"/>
  <c r="AM94" i="6"/>
  <c r="AN94" i="6" s="1"/>
  <c r="AM56" i="6"/>
  <c r="AN56" i="6" s="1"/>
  <c r="AM46" i="6"/>
  <c r="AN46" i="6" s="1"/>
  <c r="AM424" i="6"/>
  <c r="AN424" i="6" s="1"/>
  <c r="AM408" i="6"/>
  <c r="AN408" i="6" s="1"/>
  <c r="AM392" i="6"/>
  <c r="AN392" i="6" s="1"/>
  <c r="AM376" i="6"/>
  <c r="AN376" i="6" s="1"/>
  <c r="AM360" i="6"/>
  <c r="AN360" i="6" s="1"/>
  <c r="AM344" i="6"/>
  <c r="AN344" i="6" s="1"/>
  <c r="AM340" i="6"/>
  <c r="AN340" i="6" s="1"/>
  <c r="AM336" i="6"/>
  <c r="AN336" i="6" s="1"/>
  <c r="AM332" i="6"/>
  <c r="AN332" i="6" s="1"/>
  <c r="AM328" i="6"/>
  <c r="AN328" i="6" s="1"/>
  <c r="AM324" i="6"/>
  <c r="AN324" i="6" s="1"/>
  <c r="AM320" i="6"/>
  <c r="AN320" i="6" s="1"/>
  <c r="AM316" i="6"/>
  <c r="AN316" i="6" s="1"/>
  <c r="AM312" i="6"/>
  <c r="AN312" i="6" s="1"/>
  <c r="AM308" i="6"/>
  <c r="AN308" i="6" s="1"/>
  <c r="AM301" i="6"/>
  <c r="AN301" i="6" s="1"/>
  <c r="AM298" i="6"/>
  <c r="AN298" i="6" s="1"/>
  <c r="AM288" i="6"/>
  <c r="AN288" i="6" s="1"/>
  <c r="AM280" i="6"/>
  <c r="AN280" i="6" s="1"/>
  <c r="AM270" i="6"/>
  <c r="AN270" i="6" s="1"/>
  <c r="AM254" i="6"/>
  <c r="AN254" i="6" s="1"/>
  <c r="AM238" i="6"/>
  <c r="AN238" i="6" s="1"/>
  <c r="AM227" i="6"/>
  <c r="AN227" i="6" s="1"/>
  <c r="AM222" i="6"/>
  <c r="AN222" i="6" s="1"/>
  <c r="AM211" i="6"/>
  <c r="AN211" i="6" s="1"/>
  <c r="AM202" i="6"/>
  <c r="AN202" i="6" s="1"/>
  <c r="AM186" i="6"/>
  <c r="AN186" i="6" s="1"/>
  <c r="AM179" i="6"/>
  <c r="AN179" i="6" s="1"/>
  <c r="AM121" i="6"/>
  <c r="AN121" i="6" s="1"/>
  <c r="AM116" i="6"/>
  <c r="AN116" i="6" s="1"/>
  <c r="AM105" i="6"/>
  <c r="AN105" i="6" s="1"/>
  <c r="AM100" i="6"/>
  <c r="AN100" i="6" s="1"/>
  <c r="AM52" i="6"/>
  <c r="AN52" i="6" s="1"/>
  <c r="AM86" i="6"/>
  <c r="AN86" i="6" s="1"/>
  <c r="AM83" i="6"/>
  <c r="AN83" i="6" s="1"/>
  <c r="AM74" i="6"/>
  <c r="AN74" i="6" s="1"/>
  <c r="AM19" i="6"/>
  <c r="AN19" i="6" s="1"/>
  <c r="AM73" i="6"/>
  <c r="AN73" i="6" s="1"/>
  <c r="AM36" i="6"/>
  <c r="AN36" i="6" s="1"/>
  <c r="AK35" i="6"/>
  <c r="AM35" i="6" s="1"/>
  <c r="AN35" i="6" s="1"/>
  <c r="AK29" i="6"/>
  <c r="AM29" i="6" s="1"/>
  <c r="AN29" i="6" s="1"/>
  <c r="AK34" i="6"/>
  <c r="AK45" i="6"/>
  <c r="AK33" i="6"/>
  <c r="AK39" i="6"/>
  <c r="AM39" i="6" s="1"/>
  <c r="AN39" i="6" s="1"/>
  <c r="AK38" i="6"/>
  <c r="AM38" i="6" s="1"/>
  <c r="AN38" i="6" s="1"/>
  <c r="AK37" i="6"/>
  <c r="AM37" i="6" s="1"/>
  <c r="AN37" i="6" s="1"/>
  <c r="AK42" i="6"/>
  <c r="AM42" i="6" s="1"/>
  <c r="AN42" i="6" s="1"/>
  <c r="AK31" i="6"/>
  <c r="AK41" i="6"/>
  <c r="AM41" i="6" s="1"/>
  <c r="AN41" i="6" s="1"/>
  <c r="AK30" i="6"/>
  <c r="AM30" i="6" s="1"/>
  <c r="AN30" i="6" s="1"/>
  <c r="AM70" i="6"/>
  <c r="AN70" i="6" s="1"/>
  <c r="AM87" i="6"/>
  <c r="AN87" i="6" s="1"/>
  <c r="AK71" i="6"/>
  <c r="AM71" i="6" s="1"/>
  <c r="AN71" i="6" s="1"/>
  <c r="AK90" i="6"/>
  <c r="AM90" i="6" s="1"/>
  <c r="AN90" i="6" s="1"/>
  <c r="AK43" i="6"/>
  <c r="AM89" i="6"/>
  <c r="AN89" i="6" s="1"/>
  <c r="AM92" i="6"/>
  <c r="AN92" i="6" s="1"/>
  <c r="AM76" i="6"/>
  <c r="AN76" i="6" s="1"/>
  <c r="AM82" i="6"/>
  <c r="AN82" i="6" s="1"/>
  <c r="AM72" i="6"/>
  <c r="AN72" i="6" s="1"/>
  <c r="AM62" i="6"/>
  <c r="AN62" i="6" s="1"/>
  <c r="AM88" i="6"/>
  <c r="AN88" i="6" s="1"/>
  <c r="AM78" i="6"/>
  <c r="AN78" i="6" s="1"/>
  <c r="AM68" i="6"/>
  <c r="AN68" i="6" s="1"/>
  <c r="AM84" i="6"/>
  <c r="AN84" i="6" s="1"/>
  <c r="AM64" i="6"/>
  <c r="AN64" i="6" s="1"/>
  <c r="AM66" i="6"/>
  <c r="AN66" i="6" s="1"/>
  <c r="AM80" i="6"/>
  <c r="AN80" i="6" s="1"/>
  <c r="AM77" i="6"/>
  <c r="AN77" i="6" s="1"/>
  <c r="AM60" i="6"/>
  <c r="AN60" i="6" s="1"/>
  <c r="AM32" i="6"/>
  <c r="AN32" i="6" s="1"/>
  <c r="AM45" i="6"/>
  <c r="AN45" i="6" s="1"/>
  <c r="AM44" i="6"/>
  <c r="AN44" i="6" s="1"/>
  <c r="AM34" i="6"/>
  <c r="AN34" i="6" s="1"/>
  <c r="AM40" i="6"/>
  <c r="AN40" i="6" s="1"/>
  <c r="AM20" i="6"/>
  <c r="AN20" i="6" s="1"/>
  <c r="AK25" i="6"/>
  <c r="AM25" i="6" s="1"/>
  <c r="AN25" i="6" s="1"/>
  <c r="AK26" i="6"/>
  <c r="AM26" i="6" s="1"/>
  <c r="AN26" i="6" s="1"/>
  <c r="AK23" i="6"/>
  <c r="AM23" i="6" s="1"/>
  <c r="AN23" i="6" s="1"/>
  <c r="AK27" i="6"/>
  <c r="AM27" i="6" s="1"/>
  <c r="AN27" i="6" s="1"/>
  <c r="AK21" i="6"/>
  <c r="AK22" i="6"/>
  <c r="AM22" i="6" s="1"/>
  <c r="AN22" i="6" s="1"/>
  <c r="AM16" i="6"/>
  <c r="AN16" i="6" s="1"/>
  <c r="AK15" i="6"/>
  <c r="AM15" i="6" s="1"/>
  <c r="AN15" i="6" s="1"/>
  <c r="AM18" i="6"/>
  <c r="AN18" i="6" s="1"/>
  <c r="AM14" i="6"/>
  <c r="AN14" i="6" s="1"/>
  <c r="AM875" i="6"/>
  <c r="AN875" i="6" s="1"/>
  <c r="AM865" i="6"/>
  <c r="AN865" i="6" s="1"/>
  <c r="AM859" i="6"/>
  <c r="AN859" i="6" s="1"/>
  <c r="AM849" i="6"/>
  <c r="AN849" i="6" s="1"/>
  <c r="AM843" i="6"/>
  <c r="AN843" i="6" s="1"/>
  <c r="AM833" i="6"/>
  <c r="AN833" i="6" s="1"/>
  <c r="AM827" i="6"/>
  <c r="AN827" i="6" s="1"/>
  <c r="AM817" i="6"/>
  <c r="AN817" i="6" s="1"/>
  <c r="AM811" i="6"/>
  <c r="AN811" i="6" s="1"/>
  <c r="AM801" i="6"/>
  <c r="AN801" i="6" s="1"/>
  <c r="AM795" i="6"/>
  <c r="AN795" i="6" s="1"/>
  <c r="AM785" i="6"/>
  <c r="AN785" i="6" s="1"/>
  <c r="AM779" i="6"/>
  <c r="AN779" i="6" s="1"/>
  <c r="AM769" i="6"/>
  <c r="AN769" i="6" s="1"/>
  <c r="AM763" i="6"/>
  <c r="AN763" i="6" s="1"/>
  <c r="AM753" i="6"/>
  <c r="AN753" i="6" s="1"/>
  <c r="AM747" i="6"/>
  <c r="AN747" i="6" s="1"/>
  <c r="AM883" i="6"/>
  <c r="AN883" i="6" s="1"/>
  <c r="AM873" i="6"/>
  <c r="AN873" i="6" s="1"/>
  <c r="AM867" i="6"/>
  <c r="AN867" i="6" s="1"/>
  <c r="AM857" i="6"/>
  <c r="AN857" i="6" s="1"/>
  <c r="AM851" i="6"/>
  <c r="AN851" i="6" s="1"/>
  <c r="AM841" i="6"/>
  <c r="AN841" i="6" s="1"/>
  <c r="AM835" i="6"/>
  <c r="AN835" i="6" s="1"/>
  <c r="AM825" i="6"/>
  <c r="AN825" i="6" s="1"/>
  <c r="AM819" i="6"/>
  <c r="AN819" i="6" s="1"/>
  <c r="AM809" i="6"/>
  <c r="AN809" i="6" s="1"/>
  <c r="AM803" i="6"/>
  <c r="AN803" i="6" s="1"/>
  <c r="AM793" i="6"/>
  <c r="AN793" i="6" s="1"/>
  <c r="AM787" i="6"/>
  <c r="AN787" i="6" s="1"/>
  <c r="AM777" i="6"/>
  <c r="AN777" i="6" s="1"/>
  <c r="AM771" i="6"/>
  <c r="AN771" i="6" s="1"/>
  <c r="AM761" i="6"/>
  <c r="AN761" i="6" s="1"/>
  <c r="AM755" i="6"/>
  <c r="AN755" i="6" s="1"/>
  <c r="AM745" i="6"/>
  <c r="AN745" i="6" s="1"/>
  <c r="AM739" i="6"/>
  <c r="AN739" i="6" s="1"/>
  <c r="AM730" i="6"/>
  <c r="AN730" i="6" s="1"/>
  <c r="AM734" i="6"/>
  <c r="AN734" i="6" s="1"/>
  <c r="AM718" i="6"/>
  <c r="AN718" i="6" s="1"/>
  <c r="AM710" i="6"/>
  <c r="AN710" i="6" s="1"/>
  <c r="AM702" i="6"/>
  <c r="AN702" i="6" s="1"/>
  <c r="AM694" i="6"/>
  <c r="AN694" i="6" s="1"/>
  <c r="AM688" i="6"/>
  <c r="AN688" i="6" s="1"/>
  <c r="AM685" i="6"/>
  <c r="AN685" i="6" s="1"/>
  <c r="AM678" i="6"/>
  <c r="AN678" i="6" s="1"/>
  <c r="AM672" i="6"/>
  <c r="AN672" i="6" s="1"/>
  <c r="AM669" i="6"/>
  <c r="AN669" i="6" s="1"/>
  <c r="AM662" i="6"/>
  <c r="AN662" i="6" s="1"/>
  <c r="AM656" i="6"/>
  <c r="AN656" i="6" s="1"/>
  <c r="AM653" i="6"/>
  <c r="AN653" i="6" s="1"/>
  <c r="AM646" i="6"/>
  <c r="AN646" i="6" s="1"/>
  <c r="AM640" i="6"/>
  <c r="AN640" i="6" s="1"/>
  <c r="AM637" i="6"/>
  <c r="AN637" i="6" s="1"/>
  <c r="AM630" i="6"/>
  <c r="AN630" i="6" s="1"/>
  <c r="AM624" i="6"/>
  <c r="AN624" i="6" s="1"/>
  <c r="AM621" i="6"/>
  <c r="AN621" i="6" s="1"/>
  <c r="AM614" i="6"/>
  <c r="AN614" i="6" s="1"/>
  <c r="AM608" i="6"/>
  <c r="AN608" i="6" s="1"/>
  <c r="AM605" i="6"/>
  <c r="AN605" i="6" s="1"/>
  <c r="AM598" i="6"/>
  <c r="AN598" i="6" s="1"/>
  <c r="AM592" i="6"/>
  <c r="AN592" i="6" s="1"/>
  <c r="AM589" i="6"/>
  <c r="AN589" i="6" s="1"/>
  <c r="AM582" i="6"/>
  <c r="AN582" i="6" s="1"/>
  <c r="AM576" i="6"/>
  <c r="AN576" i="6" s="1"/>
  <c r="AM573" i="6"/>
  <c r="AN573" i="6" s="1"/>
  <c r="AM566" i="6"/>
  <c r="AN566" i="6" s="1"/>
  <c r="AM560" i="6"/>
  <c r="AN560" i="6" s="1"/>
  <c r="AM557" i="6"/>
  <c r="AN557" i="6" s="1"/>
  <c r="AM726" i="6"/>
  <c r="AN726" i="6" s="1"/>
  <c r="AM722" i="6"/>
  <c r="AN722" i="6" s="1"/>
  <c r="AM714" i="6"/>
  <c r="AN714" i="6" s="1"/>
  <c r="AM706" i="6"/>
  <c r="AN706" i="6" s="1"/>
  <c r="AM698" i="6"/>
  <c r="AN698" i="6" s="1"/>
  <c r="AM693" i="6"/>
  <c r="AN693" i="6" s="1"/>
  <c r="AM686" i="6"/>
  <c r="AN686" i="6" s="1"/>
  <c r="AM680" i="6"/>
  <c r="AN680" i="6" s="1"/>
  <c r="AM677" i="6"/>
  <c r="AN677" i="6" s="1"/>
  <c r="AM670" i="6"/>
  <c r="AN670" i="6" s="1"/>
  <c r="AM664" i="6"/>
  <c r="AN664" i="6" s="1"/>
  <c r="AM661" i="6"/>
  <c r="AN661" i="6" s="1"/>
  <c r="AM654" i="6"/>
  <c r="AN654" i="6" s="1"/>
  <c r="AM648" i="6"/>
  <c r="AN648" i="6" s="1"/>
  <c r="AM645" i="6"/>
  <c r="AN645" i="6" s="1"/>
  <c r="AM638" i="6"/>
  <c r="AN638" i="6" s="1"/>
  <c r="AM632" i="6"/>
  <c r="AN632" i="6" s="1"/>
  <c r="AM629" i="6"/>
  <c r="AN629" i="6" s="1"/>
  <c r="AM622" i="6"/>
  <c r="AN622" i="6" s="1"/>
  <c r="AM616" i="6"/>
  <c r="AN616" i="6" s="1"/>
  <c r="AM613" i="6"/>
  <c r="AN613" i="6" s="1"/>
  <c r="AM606" i="6"/>
  <c r="AN606" i="6" s="1"/>
  <c r="AM600" i="6"/>
  <c r="AN600" i="6" s="1"/>
  <c r="AM597" i="6"/>
  <c r="AN597" i="6" s="1"/>
  <c r="AM590" i="6"/>
  <c r="AN590" i="6" s="1"/>
  <c r="AM584" i="6"/>
  <c r="AN584" i="6" s="1"/>
  <c r="AM581" i="6"/>
  <c r="AN581" i="6" s="1"/>
  <c r="AM574" i="6"/>
  <c r="AN574" i="6" s="1"/>
  <c r="AM568" i="6"/>
  <c r="AN568" i="6" s="1"/>
  <c r="AM565" i="6"/>
  <c r="AN565" i="6" s="1"/>
  <c r="AM558" i="6"/>
  <c r="AN558" i="6" s="1"/>
  <c r="AM548" i="6"/>
  <c r="AN548" i="6" s="1"/>
  <c r="AM540" i="6"/>
  <c r="AN540" i="6" s="1"/>
  <c r="AM532" i="6"/>
  <c r="AN532" i="6" s="1"/>
  <c r="AM524" i="6"/>
  <c r="AN524" i="6" s="1"/>
  <c r="AM516" i="6"/>
  <c r="AN516" i="6" s="1"/>
  <c r="AM459" i="6"/>
  <c r="AN459" i="6" s="1"/>
  <c r="AM550" i="6"/>
  <c r="AN550" i="6" s="1"/>
  <c r="AM542" i="6"/>
  <c r="AN542" i="6" s="1"/>
  <c r="AM534" i="6"/>
  <c r="AN534" i="6" s="1"/>
  <c r="AM526" i="6"/>
  <c r="AN526" i="6" s="1"/>
  <c r="AM518" i="6"/>
  <c r="AN518" i="6" s="1"/>
  <c r="AM510" i="6"/>
  <c r="AN510" i="6" s="1"/>
  <c r="AM506" i="6"/>
  <c r="AN506" i="6" s="1"/>
  <c r="AM502" i="6"/>
  <c r="AN502" i="6" s="1"/>
  <c r="AM498" i="6"/>
  <c r="AN498" i="6" s="1"/>
  <c r="AM494" i="6"/>
  <c r="AN494" i="6" s="1"/>
  <c r="AM490" i="6"/>
  <c r="AN490" i="6" s="1"/>
  <c r="AM486" i="6"/>
  <c r="AN486" i="6" s="1"/>
  <c r="AM482" i="6"/>
  <c r="AN482" i="6" s="1"/>
  <c r="AM552" i="6"/>
  <c r="AN552" i="6" s="1"/>
  <c r="AM544" i="6"/>
  <c r="AN544" i="6" s="1"/>
  <c r="AM536" i="6"/>
  <c r="AN536" i="6" s="1"/>
  <c r="AM528" i="6"/>
  <c r="AN528" i="6" s="1"/>
  <c r="AM520" i="6"/>
  <c r="AN520" i="6" s="1"/>
  <c r="AM512" i="6"/>
  <c r="AN512" i="6" s="1"/>
  <c r="AM508" i="6"/>
  <c r="AN508" i="6" s="1"/>
  <c r="AM504" i="6"/>
  <c r="AN504" i="6" s="1"/>
  <c r="AM500" i="6"/>
  <c r="AN500" i="6" s="1"/>
  <c r="AM496" i="6"/>
  <c r="AN496" i="6" s="1"/>
  <c r="AM492" i="6"/>
  <c r="AN492" i="6" s="1"/>
  <c r="AM488" i="6"/>
  <c r="AN488" i="6" s="1"/>
  <c r="AM484" i="6"/>
  <c r="AN484" i="6" s="1"/>
  <c r="AM475" i="6"/>
  <c r="AN475" i="6" s="1"/>
  <c r="AM471" i="6"/>
  <c r="AN471" i="6" s="1"/>
  <c r="AM455" i="6"/>
  <c r="AN455" i="6" s="1"/>
  <c r="AM437" i="6"/>
  <c r="AN437" i="6" s="1"/>
  <c r="AM429" i="6"/>
  <c r="AN429" i="6" s="1"/>
  <c r="AM421" i="6"/>
  <c r="AN421" i="6" s="1"/>
  <c r="AM413" i="6"/>
  <c r="AN413" i="6" s="1"/>
  <c r="AM405" i="6"/>
  <c r="AN405" i="6" s="1"/>
  <c r="AM401" i="6"/>
  <c r="AN401" i="6" s="1"/>
  <c r="AM397" i="6"/>
  <c r="AN397" i="6" s="1"/>
  <c r="AM393" i="6"/>
  <c r="AN393" i="6" s="1"/>
  <c r="AM389" i="6"/>
  <c r="AN389" i="6" s="1"/>
  <c r="AM385" i="6"/>
  <c r="AN385" i="6" s="1"/>
  <c r="AM381" i="6"/>
  <c r="AN381" i="6" s="1"/>
  <c r="AM377" i="6"/>
  <c r="AN377" i="6" s="1"/>
  <c r="AM373" i="6"/>
  <c r="AN373" i="6" s="1"/>
  <c r="AM369" i="6"/>
  <c r="AN369" i="6" s="1"/>
  <c r="AM365" i="6"/>
  <c r="AN365" i="6" s="1"/>
  <c r="AM361" i="6"/>
  <c r="AN361" i="6" s="1"/>
  <c r="AM357" i="6"/>
  <c r="AN357" i="6" s="1"/>
  <c r="AM353" i="6"/>
  <c r="AN353" i="6" s="1"/>
  <c r="AM349" i="6"/>
  <c r="AN349" i="6" s="1"/>
  <c r="AM345" i="6"/>
  <c r="AN345" i="6" s="1"/>
  <c r="AM467" i="6"/>
  <c r="AN467" i="6" s="1"/>
  <c r="AM451" i="6"/>
  <c r="AN451" i="6" s="1"/>
  <c r="AM347" i="6"/>
  <c r="AN347" i="6" s="1"/>
  <c r="AM343" i="6"/>
  <c r="AN343" i="6" s="1"/>
  <c r="AM339" i="6"/>
  <c r="AN339" i="6" s="1"/>
  <c r="AM335" i="6"/>
  <c r="AN335" i="6" s="1"/>
  <c r="AM331" i="6"/>
  <c r="AN331" i="6" s="1"/>
  <c r="AM327" i="6"/>
  <c r="AN327" i="6" s="1"/>
  <c r="AM323" i="6"/>
  <c r="AN323" i="6" s="1"/>
  <c r="AM319" i="6"/>
  <c r="AN319" i="6" s="1"/>
  <c r="AM315" i="6"/>
  <c r="AN315" i="6" s="1"/>
  <c r="AM311" i="6"/>
  <c r="AN311" i="6" s="1"/>
  <c r="AM307" i="6"/>
  <c r="AN307" i="6" s="1"/>
  <c r="AM295" i="6"/>
  <c r="AN295" i="6" s="1"/>
  <c r="AM479" i="6"/>
  <c r="AN479" i="6" s="1"/>
  <c r="AM463" i="6"/>
  <c r="AN463" i="6" s="1"/>
  <c r="AM447" i="6"/>
  <c r="AN447" i="6" s="1"/>
  <c r="AM441" i="6"/>
  <c r="AN441" i="6" s="1"/>
  <c r="AM433" i="6"/>
  <c r="AN433" i="6" s="1"/>
  <c r="AM425" i="6"/>
  <c r="AN425" i="6" s="1"/>
  <c r="AM417" i="6"/>
  <c r="AN417" i="6" s="1"/>
  <c r="AM409" i="6"/>
  <c r="AN409" i="6" s="1"/>
  <c r="AM299" i="6"/>
  <c r="AN299" i="6" s="1"/>
  <c r="AM283" i="6"/>
  <c r="AN283" i="6" s="1"/>
  <c r="AM269" i="6"/>
  <c r="AN269" i="6" s="1"/>
  <c r="AM261" i="6"/>
  <c r="AN261" i="6" s="1"/>
  <c r="AM253" i="6"/>
  <c r="AN253" i="6" s="1"/>
  <c r="AM245" i="6"/>
  <c r="AN245" i="6" s="1"/>
  <c r="AM237" i="6"/>
  <c r="AN237" i="6" s="1"/>
  <c r="AM234" i="6"/>
  <c r="AN234" i="6" s="1"/>
  <c r="AM291" i="6"/>
  <c r="AN291" i="6" s="1"/>
  <c r="AM275" i="6"/>
  <c r="AN275" i="6" s="1"/>
  <c r="AM273" i="6"/>
  <c r="AN273" i="6" s="1"/>
  <c r="AM265" i="6"/>
  <c r="AN265" i="6" s="1"/>
  <c r="AM257" i="6"/>
  <c r="AN257" i="6" s="1"/>
  <c r="AM249" i="6"/>
  <c r="AN249" i="6" s="1"/>
  <c r="AM241" i="6"/>
  <c r="AN241" i="6" s="1"/>
  <c r="AM226" i="6"/>
  <c r="AN226" i="6" s="1"/>
  <c r="AM303" i="6"/>
  <c r="AN303" i="6" s="1"/>
  <c r="AM287" i="6"/>
  <c r="AN287" i="6" s="1"/>
  <c r="AM229" i="6"/>
  <c r="AN229" i="6" s="1"/>
  <c r="AM221" i="6"/>
  <c r="AN221" i="6" s="1"/>
  <c r="AM213" i="6"/>
  <c r="AN213" i="6" s="1"/>
  <c r="AM208" i="6"/>
  <c r="AN208" i="6" s="1"/>
  <c r="AM205" i="6"/>
  <c r="AN205" i="6" s="1"/>
  <c r="AM192" i="6"/>
  <c r="AN192" i="6" s="1"/>
  <c r="AM189" i="6"/>
  <c r="AN189" i="6" s="1"/>
  <c r="AM176" i="6"/>
  <c r="AN176" i="6" s="1"/>
  <c r="AM173" i="6"/>
  <c r="AN173" i="6" s="1"/>
  <c r="AM169" i="6"/>
  <c r="AN169" i="6" s="1"/>
  <c r="AM165" i="6"/>
  <c r="AN165" i="6" s="1"/>
  <c r="AM161" i="6"/>
  <c r="AN161" i="6" s="1"/>
  <c r="AM157" i="6"/>
  <c r="AN157" i="6" s="1"/>
  <c r="AM153" i="6"/>
  <c r="AN153" i="6" s="1"/>
  <c r="AM149" i="6"/>
  <c r="AN149" i="6" s="1"/>
  <c r="AM145" i="6"/>
  <c r="AN145" i="6" s="1"/>
  <c r="AM141" i="6"/>
  <c r="AN141" i="6" s="1"/>
  <c r="AM137" i="6"/>
  <c r="AN137" i="6" s="1"/>
  <c r="AM133" i="6"/>
  <c r="AN133" i="6" s="1"/>
  <c r="AM129" i="6"/>
  <c r="AN129" i="6" s="1"/>
  <c r="AM233" i="6"/>
  <c r="AN233" i="6" s="1"/>
  <c r="AM225" i="6"/>
  <c r="AN225" i="6" s="1"/>
  <c r="AM217" i="6"/>
  <c r="AN217" i="6" s="1"/>
  <c r="AM200" i="6"/>
  <c r="AN200" i="6" s="1"/>
  <c r="AM197" i="6"/>
  <c r="AN197" i="6" s="1"/>
  <c r="AM184" i="6"/>
  <c r="AN184" i="6" s="1"/>
  <c r="AM181" i="6"/>
  <c r="AN181" i="6" s="1"/>
  <c r="AM123" i="6"/>
  <c r="AN123" i="6" s="1"/>
  <c r="AM107" i="6"/>
  <c r="AN107" i="6" s="1"/>
  <c r="AM91" i="6"/>
  <c r="AN91" i="6" s="1"/>
  <c r="AM81" i="6"/>
  <c r="AN81" i="6" s="1"/>
  <c r="AM75" i="6"/>
  <c r="AN75" i="6" s="1"/>
  <c r="AM65" i="6"/>
  <c r="AN65" i="6" s="1"/>
  <c r="AM59" i="6"/>
  <c r="AN59" i="6" s="1"/>
  <c r="AM43" i="6"/>
  <c r="AN43" i="6" s="1"/>
  <c r="AM33" i="6"/>
  <c r="AN33" i="6" s="1"/>
  <c r="AM24" i="6"/>
  <c r="AN24" i="6" s="1"/>
  <c r="AM17" i="6"/>
  <c r="AN17" i="6" s="1"/>
  <c r="AM111" i="6"/>
  <c r="AN111" i="6" s="1"/>
  <c r="AM95" i="6"/>
  <c r="AN95" i="6" s="1"/>
  <c r="AM85" i="6"/>
  <c r="AN85" i="6" s="1"/>
  <c r="AM79" i="6"/>
  <c r="AN79" i="6" s="1"/>
  <c r="AM69" i="6"/>
  <c r="AN69" i="6" s="1"/>
  <c r="AM63" i="6"/>
  <c r="AN63" i="6" s="1"/>
  <c r="AM53" i="6"/>
  <c r="AN53" i="6" s="1"/>
  <c r="AM47" i="6"/>
  <c r="AN47" i="6" s="1"/>
  <c r="AM31" i="6"/>
  <c r="AN31" i="6" s="1"/>
  <c r="AM28" i="6"/>
  <c r="AN28" i="6" s="1"/>
  <c r="AM21" i="6"/>
  <c r="AN21" i="6" s="1"/>
  <c r="L62" i="11" l="1"/>
  <c r="J62" i="11"/>
  <c r="H62" i="11"/>
  <c r="L61" i="11"/>
  <c r="J61" i="11"/>
  <c r="H61" i="11"/>
  <c r="L60" i="11"/>
  <c r="J60" i="11"/>
  <c r="H60" i="11"/>
  <c r="L59" i="11"/>
  <c r="J59" i="11"/>
  <c r="H59" i="11"/>
  <c r="L58" i="11"/>
  <c r="J58" i="11"/>
  <c r="H58" i="11"/>
  <c r="L57" i="11"/>
  <c r="J57" i="11"/>
  <c r="H57" i="11"/>
  <c r="L40" i="11"/>
  <c r="J40" i="11"/>
  <c r="H40" i="11"/>
  <c r="L39" i="11"/>
  <c r="J39" i="11"/>
  <c r="H39" i="11"/>
  <c r="L12" i="11"/>
  <c r="J12" i="11"/>
  <c r="H12" i="11"/>
  <c r="L11" i="11"/>
  <c r="J11" i="11"/>
  <c r="H11" i="11"/>
  <c r="H4" i="7" l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3" i="7"/>
  <c r="BQ99" i="3" l="1"/>
  <c r="BQ98" i="3"/>
  <c r="BQ97" i="3"/>
  <c r="BQ96" i="3"/>
  <c r="BQ95" i="3"/>
  <c r="BQ94" i="3"/>
  <c r="BQ93" i="3"/>
  <c r="BQ92" i="3"/>
  <c r="BQ91" i="3"/>
  <c r="BQ90" i="3"/>
  <c r="BQ89" i="3"/>
  <c r="BQ88" i="3"/>
  <c r="BQ201" i="3" l="1"/>
  <c r="BQ200" i="3"/>
  <c r="BQ199" i="3"/>
  <c r="BQ198" i="3"/>
  <c r="BQ197" i="3"/>
  <c r="BQ196" i="3"/>
  <c r="BQ195" i="3"/>
  <c r="BQ194" i="3"/>
  <c r="BQ193" i="3"/>
  <c r="BQ192" i="3"/>
  <c r="BQ191" i="3"/>
  <c r="BQ190" i="3"/>
  <c r="BQ184" i="3"/>
  <c r="BQ183" i="3"/>
  <c r="BQ182" i="3"/>
  <c r="BQ181" i="3"/>
  <c r="BQ180" i="3"/>
  <c r="BQ179" i="3"/>
  <c r="BQ178" i="3"/>
  <c r="BQ177" i="3"/>
  <c r="BQ176" i="3"/>
  <c r="BQ175" i="3"/>
  <c r="BQ174" i="3"/>
  <c r="BQ173" i="3"/>
  <c r="BQ167" i="3"/>
  <c r="BQ166" i="3"/>
  <c r="BQ165" i="3"/>
  <c r="BQ164" i="3"/>
  <c r="BQ163" i="3"/>
  <c r="BQ162" i="3"/>
  <c r="BQ161" i="3"/>
  <c r="BQ160" i="3"/>
  <c r="BQ159" i="3"/>
  <c r="BQ158" i="3"/>
  <c r="BQ157" i="3"/>
  <c r="BQ156" i="3"/>
  <c r="BQ150" i="3"/>
  <c r="BQ149" i="3"/>
  <c r="BQ148" i="3"/>
  <c r="BQ147" i="3"/>
  <c r="BQ146" i="3"/>
  <c r="BQ145" i="3"/>
  <c r="BQ144" i="3"/>
  <c r="BQ143" i="3"/>
  <c r="BQ142" i="3"/>
  <c r="BQ141" i="3"/>
  <c r="BQ140" i="3"/>
  <c r="BQ139" i="3"/>
  <c r="BQ133" i="3"/>
  <c r="BQ132" i="3"/>
  <c r="BQ131" i="3"/>
  <c r="BQ130" i="3"/>
  <c r="BQ129" i="3"/>
  <c r="BQ128" i="3"/>
  <c r="BQ127" i="3"/>
  <c r="BQ126" i="3"/>
  <c r="BQ125" i="3"/>
  <c r="BQ124" i="3"/>
  <c r="BQ123" i="3"/>
  <c r="BQ122" i="3"/>
  <c r="BQ116" i="3"/>
  <c r="BQ115" i="3"/>
  <c r="BQ114" i="3"/>
  <c r="BQ113" i="3"/>
  <c r="BQ112" i="3"/>
  <c r="BQ111" i="3"/>
  <c r="BQ110" i="3"/>
  <c r="BQ109" i="3"/>
  <c r="BQ108" i="3"/>
  <c r="BQ107" i="3"/>
  <c r="BQ106" i="3"/>
  <c r="BQ105" i="3"/>
  <c r="BQ82" i="3"/>
  <c r="BQ81" i="3"/>
  <c r="BQ80" i="3"/>
  <c r="BQ79" i="3"/>
  <c r="BQ78" i="3"/>
  <c r="BQ77" i="3"/>
  <c r="BQ76" i="3"/>
  <c r="BQ75" i="3"/>
  <c r="BQ74" i="3"/>
  <c r="BQ73" i="3"/>
  <c r="BQ72" i="3"/>
  <c r="BQ71" i="3"/>
  <c r="AP48" i="3"/>
  <c r="AP47" i="3"/>
  <c r="AP46" i="3"/>
  <c r="AP45" i="3"/>
  <c r="AP44" i="3"/>
  <c r="AP43" i="3"/>
  <c r="AP42" i="3"/>
  <c r="AP41" i="3"/>
  <c r="AP40" i="3"/>
  <c r="AP39" i="3"/>
  <c r="AP38" i="3"/>
  <c r="AP37" i="3"/>
  <c r="AP65" i="3"/>
  <c r="AP64" i="3"/>
  <c r="AP63" i="3"/>
  <c r="AP62" i="3"/>
  <c r="AP61" i="3"/>
  <c r="AP60" i="3"/>
  <c r="AP59" i="3"/>
  <c r="AP58" i="3"/>
  <c r="AP57" i="3"/>
  <c r="AP56" i="3"/>
  <c r="AP55" i="3"/>
  <c r="AP54" i="3"/>
  <c r="AP82" i="3"/>
  <c r="AP81" i="3"/>
  <c r="AP80" i="3"/>
  <c r="AP79" i="3"/>
  <c r="AP78" i="3"/>
  <c r="AP77" i="3"/>
  <c r="AP76" i="3"/>
  <c r="AP75" i="3"/>
  <c r="AP74" i="3"/>
  <c r="AP73" i="3"/>
  <c r="AP72" i="3"/>
  <c r="AP71" i="3"/>
  <c r="AP99" i="3"/>
  <c r="AP98" i="3"/>
  <c r="AP97" i="3"/>
  <c r="AP96" i="3"/>
  <c r="AP95" i="3"/>
  <c r="AP94" i="3"/>
  <c r="AP93" i="3"/>
  <c r="AP92" i="3"/>
  <c r="AP91" i="3"/>
  <c r="AP90" i="3"/>
  <c r="AP89" i="3"/>
  <c r="AP88" i="3"/>
  <c r="AP116" i="3"/>
  <c r="AP115" i="3"/>
  <c r="AP114" i="3"/>
  <c r="AP113" i="3"/>
  <c r="AP112" i="3"/>
  <c r="AP111" i="3"/>
  <c r="AP110" i="3"/>
  <c r="AP109" i="3"/>
  <c r="AP108" i="3"/>
  <c r="AP107" i="3"/>
  <c r="AP106" i="3"/>
  <c r="AP105" i="3"/>
  <c r="AP133" i="3"/>
  <c r="AP132" i="3"/>
  <c r="AP131" i="3"/>
  <c r="AP130" i="3"/>
  <c r="AP129" i="3"/>
  <c r="AP128" i="3"/>
  <c r="AP127" i="3"/>
  <c r="AP126" i="3"/>
  <c r="AP125" i="3"/>
  <c r="AP124" i="3"/>
  <c r="AP123" i="3"/>
  <c r="AP122" i="3"/>
  <c r="AP150" i="3"/>
  <c r="AP149" i="3"/>
  <c r="AP148" i="3"/>
  <c r="AP147" i="3"/>
  <c r="AP146" i="3"/>
  <c r="AP145" i="3"/>
  <c r="AP144" i="3"/>
  <c r="AP143" i="3"/>
  <c r="AP142" i="3"/>
  <c r="AP141" i="3"/>
  <c r="AP140" i="3"/>
  <c r="AP139" i="3"/>
  <c r="AP167" i="3"/>
  <c r="AP166" i="3"/>
  <c r="AP165" i="3"/>
  <c r="AP164" i="3"/>
  <c r="AP163" i="3"/>
  <c r="AP162" i="3"/>
  <c r="AP161" i="3"/>
  <c r="AP160" i="3"/>
  <c r="AP159" i="3"/>
  <c r="AP158" i="3"/>
  <c r="AP157" i="3"/>
  <c r="AP156" i="3"/>
  <c r="AP184" i="3"/>
  <c r="AP183" i="3"/>
  <c r="AP182" i="3"/>
  <c r="AP181" i="3"/>
  <c r="AP180" i="3"/>
  <c r="AP179" i="3"/>
  <c r="AP178" i="3"/>
  <c r="AP177" i="3"/>
  <c r="AP176" i="3"/>
  <c r="AP175" i="3"/>
  <c r="AP174" i="3"/>
  <c r="AP173" i="3"/>
  <c r="AP188" i="3"/>
  <c r="C14" i="3" s="1"/>
  <c r="AP201" i="3"/>
  <c r="AP200" i="3"/>
  <c r="AP199" i="3"/>
  <c r="AP198" i="3"/>
  <c r="AP197" i="3"/>
  <c r="AP196" i="3"/>
  <c r="AP195" i="3"/>
  <c r="AP194" i="3"/>
  <c r="AP193" i="3"/>
  <c r="AP192" i="3"/>
  <c r="AP191" i="3"/>
  <c r="AP190" i="3"/>
  <c r="BQ65" i="3"/>
  <c r="BQ64" i="3"/>
  <c r="BQ63" i="3"/>
  <c r="BQ62" i="3"/>
  <c r="BQ61" i="3"/>
  <c r="BQ60" i="3"/>
  <c r="BQ59" i="3"/>
  <c r="BQ58" i="3"/>
  <c r="BQ57" i="3"/>
  <c r="BQ56" i="3"/>
  <c r="BQ55" i="3"/>
  <c r="BQ54" i="3"/>
  <c r="BQ14" i="3"/>
  <c r="BQ13" i="3"/>
  <c r="BQ12" i="3"/>
  <c r="BQ11" i="3"/>
  <c r="BQ10" i="3"/>
  <c r="BQ9" i="3"/>
  <c r="BQ8" i="3"/>
  <c r="BQ7" i="3"/>
  <c r="BQ6" i="3"/>
  <c r="BQ5" i="3"/>
  <c r="BQ4" i="3"/>
  <c r="BQ3" i="3"/>
  <c r="BQ48" i="3"/>
  <c r="BQ47" i="3"/>
  <c r="BQ46" i="3"/>
  <c r="BQ45" i="3"/>
  <c r="BQ44" i="3"/>
  <c r="BQ43" i="3"/>
  <c r="BQ42" i="3"/>
  <c r="BQ41" i="3"/>
  <c r="BQ40" i="3"/>
  <c r="BQ39" i="3"/>
  <c r="BQ38" i="3"/>
  <c r="BQ37" i="3"/>
  <c r="BQ31" i="3"/>
  <c r="BQ30" i="3"/>
  <c r="BQ29" i="3"/>
  <c r="BQ28" i="3"/>
  <c r="BQ27" i="3"/>
  <c r="BQ26" i="3"/>
  <c r="BQ25" i="3"/>
  <c r="BQ24" i="3"/>
  <c r="BQ23" i="3"/>
  <c r="BQ22" i="3"/>
  <c r="BQ21" i="3"/>
  <c r="BQ20" i="3"/>
  <c r="AP171" i="3"/>
  <c r="C13" i="3" s="1"/>
  <c r="AP154" i="3"/>
  <c r="C12" i="3" s="1"/>
  <c r="AP137" i="3"/>
  <c r="C11" i="3" s="1"/>
  <c r="AP120" i="3"/>
  <c r="C10" i="3" s="1"/>
  <c r="AP103" i="3"/>
  <c r="C9" i="3" s="1"/>
  <c r="AP86" i="3"/>
  <c r="C8" i="3" s="1"/>
  <c r="AP69" i="3"/>
  <c r="C7" i="3" s="1"/>
  <c r="AP52" i="3"/>
  <c r="C6" i="3" s="1"/>
  <c r="AP31" i="3"/>
  <c r="AP30" i="3"/>
  <c r="AP29" i="3"/>
  <c r="AP28" i="3"/>
  <c r="AP27" i="3"/>
  <c r="AP26" i="3"/>
  <c r="AP25" i="3"/>
  <c r="AP24" i="3"/>
  <c r="AP23" i="3"/>
  <c r="AP22" i="3"/>
  <c r="AP21" i="3"/>
  <c r="AP20" i="3"/>
  <c r="AP18" i="3"/>
  <c r="AP35" i="3"/>
  <c r="C5" i="3" s="1"/>
  <c r="BQ202" i="3" l="1"/>
  <c r="M184" i="5" s="1"/>
  <c r="BQ15" i="3"/>
  <c r="BQ117" i="3"/>
  <c r="M114" i="5" s="1"/>
  <c r="BQ66" i="3"/>
  <c r="M72" i="5" s="1"/>
  <c r="BQ134" i="3"/>
  <c r="M128" i="5" s="1"/>
  <c r="BQ168" i="3"/>
  <c r="M156" i="5" s="1"/>
  <c r="BQ185" i="3"/>
  <c r="M170" i="5" s="1"/>
  <c r="BQ32" i="3"/>
  <c r="M44" i="5" s="1"/>
  <c r="BQ151" i="3"/>
  <c r="M142" i="5" s="1"/>
  <c r="BQ100" i="3"/>
  <c r="M100" i="5" s="1"/>
  <c r="BQ83" i="3"/>
  <c r="M86" i="5" s="1"/>
  <c r="BQ49" i="3"/>
  <c r="M58" i="5" s="1"/>
  <c r="AP14" i="3" l="1"/>
  <c r="AP13" i="3"/>
  <c r="AP12" i="3"/>
  <c r="AP11" i="3"/>
  <c r="AP10" i="3"/>
  <c r="AP9" i="3"/>
  <c r="AP8" i="3"/>
  <c r="AP7" i="3"/>
  <c r="AP6" i="3"/>
  <c r="AP5" i="3"/>
  <c r="AP4" i="3"/>
  <c r="C14" i="4"/>
  <c r="C13" i="4"/>
  <c r="C12" i="4"/>
  <c r="C11" i="4"/>
  <c r="C31" i="4"/>
  <c r="C30" i="4"/>
  <c r="C29" i="4"/>
  <c r="C28" i="4"/>
  <c r="D14" i="4"/>
  <c r="D14" i="2" s="1"/>
  <c r="E14" i="2" s="1"/>
  <c r="D11" i="4"/>
  <c r="D11" i="2" s="1"/>
  <c r="AD11" i="2" s="1"/>
  <c r="D12" i="4"/>
  <c r="D12" i="2" s="1"/>
  <c r="E12" i="2" s="1"/>
  <c r="D13" i="4"/>
  <c r="D30" i="4" s="1"/>
  <c r="AQ11" i="3" l="1"/>
  <c r="AR11" i="3" s="1"/>
  <c r="E11" i="2"/>
  <c r="AQ13" i="3"/>
  <c r="AD14" i="2"/>
  <c r="AQ12" i="3"/>
  <c r="AR12" i="3" s="1"/>
  <c r="AD12" i="2"/>
  <c r="AQ14" i="3"/>
  <c r="AR14" i="3" s="1"/>
  <c r="AQ200" i="3"/>
  <c r="AQ30" i="3"/>
  <c r="AQ47" i="3"/>
  <c r="AQ64" i="3"/>
  <c r="AQ81" i="3"/>
  <c r="AQ98" i="3"/>
  <c r="AQ115" i="3"/>
  <c r="AQ132" i="3"/>
  <c r="AQ149" i="3"/>
  <c r="AQ166" i="3"/>
  <c r="AQ183" i="3"/>
  <c r="AR13" i="3"/>
  <c r="D28" i="4"/>
  <c r="D13" i="2"/>
  <c r="T13" i="2" s="1"/>
  <c r="D31" i="4"/>
  <c r="D29" i="4"/>
  <c r="T12" i="2"/>
  <c r="Y12" i="2"/>
  <c r="F12" i="2"/>
  <c r="L12" i="2" s="1"/>
  <c r="K12" i="2"/>
  <c r="U12" i="2"/>
  <c r="I12" i="2"/>
  <c r="R12" i="2"/>
  <c r="S12" i="2" s="1"/>
  <c r="W12" i="2"/>
  <c r="H12" i="2"/>
  <c r="J12" i="2" s="1"/>
  <c r="M12" i="2"/>
  <c r="K11" i="2"/>
  <c r="T11" i="2"/>
  <c r="V11" i="2" s="1"/>
  <c r="Y11" i="2"/>
  <c r="F11" i="2"/>
  <c r="U11" i="2"/>
  <c r="H11" i="2"/>
  <c r="M11" i="2"/>
  <c r="R11" i="2"/>
  <c r="W11" i="2"/>
  <c r="I11" i="2"/>
  <c r="H14" i="2"/>
  <c r="J14" i="2" s="1"/>
  <c r="M14" i="2"/>
  <c r="R14" i="2"/>
  <c r="W14" i="2"/>
  <c r="I14" i="2"/>
  <c r="T14" i="2"/>
  <c r="Y14" i="2"/>
  <c r="F14" i="2"/>
  <c r="L14" i="2" s="1"/>
  <c r="U14" i="2"/>
  <c r="K14" i="2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E51" i="7"/>
  <c r="BF51" i="7"/>
  <c r="BE52" i="7"/>
  <c r="BF52" i="7"/>
  <c r="BE53" i="7"/>
  <c r="BF53" i="7"/>
  <c r="BE54" i="7"/>
  <c r="BF54" i="7"/>
  <c r="BE55" i="7"/>
  <c r="BF55" i="7"/>
  <c r="BE56" i="7"/>
  <c r="BF56" i="7"/>
  <c r="BE57" i="7"/>
  <c r="BF57" i="7"/>
  <c r="BE58" i="7"/>
  <c r="BF58" i="7"/>
  <c r="BE59" i="7"/>
  <c r="BF59" i="7"/>
  <c r="BE60" i="7"/>
  <c r="BF60" i="7"/>
  <c r="BE61" i="7"/>
  <c r="BF61" i="7"/>
  <c r="BE62" i="7"/>
  <c r="BF62" i="7"/>
  <c r="BE63" i="7"/>
  <c r="BF63" i="7"/>
  <c r="BE64" i="7"/>
  <c r="BF64" i="7"/>
  <c r="BE65" i="7"/>
  <c r="BF65" i="7"/>
  <c r="BE66" i="7"/>
  <c r="BF66" i="7"/>
  <c r="BE67" i="7"/>
  <c r="BF67" i="7"/>
  <c r="BE68" i="7"/>
  <c r="BF68" i="7"/>
  <c r="BE69" i="7"/>
  <c r="BF69" i="7"/>
  <c r="BE70" i="7"/>
  <c r="BF70" i="7"/>
  <c r="BE71" i="7"/>
  <c r="BF71" i="7"/>
  <c r="BE72" i="7"/>
  <c r="BF72" i="7"/>
  <c r="BE73" i="7"/>
  <c r="BF73" i="7"/>
  <c r="BE74" i="7"/>
  <c r="BF74" i="7"/>
  <c r="BE75" i="7"/>
  <c r="BF75" i="7"/>
  <c r="BE76" i="7"/>
  <c r="BF76" i="7"/>
  <c r="BE77" i="7"/>
  <c r="BF77" i="7"/>
  <c r="BE78" i="7"/>
  <c r="BF78" i="7"/>
  <c r="BE79" i="7"/>
  <c r="BF79" i="7"/>
  <c r="BE80" i="7"/>
  <c r="BF80" i="7"/>
  <c r="BE81" i="7"/>
  <c r="BF81" i="7"/>
  <c r="BE82" i="7"/>
  <c r="BF82" i="7"/>
  <c r="BE83" i="7"/>
  <c r="BF83" i="7"/>
  <c r="BE84" i="7"/>
  <c r="BF84" i="7"/>
  <c r="BE85" i="7"/>
  <c r="BF85" i="7"/>
  <c r="BE86" i="7"/>
  <c r="BF86" i="7"/>
  <c r="BE87" i="7"/>
  <c r="BF87" i="7"/>
  <c r="BE88" i="7"/>
  <c r="BF88" i="7"/>
  <c r="BE89" i="7"/>
  <c r="BF89" i="7"/>
  <c r="BE90" i="7"/>
  <c r="BF90" i="7"/>
  <c r="BE91" i="7"/>
  <c r="BF91" i="7"/>
  <c r="BE92" i="7"/>
  <c r="BF92" i="7"/>
  <c r="BE93" i="7"/>
  <c r="BF93" i="7"/>
  <c r="BE94" i="7"/>
  <c r="BF94" i="7"/>
  <c r="BE95" i="7"/>
  <c r="BF95" i="7"/>
  <c r="BE96" i="7"/>
  <c r="BF96" i="7"/>
  <c r="BE97" i="7"/>
  <c r="BF97" i="7"/>
  <c r="BE98" i="7"/>
  <c r="BF98" i="7"/>
  <c r="BE99" i="7"/>
  <c r="BF99" i="7"/>
  <c r="BE100" i="7"/>
  <c r="BF100" i="7"/>
  <c r="BE101" i="7"/>
  <c r="BF101" i="7"/>
  <c r="BE102" i="7"/>
  <c r="BF102" i="7"/>
  <c r="BE103" i="7"/>
  <c r="BF103" i="7"/>
  <c r="BE104" i="7"/>
  <c r="BF104" i="7"/>
  <c r="BE105" i="7"/>
  <c r="BF105" i="7"/>
  <c r="BE106" i="7"/>
  <c r="BF106" i="7"/>
  <c r="BE107" i="7"/>
  <c r="BF107" i="7"/>
  <c r="BE108" i="7"/>
  <c r="BF108" i="7"/>
  <c r="BE109" i="7"/>
  <c r="BF109" i="7"/>
  <c r="BE110" i="7"/>
  <c r="BF110" i="7"/>
  <c r="BE111" i="7"/>
  <c r="BF111" i="7"/>
  <c r="BE112" i="7"/>
  <c r="BF112" i="7"/>
  <c r="BE113" i="7"/>
  <c r="BF113" i="7"/>
  <c r="BE114" i="7"/>
  <c r="BF114" i="7"/>
  <c r="BE115" i="7"/>
  <c r="BF115" i="7"/>
  <c r="BE116" i="7"/>
  <c r="BF116" i="7"/>
  <c r="BE117" i="7"/>
  <c r="BF117" i="7"/>
  <c r="BE118" i="7"/>
  <c r="BF118" i="7"/>
  <c r="BE119" i="7"/>
  <c r="BF119" i="7"/>
  <c r="BE120" i="7"/>
  <c r="BF120" i="7"/>
  <c r="BE121" i="7"/>
  <c r="BF121" i="7"/>
  <c r="BE122" i="7"/>
  <c r="BF122" i="7"/>
  <c r="BE123" i="7"/>
  <c r="BF123" i="7"/>
  <c r="BE124" i="7"/>
  <c r="BF124" i="7"/>
  <c r="BE125" i="7"/>
  <c r="BF125" i="7"/>
  <c r="BE126" i="7"/>
  <c r="BF126" i="7"/>
  <c r="BE127" i="7"/>
  <c r="BF127" i="7"/>
  <c r="BE128" i="7"/>
  <c r="BF128" i="7"/>
  <c r="BE129" i="7"/>
  <c r="BF129" i="7"/>
  <c r="BE130" i="7"/>
  <c r="BF130" i="7"/>
  <c r="BE131" i="7"/>
  <c r="BF131" i="7"/>
  <c r="BE132" i="7"/>
  <c r="BF132" i="7"/>
  <c r="BE133" i="7"/>
  <c r="BF133" i="7"/>
  <c r="BE134" i="7"/>
  <c r="BF134" i="7"/>
  <c r="BE135" i="7"/>
  <c r="BF135" i="7"/>
  <c r="BE136" i="7"/>
  <c r="BF136" i="7"/>
  <c r="BE137" i="7"/>
  <c r="BF137" i="7"/>
  <c r="BE138" i="7"/>
  <c r="BF138" i="7"/>
  <c r="BE139" i="7"/>
  <c r="BF139" i="7"/>
  <c r="BE140" i="7"/>
  <c r="BF140" i="7"/>
  <c r="BE141" i="7"/>
  <c r="BF141" i="7"/>
  <c r="BE142" i="7"/>
  <c r="BF142" i="7"/>
  <c r="BE143" i="7"/>
  <c r="BF143" i="7"/>
  <c r="BE144" i="7"/>
  <c r="BF144" i="7"/>
  <c r="BE145" i="7"/>
  <c r="BF145" i="7"/>
  <c r="BE146" i="7"/>
  <c r="BF146" i="7"/>
  <c r="BE147" i="7"/>
  <c r="BF147" i="7"/>
  <c r="BE148" i="7"/>
  <c r="BF148" i="7"/>
  <c r="BE149" i="7"/>
  <c r="BF149" i="7"/>
  <c r="BE150" i="7"/>
  <c r="BF150" i="7"/>
  <c r="BE151" i="7"/>
  <c r="BF151" i="7"/>
  <c r="BE152" i="7"/>
  <c r="BF152" i="7"/>
  <c r="BE153" i="7"/>
  <c r="BF153" i="7"/>
  <c r="BE154" i="7"/>
  <c r="BF154" i="7"/>
  <c r="BE155" i="7"/>
  <c r="BF155" i="7"/>
  <c r="BE156" i="7"/>
  <c r="BF156" i="7"/>
  <c r="BE157" i="7"/>
  <c r="BF157" i="7"/>
  <c r="BE158" i="7"/>
  <c r="BF158" i="7"/>
  <c r="BE159" i="7"/>
  <c r="BF159" i="7"/>
  <c r="BE160" i="7"/>
  <c r="BF160" i="7"/>
  <c r="BE161" i="7"/>
  <c r="BF161" i="7"/>
  <c r="BE162" i="7"/>
  <c r="BF162" i="7"/>
  <c r="BE163" i="7"/>
  <c r="BF163" i="7"/>
  <c r="BE164" i="7"/>
  <c r="BF164" i="7"/>
  <c r="BE165" i="7"/>
  <c r="BF165" i="7"/>
  <c r="BE166" i="7"/>
  <c r="BF166" i="7"/>
  <c r="BE167" i="7"/>
  <c r="BF167" i="7"/>
  <c r="BE168" i="7"/>
  <c r="BF168" i="7"/>
  <c r="BE169" i="7"/>
  <c r="BF169" i="7"/>
  <c r="BE170" i="7"/>
  <c r="BF170" i="7"/>
  <c r="BE171" i="7"/>
  <c r="BF171" i="7"/>
  <c r="BE172" i="7"/>
  <c r="BF172" i="7"/>
  <c r="BE173" i="7"/>
  <c r="BF173" i="7"/>
  <c r="BE174" i="7"/>
  <c r="BF174" i="7"/>
  <c r="BE175" i="7"/>
  <c r="BF175" i="7"/>
  <c r="BE176" i="7"/>
  <c r="BF176" i="7"/>
  <c r="BE177" i="7"/>
  <c r="BF177" i="7"/>
  <c r="BE178" i="7"/>
  <c r="BF178" i="7"/>
  <c r="BE179" i="7"/>
  <c r="BF179" i="7"/>
  <c r="BE180" i="7"/>
  <c r="BF180" i="7"/>
  <c r="BE181" i="7"/>
  <c r="BF181" i="7"/>
  <c r="BE182" i="7"/>
  <c r="BF182" i="7"/>
  <c r="BE183" i="7"/>
  <c r="BF183" i="7"/>
  <c r="BE184" i="7"/>
  <c r="BF184" i="7"/>
  <c r="BE185" i="7"/>
  <c r="BF185" i="7"/>
  <c r="BE186" i="7"/>
  <c r="BF186" i="7"/>
  <c r="BE187" i="7"/>
  <c r="BF187" i="7"/>
  <c r="BE188" i="7"/>
  <c r="BF188" i="7"/>
  <c r="BE189" i="7"/>
  <c r="BF189" i="7"/>
  <c r="BE190" i="7"/>
  <c r="BF190" i="7"/>
  <c r="BE191" i="7"/>
  <c r="BF191" i="7"/>
  <c r="BE192" i="7"/>
  <c r="BF192" i="7"/>
  <c r="BE193" i="7"/>
  <c r="BF193" i="7"/>
  <c r="BE194" i="7"/>
  <c r="BF194" i="7"/>
  <c r="BE195" i="7"/>
  <c r="BF195" i="7"/>
  <c r="BE196" i="7"/>
  <c r="BF196" i="7"/>
  <c r="BE197" i="7"/>
  <c r="BF197" i="7"/>
  <c r="BE198" i="7"/>
  <c r="BF198" i="7"/>
  <c r="BE199" i="7"/>
  <c r="BF199" i="7"/>
  <c r="BE200" i="7"/>
  <c r="BF200" i="7"/>
  <c r="BE201" i="7"/>
  <c r="BF201" i="7"/>
  <c r="BE202" i="7"/>
  <c r="BF202" i="7"/>
  <c r="BE203" i="7"/>
  <c r="BF203" i="7"/>
  <c r="BE204" i="7"/>
  <c r="BF204" i="7"/>
  <c r="BE205" i="7"/>
  <c r="BF205" i="7"/>
  <c r="BE206" i="7"/>
  <c r="BF206" i="7"/>
  <c r="BE207" i="7"/>
  <c r="BF207" i="7"/>
  <c r="BE208" i="7"/>
  <c r="BF208" i="7"/>
  <c r="BE209" i="7"/>
  <c r="BF209" i="7"/>
  <c r="BE210" i="7"/>
  <c r="BF210" i="7"/>
  <c r="BE211" i="7"/>
  <c r="BF211" i="7"/>
  <c r="BE212" i="7"/>
  <c r="BF212" i="7"/>
  <c r="BE213" i="7"/>
  <c r="BF213" i="7"/>
  <c r="BE214" i="7"/>
  <c r="BF214" i="7"/>
  <c r="BE215" i="7"/>
  <c r="BF215" i="7"/>
  <c r="BE216" i="7"/>
  <c r="BF216" i="7"/>
  <c r="BE217" i="7"/>
  <c r="BF217" i="7"/>
  <c r="BE218" i="7"/>
  <c r="BF218" i="7"/>
  <c r="BE219" i="7"/>
  <c r="BF219" i="7"/>
  <c r="BE220" i="7"/>
  <c r="BF220" i="7"/>
  <c r="BE221" i="7"/>
  <c r="BF221" i="7"/>
  <c r="BE222" i="7"/>
  <c r="BF222" i="7"/>
  <c r="BE223" i="7"/>
  <c r="BF223" i="7"/>
  <c r="BE224" i="7"/>
  <c r="BF224" i="7"/>
  <c r="BE225" i="7"/>
  <c r="BF225" i="7"/>
  <c r="BE226" i="7"/>
  <c r="BF226" i="7"/>
  <c r="BE227" i="7"/>
  <c r="BF227" i="7"/>
  <c r="BE228" i="7"/>
  <c r="BF228" i="7"/>
  <c r="BE229" i="7"/>
  <c r="BF229" i="7"/>
  <c r="BE230" i="7"/>
  <c r="BF230" i="7"/>
  <c r="BE231" i="7"/>
  <c r="BF231" i="7"/>
  <c r="BE232" i="7"/>
  <c r="BF232" i="7"/>
  <c r="BE233" i="7"/>
  <c r="BF233" i="7"/>
  <c r="BE234" i="7"/>
  <c r="BF234" i="7"/>
  <c r="BE235" i="7"/>
  <c r="BF235" i="7"/>
  <c r="BE236" i="7"/>
  <c r="BF236" i="7"/>
  <c r="BE237" i="7"/>
  <c r="BF237" i="7"/>
  <c r="BE238" i="7"/>
  <c r="BF238" i="7"/>
  <c r="BE239" i="7"/>
  <c r="BF239" i="7"/>
  <c r="BE240" i="7"/>
  <c r="BF240" i="7"/>
  <c r="BE241" i="7"/>
  <c r="BF241" i="7"/>
  <c r="BE242" i="7"/>
  <c r="BF242" i="7"/>
  <c r="BE243" i="7"/>
  <c r="BF243" i="7"/>
  <c r="BE244" i="7"/>
  <c r="BF244" i="7"/>
  <c r="BE245" i="7"/>
  <c r="BF245" i="7"/>
  <c r="BE246" i="7"/>
  <c r="BF246" i="7"/>
  <c r="BE247" i="7"/>
  <c r="BF247" i="7"/>
  <c r="BE248" i="7"/>
  <c r="BF248" i="7"/>
  <c r="BE249" i="7"/>
  <c r="BF249" i="7"/>
  <c r="BE250" i="7"/>
  <c r="BF250" i="7"/>
  <c r="BE251" i="7"/>
  <c r="BF251" i="7"/>
  <c r="BE252" i="7"/>
  <c r="BF252" i="7"/>
  <c r="BE253" i="7"/>
  <c r="BF253" i="7"/>
  <c r="BE254" i="7"/>
  <c r="BF254" i="7"/>
  <c r="BE255" i="7"/>
  <c r="BF255" i="7"/>
  <c r="BE256" i="7"/>
  <c r="BF256" i="7"/>
  <c r="BE257" i="7"/>
  <c r="BF257" i="7"/>
  <c r="BE258" i="7"/>
  <c r="BF258" i="7"/>
  <c r="BE259" i="7"/>
  <c r="BF259" i="7"/>
  <c r="BE260" i="7"/>
  <c r="BF260" i="7"/>
  <c r="BE261" i="7"/>
  <c r="BF261" i="7"/>
  <c r="BE262" i="7"/>
  <c r="BF262" i="7"/>
  <c r="BE263" i="7"/>
  <c r="BF263" i="7"/>
  <c r="BE264" i="7"/>
  <c r="BF264" i="7"/>
  <c r="BE265" i="7"/>
  <c r="BF265" i="7"/>
  <c r="BE266" i="7"/>
  <c r="BF266" i="7"/>
  <c r="BE267" i="7"/>
  <c r="BF267" i="7"/>
  <c r="BE268" i="7"/>
  <c r="BF268" i="7"/>
  <c r="BE269" i="7"/>
  <c r="BF269" i="7"/>
  <c r="BE270" i="7"/>
  <c r="BF270" i="7"/>
  <c r="BE271" i="7"/>
  <c r="BF271" i="7"/>
  <c r="BE272" i="7"/>
  <c r="BF272" i="7"/>
  <c r="BE273" i="7"/>
  <c r="BF273" i="7"/>
  <c r="BE274" i="7"/>
  <c r="BF274" i="7"/>
  <c r="BE275" i="7"/>
  <c r="BF275" i="7"/>
  <c r="BE276" i="7"/>
  <c r="BF276" i="7"/>
  <c r="BE277" i="7"/>
  <c r="BF277" i="7"/>
  <c r="BE278" i="7"/>
  <c r="BF278" i="7"/>
  <c r="BE279" i="7"/>
  <c r="BF279" i="7"/>
  <c r="BE280" i="7"/>
  <c r="BF280" i="7"/>
  <c r="BE281" i="7"/>
  <c r="BF281" i="7"/>
  <c r="BE282" i="7"/>
  <c r="BF282" i="7"/>
  <c r="BE283" i="7"/>
  <c r="BF283" i="7"/>
  <c r="BE284" i="7"/>
  <c r="BF284" i="7"/>
  <c r="BE285" i="7"/>
  <c r="BF285" i="7"/>
  <c r="BE286" i="7"/>
  <c r="BF286" i="7"/>
  <c r="BE287" i="7"/>
  <c r="BF287" i="7"/>
  <c r="BE288" i="7"/>
  <c r="BF288" i="7"/>
  <c r="BE289" i="7"/>
  <c r="BF289" i="7"/>
  <c r="BE290" i="7"/>
  <c r="BF290" i="7"/>
  <c r="BE291" i="7"/>
  <c r="BF291" i="7"/>
  <c r="BE292" i="7"/>
  <c r="BF292" i="7"/>
  <c r="BE293" i="7"/>
  <c r="BF293" i="7"/>
  <c r="BE294" i="7"/>
  <c r="BF294" i="7"/>
  <c r="BE295" i="7"/>
  <c r="BF295" i="7"/>
  <c r="BE296" i="7"/>
  <c r="BF296" i="7"/>
  <c r="BE297" i="7"/>
  <c r="BF297" i="7"/>
  <c r="BE298" i="7"/>
  <c r="BF298" i="7"/>
  <c r="BE299" i="7"/>
  <c r="BF299" i="7"/>
  <c r="BE300" i="7"/>
  <c r="BF300" i="7"/>
  <c r="BE301" i="7"/>
  <c r="BF301" i="7"/>
  <c r="BE302" i="7"/>
  <c r="BF302" i="7"/>
  <c r="BE303" i="7"/>
  <c r="BF303" i="7"/>
  <c r="BE304" i="7"/>
  <c r="BF304" i="7"/>
  <c r="BE305" i="7"/>
  <c r="BF305" i="7"/>
  <c r="BE306" i="7"/>
  <c r="BF306" i="7"/>
  <c r="BE307" i="7"/>
  <c r="BF307" i="7"/>
  <c r="BE308" i="7"/>
  <c r="BF308" i="7"/>
  <c r="BE309" i="7"/>
  <c r="BF309" i="7"/>
  <c r="BE310" i="7"/>
  <c r="BF310" i="7"/>
  <c r="BE311" i="7"/>
  <c r="BF311" i="7"/>
  <c r="BE312" i="7"/>
  <c r="BF312" i="7"/>
  <c r="BE313" i="7"/>
  <c r="BF313" i="7"/>
  <c r="BE314" i="7"/>
  <c r="BF314" i="7"/>
  <c r="BE315" i="7"/>
  <c r="BF315" i="7"/>
  <c r="BE316" i="7"/>
  <c r="BF316" i="7"/>
  <c r="BE317" i="7"/>
  <c r="BF317" i="7"/>
  <c r="BE318" i="7"/>
  <c r="BF318" i="7"/>
  <c r="BE319" i="7"/>
  <c r="BF319" i="7"/>
  <c r="BE320" i="7"/>
  <c r="BF320" i="7"/>
  <c r="BE321" i="7"/>
  <c r="BF321" i="7"/>
  <c r="BE322" i="7"/>
  <c r="BF322" i="7"/>
  <c r="BE323" i="7"/>
  <c r="BF323" i="7"/>
  <c r="BE324" i="7"/>
  <c r="BF324" i="7"/>
  <c r="BE325" i="7"/>
  <c r="BF325" i="7"/>
  <c r="BE326" i="7"/>
  <c r="BF326" i="7"/>
  <c r="BE327" i="7"/>
  <c r="BF327" i="7"/>
  <c r="BE328" i="7"/>
  <c r="BF328" i="7"/>
  <c r="BE329" i="7"/>
  <c r="BF329" i="7"/>
  <c r="BE330" i="7"/>
  <c r="BF330" i="7"/>
  <c r="BE331" i="7"/>
  <c r="BF331" i="7"/>
  <c r="BE332" i="7"/>
  <c r="BF332" i="7"/>
  <c r="BE333" i="7"/>
  <c r="BF333" i="7"/>
  <c r="BE334" i="7"/>
  <c r="BF334" i="7"/>
  <c r="BE335" i="7"/>
  <c r="BF335" i="7"/>
  <c r="BE336" i="7"/>
  <c r="BF336" i="7"/>
  <c r="BE337" i="7"/>
  <c r="BF337" i="7"/>
  <c r="BE338" i="7"/>
  <c r="BF338" i="7"/>
  <c r="BE339" i="7"/>
  <c r="BF339" i="7"/>
  <c r="BE340" i="7"/>
  <c r="BF340" i="7"/>
  <c r="BE341" i="7"/>
  <c r="BF341" i="7"/>
  <c r="BE342" i="7"/>
  <c r="BF342" i="7"/>
  <c r="BE343" i="7"/>
  <c r="BF343" i="7"/>
  <c r="BE344" i="7"/>
  <c r="BF344" i="7"/>
  <c r="BE345" i="7"/>
  <c r="BF345" i="7"/>
  <c r="BE346" i="7"/>
  <c r="BF346" i="7"/>
  <c r="BE347" i="7"/>
  <c r="BF347" i="7"/>
  <c r="BE348" i="7"/>
  <c r="BF348" i="7"/>
  <c r="BE349" i="7"/>
  <c r="BF349" i="7"/>
  <c r="BE350" i="7"/>
  <c r="BF350" i="7"/>
  <c r="BE351" i="7"/>
  <c r="BF351" i="7"/>
  <c r="BE352" i="7"/>
  <c r="BF352" i="7"/>
  <c r="BE353" i="7"/>
  <c r="BF353" i="7"/>
  <c r="BE354" i="7"/>
  <c r="BF354" i="7"/>
  <c r="BE355" i="7"/>
  <c r="BF355" i="7"/>
  <c r="BE356" i="7"/>
  <c r="BF356" i="7"/>
  <c r="BE357" i="7"/>
  <c r="BF357" i="7"/>
  <c r="BE358" i="7"/>
  <c r="BF358" i="7"/>
  <c r="BE359" i="7"/>
  <c r="BF359" i="7"/>
  <c r="BE360" i="7"/>
  <c r="BF360" i="7"/>
  <c r="BE361" i="7"/>
  <c r="BF361" i="7"/>
  <c r="BE362" i="7"/>
  <c r="BF362" i="7"/>
  <c r="BE363" i="7"/>
  <c r="BF363" i="7"/>
  <c r="BE364" i="7"/>
  <c r="BF364" i="7"/>
  <c r="BE365" i="7"/>
  <c r="BF365" i="7"/>
  <c r="BE366" i="7"/>
  <c r="BF366" i="7"/>
  <c r="BE367" i="7"/>
  <c r="BF367" i="7"/>
  <c r="BE368" i="7"/>
  <c r="BF368" i="7"/>
  <c r="BE369" i="7"/>
  <c r="BF369" i="7"/>
  <c r="BE370" i="7"/>
  <c r="BF370" i="7"/>
  <c r="BE371" i="7"/>
  <c r="BF371" i="7"/>
  <c r="BE372" i="7"/>
  <c r="BF372" i="7"/>
  <c r="BE373" i="7"/>
  <c r="BF373" i="7"/>
  <c r="BE374" i="7"/>
  <c r="BF374" i="7"/>
  <c r="BE375" i="7"/>
  <c r="BF375" i="7"/>
  <c r="BE376" i="7"/>
  <c r="BF376" i="7"/>
  <c r="BE377" i="7"/>
  <c r="BF377" i="7"/>
  <c r="BE378" i="7"/>
  <c r="BF378" i="7"/>
  <c r="BE379" i="7"/>
  <c r="BF379" i="7"/>
  <c r="BE380" i="7"/>
  <c r="BF380" i="7"/>
  <c r="BE381" i="7"/>
  <c r="BF381" i="7"/>
  <c r="BE382" i="7"/>
  <c r="BF382" i="7"/>
  <c r="BE383" i="7"/>
  <c r="BF383" i="7"/>
  <c r="BE384" i="7"/>
  <c r="BF384" i="7"/>
  <c r="BE385" i="7"/>
  <c r="BF385" i="7"/>
  <c r="BE386" i="7"/>
  <c r="BF386" i="7"/>
  <c r="BE387" i="7"/>
  <c r="BF387" i="7"/>
  <c r="BE388" i="7"/>
  <c r="BF388" i="7"/>
  <c r="BE389" i="7"/>
  <c r="BF389" i="7"/>
  <c r="BE390" i="7"/>
  <c r="BF390" i="7"/>
  <c r="BE391" i="7"/>
  <c r="BF391" i="7"/>
  <c r="BE392" i="7"/>
  <c r="BF392" i="7"/>
  <c r="BE393" i="7"/>
  <c r="BF393" i="7"/>
  <c r="BE394" i="7"/>
  <c r="BF394" i="7"/>
  <c r="BE395" i="7"/>
  <c r="BF395" i="7"/>
  <c r="BE396" i="7"/>
  <c r="BF396" i="7"/>
  <c r="BE397" i="7"/>
  <c r="BF397" i="7"/>
  <c r="BE398" i="7"/>
  <c r="BF398" i="7"/>
  <c r="BE399" i="7"/>
  <c r="BF399" i="7"/>
  <c r="BE400" i="7"/>
  <c r="BF400" i="7"/>
  <c r="BE401" i="7"/>
  <c r="BF401" i="7"/>
  <c r="BE402" i="7"/>
  <c r="BF402" i="7"/>
  <c r="BE403" i="7"/>
  <c r="BF403" i="7"/>
  <c r="BE404" i="7"/>
  <c r="BF404" i="7"/>
  <c r="BE405" i="7"/>
  <c r="BF405" i="7"/>
  <c r="BE406" i="7"/>
  <c r="BF406" i="7"/>
  <c r="BE407" i="7"/>
  <c r="BF407" i="7"/>
  <c r="BE408" i="7"/>
  <c r="BF408" i="7"/>
  <c r="BE409" i="7"/>
  <c r="BF409" i="7"/>
  <c r="BE410" i="7"/>
  <c r="BF410" i="7"/>
  <c r="BE411" i="7"/>
  <c r="BF411" i="7"/>
  <c r="BE412" i="7"/>
  <c r="BF412" i="7"/>
  <c r="BE413" i="7"/>
  <c r="BF413" i="7"/>
  <c r="BE414" i="7"/>
  <c r="BF414" i="7"/>
  <c r="BE415" i="7"/>
  <c r="BF415" i="7"/>
  <c r="BE416" i="7"/>
  <c r="BF416" i="7"/>
  <c r="BE417" i="7"/>
  <c r="BF417" i="7"/>
  <c r="BE418" i="7"/>
  <c r="BF418" i="7"/>
  <c r="BE419" i="7"/>
  <c r="BF419" i="7"/>
  <c r="BE420" i="7"/>
  <c r="BF420" i="7"/>
  <c r="BE421" i="7"/>
  <c r="BF421" i="7"/>
  <c r="BE422" i="7"/>
  <c r="BF422" i="7"/>
  <c r="BE423" i="7"/>
  <c r="BF423" i="7"/>
  <c r="BE424" i="7"/>
  <c r="BF424" i="7"/>
  <c r="BE425" i="7"/>
  <c r="BF425" i="7"/>
  <c r="BE426" i="7"/>
  <c r="BF426" i="7"/>
  <c r="BE427" i="7"/>
  <c r="BF427" i="7"/>
  <c r="BE428" i="7"/>
  <c r="BF428" i="7"/>
  <c r="BE429" i="7"/>
  <c r="BF429" i="7"/>
  <c r="BE430" i="7"/>
  <c r="BF430" i="7"/>
  <c r="BE431" i="7"/>
  <c r="BF431" i="7"/>
  <c r="BE432" i="7"/>
  <c r="BF432" i="7"/>
  <c r="BE433" i="7"/>
  <c r="BF433" i="7"/>
  <c r="BE434" i="7"/>
  <c r="BF434" i="7"/>
  <c r="BE435" i="7"/>
  <c r="BF435" i="7"/>
  <c r="BE436" i="7"/>
  <c r="BF436" i="7"/>
  <c r="BE437" i="7"/>
  <c r="BF437" i="7"/>
  <c r="BE438" i="7"/>
  <c r="BF438" i="7"/>
  <c r="BE439" i="7"/>
  <c r="BF439" i="7"/>
  <c r="BE440" i="7"/>
  <c r="BF440" i="7"/>
  <c r="BE441" i="7"/>
  <c r="BF441" i="7"/>
  <c r="BE442" i="7"/>
  <c r="BF442" i="7"/>
  <c r="BE443" i="7"/>
  <c r="BF443" i="7"/>
  <c r="BE444" i="7"/>
  <c r="BF444" i="7"/>
  <c r="BE445" i="7"/>
  <c r="BF445" i="7"/>
  <c r="BE446" i="7"/>
  <c r="BF446" i="7"/>
  <c r="BE447" i="7"/>
  <c r="BF447" i="7"/>
  <c r="BE448" i="7"/>
  <c r="BF448" i="7"/>
  <c r="BE449" i="7"/>
  <c r="BF449" i="7"/>
  <c r="BE450" i="7"/>
  <c r="BF450" i="7"/>
  <c r="BE451" i="7"/>
  <c r="BF451" i="7"/>
  <c r="BE452" i="7"/>
  <c r="BF452" i="7"/>
  <c r="BE453" i="7"/>
  <c r="BF453" i="7"/>
  <c r="BE454" i="7"/>
  <c r="BF454" i="7"/>
  <c r="BE455" i="7"/>
  <c r="BF455" i="7"/>
  <c r="BE456" i="7"/>
  <c r="BF456" i="7"/>
  <c r="BE457" i="7"/>
  <c r="BF457" i="7"/>
  <c r="BE458" i="7"/>
  <c r="BF458" i="7"/>
  <c r="BE459" i="7"/>
  <c r="BF459" i="7"/>
  <c r="BE460" i="7"/>
  <c r="BF460" i="7"/>
  <c r="BE461" i="7"/>
  <c r="BF461" i="7"/>
  <c r="BE462" i="7"/>
  <c r="BF462" i="7"/>
  <c r="BE463" i="7"/>
  <c r="BF463" i="7"/>
  <c r="BE464" i="7"/>
  <c r="BF464" i="7"/>
  <c r="BE465" i="7"/>
  <c r="BF465" i="7"/>
  <c r="BE466" i="7"/>
  <c r="BF466" i="7"/>
  <c r="BE467" i="7"/>
  <c r="BF467" i="7"/>
  <c r="BE468" i="7"/>
  <c r="BF468" i="7"/>
  <c r="BE469" i="7"/>
  <c r="BF469" i="7"/>
  <c r="BE470" i="7"/>
  <c r="BF470" i="7"/>
  <c r="BE471" i="7"/>
  <c r="BF471" i="7"/>
  <c r="BE472" i="7"/>
  <c r="BF472" i="7"/>
  <c r="BE473" i="7"/>
  <c r="BF473" i="7"/>
  <c r="BE474" i="7"/>
  <c r="BF474" i="7"/>
  <c r="BE475" i="7"/>
  <c r="BF475" i="7"/>
  <c r="BE476" i="7"/>
  <c r="BF476" i="7"/>
  <c r="BE477" i="7"/>
  <c r="BF477" i="7"/>
  <c r="BE478" i="7"/>
  <c r="BF478" i="7"/>
  <c r="BE479" i="7"/>
  <c r="BF479" i="7"/>
  <c r="BE480" i="7"/>
  <c r="BF480" i="7"/>
  <c r="BE481" i="7"/>
  <c r="BF481" i="7"/>
  <c r="BE482" i="7"/>
  <c r="BF482" i="7"/>
  <c r="BE483" i="7"/>
  <c r="BF483" i="7"/>
  <c r="BE484" i="7"/>
  <c r="BF484" i="7"/>
  <c r="BE485" i="7"/>
  <c r="BF485" i="7"/>
  <c r="BE486" i="7"/>
  <c r="BF486" i="7"/>
  <c r="BE487" i="7"/>
  <c r="BF487" i="7"/>
  <c r="BE488" i="7"/>
  <c r="BF488" i="7"/>
  <c r="BE489" i="7"/>
  <c r="BF489" i="7"/>
  <c r="BE490" i="7"/>
  <c r="BF490" i="7"/>
  <c r="BE491" i="7"/>
  <c r="BF491" i="7"/>
  <c r="BE492" i="7"/>
  <c r="BF492" i="7"/>
  <c r="BE493" i="7"/>
  <c r="BF493" i="7"/>
  <c r="BE494" i="7"/>
  <c r="BF494" i="7"/>
  <c r="BE495" i="7"/>
  <c r="BF495" i="7"/>
  <c r="BE496" i="7"/>
  <c r="BF496" i="7"/>
  <c r="BE497" i="7"/>
  <c r="BF497" i="7"/>
  <c r="BE498" i="7"/>
  <c r="BF498" i="7"/>
  <c r="BE499" i="7"/>
  <c r="BF499" i="7"/>
  <c r="BE500" i="7"/>
  <c r="BF500" i="7"/>
  <c r="BE501" i="7"/>
  <c r="BF501" i="7"/>
  <c r="BE502" i="7"/>
  <c r="BF502" i="7"/>
  <c r="BE503" i="7"/>
  <c r="BF503" i="7"/>
  <c r="BE504" i="7"/>
  <c r="BF504" i="7"/>
  <c r="BE505" i="7"/>
  <c r="BF505" i="7"/>
  <c r="BE506" i="7"/>
  <c r="BF506" i="7"/>
  <c r="BE507" i="7"/>
  <c r="BF507" i="7"/>
  <c r="BE508" i="7"/>
  <c r="BF508" i="7"/>
  <c r="BE509" i="7"/>
  <c r="BF509" i="7"/>
  <c r="BE510" i="7"/>
  <c r="BF510" i="7"/>
  <c r="BE511" i="7"/>
  <c r="BF511" i="7"/>
  <c r="BE512" i="7"/>
  <c r="BF512" i="7"/>
  <c r="BE513" i="7"/>
  <c r="BF513" i="7"/>
  <c r="BE514" i="7"/>
  <c r="BF514" i="7"/>
  <c r="BE515" i="7"/>
  <c r="BF515" i="7"/>
  <c r="BE516" i="7"/>
  <c r="BF516" i="7"/>
  <c r="BE517" i="7"/>
  <c r="BF517" i="7"/>
  <c r="BE518" i="7"/>
  <c r="BF518" i="7"/>
  <c r="BE519" i="7"/>
  <c r="BF519" i="7"/>
  <c r="BE520" i="7"/>
  <c r="BF520" i="7"/>
  <c r="BE521" i="7"/>
  <c r="BF521" i="7"/>
  <c r="BE522" i="7"/>
  <c r="BF522" i="7"/>
  <c r="BE523" i="7"/>
  <c r="BF523" i="7"/>
  <c r="BE524" i="7"/>
  <c r="BF524" i="7"/>
  <c r="BE525" i="7"/>
  <c r="BF525" i="7"/>
  <c r="BE526" i="7"/>
  <c r="BF526" i="7"/>
  <c r="BE527" i="7"/>
  <c r="BF527" i="7"/>
  <c r="BE528" i="7"/>
  <c r="BF528" i="7"/>
  <c r="BE529" i="7"/>
  <c r="BF529" i="7"/>
  <c r="BE530" i="7"/>
  <c r="BF530" i="7"/>
  <c r="BE531" i="7"/>
  <c r="BF531" i="7"/>
  <c r="BE532" i="7"/>
  <c r="BF532" i="7"/>
  <c r="BE533" i="7"/>
  <c r="BF533" i="7"/>
  <c r="BE534" i="7"/>
  <c r="BF534" i="7"/>
  <c r="BE535" i="7"/>
  <c r="BF535" i="7"/>
  <c r="BE536" i="7"/>
  <c r="BF536" i="7"/>
  <c r="BE537" i="7"/>
  <c r="BF537" i="7"/>
  <c r="BE538" i="7"/>
  <c r="BF538" i="7"/>
  <c r="BE539" i="7"/>
  <c r="BF539" i="7"/>
  <c r="BE540" i="7"/>
  <c r="BF540" i="7"/>
  <c r="BE541" i="7"/>
  <c r="BF541" i="7"/>
  <c r="BE542" i="7"/>
  <c r="BF542" i="7"/>
  <c r="BE543" i="7"/>
  <c r="BF543" i="7"/>
  <c r="BE544" i="7"/>
  <c r="BF544" i="7"/>
  <c r="BE545" i="7"/>
  <c r="BF545" i="7"/>
  <c r="BE546" i="7"/>
  <c r="BF546" i="7"/>
  <c r="BE547" i="7"/>
  <c r="BF547" i="7"/>
  <c r="BE548" i="7"/>
  <c r="BF548" i="7"/>
  <c r="BE549" i="7"/>
  <c r="BF549" i="7"/>
  <c r="BE550" i="7"/>
  <c r="BF550" i="7"/>
  <c r="BE551" i="7"/>
  <c r="BF551" i="7"/>
  <c r="BE552" i="7"/>
  <c r="BF552" i="7"/>
  <c r="BE553" i="7"/>
  <c r="BF553" i="7"/>
  <c r="BE554" i="7"/>
  <c r="BF554" i="7"/>
  <c r="BE555" i="7"/>
  <c r="BF555" i="7"/>
  <c r="BE556" i="7"/>
  <c r="BF556" i="7"/>
  <c r="BE557" i="7"/>
  <c r="BF557" i="7"/>
  <c r="BE558" i="7"/>
  <c r="BF558" i="7"/>
  <c r="BE559" i="7"/>
  <c r="BF559" i="7"/>
  <c r="BE560" i="7"/>
  <c r="BF560" i="7"/>
  <c r="BE561" i="7"/>
  <c r="BF561" i="7"/>
  <c r="BE562" i="7"/>
  <c r="BF562" i="7"/>
  <c r="BE563" i="7"/>
  <c r="BF563" i="7"/>
  <c r="BE564" i="7"/>
  <c r="BF564" i="7"/>
  <c r="BE565" i="7"/>
  <c r="BF565" i="7"/>
  <c r="BE566" i="7"/>
  <c r="BF566" i="7"/>
  <c r="BE567" i="7"/>
  <c r="BF567" i="7"/>
  <c r="BE568" i="7"/>
  <c r="BF568" i="7"/>
  <c r="BE569" i="7"/>
  <c r="BF569" i="7"/>
  <c r="BE570" i="7"/>
  <c r="BF570" i="7"/>
  <c r="BE571" i="7"/>
  <c r="BF571" i="7"/>
  <c r="BE572" i="7"/>
  <c r="BF572" i="7"/>
  <c r="BE573" i="7"/>
  <c r="BF573" i="7"/>
  <c r="BE574" i="7"/>
  <c r="BF574" i="7"/>
  <c r="BE575" i="7"/>
  <c r="BF575" i="7"/>
  <c r="BE576" i="7"/>
  <c r="BF576" i="7"/>
  <c r="BE577" i="7"/>
  <c r="BF577" i="7"/>
  <c r="BE578" i="7"/>
  <c r="BF578" i="7"/>
  <c r="BE579" i="7"/>
  <c r="BF579" i="7"/>
  <c r="BE580" i="7"/>
  <c r="BF580" i="7"/>
  <c r="BE581" i="7"/>
  <c r="BF581" i="7"/>
  <c r="BE582" i="7"/>
  <c r="BF582" i="7"/>
  <c r="BE583" i="7"/>
  <c r="BF583" i="7"/>
  <c r="BE584" i="7"/>
  <c r="BF584" i="7"/>
  <c r="BE585" i="7"/>
  <c r="BF585" i="7"/>
  <c r="BE586" i="7"/>
  <c r="BF586" i="7"/>
  <c r="BE587" i="7"/>
  <c r="BF587" i="7"/>
  <c r="BE588" i="7"/>
  <c r="BF588" i="7"/>
  <c r="BE589" i="7"/>
  <c r="BF589" i="7"/>
  <c r="BE590" i="7"/>
  <c r="BF590" i="7"/>
  <c r="BE591" i="7"/>
  <c r="BF591" i="7"/>
  <c r="BE592" i="7"/>
  <c r="BF592" i="7"/>
  <c r="BE593" i="7"/>
  <c r="BF593" i="7"/>
  <c r="BE594" i="7"/>
  <c r="BF594" i="7"/>
  <c r="BE595" i="7"/>
  <c r="BF595" i="7"/>
  <c r="BE596" i="7"/>
  <c r="BF596" i="7"/>
  <c r="BE597" i="7"/>
  <c r="BF597" i="7"/>
  <c r="BE598" i="7"/>
  <c r="BF598" i="7"/>
  <c r="BE599" i="7"/>
  <c r="BF599" i="7"/>
  <c r="BE600" i="7"/>
  <c r="BF600" i="7"/>
  <c r="BE601" i="7"/>
  <c r="BF601" i="7"/>
  <c r="BE602" i="7"/>
  <c r="BF602" i="7"/>
  <c r="BE603" i="7"/>
  <c r="BF603" i="7"/>
  <c r="BE604" i="7"/>
  <c r="BF604" i="7"/>
  <c r="BE605" i="7"/>
  <c r="BF605" i="7"/>
  <c r="BE606" i="7"/>
  <c r="BF606" i="7"/>
  <c r="BE607" i="7"/>
  <c r="BF607" i="7"/>
  <c r="BE608" i="7"/>
  <c r="BF608" i="7"/>
  <c r="BE609" i="7"/>
  <c r="BF609" i="7"/>
  <c r="BE610" i="7"/>
  <c r="BF610" i="7"/>
  <c r="BE611" i="7"/>
  <c r="BF611" i="7"/>
  <c r="BE612" i="7"/>
  <c r="BF612" i="7"/>
  <c r="BE613" i="7"/>
  <c r="BF613" i="7"/>
  <c r="BE614" i="7"/>
  <c r="BF614" i="7"/>
  <c r="BE615" i="7"/>
  <c r="BF615" i="7"/>
  <c r="BE616" i="7"/>
  <c r="BF616" i="7"/>
  <c r="BE617" i="7"/>
  <c r="BF617" i="7"/>
  <c r="BE618" i="7"/>
  <c r="BF618" i="7"/>
  <c r="BE619" i="7"/>
  <c r="BF619" i="7"/>
  <c r="BE620" i="7"/>
  <c r="BF620" i="7"/>
  <c r="BE621" i="7"/>
  <c r="BF621" i="7"/>
  <c r="BE622" i="7"/>
  <c r="BF622" i="7"/>
  <c r="BE623" i="7"/>
  <c r="BF623" i="7"/>
  <c r="BE624" i="7"/>
  <c r="BF624" i="7"/>
  <c r="BE625" i="7"/>
  <c r="BF625" i="7"/>
  <c r="BE626" i="7"/>
  <c r="BF626" i="7"/>
  <c r="BE627" i="7"/>
  <c r="BF627" i="7"/>
  <c r="BE628" i="7"/>
  <c r="BF628" i="7"/>
  <c r="BE629" i="7"/>
  <c r="BF629" i="7"/>
  <c r="BE630" i="7"/>
  <c r="BF630" i="7"/>
  <c r="BE631" i="7"/>
  <c r="BF631" i="7"/>
  <c r="BE632" i="7"/>
  <c r="BF632" i="7"/>
  <c r="BE633" i="7"/>
  <c r="BF633" i="7"/>
  <c r="BE634" i="7"/>
  <c r="BF634" i="7"/>
  <c r="BE635" i="7"/>
  <c r="BF635" i="7"/>
  <c r="BE636" i="7"/>
  <c r="BF636" i="7"/>
  <c r="BE637" i="7"/>
  <c r="BF637" i="7"/>
  <c r="BE638" i="7"/>
  <c r="BF638" i="7"/>
  <c r="BE639" i="7"/>
  <c r="BF639" i="7"/>
  <c r="BE640" i="7"/>
  <c r="BF640" i="7"/>
  <c r="BE641" i="7"/>
  <c r="BF641" i="7"/>
  <c r="BE642" i="7"/>
  <c r="BF642" i="7"/>
  <c r="BE643" i="7"/>
  <c r="BF643" i="7"/>
  <c r="BE644" i="7"/>
  <c r="BF644" i="7"/>
  <c r="BE645" i="7"/>
  <c r="BF645" i="7"/>
  <c r="BE646" i="7"/>
  <c r="BF646" i="7"/>
  <c r="BE647" i="7"/>
  <c r="BF647" i="7"/>
  <c r="BE648" i="7"/>
  <c r="BF648" i="7"/>
  <c r="BE649" i="7"/>
  <c r="BF649" i="7"/>
  <c r="BE650" i="7"/>
  <c r="BF650" i="7"/>
  <c r="BE651" i="7"/>
  <c r="BF651" i="7"/>
  <c r="BE652" i="7"/>
  <c r="BF652" i="7"/>
  <c r="BE653" i="7"/>
  <c r="BF653" i="7"/>
  <c r="BE654" i="7"/>
  <c r="BF654" i="7"/>
  <c r="BE655" i="7"/>
  <c r="BF655" i="7"/>
  <c r="BE656" i="7"/>
  <c r="BF656" i="7"/>
  <c r="BE657" i="7"/>
  <c r="BF657" i="7"/>
  <c r="BE658" i="7"/>
  <c r="BF658" i="7"/>
  <c r="BE659" i="7"/>
  <c r="BF659" i="7"/>
  <c r="BE660" i="7"/>
  <c r="BF660" i="7"/>
  <c r="BE661" i="7"/>
  <c r="BF661" i="7"/>
  <c r="BE662" i="7"/>
  <c r="BF662" i="7"/>
  <c r="BE663" i="7"/>
  <c r="BF663" i="7"/>
  <c r="BE664" i="7"/>
  <c r="BF664" i="7"/>
  <c r="BE665" i="7"/>
  <c r="BF665" i="7"/>
  <c r="BE666" i="7"/>
  <c r="BF666" i="7"/>
  <c r="BE667" i="7"/>
  <c r="BF667" i="7"/>
  <c r="BE668" i="7"/>
  <c r="BF668" i="7"/>
  <c r="BE669" i="7"/>
  <c r="BF669" i="7"/>
  <c r="BE670" i="7"/>
  <c r="BF670" i="7"/>
  <c r="BE671" i="7"/>
  <c r="BF671" i="7"/>
  <c r="BE672" i="7"/>
  <c r="BF672" i="7"/>
  <c r="BE673" i="7"/>
  <c r="BF673" i="7"/>
  <c r="BE674" i="7"/>
  <c r="BF674" i="7"/>
  <c r="BE675" i="7"/>
  <c r="BF675" i="7"/>
  <c r="BE676" i="7"/>
  <c r="BF676" i="7"/>
  <c r="BE677" i="7"/>
  <c r="BF677" i="7"/>
  <c r="BE678" i="7"/>
  <c r="BF678" i="7"/>
  <c r="BE679" i="7"/>
  <c r="BF679" i="7"/>
  <c r="BE680" i="7"/>
  <c r="BF680" i="7"/>
  <c r="BE681" i="7"/>
  <c r="BF681" i="7"/>
  <c r="BE682" i="7"/>
  <c r="BF682" i="7"/>
  <c r="BE683" i="7"/>
  <c r="BF683" i="7"/>
  <c r="BE684" i="7"/>
  <c r="BF684" i="7"/>
  <c r="BE685" i="7"/>
  <c r="BF685" i="7"/>
  <c r="BE686" i="7"/>
  <c r="BF686" i="7"/>
  <c r="BE687" i="7"/>
  <c r="BF687" i="7"/>
  <c r="BE688" i="7"/>
  <c r="BF688" i="7"/>
  <c r="BE689" i="7"/>
  <c r="BF689" i="7"/>
  <c r="BE690" i="7"/>
  <c r="BF690" i="7"/>
  <c r="BE691" i="7"/>
  <c r="BF691" i="7"/>
  <c r="BE692" i="7"/>
  <c r="BF692" i="7"/>
  <c r="BE693" i="7"/>
  <c r="BF693" i="7"/>
  <c r="BE694" i="7"/>
  <c r="BF694" i="7"/>
  <c r="BE695" i="7"/>
  <c r="BF695" i="7"/>
  <c r="BE696" i="7"/>
  <c r="BF696" i="7"/>
  <c r="BE697" i="7"/>
  <c r="BF697" i="7"/>
  <c r="BE698" i="7"/>
  <c r="BF698" i="7"/>
  <c r="BE699" i="7"/>
  <c r="BF699" i="7"/>
  <c r="BE700" i="7"/>
  <c r="BF700" i="7"/>
  <c r="BE701" i="7"/>
  <c r="BF701" i="7"/>
  <c r="BE702" i="7"/>
  <c r="BF702" i="7"/>
  <c r="BE703" i="7"/>
  <c r="BF703" i="7"/>
  <c r="BE704" i="7"/>
  <c r="BF704" i="7"/>
  <c r="BE705" i="7"/>
  <c r="BF705" i="7"/>
  <c r="BE706" i="7"/>
  <c r="BF706" i="7"/>
  <c r="BE707" i="7"/>
  <c r="BF707" i="7"/>
  <c r="BE708" i="7"/>
  <c r="BF708" i="7"/>
  <c r="BE709" i="7"/>
  <c r="BF709" i="7"/>
  <c r="BE710" i="7"/>
  <c r="BF710" i="7"/>
  <c r="BE711" i="7"/>
  <c r="BF711" i="7"/>
  <c r="BE712" i="7"/>
  <c r="BF712" i="7"/>
  <c r="BE713" i="7"/>
  <c r="BF713" i="7"/>
  <c r="BE714" i="7"/>
  <c r="BF714" i="7"/>
  <c r="BE715" i="7"/>
  <c r="BF715" i="7"/>
  <c r="BE716" i="7"/>
  <c r="BF716" i="7"/>
  <c r="BE717" i="7"/>
  <c r="BF717" i="7"/>
  <c r="BE718" i="7"/>
  <c r="BF718" i="7"/>
  <c r="BE719" i="7"/>
  <c r="BF719" i="7"/>
  <c r="BE720" i="7"/>
  <c r="BF720" i="7"/>
  <c r="BE721" i="7"/>
  <c r="BF721" i="7"/>
  <c r="BE722" i="7"/>
  <c r="BF722" i="7"/>
  <c r="BE723" i="7"/>
  <c r="BF723" i="7"/>
  <c r="BE724" i="7"/>
  <c r="BF724" i="7"/>
  <c r="BE725" i="7"/>
  <c r="BF725" i="7"/>
  <c r="BE726" i="7"/>
  <c r="BF726" i="7"/>
  <c r="BE727" i="7"/>
  <c r="BF727" i="7"/>
  <c r="BE728" i="7"/>
  <c r="BF728" i="7"/>
  <c r="BE729" i="7"/>
  <c r="BF729" i="7"/>
  <c r="BE730" i="7"/>
  <c r="BF730" i="7"/>
  <c r="BE731" i="7"/>
  <c r="BF731" i="7"/>
  <c r="BE732" i="7"/>
  <c r="BF732" i="7"/>
  <c r="BE733" i="7"/>
  <c r="BF733" i="7"/>
  <c r="BE734" i="7"/>
  <c r="BF734" i="7"/>
  <c r="BE735" i="7"/>
  <c r="BF735" i="7"/>
  <c r="BE736" i="7"/>
  <c r="BF736" i="7"/>
  <c r="BE737" i="7"/>
  <c r="BF737" i="7"/>
  <c r="BE738" i="7"/>
  <c r="BF738" i="7"/>
  <c r="BE739" i="7"/>
  <c r="BF739" i="7"/>
  <c r="BE740" i="7"/>
  <c r="BF740" i="7"/>
  <c r="BE741" i="7"/>
  <c r="BF741" i="7"/>
  <c r="BE742" i="7"/>
  <c r="BF742" i="7"/>
  <c r="BE743" i="7"/>
  <c r="BF743" i="7"/>
  <c r="BE744" i="7"/>
  <c r="BF744" i="7"/>
  <c r="BE745" i="7"/>
  <c r="BF745" i="7"/>
  <c r="BE746" i="7"/>
  <c r="BF746" i="7"/>
  <c r="BE747" i="7"/>
  <c r="BF747" i="7"/>
  <c r="BE748" i="7"/>
  <c r="BF748" i="7"/>
  <c r="BE749" i="7"/>
  <c r="BF749" i="7"/>
  <c r="BE750" i="7"/>
  <c r="BF750" i="7"/>
  <c r="BE751" i="7"/>
  <c r="BF751" i="7"/>
  <c r="BE752" i="7"/>
  <c r="BF752" i="7"/>
  <c r="BE753" i="7"/>
  <c r="BF753" i="7"/>
  <c r="BE754" i="7"/>
  <c r="BF754" i="7"/>
  <c r="BE755" i="7"/>
  <c r="BF755" i="7"/>
  <c r="BE756" i="7"/>
  <c r="BF756" i="7"/>
  <c r="BE757" i="7"/>
  <c r="BF757" i="7"/>
  <c r="BE758" i="7"/>
  <c r="BF758" i="7"/>
  <c r="BE759" i="7"/>
  <c r="BF759" i="7"/>
  <c r="BE760" i="7"/>
  <c r="BF760" i="7"/>
  <c r="BE761" i="7"/>
  <c r="BF761" i="7"/>
  <c r="BE762" i="7"/>
  <c r="BF762" i="7"/>
  <c r="BE763" i="7"/>
  <c r="BF763" i="7"/>
  <c r="BE764" i="7"/>
  <c r="BF764" i="7"/>
  <c r="BE765" i="7"/>
  <c r="BF765" i="7"/>
  <c r="BE766" i="7"/>
  <c r="BF766" i="7"/>
  <c r="BE767" i="7"/>
  <c r="BF767" i="7"/>
  <c r="BE768" i="7"/>
  <c r="BF768" i="7"/>
  <c r="BE769" i="7"/>
  <c r="BF769" i="7"/>
  <c r="BE770" i="7"/>
  <c r="BF770" i="7"/>
  <c r="BE771" i="7"/>
  <c r="BF771" i="7"/>
  <c r="BE772" i="7"/>
  <c r="BF772" i="7"/>
  <c r="BE773" i="7"/>
  <c r="BF773" i="7"/>
  <c r="BE774" i="7"/>
  <c r="BF774" i="7"/>
  <c r="BE775" i="7"/>
  <c r="BF775" i="7"/>
  <c r="BE776" i="7"/>
  <c r="BF776" i="7"/>
  <c r="BE777" i="7"/>
  <c r="BF777" i="7"/>
  <c r="BE778" i="7"/>
  <c r="BF778" i="7"/>
  <c r="BE779" i="7"/>
  <c r="BF779" i="7"/>
  <c r="BE780" i="7"/>
  <c r="BF780" i="7"/>
  <c r="BE781" i="7"/>
  <c r="BF781" i="7"/>
  <c r="BE782" i="7"/>
  <c r="BF782" i="7"/>
  <c r="BE783" i="7"/>
  <c r="BF783" i="7"/>
  <c r="BE784" i="7"/>
  <c r="BF784" i="7"/>
  <c r="BE785" i="7"/>
  <c r="BF785" i="7"/>
  <c r="BE786" i="7"/>
  <c r="BF786" i="7"/>
  <c r="BE787" i="7"/>
  <c r="BF787" i="7"/>
  <c r="BE788" i="7"/>
  <c r="BF788" i="7"/>
  <c r="BE789" i="7"/>
  <c r="BF789" i="7"/>
  <c r="BE790" i="7"/>
  <c r="BF790" i="7"/>
  <c r="BE791" i="7"/>
  <c r="BF791" i="7"/>
  <c r="BE792" i="7"/>
  <c r="BF792" i="7"/>
  <c r="BE793" i="7"/>
  <c r="BF793" i="7"/>
  <c r="BE794" i="7"/>
  <c r="BF794" i="7"/>
  <c r="BE795" i="7"/>
  <c r="BF795" i="7"/>
  <c r="BE796" i="7"/>
  <c r="BF796" i="7"/>
  <c r="BE797" i="7"/>
  <c r="BF797" i="7"/>
  <c r="BE798" i="7"/>
  <c r="BF798" i="7"/>
  <c r="BE799" i="7"/>
  <c r="BF799" i="7"/>
  <c r="BE800" i="7"/>
  <c r="BF800" i="7"/>
  <c r="BE801" i="7"/>
  <c r="BF801" i="7"/>
  <c r="BE802" i="7"/>
  <c r="BF802" i="7"/>
  <c r="BE803" i="7"/>
  <c r="BF803" i="7"/>
  <c r="BE804" i="7"/>
  <c r="BF804" i="7"/>
  <c r="BE805" i="7"/>
  <c r="BF805" i="7"/>
  <c r="BE806" i="7"/>
  <c r="BF806" i="7"/>
  <c r="BE807" i="7"/>
  <c r="BF807" i="7"/>
  <c r="BE808" i="7"/>
  <c r="BF808" i="7"/>
  <c r="BE809" i="7"/>
  <c r="BF809" i="7"/>
  <c r="BE810" i="7"/>
  <c r="BF810" i="7"/>
  <c r="BE811" i="7"/>
  <c r="BF811" i="7"/>
  <c r="BE812" i="7"/>
  <c r="BF812" i="7"/>
  <c r="BE813" i="7"/>
  <c r="BF813" i="7"/>
  <c r="BE814" i="7"/>
  <c r="BF814" i="7"/>
  <c r="BE815" i="7"/>
  <c r="BF815" i="7"/>
  <c r="BE816" i="7"/>
  <c r="BF816" i="7"/>
  <c r="BE817" i="7"/>
  <c r="BF817" i="7"/>
  <c r="BE818" i="7"/>
  <c r="BF818" i="7"/>
  <c r="BE819" i="7"/>
  <c r="BF819" i="7"/>
  <c r="BE820" i="7"/>
  <c r="BF820" i="7"/>
  <c r="BE821" i="7"/>
  <c r="BF821" i="7"/>
  <c r="BE822" i="7"/>
  <c r="BF822" i="7"/>
  <c r="BE823" i="7"/>
  <c r="BF823" i="7"/>
  <c r="BE824" i="7"/>
  <c r="BF824" i="7"/>
  <c r="BE825" i="7"/>
  <c r="BF825" i="7"/>
  <c r="BE826" i="7"/>
  <c r="BF826" i="7"/>
  <c r="BE827" i="7"/>
  <c r="BF827" i="7"/>
  <c r="BE828" i="7"/>
  <c r="BF828" i="7"/>
  <c r="BE829" i="7"/>
  <c r="BF829" i="7"/>
  <c r="BE830" i="7"/>
  <c r="BF830" i="7"/>
  <c r="BE831" i="7"/>
  <c r="BF831" i="7"/>
  <c r="BE832" i="7"/>
  <c r="BF832" i="7"/>
  <c r="BE833" i="7"/>
  <c r="BF833" i="7"/>
  <c r="BE834" i="7"/>
  <c r="BF834" i="7"/>
  <c r="BE835" i="7"/>
  <c r="BF835" i="7"/>
  <c r="BE836" i="7"/>
  <c r="BF836" i="7"/>
  <c r="BE837" i="7"/>
  <c r="BF837" i="7"/>
  <c r="BE838" i="7"/>
  <c r="BF838" i="7"/>
  <c r="BE839" i="7"/>
  <c r="BF839" i="7"/>
  <c r="BE840" i="7"/>
  <c r="BF840" i="7"/>
  <c r="BE841" i="7"/>
  <c r="BF841" i="7"/>
  <c r="BE842" i="7"/>
  <c r="BF842" i="7"/>
  <c r="BE843" i="7"/>
  <c r="BF843" i="7"/>
  <c r="BE844" i="7"/>
  <c r="BF844" i="7"/>
  <c r="BE845" i="7"/>
  <c r="BF845" i="7"/>
  <c r="BE846" i="7"/>
  <c r="BF846" i="7"/>
  <c r="BE847" i="7"/>
  <c r="BF847" i="7"/>
  <c r="BE848" i="7"/>
  <c r="BF848" i="7"/>
  <c r="BE849" i="7"/>
  <c r="BF849" i="7"/>
  <c r="BE850" i="7"/>
  <c r="BF850" i="7"/>
  <c r="BE851" i="7"/>
  <c r="BF851" i="7"/>
  <c r="BE852" i="7"/>
  <c r="BF852" i="7"/>
  <c r="BE853" i="7"/>
  <c r="BF853" i="7"/>
  <c r="BE854" i="7"/>
  <c r="BF854" i="7"/>
  <c r="BE855" i="7"/>
  <c r="BF855" i="7"/>
  <c r="BE856" i="7"/>
  <c r="BF856" i="7"/>
  <c r="BE857" i="7"/>
  <c r="BF857" i="7"/>
  <c r="BE858" i="7"/>
  <c r="BF858" i="7"/>
  <c r="BE859" i="7"/>
  <c r="BF859" i="7"/>
  <c r="BE860" i="7"/>
  <c r="BF860" i="7"/>
  <c r="BE861" i="7"/>
  <c r="BF861" i="7"/>
  <c r="BE862" i="7"/>
  <c r="BF862" i="7"/>
  <c r="BE863" i="7"/>
  <c r="BF863" i="7"/>
  <c r="BE864" i="7"/>
  <c r="BF864" i="7"/>
  <c r="BE865" i="7"/>
  <c r="BF865" i="7"/>
  <c r="BE866" i="7"/>
  <c r="BF866" i="7"/>
  <c r="BE867" i="7"/>
  <c r="BF867" i="7"/>
  <c r="BE868" i="7"/>
  <c r="BF868" i="7"/>
  <c r="BE869" i="7"/>
  <c r="BF869" i="7"/>
  <c r="BE870" i="7"/>
  <c r="BF870" i="7"/>
  <c r="BE871" i="7"/>
  <c r="BF871" i="7"/>
  <c r="BE872" i="7"/>
  <c r="BF872" i="7"/>
  <c r="BE873" i="7"/>
  <c r="BF873" i="7"/>
  <c r="BF3" i="7"/>
  <c r="BE3" i="7"/>
  <c r="R13" i="2" l="1"/>
  <c r="F13" i="2"/>
  <c r="G13" i="2" s="1"/>
  <c r="U13" i="2"/>
  <c r="M13" i="2"/>
  <c r="Y13" i="2"/>
  <c r="K13" i="2"/>
  <c r="W13" i="2"/>
  <c r="I13" i="2"/>
  <c r="AQ198" i="3"/>
  <c r="AQ28" i="3"/>
  <c r="AQ45" i="3"/>
  <c r="AQ62" i="3"/>
  <c r="AQ79" i="3"/>
  <c r="AQ96" i="3"/>
  <c r="AQ113" i="3"/>
  <c r="AQ130" i="3"/>
  <c r="AQ147" i="3"/>
  <c r="AQ164" i="3"/>
  <c r="AQ181" i="3"/>
  <c r="BG183" i="3"/>
  <c r="BE183" i="3"/>
  <c r="AV183" i="3"/>
  <c r="AZ183" i="3"/>
  <c r="AX183" i="3"/>
  <c r="BJ183" i="3"/>
  <c r="AS183" i="3"/>
  <c r="BH183" i="3"/>
  <c r="BL183" i="3"/>
  <c r="AU183" i="3"/>
  <c r="AR183" i="3"/>
  <c r="AU115" i="3"/>
  <c r="BL115" i="3"/>
  <c r="AV115" i="3"/>
  <c r="BG115" i="3"/>
  <c r="AS115" i="3"/>
  <c r="AX115" i="3"/>
  <c r="BJ115" i="3"/>
  <c r="BH115" i="3"/>
  <c r="BE115" i="3"/>
  <c r="AZ115" i="3"/>
  <c r="AR115" i="3"/>
  <c r="AR47" i="3"/>
  <c r="BJ47" i="3"/>
  <c r="AS47" i="3"/>
  <c r="BL47" i="3"/>
  <c r="AV47" i="3"/>
  <c r="BH47" i="3"/>
  <c r="BE47" i="3"/>
  <c r="BG47" i="3"/>
  <c r="AU47" i="3"/>
  <c r="AX47" i="3"/>
  <c r="AZ47" i="3"/>
  <c r="AQ29" i="3"/>
  <c r="AQ46" i="3"/>
  <c r="AQ63" i="3"/>
  <c r="AQ80" i="3"/>
  <c r="AQ97" i="3"/>
  <c r="AQ114" i="3"/>
  <c r="AQ131" i="3"/>
  <c r="AQ148" i="3"/>
  <c r="AQ165" i="3"/>
  <c r="AQ182" i="3"/>
  <c r="AQ199" i="3"/>
  <c r="BJ166" i="3"/>
  <c r="BL166" i="3"/>
  <c r="AS166" i="3"/>
  <c r="AV166" i="3"/>
  <c r="BE166" i="3"/>
  <c r="BH166" i="3"/>
  <c r="AX166" i="3"/>
  <c r="AU166" i="3"/>
  <c r="BG166" i="3"/>
  <c r="AZ166" i="3"/>
  <c r="AR166" i="3"/>
  <c r="BG98" i="3"/>
  <c r="AV98" i="3"/>
  <c r="AZ98" i="3"/>
  <c r="AX98" i="3"/>
  <c r="AS98" i="3"/>
  <c r="BE98" i="3"/>
  <c r="BH98" i="3"/>
  <c r="BJ98" i="3"/>
  <c r="AU98" i="3"/>
  <c r="BL98" i="3"/>
  <c r="AR98" i="3"/>
  <c r="BL30" i="3"/>
  <c r="BH30" i="3"/>
  <c r="AS30" i="3"/>
  <c r="BR30" i="3" s="1"/>
  <c r="AU30" i="3"/>
  <c r="AZ30" i="3"/>
  <c r="BG30" i="3"/>
  <c r="BJ30" i="3"/>
  <c r="AV30" i="3"/>
  <c r="BE30" i="3"/>
  <c r="BS30" i="3" s="1"/>
  <c r="AX30" i="3"/>
  <c r="AR30" i="3"/>
  <c r="AQ48" i="3"/>
  <c r="AQ65" i="3"/>
  <c r="AQ82" i="3"/>
  <c r="AQ99" i="3"/>
  <c r="AQ116" i="3"/>
  <c r="AQ133" i="3"/>
  <c r="AQ150" i="3"/>
  <c r="AQ167" i="3"/>
  <c r="AQ184" i="3"/>
  <c r="AQ31" i="3"/>
  <c r="AQ201" i="3"/>
  <c r="BG149" i="3"/>
  <c r="AV149" i="3"/>
  <c r="BE149" i="3"/>
  <c r="AU149" i="3"/>
  <c r="AZ149" i="3"/>
  <c r="BL149" i="3"/>
  <c r="BJ149" i="3"/>
  <c r="AX149" i="3"/>
  <c r="BH149" i="3"/>
  <c r="AS149" i="3"/>
  <c r="AR149" i="3"/>
  <c r="AU81" i="3"/>
  <c r="BH81" i="3"/>
  <c r="BL81" i="3"/>
  <c r="AZ81" i="3"/>
  <c r="BE81" i="3"/>
  <c r="AS81" i="3"/>
  <c r="AX81" i="3"/>
  <c r="BG81" i="3"/>
  <c r="AV81" i="3"/>
  <c r="AR81" i="3"/>
  <c r="BJ81" i="3"/>
  <c r="BL200" i="3"/>
  <c r="AU200" i="3"/>
  <c r="AS200" i="3"/>
  <c r="AV200" i="3"/>
  <c r="BE200" i="3"/>
  <c r="BJ200" i="3"/>
  <c r="BG200" i="3"/>
  <c r="AX200" i="3"/>
  <c r="AZ200" i="3"/>
  <c r="BH200" i="3"/>
  <c r="AR200" i="3"/>
  <c r="H13" i="2"/>
  <c r="J13" i="2" s="1"/>
  <c r="AD13" i="2"/>
  <c r="E13" i="2"/>
  <c r="BL132" i="3"/>
  <c r="BH132" i="3"/>
  <c r="BJ132" i="3"/>
  <c r="AZ132" i="3"/>
  <c r="AV132" i="3"/>
  <c r="AU132" i="3"/>
  <c r="BE132" i="3"/>
  <c r="AX132" i="3"/>
  <c r="AS132" i="3"/>
  <c r="BG132" i="3"/>
  <c r="AR132" i="3"/>
  <c r="BJ64" i="3"/>
  <c r="AV64" i="3"/>
  <c r="BG64" i="3"/>
  <c r="BL64" i="3"/>
  <c r="AZ64" i="3"/>
  <c r="BE64" i="3"/>
  <c r="AS64" i="3"/>
  <c r="AX64" i="3"/>
  <c r="BH64" i="3"/>
  <c r="AU64" i="3"/>
  <c r="AR64" i="3"/>
  <c r="J11" i="2"/>
  <c r="X12" i="2"/>
  <c r="V13" i="2"/>
  <c r="S14" i="2"/>
  <c r="X14" i="2"/>
  <c r="V14" i="2"/>
  <c r="Z14" i="2"/>
  <c r="Z12" i="2"/>
  <c r="V12" i="2"/>
  <c r="S11" i="2"/>
  <c r="X11" i="2"/>
  <c r="Z13" i="2"/>
  <c r="S13" i="2"/>
  <c r="X13" i="2"/>
  <c r="G14" i="2"/>
  <c r="N14" i="2"/>
  <c r="G11" i="2"/>
  <c r="L11" i="2"/>
  <c r="N11" i="2"/>
  <c r="G12" i="2"/>
  <c r="N12" i="2"/>
  <c r="Z11" i="2"/>
  <c r="X884" i="6"/>
  <c r="S82" i="5" l="1"/>
  <c r="BS64" i="3"/>
  <c r="Q138" i="5"/>
  <c r="BR132" i="3"/>
  <c r="Q194" i="5"/>
  <c r="BR200" i="3"/>
  <c r="Q96" i="5"/>
  <c r="BR81" i="3"/>
  <c r="Q54" i="5"/>
  <c r="S110" i="5"/>
  <c r="BS98" i="3"/>
  <c r="S166" i="5"/>
  <c r="BS166" i="3"/>
  <c r="S68" i="5"/>
  <c r="BS47" i="3"/>
  <c r="Q68" i="5"/>
  <c r="BR47" i="3"/>
  <c r="S96" i="5"/>
  <c r="BS81" i="3"/>
  <c r="Q110" i="5"/>
  <c r="BR98" i="3"/>
  <c r="S124" i="5"/>
  <c r="BS115" i="3"/>
  <c r="Q124" i="5"/>
  <c r="BR115" i="3"/>
  <c r="S138" i="5"/>
  <c r="BS132" i="3"/>
  <c r="S194" i="5"/>
  <c r="BS200" i="3"/>
  <c r="S152" i="5"/>
  <c r="BS149" i="3"/>
  <c r="S54" i="5"/>
  <c r="Q166" i="5"/>
  <c r="BR166" i="3"/>
  <c r="Q180" i="5"/>
  <c r="BR183" i="3"/>
  <c r="Q82" i="5"/>
  <c r="BR64" i="3"/>
  <c r="Q152" i="5"/>
  <c r="BR149" i="3"/>
  <c r="S180" i="5"/>
  <c r="BS183" i="3"/>
  <c r="N13" i="2"/>
  <c r="L13" i="2"/>
  <c r="AW200" i="3"/>
  <c r="P194" i="5"/>
  <c r="BI200" i="3"/>
  <c r="R194" i="5"/>
  <c r="AW183" i="3"/>
  <c r="P180" i="5"/>
  <c r="BI183" i="3"/>
  <c r="R180" i="5"/>
  <c r="BI166" i="3"/>
  <c r="R166" i="5"/>
  <c r="AW166" i="3"/>
  <c r="P166" i="5"/>
  <c r="BI149" i="3"/>
  <c r="R152" i="5"/>
  <c r="AW149" i="3"/>
  <c r="P152" i="5"/>
  <c r="AW132" i="3"/>
  <c r="P138" i="5"/>
  <c r="BI132" i="3"/>
  <c r="R138" i="5"/>
  <c r="AW115" i="3"/>
  <c r="P124" i="5"/>
  <c r="BI115" i="3"/>
  <c r="R124" i="5"/>
  <c r="AW98" i="3"/>
  <c r="P110" i="5"/>
  <c r="BI98" i="3"/>
  <c r="R110" i="5"/>
  <c r="AW81" i="3"/>
  <c r="P96" i="5"/>
  <c r="BI81" i="3"/>
  <c r="R96" i="5"/>
  <c r="AW64" i="3"/>
  <c r="P82" i="5"/>
  <c r="BI64" i="3"/>
  <c r="R82" i="5"/>
  <c r="BI47" i="3"/>
  <c r="R68" i="5"/>
  <c r="AW47" i="3"/>
  <c r="P68" i="5"/>
  <c r="AW30" i="3"/>
  <c r="P54" i="5"/>
  <c r="BI30" i="3"/>
  <c r="R54" i="5"/>
  <c r="BA132" i="3"/>
  <c r="AY132" i="3"/>
  <c r="AT132" i="3"/>
  <c r="AT200" i="3"/>
  <c r="BA200" i="3"/>
  <c r="AY200" i="3"/>
  <c r="BA81" i="3"/>
  <c r="AT81" i="3"/>
  <c r="AY81" i="3"/>
  <c r="AR167" i="3"/>
  <c r="BL167" i="3"/>
  <c r="BE167" i="3"/>
  <c r="BJ167" i="3"/>
  <c r="BG167" i="3"/>
  <c r="BH167" i="3"/>
  <c r="AZ167" i="3"/>
  <c r="AU167" i="3"/>
  <c r="AX167" i="3"/>
  <c r="AV167" i="3"/>
  <c r="AS167" i="3"/>
  <c r="AR99" i="3"/>
  <c r="AV99" i="3"/>
  <c r="BE99" i="3"/>
  <c r="AZ99" i="3"/>
  <c r="AU99" i="3"/>
  <c r="AS99" i="3"/>
  <c r="BL99" i="3"/>
  <c r="BJ99" i="3"/>
  <c r="AX99" i="3"/>
  <c r="BH99" i="3"/>
  <c r="BG99" i="3"/>
  <c r="AT30" i="3"/>
  <c r="AY30" i="3"/>
  <c r="BA30" i="3"/>
  <c r="BM98" i="3"/>
  <c r="BK98" i="3"/>
  <c r="BF98" i="3"/>
  <c r="BK166" i="3"/>
  <c r="BM166" i="3"/>
  <c r="BF166" i="3"/>
  <c r="AS148" i="3"/>
  <c r="BH148" i="3"/>
  <c r="BL148" i="3"/>
  <c r="BJ148" i="3"/>
  <c r="BE148" i="3"/>
  <c r="AV148" i="3"/>
  <c r="AZ148" i="3"/>
  <c r="AU148" i="3"/>
  <c r="AX148" i="3"/>
  <c r="BG148" i="3"/>
  <c r="AR148" i="3"/>
  <c r="AR80" i="3"/>
  <c r="AV80" i="3"/>
  <c r="BE80" i="3"/>
  <c r="BH80" i="3"/>
  <c r="AU80" i="3"/>
  <c r="BJ80" i="3"/>
  <c r="AZ80" i="3"/>
  <c r="AS80" i="3"/>
  <c r="BG80" i="3"/>
  <c r="AX80" i="3"/>
  <c r="BL80" i="3"/>
  <c r="BF47" i="3"/>
  <c r="BK47" i="3"/>
  <c r="BM47" i="3"/>
  <c r="AY47" i="3"/>
  <c r="AT47" i="3"/>
  <c r="BA47" i="3"/>
  <c r="AR130" i="3"/>
  <c r="BE130" i="3"/>
  <c r="BH130" i="3"/>
  <c r="AX130" i="3"/>
  <c r="BJ130" i="3"/>
  <c r="BG130" i="3"/>
  <c r="AV130" i="3"/>
  <c r="AS130" i="3"/>
  <c r="BL130" i="3"/>
  <c r="AU130" i="3"/>
  <c r="AZ130" i="3"/>
  <c r="AU62" i="3"/>
  <c r="AR62" i="3"/>
  <c r="BH62" i="3"/>
  <c r="BE62" i="3"/>
  <c r="AS62" i="3"/>
  <c r="AX62" i="3"/>
  <c r="AV62" i="3"/>
  <c r="BG62" i="3"/>
  <c r="BJ62" i="3"/>
  <c r="BL62" i="3"/>
  <c r="AZ62" i="3"/>
  <c r="BM81" i="3"/>
  <c r="BF81" i="3"/>
  <c r="BK81" i="3"/>
  <c r="AR201" i="3"/>
  <c r="AV201" i="3"/>
  <c r="BE201" i="3"/>
  <c r="BG201" i="3"/>
  <c r="BJ201" i="3"/>
  <c r="AX201" i="3"/>
  <c r="BH201" i="3"/>
  <c r="AZ201" i="3"/>
  <c r="AU201" i="3"/>
  <c r="AS201" i="3"/>
  <c r="BL201" i="3"/>
  <c r="AR150" i="3"/>
  <c r="BG150" i="3"/>
  <c r="BE150" i="3"/>
  <c r="AV150" i="3"/>
  <c r="BL150" i="3"/>
  <c r="AX150" i="3"/>
  <c r="AS150" i="3"/>
  <c r="AU150" i="3"/>
  <c r="AZ150" i="3"/>
  <c r="BH150" i="3"/>
  <c r="BJ150" i="3"/>
  <c r="AR82" i="3"/>
  <c r="AV82" i="3"/>
  <c r="BG82" i="3"/>
  <c r="BH82" i="3"/>
  <c r="AS82" i="3"/>
  <c r="AU82" i="3"/>
  <c r="BJ82" i="3"/>
  <c r="AX82" i="3"/>
  <c r="BL82" i="3"/>
  <c r="AZ82" i="3"/>
  <c r="BE82" i="3"/>
  <c r="AT98" i="3"/>
  <c r="BA98" i="3"/>
  <c r="AY98" i="3"/>
  <c r="AR199" i="3"/>
  <c r="BH199" i="3"/>
  <c r="AX199" i="3"/>
  <c r="AZ199" i="3"/>
  <c r="BL199" i="3"/>
  <c r="BG199" i="3"/>
  <c r="BJ199" i="3"/>
  <c r="BE199" i="3"/>
  <c r="AV199" i="3"/>
  <c r="AS199" i="3"/>
  <c r="AU199" i="3"/>
  <c r="BH131" i="3"/>
  <c r="BE131" i="3"/>
  <c r="AZ131" i="3"/>
  <c r="AV131" i="3"/>
  <c r="AS131" i="3"/>
  <c r="BL131" i="3"/>
  <c r="BG131" i="3"/>
  <c r="BJ131" i="3"/>
  <c r="AU131" i="3"/>
  <c r="AX131" i="3"/>
  <c r="AR131" i="3"/>
  <c r="AX63" i="3"/>
  <c r="BL63" i="3"/>
  <c r="BH63" i="3"/>
  <c r="AU63" i="3"/>
  <c r="BJ63" i="3"/>
  <c r="AV63" i="3"/>
  <c r="AS63" i="3"/>
  <c r="BG63" i="3"/>
  <c r="AZ63" i="3"/>
  <c r="BE63" i="3"/>
  <c r="AR63" i="3"/>
  <c r="BF115" i="3"/>
  <c r="BM115" i="3"/>
  <c r="BK115" i="3"/>
  <c r="BA115" i="3"/>
  <c r="AY115" i="3"/>
  <c r="AT115" i="3"/>
  <c r="AR181" i="3"/>
  <c r="BE181" i="3"/>
  <c r="BG181" i="3"/>
  <c r="AZ181" i="3"/>
  <c r="BL181" i="3"/>
  <c r="AS181" i="3"/>
  <c r="AX181" i="3"/>
  <c r="BH181" i="3"/>
  <c r="BJ181" i="3"/>
  <c r="AU181" i="3"/>
  <c r="AV181" i="3"/>
  <c r="AR113" i="3"/>
  <c r="BH113" i="3"/>
  <c r="BE113" i="3"/>
  <c r="BG113" i="3"/>
  <c r="BL113" i="3"/>
  <c r="AZ113" i="3"/>
  <c r="AX113" i="3"/>
  <c r="AS113" i="3"/>
  <c r="BJ113" i="3"/>
  <c r="AV113" i="3"/>
  <c r="AU113" i="3"/>
  <c r="AR45" i="3"/>
  <c r="BE45" i="3"/>
  <c r="BG45" i="3"/>
  <c r="BH45" i="3"/>
  <c r="AX45" i="3"/>
  <c r="AZ45" i="3"/>
  <c r="BJ45" i="3"/>
  <c r="AS45" i="3"/>
  <c r="BL45" i="3"/>
  <c r="AV45" i="3"/>
  <c r="AU45" i="3"/>
  <c r="BF64" i="3"/>
  <c r="BM64" i="3"/>
  <c r="BK64" i="3"/>
  <c r="BF132" i="3"/>
  <c r="BM132" i="3"/>
  <c r="BK132" i="3"/>
  <c r="BM200" i="3"/>
  <c r="BF200" i="3"/>
  <c r="BK200" i="3"/>
  <c r="BM149" i="3"/>
  <c r="BF149" i="3"/>
  <c r="BK149" i="3"/>
  <c r="AX31" i="3"/>
  <c r="AS31" i="3"/>
  <c r="BR31" i="3" s="1"/>
  <c r="AR31" i="3"/>
  <c r="BL31" i="3"/>
  <c r="BG31" i="3"/>
  <c r="AV31" i="3"/>
  <c r="BE31" i="3"/>
  <c r="BS31" i="3" s="1"/>
  <c r="AZ31" i="3"/>
  <c r="BJ31" i="3"/>
  <c r="BH31" i="3"/>
  <c r="AU31" i="3"/>
  <c r="AR133" i="3"/>
  <c r="BJ133" i="3"/>
  <c r="AZ133" i="3"/>
  <c r="BL133" i="3"/>
  <c r="AS133" i="3"/>
  <c r="BE133" i="3"/>
  <c r="BH133" i="3"/>
  <c r="BG133" i="3"/>
  <c r="AX133" i="3"/>
  <c r="AV133" i="3"/>
  <c r="AU133" i="3"/>
  <c r="BE65" i="3"/>
  <c r="AR65" i="3"/>
  <c r="BH65" i="3"/>
  <c r="BJ65" i="3"/>
  <c r="AZ65" i="3"/>
  <c r="AV65" i="3"/>
  <c r="AU65" i="3"/>
  <c r="BG65" i="3"/>
  <c r="BL65" i="3"/>
  <c r="AX65" i="3"/>
  <c r="AS65" i="3"/>
  <c r="BF30" i="3"/>
  <c r="BM30" i="3"/>
  <c r="BK30" i="3"/>
  <c r="AY166" i="3"/>
  <c r="BA166" i="3"/>
  <c r="AT166" i="3"/>
  <c r="BL182" i="3"/>
  <c r="BG182" i="3"/>
  <c r="BE182" i="3"/>
  <c r="AU182" i="3"/>
  <c r="BJ182" i="3"/>
  <c r="AX182" i="3"/>
  <c r="BH182" i="3"/>
  <c r="AS182" i="3"/>
  <c r="AV182" i="3"/>
  <c r="AZ182" i="3"/>
  <c r="AR182" i="3"/>
  <c r="AU114" i="3"/>
  <c r="BJ114" i="3"/>
  <c r="BG114" i="3"/>
  <c r="AV114" i="3"/>
  <c r="BH114" i="3"/>
  <c r="AS114" i="3"/>
  <c r="AZ114" i="3"/>
  <c r="BL114" i="3"/>
  <c r="BE114" i="3"/>
  <c r="AX114" i="3"/>
  <c r="AR114" i="3"/>
  <c r="BH46" i="3"/>
  <c r="AS46" i="3"/>
  <c r="AX46" i="3"/>
  <c r="AU46" i="3"/>
  <c r="AV46" i="3"/>
  <c r="BG46" i="3"/>
  <c r="BE46" i="3"/>
  <c r="AZ46" i="3"/>
  <c r="BL46" i="3"/>
  <c r="BJ46" i="3"/>
  <c r="AR46" i="3"/>
  <c r="AT183" i="3"/>
  <c r="AY183" i="3"/>
  <c r="BA183" i="3"/>
  <c r="AR164" i="3"/>
  <c r="AS164" i="3"/>
  <c r="AV164" i="3"/>
  <c r="BE164" i="3"/>
  <c r="BH164" i="3"/>
  <c r="AX164" i="3"/>
  <c r="AU164" i="3"/>
  <c r="BG164" i="3"/>
  <c r="BL164" i="3"/>
  <c r="AZ164" i="3"/>
  <c r="BJ164" i="3"/>
  <c r="BL96" i="3"/>
  <c r="AV96" i="3"/>
  <c r="AU96" i="3"/>
  <c r="AX96" i="3"/>
  <c r="AS96" i="3"/>
  <c r="BJ96" i="3"/>
  <c r="BH96" i="3"/>
  <c r="BG96" i="3"/>
  <c r="BE96" i="3"/>
  <c r="AZ96" i="3"/>
  <c r="AR96" i="3"/>
  <c r="BL28" i="3"/>
  <c r="BJ28" i="3"/>
  <c r="BH28" i="3"/>
  <c r="AS28" i="3"/>
  <c r="BR28" i="3" s="1"/>
  <c r="AU28" i="3"/>
  <c r="AR28" i="3"/>
  <c r="AZ28" i="3"/>
  <c r="BG28" i="3"/>
  <c r="AV28" i="3"/>
  <c r="BE28" i="3"/>
  <c r="BS28" i="3" s="1"/>
  <c r="AX28" i="3"/>
  <c r="BA64" i="3"/>
  <c r="AT64" i="3"/>
  <c r="AY64" i="3"/>
  <c r="AY149" i="3"/>
  <c r="BA149" i="3"/>
  <c r="AT149" i="3"/>
  <c r="AR184" i="3"/>
  <c r="AV184" i="3"/>
  <c r="BE184" i="3"/>
  <c r="AS184" i="3"/>
  <c r="BL184" i="3"/>
  <c r="BJ184" i="3"/>
  <c r="AX184" i="3"/>
  <c r="AU184" i="3"/>
  <c r="AZ184" i="3"/>
  <c r="BH184" i="3"/>
  <c r="BG184" i="3"/>
  <c r="AR116" i="3"/>
  <c r="AS116" i="3"/>
  <c r="AV116" i="3"/>
  <c r="BH116" i="3"/>
  <c r="BE116" i="3"/>
  <c r="AZ116" i="3"/>
  <c r="BJ116" i="3"/>
  <c r="AX116" i="3"/>
  <c r="BG116" i="3"/>
  <c r="AU116" i="3"/>
  <c r="BL116" i="3"/>
  <c r="BG48" i="3"/>
  <c r="AV48" i="3"/>
  <c r="AU48" i="3"/>
  <c r="BL48" i="3"/>
  <c r="AZ48" i="3"/>
  <c r="AX48" i="3"/>
  <c r="AS48" i="3"/>
  <c r="BE48" i="3"/>
  <c r="BH48" i="3"/>
  <c r="BJ48" i="3"/>
  <c r="AR48" i="3"/>
  <c r="AZ165" i="3"/>
  <c r="AX165" i="3"/>
  <c r="BE165" i="3"/>
  <c r="BG165" i="3"/>
  <c r="BH165" i="3"/>
  <c r="BL165" i="3"/>
  <c r="BJ165" i="3"/>
  <c r="AS165" i="3"/>
  <c r="AU165" i="3"/>
  <c r="AV165" i="3"/>
  <c r="AR165" i="3"/>
  <c r="BG97" i="3"/>
  <c r="BE97" i="3"/>
  <c r="AZ97" i="3"/>
  <c r="AX97" i="3"/>
  <c r="BL97" i="3"/>
  <c r="AU97" i="3"/>
  <c r="BJ97" i="3"/>
  <c r="AV97" i="3"/>
  <c r="AS97" i="3"/>
  <c r="BH97" i="3"/>
  <c r="AR97" i="3"/>
  <c r="BJ29" i="3"/>
  <c r="AV29" i="3"/>
  <c r="AS29" i="3"/>
  <c r="BR29" i="3" s="1"/>
  <c r="BG29" i="3"/>
  <c r="AZ29" i="3"/>
  <c r="AX29" i="3"/>
  <c r="BE29" i="3"/>
  <c r="BS29" i="3" s="1"/>
  <c r="BH29" i="3"/>
  <c r="BL29" i="3"/>
  <c r="AR29" i="3"/>
  <c r="AU29" i="3"/>
  <c r="BM183" i="3"/>
  <c r="BF183" i="3"/>
  <c r="BK183" i="3"/>
  <c r="AR147" i="3"/>
  <c r="BJ147" i="3"/>
  <c r="AV147" i="3"/>
  <c r="BH147" i="3"/>
  <c r="AX147" i="3"/>
  <c r="BG147" i="3"/>
  <c r="AU147" i="3"/>
  <c r="AS147" i="3"/>
  <c r="BL147" i="3"/>
  <c r="BE147" i="3"/>
  <c r="AZ147" i="3"/>
  <c r="BJ79" i="3"/>
  <c r="AV79" i="3"/>
  <c r="BE79" i="3"/>
  <c r="AX79" i="3"/>
  <c r="BG79" i="3"/>
  <c r="AZ79" i="3"/>
  <c r="BL79" i="3"/>
  <c r="AS79" i="3"/>
  <c r="AU79" i="3"/>
  <c r="BH79" i="3"/>
  <c r="AR79" i="3"/>
  <c r="AZ198" i="3"/>
  <c r="AS198" i="3"/>
  <c r="BL198" i="3"/>
  <c r="AU198" i="3"/>
  <c r="AX198" i="3"/>
  <c r="AR198" i="3"/>
  <c r="BH198" i="3"/>
  <c r="BG198" i="3"/>
  <c r="BJ198" i="3"/>
  <c r="BE198" i="3"/>
  <c r="AV198" i="3"/>
  <c r="M62" i="11"/>
  <c r="K62" i="11"/>
  <c r="I62" i="11"/>
  <c r="M61" i="11"/>
  <c r="K61" i="11"/>
  <c r="M60" i="11"/>
  <c r="K60" i="11"/>
  <c r="I60" i="11"/>
  <c r="M59" i="11"/>
  <c r="K59" i="11"/>
  <c r="I59" i="11"/>
  <c r="M58" i="11"/>
  <c r="I58" i="11"/>
  <c r="M57" i="11"/>
  <c r="K57" i="11"/>
  <c r="I57" i="11"/>
  <c r="L56" i="11"/>
  <c r="M56" i="11" s="1"/>
  <c r="J56" i="11"/>
  <c r="K56" i="11" s="1"/>
  <c r="H56" i="11"/>
  <c r="I56" i="11" s="1"/>
  <c r="L55" i="11"/>
  <c r="M55" i="11" s="1"/>
  <c r="J55" i="11"/>
  <c r="K55" i="11" s="1"/>
  <c r="H55" i="11"/>
  <c r="I55" i="11" s="1"/>
  <c r="L54" i="11"/>
  <c r="M54" i="11" s="1"/>
  <c r="J54" i="11"/>
  <c r="K54" i="11" s="1"/>
  <c r="H54" i="11"/>
  <c r="I54" i="11" s="1"/>
  <c r="L52" i="11"/>
  <c r="M52" i="11" s="1"/>
  <c r="J52" i="11"/>
  <c r="K52" i="11" s="1"/>
  <c r="H52" i="11"/>
  <c r="I52" i="11" s="1"/>
  <c r="L51" i="11"/>
  <c r="M51" i="11" s="1"/>
  <c r="J51" i="11"/>
  <c r="K51" i="11" s="1"/>
  <c r="H51" i="11"/>
  <c r="I51" i="11" s="1"/>
  <c r="L50" i="11"/>
  <c r="M50" i="11" s="1"/>
  <c r="J50" i="11"/>
  <c r="K50" i="11" s="1"/>
  <c r="H50" i="11"/>
  <c r="I50" i="11" s="1"/>
  <c r="L49" i="11"/>
  <c r="M49" i="11" s="1"/>
  <c r="J49" i="11"/>
  <c r="K49" i="11" s="1"/>
  <c r="H49" i="11"/>
  <c r="L48" i="11"/>
  <c r="M48" i="11" s="1"/>
  <c r="J48" i="11"/>
  <c r="K48" i="11" s="1"/>
  <c r="H48" i="11"/>
  <c r="I48" i="11" s="1"/>
  <c r="L47" i="11"/>
  <c r="M47" i="11" s="1"/>
  <c r="J47" i="11"/>
  <c r="K47" i="11" s="1"/>
  <c r="H47" i="11"/>
  <c r="I47" i="11" s="1"/>
  <c r="L46" i="11"/>
  <c r="M46" i="11" s="1"/>
  <c r="J46" i="11"/>
  <c r="K46" i="11" s="1"/>
  <c r="H46" i="11"/>
  <c r="I46" i="11" s="1"/>
  <c r="L45" i="11"/>
  <c r="M45" i="11" s="1"/>
  <c r="J45" i="11"/>
  <c r="K45" i="11" s="1"/>
  <c r="H45" i="11"/>
  <c r="I45" i="11" s="1"/>
  <c r="L44" i="11"/>
  <c r="M44" i="11" s="1"/>
  <c r="J44" i="11"/>
  <c r="K44" i="11" s="1"/>
  <c r="H44" i="11"/>
  <c r="I44" i="11" s="1"/>
  <c r="L43" i="11"/>
  <c r="M43" i="11" s="1"/>
  <c r="J43" i="11"/>
  <c r="K43" i="11" s="1"/>
  <c r="H43" i="11"/>
  <c r="I43" i="11" s="1"/>
  <c r="L42" i="11"/>
  <c r="M42" i="11" s="1"/>
  <c r="J42" i="11"/>
  <c r="K42" i="11" s="1"/>
  <c r="H42" i="11"/>
  <c r="I42" i="11" s="1"/>
  <c r="L41" i="11"/>
  <c r="M41" i="11" s="1"/>
  <c r="J41" i="11"/>
  <c r="K41" i="11" s="1"/>
  <c r="H41" i="11"/>
  <c r="I41" i="11" s="1"/>
  <c r="M40" i="11"/>
  <c r="K40" i="11"/>
  <c r="I40" i="11"/>
  <c r="L53" i="11"/>
  <c r="M53" i="11" s="1"/>
  <c r="J53" i="11"/>
  <c r="K53" i="11" s="1"/>
  <c r="H53" i="11"/>
  <c r="L34" i="11"/>
  <c r="M34" i="11" s="1"/>
  <c r="J34" i="11"/>
  <c r="K34" i="11" s="1"/>
  <c r="H34" i="11"/>
  <c r="G34" i="11"/>
  <c r="G62" i="11" s="1"/>
  <c r="L33" i="11"/>
  <c r="M33" i="11" s="1"/>
  <c r="J33" i="11"/>
  <c r="K33" i="11" s="1"/>
  <c r="H33" i="11"/>
  <c r="G33" i="11"/>
  <c r="G61" i="11" s="1"/>
  <c r="L32" i="11"/>
  <c r="M32" i="11" s="1"/>
  <c r="J32" i="11"/>
  <c r="K32" i="11" s="1"/>
  <c r="H32" i="11"/>
  <c r="G32" i="11"/>
  <c r="G60" i="11" s="1"/>
  <c r="L31" i="11"/>
  <c r="M31" i="11" s="1"/>
  <c r="J31" i="11"/>
  <c r="K31" i="11" s="1"/>
  <c r="H31" i="11"/>
  <c r="G31" i="11"/>
  <c r="G59" i="11" s="1"/>
  <c r="L30" i="11"/>
  <c r="M30" i="11" s="1"/>
  <c r="J30" i="11"/>
  <c r="K30" i="11" s="1"/>
  <c r="H30" i="11"/>
  <c r="G30" i="11"/>
  <c r="G58" i="11" s="1"/>
  <c r="L29" i="11"/>
  <c r="M29" i="11" s="1"/>
  <c r="J29" i="11"/>
  <c r="K29" i="11" s="1"/>
  <c r="H29" i="11"/>
  <c r="G29" i="11"/>
  <c r="G57" i="11" s="1"/>
  <c r="L28" i="11"/>
  <c r="M28" i="11" s="1"/>
  <c r="J28" i="11"/>
  <c r="K28" i="11" s="1"/>
  <c r="H28" i="11"/>
  <c r="G28" i="11"/>
  <c r="G56" i="11" s="1"/>
  <c r="L27" i="11"/>
  <c r="M27" i="11" s="1"/>
  <c r="J27" i="11"/>
  <c r="K27" i="11" s="1"/>
  <c r="H27" i="11"/>
  <c r="G27" i="11"/>
  <c r="G55" i="11" s="1"/>
  <c r="L26" i="11"/>
  <c r="M26" i="11" s="1"/>
  <c r="J26" i="11"/>
  <c r="K26" i="11" s="1"/>
  <c r="H26" i="11"/>
  <c r="G26" i="11"/>
  <c r="G54" i="11" s="1"/>
  <c r="L25" i="11"/>
  <c r="M25" i="11" s="1"/>
  <c r="J25" i="11"/>
  <c r="K25" i="11" s="1"/>
  <c r="H25" i="11"/>
  <c r="G25" i="11"/>
  <c r="G53" i="11" s="1"/>
  <c r="L24" i="11"/>
  <c r="J24" i="11"/>
  <c r="H24" i="11"/>
  <c r="G24" i="11"/>
  <c r="G52" i="11" s="1"/>
  <c r="L23" i="11"/>
  <c r="M23" i="11" s="1"/>
  <c r="J23" i="11"/>
  <c r="K23" i="11" s="1"/>
  <c r="H23" i="11"/>
  <c r="G23" i="11"/>
  <c r="G51" i="11" s="1"/>
  <c r="L22" i="11"/>
  <c r="M22" i="11" s="1"/>
  <c r="J22" i="11"/>
  <c r="K22" i="11" s="1"/>
  <c r="H22" i="11"/>
  <c r="G22" i="11"/>
  <c r="G50" i="11" s="1"/>
  <c r="L21" i="11"/>
  <c r="M21" i="11" s="1"/>
  <c r="J21" i="11"/>
  <c r="K21" i="11" s="1"/>
  <c r="H21" i="11"/>
  <c r="G21" i="11"/>
  <c r="G49" i="11" s="1"/>
  <c r="L20" i="11"/>
  <c r="M20" i="11" s="1"/>
  <c r="J20" i="11"/>
  <c r="K20" i="11" s="1"/>
  <c r="H20" i="11"/>
  <c r="G20" i="11"/>
  <c r="G48" i="11" s="1"/>
  <c r="L19" i="11"/>
  <c r="M19" i="11" s="1"/>
  <c r="J19" i="11"/>
  <c r="K19" i="11" s="1"/>
  <c r="H19" i="11"/>
  <c r="G19" i="11"/>
  <c r="G47" i="11" s="1"/>
  <c r="L18" i="11"/>
  <c r="M18" i="11" s="1"/>
  <c r="J18" i="11"/>
  <c r="K18" i="11" s="1"/>
  <c r="H18" i="11"/>
  <c r="G18" i="11"/>
  <c r="G46" i="11" s="1"/>
  <c r="L17" i="11"/>
  <c r="M17" i="11" s="1"/>
  <c r="J17" i="11"/>
  <c r="K17" i="11" s="1"/>
  <c r="H17" i="11"/>
  <c r="G17" i="11"/>
  <c r="G45" i="11" s="1"/>
  <c r="L16" i="11"/>
  <c r="M16" i="11" s="1"/>
  <c r="J16" i="11"/>
  <c r="K16" i="11" s="1"/>
  <c r="H16" i="11"/>
  <c r="G16" i="11"/>
  <c r="G44" i="11" s="1"/>
  <c r="L15" i="11"/>
  <c r="M15" i="11" s="1"/>
  <c r="J15" i="11"/>
  <c r="K15" i="11" s="1"/>
  <c r="H15" i="11"/>
  <c r="G15" i="11"/>
  <c r="G43" i="11" s="1"/>
  <c r="L14" i="11"/>
  <c r="M14" i="11" s="1"/>
  <c r="J14" i="11"/>
  <c r="K14" i="11" s="1"/>
  <c r="H14" i="11"/>
  <c r="G14" i="11"/>
  <c r="G42" i="11" s="1"/>
  <c r="L13" i="11"/>
  <c r="M13" i="11" s="1"/>
  <c r="J13" i="11"/>
  <c r="K13" i="11" s="1"/>
  <c r="H13" i="11"/>
  <c r="G13" i="11"/>
  <c r="G41" i="11" s="1"/>
  <c r="K12" i="11"/>
  <c r="G12" i="11"/>
  <c r="G40" i="11" s="1"/>
  <c r="G11" i="11"/>
  <c r="I61" i="11"/>
  <c r="K58" i="11"/>
  <c r="I49" i="11"/>
  <c r="F34" i="11"/>
  <c r="F62" i="11" s="1"/>
  <c r="F33" i="11"/>
  <c r="F61" i="11" s="1"/>
  <c r="F32" i="11"/>
  <c r="F60" i="11" s="1"/>
  <c r="F31" i="11"/>
  <c r="F59" i="11" s="1"/>
  <c r="F30" i="11"/>
  <c r="F58" i="11" s="1"/>
  <c r="F29" i="11"/>
  <c r="F57" i="11" s="1"/>
  <c r="F28" i="11"/>
  <c r="F56" i="11" s="1"/>
  <c r="F27" i="11"/>
  <c r="F55" i="11" s="1"/>
  <c r="F26" i="11"/>
  <c r="F54" i="11" s="1"/>
  <c r="F25" i="11"/>
  <c r="F53" i="11" s="1"/>
  <c r="F24" i="11"/>
  <c r="F52" i="11" s="1"/>
  <c r="F23" i="11"/>
  <c r="F51" i="11" s="1"/>
  <c r="F22" i="11"/>
  <c r="F50" i="11" s="1"/>
  <c r="F21" i="11"/>
  <c r="F49" i="11" s="1"/>
  <c r="F20" i="11"/>
  <c r="F48" i="11" s="1"/>
  <c r="F19" i="11"/>
  <c r="F47" i="11" s="1"/>
  <c r="F18" i="11"/>
  <c r="F46" i="11" s="1"/>
  <c r="F17" i="11"/>
  <c r="F45" i="11" s="1"/>
  <c r="F16" i="11"/>
  <c r="F44" i="11" s="1"/>
  <c r="F15" i="11"/>
  <c r="F43" i="11" s="1"/>
  <c r="F14" i="11"/>
  <c r="F42" i="11" s="1"/>
  <c r="F13" i="11"/>
  <c r="F41" i="11" s="1"/>
  <c r="F12" i="11"/>
  <c r="F40" i="11" s="1"/>
  <c r="F11" i="11"/>
  <c r="F39" i="11" s="1"/>
  <c r="S94" i="5" l="1"/>
  <c r="BS79" i="3"/>
  <c r="S150" i="5"/>
  <c r="BS147" i="3"/>
  <c r="S181" i="5"/>
  <c r="BS184" i="3"/>
  <c r="Q52" i="5"/>
  <c r="Q164" i="5"/>
  <c r="BR164" i="3"/>
  <c r="Q83" i="5"/>
  <c r="BR65" i="3"/>
  <c r="S139" i="5"/>
  <c r="BS133" i="3"/>
  <c r="Q66" i="5"/>
  <c r="BR45" i="3"/>
  <c r="S122" i="5"/>
  <c r="BS113" i="3"/>
  <c r="Q178" i="5"/>
  <c r="BR181" i="3"/>
  <c r="S178" i="5"/>
  <c r="BS181" i="3"/>
  <c r="Q81" i="5"/>
  <c r="BR63" i="3"/>
  <c r="S137" i="5"/>
  <c r="BS131" i="3"/>
  <c r="S97" i="5"/>
  <c r="BS82" i="3"/>
  <c r="S136" i="5"/>
  <c r="BS130" i="3"/>
  <c r="S95" i="5"/>
  <c r="BS80" i="3"/>
  <c r="Q111" i="5"/>
  <c r="BR99" i="3"/>
  <c r="S53" i="5"/>
  <c r="Q53" i="5"/>
  <c r="S109" i="5"/>
  <c r="BS97" i="3"/>
  <c r="S69" i="5"/>
  <c r="BS48" i="3"/>
  <c r="S67" i="5"/>
  <c r="BS46" i="3"/>
  <c r="Q123" i="5"/>
  <c r="BR114" i="3"/>
  <c r="Q139" i="5"/>
  <c r="BR133" i="3"/>
  <c r="S81" i="5"/>
  <c r="BS63" i="3"/>
  <c r="Q137" i="5"/>
  <c r="BR131" i="3"/>
  <c r="S193" i="5"/>
  <c r="BS199" i="3"/>
  <c r="S151" i="5"/>
  <c r="BS148" i="3"/>
  <c r="Q151" i="5"/>
  <c r="BR148" i="3"/>
  <c r="S192" i="5"/>
  <c r="BS198" i="3"/>
  <c r="Q192" i="5"/>
  <c r="BR198" i="3"/>
  <c r="Q150" i="5"/>
  <c r="BR147" i="3"/>
  <c r="Q109" i="5"/>
  <c r="BR97" i="3"/>
  <c r="Q165" i="5"/>
  <c r="BR165" i="3"/>
  <c r="Q69" i="5"/>
  <c r="BR48" i="3"/>
  <c r="Q125" i="5"/>
  <c r="BR116" i="3"/>
  <c r="S52" i="5"/>
  <c r="S108" i="5"/>
  <c r="BS96" i="3"/>
  <c r="Q108" i="5"/>
  <c r="BR96" i="3"/>
  <c r="S164" i="5"/>
  <c r="BS164" i="3"/>
  <c r="Q67" i="5"/>
  <c r="BR46" i="3"/>
  <c r="S123" i="5"/>
  <c r="BS114" i="3"/>
  <c r="Q179" i="5"/>
  <c r="BR182" i="3"/>
  <c r="S83" i="5"/>
  <c r="BS65" i="3"/>
  <c r="S55" i="5"/>
  <c r="S66" i="5"/>
  <c r="BS45" i="3"/>
  <c r="Q97" i="5"/>
  <c r="BR82" i="3"/>
  <c r="S195" i="5"/>
  <c r="BS201" i="3"/>
  <c r="Q80" i="5"/>
  <c r="BR62" i="3"/>
  <c r="Q136" i="5"/>
  <c r="BR130" i="3"/>
  <c r="Q167" i="5"/>
  <c r="BR167" i="3"/>
  <c r="S167" i="5"/>
  <c r="BS167" i="3"/>
  <c r="Q94" i="5"/>
  <c r="BR79" i="3"/>
  <c r="S165" i="5"/>
  <c r="BS165" i="3"/>
  <c r="S125" i="5"/>
  <c r="BS116" i="3"/>
  <c r="Q181" i="5"/>
  <c r="BR184" i="3"/>
  <c r="S179" i="5"/>
  <c r="BS182" i="3"/>
  <c r="Q55" i="5"/>
  <c r="Q122" i="5"/>
  <c r="BR113" i="3"/>
  <c r="Q193" i="5"/>
  <c r="BR199" i="3"/>
  <c r="Q153" i="5"/>
  <c r="BR150" i="3"/>
  <c r="S153" i="5"/>
  <c r="BS150" i="3"/>
  <c r="Q195" i="5"/>
  <c r="BR201" i="3"/>
  <c r="S80" i="5"/>
  <c r="BS62" i="3"/>
  <c r="Q95" i="5"/>
  <c r="BR80" i="3"/>
  <c r="S111" i="5"/>
  <c r="BS99" i="3"/>
  <c r="BI198" i="3"/>
  <c r="R192" i="5"/>
  <c r="AW198" i="3"/>
  <c r="P192" i="5"/>
  <c r="AW201" i="3"/>
  <c r="P195" i="5"/>
  <c r="AW199" i="3"/>
  <c r="P193" i="5"/>
  <c r="BI201" i="3"/>
  <c r="R195" i="5"/>
  <c r="BI199" i="3"/>
  <c r="R193" i="5"/>
  <c r="AW184" i="3"/>
  <c r="P181" i="5"/>
  <c r="BI184" i="3"/>
  <c r="R181" i="5"/>
  <c r="BI181" i="3"/>
  <c r="R178" i="5"/>
  <c r="BI182" i="3"/>
  <c r="R179" i="5"/>
  <c r="AW182" i="3"/>
  <c r="P179" i="5"/>
  <c r="AW181" i="3"/>
  <c r="P178" i="5"/>
  <c r="AW167" i="3"/>
  <c r="P167" i="5"/>
  <c r="BI164" i="3"/>
  <c r="R164" i="5"/>
  <c r="AW165" i="3"/>
  <c r="P165" i="5"/>
  <c r="AW164" i="3"/>
  <c r="P164" i="5"/>
  <c r="BI165" i="3"/>
  <c r="R165" i="5"/>
  <c r="BI167" i="3"/>
  <c r="R167" i="5"/>
  <c r="BI147" i="3"/>
  <c r="R150" i="5"/>
  <c r="BI148" i="3"/>
  <c r="R151" i="5"/>
  <c r="AW148" i="3"/>
  <c r="P151" i="5"/>
  <c r="BI150" i="3"/>
  <c r="R153" i="5"/>
  <c r="AW147" i="3"/>
  <c r="P150" i="5"/>
  <c r="AW150" i="3"/>
  <c r="P153" i="5"/>
  <c r="AW133" i="3"/>
  <c r="P139" i="5"/>
  <c r="AW131" i="3"/>
  <c r="P137" i="5"/>
  <c r="BI133" i="3"/>
  <c r="R139" i="5"/>
  <c r="AW130" i="3"/>
  <c r="P136" i="5"/>
  <c r="BI130" i="3"/>
  <c r="R136" i="5"/>
  <c r="BI131" i="3"/>
  <c r="R137" i="5"/>
  <c r="BI113" i="3"/>
  <c r="R122" i="5"/>
  <c r="BI116" i="3"/>
  <c r="R125" i="5"/>
  <c r="BI114" i="3"/>
  <c r="R123" i="5"/>
  <c r="AW114" i="3"/>
  <c r="P123" i="5"/>
  <c r="AW113" i="3"/>
  <c r="P122" i="5"/>
  <c r="AW116" i="3"/>
  <c r="P125" i="5"/>
  <c r="AW99" i="3"/>
  <c r="P111" i="5"/>
  <c r="AW97" i="3"/>
  <c r="P109" i="5"/>
  <c r="BI96" i="3"/>
  <c r="R108" i="5"/>
  <c r="BI99" i="3"/>
  <c r="R111" i="5"/>
  <c r="BI97" i="3"/>
  <c r="R109" i="5"/>
  <c r="BI82" i="3"/>
  <c r="R97" i="5"/>
  <c r="BI79" i="3"/>
  <c r="R94" i="5"/>
  <c r="AW82" i="3"/>
  <c r="P97" i="5"/>
  <c r="BI80" i="3"/>
  <c r="R95" i="5"/>
  <c r="AW80" i="3"/>
  <c r="P95" i="5"/>
  <c r="AW46" i="3"/>
  <c r="P67" i="5"/>
  <c r="AW62" i="3"/>
  <c r="P80" i="5"/>
  <c r="BI48" i="3"/>
  <c r="R69" i="5"/>
  <c r="BI65" i="3"/>
  <c r="R83" i="5"/>
  <c r="BI62" i="3"/>
  <c r="R80" i="5"/>
  <c r="BI46" i="3"/>
  <c r="R67" i="5"/>
  <c r="AW65" i="3"/>
  <c r="P83" i="5"/>
  <c r="AW48" i="3"/>
  <c r="P69" i="5"/>
  <c r="AW45" i="3"/>
  <c r="P66" i="5"/>
  <c r="BI45" i="3"/>
  <c r="R66" i="5"/>
  <c r="BI63" i="3"/>
  <c r="R81" i="5"/>
  <c r="AW63" i="3"/>
  <c r="P81" i="5"/>
  <c r="AW31" i="3"/>
  <c r="P55" i="5"/>
  <c r="AW29" i="3"/>
  <c r="P53" i="5"/>
  <c r="AW28" i="3"/>
  <c r="P52" i="5"/>
  <c r="BI31" i="3"/>
  <c r="R55" i="5"/>
  <c r="BI29" i="3"/>
  <c r="R53" i="5"/>
  <c r="BI28" i="3"/>
  <c r="R52" i="5"/>
  <c r="AW96" i="3"/>
  <c r="P108" i="5" s="1"/>
  <c r="AW79" i="3"/>
  <c r="P94" i="5" s="1"/>
  <c r="AT79" i="3"/>
  <c r="BA79" i="3"/>
  <c r="AY79" i="3"/>
  <c r="BF79" i="3"/>
  <c r="BK79" i="3"/>
  <c r="BM79" i="3"/>
  <c r="BM147" i="3"/>
  <c r="BK147" i="3"/>
  <c r="BF147" i="3"/>
  <c r="BK165" i="3"/>
  <c r="BM165" i="3"/>
  <c r="BF165" i="3"/>
  <c r="BK116" i="3"/>
  <c r="BF116" i="3"/>
  <c r="BM116" i="3"/>
  <c r="AY184" i="3"/>
  <c r="AT184" i="3"/>
  <c r="BA184" i="3"/>
  <c r="BF65" i="3"/>
  <c r="BM65" i="3"/>
  <c r="BK65" i="3"/>
  <c r="BM31" i="3"/>
  <c r="BK31" i="3"/>
  <c r="BF31" i="3"/>
  <c r="BF45" i="3"/>
  <c r="BM45" i="3"/>
  <c r="BK45" i="3"/>
  <c r="AT63" i="3"/>
  <c r="BA63" i="3"/>
  <c r="AY63" i="3"/>
  <c r="BF131" i="3"/>
  <c r="BK131" i="3"/>
  <c r="BM131" i="3"/>
  <c r="AY150" i="3"/>
  <c r="BA150" i="3"/>
  <c r="AT150" i="3"/>
  <c r="BF150" i="3"/>
  <c r="BM150" i="3"/>
  <c r="BK150" i="3"/>
  <c r="AY201" i="3"/>
  <c r="BA201" i="3"/>
  <c r="AT201" i="3"/>
  <c r="AT62" i="3"/>
  <c r="BA62" i="3"/>
  <c r="AY62" i="3"/>
  <c r="AT130" i="3"/>
  <c r="BA130" i="3"/>
  <c r="AY130" i="3"/>
  <c r="BM80" i="3"/>
  <c r="BK80" i="3"/>
  <c r="BF80" i="3"/>
  <c r="BF184" i="3"/>
  <c r="BM184" i="3"/>
  <c r="BK184" i="3"/>
  <c r="BK28" i="3"/>
  <c r="BM28" i="3"/>
  <c r="BF28" i="3"/>
  <c r="BF96" i="3"/>
  <c r="BM96" i="3"/>
  <c r="BK96" i="3"/>
  <c r="AY96" i="3"/>
  <c r="AT96" i="3"/>
  <c r="BA96" i="3"/>
  <c r="BF164" i="3"/>
  <c r="BK164" i="3"/>
  <c r="BM164" i="3"/>
  <c r="BF46" i="3"/>
  <c r="BK46" i="3"/>
  <c r="BM46" i="3"/>
  <c r="BA114" i="3"/>
  <c r="AY114" i="3"/>
  <c r="AT114" i="3"/>
  <c r="AY31" i="3"/>
  <c r="BA31" i="3"/>
  <c r="AT31" i="3"/>
  <c r="AY113" i="3"/>
  <c r="AT113" i="3"/>
  <c r="BA113" i="3"/>
  <c r="BK63" i="3"/>
  <c r="BM63" i="3"/>
  <c r="BF63" i="3"/>
  <c r="BA131" i="3"/>
  <c r="AY131" i="3"/>
  <c r="AT131" i="3"/>
  <c r="BM199" i="3"/>
  <c r="BK199" i="3"/>
  <c r="BF199" i="3"/>
  <c r="BM82" i="3"/>
  <c r="BF82" i="3"/>
  <c r="BK82" i="3"/>
  <c r="BK62" i="3"/>
  <c r="BF62" i="3"/>
  <c r="BM62" i="3"/>
  <c r="BF148" i="3"/>
  <c r="BK148" i="3"/>
  <c r="BM148" i="3"/>
  <c r="AY148" i="3"/>
  <c r="AT148" i="3"/>
  <c r="BA148" i="3"/>
  <c r="AY167" i="3"/>
  <c r="AT167" i="3"/>
  <c r="BA167" i="3"/>
  <c r="BF167" i="3"/>
  <c r="BM167" i="3"/>
  <c r="BK167" i="3"/>
  <c r="BF198" i="3"/>
  <c r="BK198" i="3"/>
  <c r="BM198" i="3"/>
  <c r="AY147" i="3"/>
  <c r="AT147" i="3"/>
  <c r="BA147" i="3"/>
  <c r="BM29" i="3"/>
  <c r="BF29" i="3"/>
  <c r="BK29" i="3"/>
  <c r="BA29" i="3"/>
  <c r="AY29" i="3"/>
  <c r="AT29" i="3"/>
  <c r="BM97" i="3"/>
  <c r="BF97" i="3"/>
  <c r="BK97" i="3"/>
  <c r="BF48" i="3"/>
  <c r="BM48" i="3"/>
  <c r="BK48" i="3"/>
  <c r="BA46" i="3"/>
  <c r="AT46" i="3"/>
  <c r="AY46" i="3"/>
  <c r="BK114" i="3"/>
  <c r="BM114" i="3"/>
  <c r="BF114" i="3"/>
  <c r="AY182" i="3"/>
  <c r="AT182" i="3"/>
  <c r="BA182" i="3"/>
  <c r="AY65" i="3"/>
  <c r="BA65" i="3"/>
  <c r="AT65" i="3"/>
  <c r="BK133" i="3"/>
  <c r="BM133" i="3"/>
  <c r="BF133" i="3"/>
  <c r="BA45" i="3"/>
  <c r="AY45" i="3"/>
  <c r="AT45" i="3"/>
  <c r="BK113" i="3"/>
  <c r="BM113" i="3"/>
  <c r="BF113" i="3"/>
  <c r="AY181" i="3"/>
  <c r="AT181" i="3"/>
  <c r="BA181" i="3"/>
  <c r="BF181" i="3"/>
  <c r="BM181" i="3"/>
  <c r="BK181" i="3"/>
  <c r="BK130" i="3"/>
  <c r="BF130" i="3"/>
  <c r="BM130" i="3"/>
  <c r="BF99" i="3"/>
  <c r="BK99" i="3"/>
  <c r="BM99" i="3"/>
  <c r="BA198" i="3"/>
  <c r="AT198" i="3"/>
  <c r="AY198" i="3"/>
  <c r="AY97" i="3"/>
  <c r="AT97" i="3"/>
  <c r="BA97" i="3"/>
  <c r="AT165" i="3"/>
  <c r="AY165" i="3"/>
  <c r="BA165" i="3"/>
  <c r="BA48" i="3"/>
  <c r="AY48" i="3"/>
  <c r="AT48" i="3"/>
  <c r="AY116" i="3"/>
  <c r="BA116" i="3"/>
  <c r="AT116" i="3"/>
  <c r="BA28" i="3"/>
  <c r="AT28" i="3"/>
  <c r="AY28" i="3"/>
  <c r="BA164" i="3"/>
  <c r="AT164" i="3"/>
  <c r="AY164" i="3"/>
  <c r="BM182" i="3"/>
  <c r="BF182" i="3"/>
  <c r="BK182" i="3"/>
  <c r="AY133" i="3"/>
  <c r="BA133" i="3"/>
  <c r="AT133" i="3"/>
  <c r="BA199" i="3"/>
  <c r="AT199" i="3"/>
  <c r="AY199" i="3"/>
  <c r="AY82" i="3"/>
  <c r="AT82" i="3"/>
  <c r="BA82" i="3"/>
  <c r="BF201" i="3"/>
  <c r="BK201" i="3"/>
  <c r="BM201" i="3"/>
  <c r="AT80" i="3"/>
  <c r="BA80" i="3"/>
  <c r="AY80" i="3"/>
  <c r="AY99" i="3"/>
  <c r="BA99" i="3"/>
  <c r="AT99" i="3"/>
  <c r="M12" i="11"/>
  <c r="L35" i="11"/>
  <c r="H63" i="11"/>
  <c r="I63" i="11" s="1"/>
  <c r="H35" i="11"/>
  <c r="G39" i="11"/>
  <c r="G63" i="11" s="1"/>
  <c r="G35" i="11"/>
  <c r="I12" i="11"/>
  <c r="I16" i="11"/>
  <c r="I17" i="11"/>
  <c r="I18" i="11"/>
  <c r="I20" i="11"/>
  <c r="I21" i="11"/>
  <c r="I22" i="11"/>
  <c r="I23" i="11"/>
  <c r="I25" i="11"/>
  <c r="I26" i="11"/>
  <c r="I27" i="11"/>
  <c r="I28" i="11"/>
  <c r="I29" i="11"/>
  <c r="I30" i="11"/>
  <c r="I31" i="11"/>
  <c r="I32" i="11"/>
  <c r="I33" i="11"/>
  <c r="I34" i="11"/>
  <c r="I14" i="11"/>
  <c r="J35" i="11"/>
  <c r="L63" i="11"/>
  <c r="J63" i="11"/>
  <c r="K63" i="11" s="1"/>
  <c r="M11" i="11"/>
  <c r="K11" i="11"/>
  <c r="I11" i="11"/>
  <c r="I13" i="11"/>
  <c r="I15" i="11"/>
  <c r="I19" i="11"/>
  <c r="I39" i="11"/>
  <c r="M39" i="11"/>
  <c r="I24" i="11"/>
  <c r="K24" i="11"/>
  <c r="M24" i="11"/>
  <c r="K39" i="11"/>
  <c r="I53" i="11"/>
  <c r="M35" i="11" l="1"/>
  <c r="K35" i="11"/>
  <c r="I35" i="11"/>
  <c r="M63" i="11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J145" i="5" l="1"/>
  <c r="CJ146" i="5"/>
  <c r="CJ147" i="5"/>
  <c r="CJ148" i="5"/>
  <c r="CJ149" i="5"/>
  <c r="CJ150" i="5"/>
  <c r="CJ151" i="5"/>
  <c r="CJ152" i="5"/>
  <c r="CJ153" i="5"/>
  <c r="CJ154" i="5"/>
  <c r="CJ155" i="5"/>
  <c r="CJ156" i="5"/>
  <c r="CJ157" i="5"/>
  <c r="CJ158" i="5"/>
  <c r="CJ159" i="5"/>
  <c r="CJ160" i="5"/>
  <c r="CJ161" i="5"/>
  <c r="CJ162" i="5"/>
  <c r="CJ163" i="5"/>
  <c r="CJ164" i="5"/>
  <c r="CJ165" i="5"/>
  <c r="CJ166" i="5"/>
  <c r="CJ167" i="5"/>
  <c r="CJ168" i="5"/>
  <c r="CJ169" i="5"/>
  <c r="CJ170" i="5"/>
  <c r="CJ171" i="5"/>
  <c r="CJ172" i="5"/>
  <c r="CJ173" i="5"/>
  <c r="CJ174" i="5"/>
  <c r="CJ175" i="5"/>
  <c r="CJ176" i="5"/>
  <c r="CJ177" i="5"/>
  <c r="CJ126" i="5"/>
  <c r="CJ127" i="5"/>
  <c r="CJ128" i="5"/>
  <c r="CJ129" i="5"/>
  <c r="CJ130" i="5"/>
  <c r="CJ131" i="5"/>
  <c r="CJ132" i="5"/>
  <c r="CJ133" i="5"/>
  <c r="CJ134" i="5"/>
  <c r="CJ135" i="5"/>
  <c r="CJ136" i="5"/>
  <c r="CJ137" i="5"/>
  <c r="CJ138" i="5"/>
  <c r="CJ139" i="5"/>
  <c r="CJ140" i="5"/>
  <c r="CJ141" i="5"/>
  <c r="CJ142" i="5"/>
  <c r="CJ143" i="5"/>
  <c r="CJ144" i="5"/>
  <c r="CJ109" i="5"/>
  <c r="CJ110" i="5"/>
  <c r="CJ111" i="5"/>
  <c r="CJ112" i="5"/>
  <c r="CJ113" i="5"/>
  <c r="CJ114" i="5"/>
  <c r="CJ115" i="5"/>
  <c r="CJ116" i="5"/>
  <c r="CJ117" i="5"/>
  <c r="CJ118" i="5"/>
  <c r="CJ119" i="5"/>
  <c r="CJ120" i="5"/>
  <c r="CJ121" i="5"/>
  <c r="CJ122" i="5"/>
  <c r="CJ123" i="5"/>
  <c r="CJ124" i="5"/>
  <c r="CJ125" i="5"/>
  <c r="CJ97" i="5"/>
  <c r="CJ98" i="5"/>
  <c r="CJ99" i="5"/>
  <c r="CJ100" i="5"/>
  <c r="CJ101" i="5"/>
  <c r="CJ102" i="5"/>
  <c r="CJ103" i="5"/>
  <c r="CJ104" i="5"/>
  <c r="CJ105" i="5"/>
  <c r="CJ106" i="5"/>
  <c r="CJ107" i="5"/>
  <c r="CJ108" i="5"/>
  <c r="CJ88" i="5"/>
  <c r="CJ89" i="5"/>
  <c r="CJ90" i="5"/>
  <c r="CJ91" i="5"/>
  <c r="CJ92" i="5"/>
  <c r="CJ93" i="5"/>
  <c r="CJ94" i="5"/>
  <c r="CJ95" i="5"/>
  <c r="CJ96" i="5"/>
  <c r="CJ80" i="5"/>
  <c r="CJ81" i="5"/>
  <c r="CJ82" i="5"/>
  <c r="CJ83" i="5"/>
  <c r="CJ84" i="5"/>
  <c r="CJ85" i="5"/>
  <c r="CJ86" i="5"/>
  <c r="CJ87" i="5"/>
  <c r="CJ29" i="5"/>
  <c r="CJ30" i="5"/>
  <c r="CJ31" i="5"/>
  <c r="CJ32" i="5"/>
  <c r="CJ33" i="5"/>
  <c r="CJ34" i="5"/>
  <c r="CJ35" i="5"/>
  <c r="CJ36" i="5"/>
  <c r="CJ37" i="5"/>
  <c r="CJ38" i="5"/>
  <c r="CJ39" i="5"/>
  <c r="CJ40" i="5"/>
  <c r="CJ41" i="5"/>
  <c r="CJ42" i="5"/>
  <c r="CJ43" i="5"/>
  <c r="CJ44" i="5"/>
  <c r="CJ45" i="5"/>
  <c r="CJ46" i="5"/>
  <c r="CJ47" i="5"/>
  <c r="CJ48" i="5"/>
  <c r="CJ49" i="5"/>
  <c r="CJ50" i="5"/>
  <c r="CJ51" i="5"/>
  <c r="CJ52" i="5"/>
  <c r="CJ53" i="5"/>
  <c r="CJ54" i="5"/>
  <c r="CJ55" i="5"/>
  <c r="CJ56" i="5"/>
  <c r="CJ57" i="5"/>
  <c r="CJ58" i="5"/>
  <c r="CJ59" i="5"/>
  <c r="CJ60" i="5"/>
  <c r="CJ61" i="5"/>
  <c r="CJ62" i="5"/>
  <c r="CJ63" i="5"/>
  <c r="CJ64" i="5"/>
  <c r="CJ65" i="5"/>
  <c r="CJ66" i="5"/>
  <c r="CJ67" i="5"/>
  <c r="CJ68" i="5"/>
  <c r="CJ69" i="5"/>
  <c r="CJ70" i="5"/>
  <c r="CJ71" i="5"/>
  <c r="CJ72" i="5"/>
  <c r="CJ73" i="5"/>
  <c r="CJ74" i="5"/>
  <c r="CJ75" i="5"/>
  <c r="CJ76" i="5"/>
  <c r="CJ77" i="5"/>
  <c r="CJ78" i="5"/>
  <c r="CJ79" i="5"/>
  <c r="CJ28" i="5"/>
  <c r="U184" i="5" l="1"/>
  <c r="U170" i="5" l="1"/>
  <c r="U156" i="5"/>
  <c r="U142" i="5"/>
  <c r="U128" i="5"/>
  <c r="U114" i="5"/>
  <c r="K100" i="5"/>
  <c r="U100" i="5" s="1"/>
  <c r="K86" i="5"/>
  <c r="U86" i="5" s="1"/>
  <c r="K72" i="5"/>
  <c r="U72" i="5" s="1"/>
  <c r="K58" i="5"/>
  <c r="U58" i="5" s="1"/>
  <c r="K44" i="5"/>
  <c r="U44" i="5" s="1"/>
  <c r="C135" i="7" l="1"/>
  <c r="BC4" i="7" l="1"/>
  <c r="BC5" i="7"/>
  <c r="BC6" i="7"/>
  <c r="BC7" i="7"/>
  <c r="BC8" i="7"/>
  <c r="BC9" i="7"/>
  <c r="BC10" i="7"/>
  <c r="BC11" i="7"/>
  <c r="BC12" i="7"/>
  <c r="BC13" i="7"/>
  <c r="BC14" i="7"/>
  <c r="BC15" i="7"/>
  <c r="BC16" i="7"/>
  <c r="BC17" i="7"/>
  <c r="BC18" i="7"/>
  <c r="BC19" i="7"/>
  <c r="BC20" i="7"/>
  <c r="BC21" i="7"/>
  <c r="BC22" i="7"/>
  <c r="BC23" i="7"/>
  <c r="BD23" i="7" s="1"/>
  <c r="BC24" i="7"/>
  <c r="BD24" i="7" s="1"/>
  <c r="BC25" i="7"/>
  <c r="BD25" i="7" s="1"/>
  <c r="BC26" i="7"/>
  <c r="BD26" i="7" s="1"/>
  <c r="BC27" i="7"/>
  <c r="BD27" i="7" s="1"/>
  <c r="BC28" i="7"/>
  <c r="BD28" i="7" s="1"/>
  <c r="BC29" i="7"/>
  <c r="BD29" i="7" s="1"/>
  <c r="BC30" i="7"/>
  <c r="BD30" i="7" s="1"/>
  <c r="BC31" i="7"/>
  <c r="BD31" i="7" s="1"/>
  <c r="BC32" i="7"/>
  <c r="BD32" i="7" s="1"/>
  <c r="BC33" i="7"/>
  <c r="BD33" i="7" s="1"/>
  <c r="BC34" i="7"/>
  <c r="BD34" i="7" s="1"/>
  <c r="BC35" i="7"/>
  <c r="BD35" i="7" s="1"/>
  <c r="BC36" i="7"/>
  <c r="BD36" i="7" s="1"/>
  <c r="BC37" i="7"/>
  <c r="BD37" i="7" s="1"/>
  <c r="BC38" i="7"/>
  <c r="BD38" i="7" s="1"/>
  <c r="BC39" i="7"/>
  <c r="BD39" i="7" s="1"/>
  <c r="BC40" i="7"/>
  <c r="BD40" i="7" s="1"/>
  <c r="BC41" i="7"/>
  <c r="BD41" i="7" s="1"/>
  <c r="BC42" i="7"/>
  <c r="BD42" i="7" s="1"/>
  <c r="BC43" i="7"/>
  <c r="BD43" i="7" s="1"/>
  <c r="BC44" i="7"/>
  <c r="BD44" i="7" s="1"/>
  <c r="BC45" i="7"/>
  <c r="BD45" i="7" s="1"/>
  <c r="BC46" i="7"/>
  <c r="BD46" i="7" s="1"/>
  <c r="BC47" i="7"/>
  <c r="BD47" i="7" s="1"/>
  <c r="BC48" i="7"/>
  <c r="BD48" i="7" s="1"/>
  <c r="BC49" i="7"/>
  <c r="BD49" i="7" s="1"/>
  <c r="BC3" i="7"/>
  <c r="BD3" i="7" s="1"/>
  <c r="X13" i="6" s="1"/>
  <c r="BC50" i="7"/>
  <c r="BD50" i="7" s="1"/>
  <c r="BC51" i="7"/>
  <c r="BD51" i="7" s="1"/>
  <c r="BC52" i="7"/>
  <c r="BD52" i="7" s="1"/>
  <c r="BC53" i="7"/>
  <c r="BD53" i="7" s="1"/>
  <c r="BC54" i="7"/>
  <c r="BD54" i="7" s="1"/>
  <c r="BC55" i="7"/>
  <c r="BD55" i="7" s="1"/>
  <c r="BC56" i="7"/>
  <c r="BD56" i="7" s="1"/>
  <c r="BC57" i="7"/>
  <c r="BD57" i="7" s="1"/>
  <c r="BC58" i="7"/>
  <c r="BD58" i="7" s="1"/>
  <c r="BC59" i="7"/>
  <c r="BD59" i="7" s="1"/>
  <c r="BC60" i="7"/>
  <c r="BD60" i="7" s="1"/>
  <c r="BC61" i="7"/>
  <c r="BD61" i="7" s="1"/>
  <c r="BC62" i="7"/>
  <c r="BD62" i="7" s="1"/>
  <c r="BC63" i="7"/>
  <c r="BD63" i="7" s="1"/>
  <c r="BC64" i="7"/>
  <c r="BD64" i="7" s="1"/>
  <c r="BC65" i="7"/>
  <c r="BD65" i="7" s="1"/>
  <c r="BC66" i="7"/>
  <c r="BD66" i="7" s="1"/>
  <c r="BC67" i="7"/>
  <c r="BD67" i="7" s="1"/>
  <c r="BC68" i="7"/>
  <c r="BD68" i="7" s="1"/>
  <c r="BC69" i="7"/>
  <c r="BD69" i="7" s="1"/>
  <c r="BC70" i="7"/>
  <c r="BD70" i="7" s="1"/>
  <c r="BC71" i="7"/>
  <c r="BD71" i="7" s="1"/>
  <c r="BC72" i="7"/>
  <c r="BD72" i="7" s="1"/>
  <c r="BC73" i="7"/>
  <c r="BD73" i="7" s="1"/>
  <c r="BC74" i="7"/>
  <c r="BD74" i="7" s="1"/>
  <c r="BC75" i="7"/>
  <c r="BD75" i="7" s="1"/>
  <c r="BC76" i="7"/>
  <c r="BD76" i="7" s="1"/>
  <c r="BC77" i="7"/>
  <c r="BD77" i="7" s="1"/>
  <c r="BC78" i="7"/>
  <c r="BD78" i="7" s="1"/>
  <c r="BC79" i="7"/>
  <c r="BD79" i="7" s="1"/>
  <c r="BC80" i="7"/>
  <c r="BD80" i="7" s="1"/>
  <c r="BC81" i="7"/>
  <c r="BD81" i="7" s="1"/>
  <c r="BC82" i="7"/>
  <c r="BD82" i="7" s="1"/>
  <c r="BC83" i="7"/>
  <c r="BD83" i="7" s="1"/>
  <c r="BC84" i="7"/>
  <c r="BD84" i="7" s="1"/>
  <c r="BC85" i="7"/>
  <c r="BD85" i="7" s="1"/>
  <c r="BC86" i="7"/>
  <c r="BD86" i="7" s="1"/>
  <c r="BC87" i="7"/>
  <c r="BD87" i="7" s="1"/>
  <c r="BC88" i="7"/>
  <c r="BD88" i="7" s="1"/>
  <c r="BC89" i="7"/>
  <c r="BD89" i="7" s="1"/>
  <c r="BC90" i="7"/>
  <c r="BD90" i="7" s="1"/>
  <c r="BC91" i="7"/>
  <c r="BD91" i="7" s="1"/>
  <c r="BC92" i="7"/>
  <c r="BD92" i="7" s="1"/>
  <c r="BC93" i="7"/>
  <c r="BD93" i="7" s="1"/>
  <c r="BC94" i="7"/>
  <c r="BD94" i="7" s="1"/>
  <c r="BC95" i="7"/>
  <c r="BD95" i="7" s="1"/>
  <c r="BC96" i="7"/>
  <c r="BD96" i="7" s="1"/>
  <c r="BC97" i="7"/>
  <c r="BD97" i="7" s="1"/>
  <c r="BC98" i="7"/>
  <c r="BD98" i="7" s="1"/>
  <c r="BC99" i="7"/>
  <c r="BD99" i="7" s="1"/>
  <c r="BC100" i="7"/>
  <c r="BD100" i="7" s="1"/>
  <c r="BC101" i="7"/>
  <c r="BD101" i="7" s="1"/>
  <c r="BC102" i="7"/>
  <c r="BD102" i="7" s="1"/>
  <c r="BC103" i="7"/>
  <c r="BD103" i="7" s="1"/>
  <c r="BC104" i="7"/>
  <c r="BD104" i="7" s="1"/>
  <c r="BC105" i="7"/>
  <c r="BD105" i="7" s="1"/>
  <c r="BC106" i="7"/>
  <c r="BD106" i="7" s="1"/>
  <c r="BC107" i="7"/>
  <c r="BD107" i="7" s="1"/>
  <c r="BC108" i="7"/>
  <c r="BD108" i="7" s="1"/>
  <c r="BC109" i="7"/>
  <c r="BD109" i="7" s="1"/>
  <c r="BC110" i="7"/>
  <c r="BD110" i="7" s="1"/>
  <c r="BC111" i="7"/>
  <c r="BD111" i="7" s="1"/>
  <c r="BC112" i="7"/>
  <c r="BD112" i="7" s="1"/>
  <c r="BC113" i="7"/>
  <c r="BD113" i="7" s="1"/>
  <c r="BC114" i="7"/>
  <c r="BD114" i="7" s="1"/>
  <c r="BC115" i="7"/>
  <c r="BD115" i="7" s="1"/>
  <c r="BC116" i="7"/>
  <c r="BD116" i="7" s="1"/>
  <c r="BC117" i="7"/>
  <c r="BD117" i="7" s="1"/>
  <c r="BC118" i="7"/>
  <c r="BD118" i="7" s="1"/>
  <c r="BC119" i="7"/>
  <c r="BD119" i="7" s="1"/>
  <c r="BC120" i="7"/>
  <c r="BD120" i="7" s="1"/>
  <c r="BC121" i="7"/>
  <c r="BD121" i="7" s="1"/>
  <c r="BC122" i="7"/>
  <c r="BD122" i="7" s="1"/>
  <c r="BC123" i="7"/>
  <c r="BD123" i="7" s="1"/>
  <c r="BC124" i="7"/>
  <c r="BD124" i="7" s="1"/>
  <c r="BC125" i="7"/>
  <c r="BD125" i="7" s="1"/>
  <c r="BC126" i="7"/>
  <c r="BD126" i="7" s="1"/>
  <c r="BC127" i="7"/>
  <c r="BD127" i="7" s="1"/>
  <c r="BC128" i="7"/>
  <c r="BD128" i="7" s="1"/>
  <c r="BC129" i="7"/>
  <c r="BD129" i="7" s="1"/>
  <c r="BC130" i="7"/>
  <c r="BD130" i="7" s="1"/>
  <c r="BC131" i="7"/>
  <c r="BD131" i="7" s="1"/>
  <c r="BC132" i="7"/>
  <c r="BD132" i="7" s="1"/>
  <c r="BC133" i="7"/>
  <c r="BD133" i="7" s="1"/>
  <c r="BC134" i="7"/>
  <c r="BD134" i="7" s="1"/>
  <c r="BC135" i="7"/>
  <c r="BD135" i="7" s="1"/>
  <c r="BC136" i="7"/>
  <c r="BD136" i="7" s="1"/>
  <c r="BC137" i="7"/>
  <c r="BD137" i="7" s="1"/>
  <c r="BC138" i="7"/>
  <c r="BD138" i="7" s="1"/>
  <c r="BC139" i="7"/>
  <c r="BD139" i="7" s="1"/>
  <c r="BC140" i="7"/>
  <c r="BD140" i="7" s="1"/>
  <c r="BC141" i="7"/>
  <c r="BD141" i="7" s="1"/>
  <c r="BC142" i="7"/>
  <c r="BD142" i="7" s="1"/>
  <c r="BC143" i="7"/>
  <c r="BD143" i="7" s="1"/>
  <c r="BC144" i="7"/>
  <c r="BD144" i="7" s="1"/>
  <c r="BC145" i="7"/>
  <c r="BD145" i="7" s="1"/>
  <c r="BC146" i="7"/>
  <c r="BD146" i="7" s="1"/>
  <c r="BC147" i="7"/>
  <c r="BD147" i="7" s="1"/>
  <c r="BC148" i="7"/>
  <c r="BD148" i="7" s="1"/>
  <c r="BC149" i="7"/>
  <c r="BD149" i="7" s="1"/>
  <c r="BC150" i="7"/>
  <c r="BD150" i="7" s="1"/>
  <c r="BC151" i="7"/>
  <c r="BD151" i="7" s="1"/>
  <c r="BC152" i="7"/>
  <c r="BD152" i="7" s="1"/>
  <c r="BC153" i="7"/>
  <c r="BD153" i="7" s="1"/>
  <c r="BC154" i="7"/>
  <c r="BD154" i="7" s="1"/>
  <c r="AJ13" i="6"/>
  <c r="BD7" i="7" l="1"/>
  <c r="BD22" i="7"/>
  <c r="BD18" i="7"/>
  <c r="BD14" i="7"/>
  <c r="BD10" i="7"/>
  <c r="BD6" i="7"/>
  <c r="BD19" i="7"/>
  <c r="BD15" i="7"/>
  <c r="BD21" i="7"/>
  <c r="BD17" i="7"/>
  <c r="BD13" i="7"/>
  <c r="BD9" i="7"/>
  <c r="BD5" i="7"/>
  <c r="BD11" i="7"/>
  <c r="BD20" i="7"/>
  <c r="BD16" i="7"/>
  <c r="BD12" i="7"/>
  <c r="BD8" i="7"/>
  <c r="BD4" i="7"/>
  <c r="K159" i="6"/>
  <c r="K147" i="6"/>
  <c r="K164" i="6"/>
  <c r="K160" i="6"/>
  <c r="K152" i="6"/>
  <c r="K144" i="6"/>
  <c r="K136" i="6"/>
  <c r="K128" i="6"/>
  <c r="K120" i="6"/>
  <c r="K162" i="6"/>
  <c r="K158" i="6"/>
  <c r="K154" i="6"/>
  <c r="K150" i="6"/>
  <c r="K146" i="6"/>
  <c r="K142" i="6"/>
  <c r="K138" i="6"/>
  <c r="K134" i="6"/>
  <c r="K130" i="6"/>
  <c r="K126" i="6"/>
  <c r="K122" i="6"/>
  <c r="K118" i="6"/>
  <c r="K114" i="6"/>
  <c r="K110" i="6"/>
  <c r="K106" i="6"/>
  <c r="K102" i="6"/>
  <c r="K98" i="6"/>
  <c r="K94" i="6"/>
  <c r="K143" i="6"/>
  <c r="K135" i="6"/>
  <c r="K131" i="6"/>
  <c r="K127" i="6"/>
  <c r="K123" i="6"/>
  <c r="K119" i="6"/>
  <c r="K115" i="6"/>
  <c r="K111" i="6"/>
  <c r="K107" i="6"/>
  <c r="K103" i="6"/>
  <c r="K99" i="6"/>
  <c r="K95" i="6"/>
  <c r="K163" i="6"/>
  <c r="K112" i="6"/>
  <c r="K108" i="6"/>
  <c r="K104" i="6"/>
  <c r="K100" i="6"/>
  <c r="K96" i="6"/>
  <c r="K155" i="6"/>
  <c r="K151" i="6"/>
  <c r="K139" i="6"/>
  <c r="K156" i="6"/>
  <c r="K148" i="6"/>
  <c r="K140" i="6"/>
  <c r="K132" i="6"/>
  <c r="K124" i="6"/>
  <c r="K116" i="6"/>
  <c r="K161" i="6"/>
  <c r="K157" i="6"/>
  <c r="K153" i="6"/>
  <c r="K149" i="6"/>
  <c r="K145" i="6"/>
  <c r="K141" i="6"/>
  <c r="K137" i="6"/>
  <c r="K133" i="6"/>
  <c r="K129" i="6"/>
  <c r="K125" i="6"/>
  <c r="K121" i="6"/>
  <c r="K117" i="6"/>
  <c r="K113" i="6"/>
  <c r="K109" i="6"/>
  <c r="K105" i="6"/>
  <c r="K101" i="6"/>
  <c r="K97" i="6"/>
  <c r="K93" i="6"/>
  <c r="AL13" i="6"/>
  <c r="AK13" i="6"/>
  <c r="BG3" i="7"/>
  <c r="BG4" i="7"/>
  <c r="BG5" i="7"/>
  <c r="BG6" i="7"/>
  <c r="BG7" i="7"/>
  <c r="BG8" i="7"/>
  <c r="BG9" i="7"/>
  <c r="BG10" i="7"/>
  <c r="BG11" i="7"/>
  <c r="BG12" i="7"/>
  <c r="BG13" i="7"/>
  <c r="BG14" i="7"/>
  <c r="BG15" i="7"/>
  <c r="BG16" i="7"/>
  <c r="BG17" i="7"/>
  <c r="BG18" i="7"/>
  <c r="BG19" i="7"/>
  <c r="BG20" i="7"/>
  <c r="BG21" i="7"/>
  <c r="BG22" i="7"/>
  <c r="BG23" i="7"/>
  <c r="BG24" i="7"/>
  <c r="BG25" i="7"/>
  <c r="BG26" i="7"/>
  <c r="BG27" i="7"/>
  <c r="BG28" i="7"/>
  <c r="BG29" i="7"/>
  <c r="BG30" i="7"/>
  <c r="BG31" i="7"/>
  <c r="BG32" i="7"/>
  <c r="BG33" i="7"/>
  <c r="BG34" i="7"/>
  <c r="BG35" i="7"/>
  <c r="BG36" i="7"/>
  <c r="BG37" i="7"/>
  <c r="BG38" i="7"/>
  <c r="BG39" i="7"/>
  <c r="BG40" i="7"/>
  <c r="BG41" i="7"/>
  <c r="BG42" i="7"/>
  <c r="BG43" i="7"/>
  <c r="BG44" i="7"/>
  <c r="BG45" i="7"/>
  <c r="BG46" i="7"/>
  <c r="BG47" i="7"/>
  <c r="BG48" i="7"/>
  <c r="BG49" i="7"/>
  <c r="BG50" i="7"/>
  <c r="BG51" i="7"/>
  <c r="BG52" i="7"/>
  <c r="BG53" i="7"/>
  <c r="BG54" i="7"/>
  <c r="BG55" i="7"/>
  <c r="BG56" i="7"/>
  <c r="BG57" i="7"/>
  <c r="BG58" i="7"/>
  <c r="BG59" i="7"/>
  <c r="BG60" i="7"/>
  <c r="BG61" i="7"/>
  <c r="BG62" i="7"/>
  <c r="BG63" i="7"/>
  <c r="BG64" i="7"/>
  <c r="BG65" i="7"/>
  <c r="BG66" i="7"/>
  <c r="BG67" i="7"/>
  <c r="BG68" i="7"/>
  <c r="BG69" i="7"/>
  <c r="BG70" i="7"/>
  <c r="BG71" i="7"/>
  <c r="BG72" i="7"/>
  <c r="BG73" i="7"/>
  <c r="BG74" i="7"/>
  <c r="BG75" i="7"/>
  <c r="BG76" i="7"/>
  <c r="BG77" i="7"/>
  <c r="BG78" i="7"/>
  <c r="BG79" i="7"/>
  <c r="BG80" i="7"/>
  <c r="BG81" i="7"/>
  <c r="BG82" i="7"/>
  <c r="BG83" i="7"/>
  <c r="BG84" i="7"/>
  <c r="BG85" i="7"/>
  <c r="BG86" i="7"/>
  <c r="BG87" i="7"/>
  <c r="BG88" i="7"/>
  <c r="BG89" i="7"/>
  <c r="BG90" i="7"/>
  <c r="BG91" i="7"/>
  <c r="BG92" i="7"/>
  <c r="BG93" i="7"/>
  <c r="BG94" i="7"/>
  <c r="BG95" i="7"/>
  <c r="BG96" i="7"/>
  <c r="BG97" i="7"/>
  <c r="BG98" i="7"/>
  <c r="BG99" i="7"/>
  <c r="BG100" i="7"/>
  <c r="BG101" i="7"/>
  <c r="BG102" i="7"/>
  <c r="BG103" i="7"/>
  <c r="BG104" i="7"/>
  <c r="BG105" i="7"/>
  <c r="BG106" i="7"/>
  <c r="BG107" i="7"/>
  <c r="BG108" i="7"/>
  <c r="BG109" i="7"/>
  <c r="BG110" i="7"/>
  <c r="BG111" i="7"/>
  <c r="BG112" i="7"/>
  <c r="BG113" i="7"/>
  <c r="BG114" i="7"/>
  <c r="BG115" i="7"/>
  <c r="BG116" i="7"/>
  <c r="BG117" i="7"/>
  <c r="BG118" i="7"/>
  <c r="BG119" i="7"/>
  <c r="BG120" i="7"/>
  <c r="BG121" i="7"/>
  <c r="BG122" i="7"/>
  <c r="BG123" i="7"/>
  <c r="BG124" i="7"/>
  <c r="BG125" i="7"/>
  <c r="BG126" i="7"/>
  <c r="BG127" i="7"/>
  <c r="BG128" i="7"/>
  <c r="BG129" i="7"/>
  <c r="BG130" i="7"/>
  <c r="BG131" i="7"/>
  <c r="BG132" i="7"/>
  <c r="BG133" i="7"/>
  <c r="BG134" i="7"/>
  <c r="BG135" i="7"/>
  <c r="BG136" i="7"/>
  <c r="BG137" i="7"/>
  <c r="BG138" i="7"/>
  <c r="BG139" i="7"/>
  <c r="BG140" i="7"/>
  <c r="BG141" i="7"/>
  <c r="BG142" i="7"/>
  <c r="BG143" i="7"/>
  <c r="BG144" i="7"/>
  <c r="BG145" i="7"/>
  <c r="BG146" i="7"/>
  <c r="BG147" i="7"/>
  <c r="BG148" i="7"/>
  <c r="BG149" i="7"/>
  <c r="BG150" i="7"/>
  <c r="BG151" i="7"/>
  <c r="BG152" i="7"/>
  <c r="BG153" i="7"/>
  <c r="BG154" i="7"/>
  <c r="BG155" i="7"/>
  <c r="BG156" i="7"/>
  <c r="BG157" i="7"/>
  <c r="BG158" i="7"/>
  <c r="BG159" i="7"/>
  <c r="BG160" i="7"/>
  <c r="BG161" i="7"/>
  <c r="BG162" i="7"/>
  <c r="BG163" i="7"/>
  <c r="BG164" i="7"/>
  <c r="BG165" i="7"/>
  <c r="BG166" i="7"/>
  <c r="BG167" i="7"/>
  <c r="BG168" i="7"/>
  <c r="BG169" i="7"/>
  <c r="BG170" i="7"/>
  <c r="BG171" i="7"/>
  <c r="BG172" i="7"/>
  <c r="BG173" i="7"/>
  <c r="BG174" i="7"/>
  <c r="BG175" i="7"/>
  <c r="BG176" i="7"/>
  <c r="BG177" i="7"/>
  <c r="BG178" i="7"/>
  <c r="BG179" i="7"/>
  <c r="BG180" i="7"/>
  <c r="BG181" i="7"/>
  <c r="BG182" i="7"/>
  <c r="BG183" i="7"/>
  <c r="BG184" i="7"/>
  <c r="BG185" i="7"/>
  <c r="BG186" i="7"/>
  <c r="BG187" i="7"/>
  <c r="BG188" i="7"/>
  <c r="BG189" i="7"/>
  <c r="BG190" i="7"/>
  <c r="BG191" i="7"/>
  <c r="BG192" i="7"/>
  <c r="BG193" i="7"/>
  <c r="BG194" i="7"/>
  <c r="BG195" i="7"/>
  <c r="BG196" i="7"/>
  <c r="BG197" i="7"/>
  <c r="BG198" i="7"/>
  <c r="BG199" i="7"/>
  <c r="BG200" i="7"/>
  <c r="BG201" i="7"/>
  <c r="BG202" i="7"/>
  <c r="BG203" i="7"/>
  <c r="BG204" i="7"/>
  <c r="BG205" i="7"/>
  <c r="BG206" i="7"/>
  <c r="BG207" i="7"/>
  <c r="BG208" i="7"/>
  <c r="BG209" i="7"/>
  <c r="BG210" i="7"/>
  <c r="BG211" i="7"/>
  <c r="BG212" i="7"/>
  <c r="BG213" i="7"/>
  <c r="BG214" i="7"/>
  <c r="BG215" i="7"/>
  <c r="BG216" i="7"/>
  <c r="BG217" i="7"/>
  <c r="BG218" i="7"/>
  <c r="BG219" i="7"/>
  <c r="BG220" i="7"/>
  <c r="BG221" i="7"/>
  <c r="BG222" i="7"/>
  <c r="BG223" i="7"/>
  <c r="BG224" i="7"/>
  <c r="BG225" i="7"/>
  <c r="BG226" i="7"/>
  <c r="BG227" i="7"/>
  <c r="BG228" i="7"/>
  <c r="BG229" i="7"/>
  <c r="BG230" i="7"/>
  <c r="BG231" i="7"/>
  <c r="BG232" i="7"/>
  <c r="BG233" i="7"/>
  <c r="BG234" i="7"/>
  <c r="BG235" i="7"/>
  <c r="BG236" i="7"/>
  <c r="BG237" i="7"/>
  <c r="BG238" i="7"/>
  <c r="BG239" i="7"/>
  <c r="BG240" i="7"/>
  <c r="BG241" i="7"/>
  <c r="BG242" i="7"/>
  <c r="BG243" i="7"/>
  <c r="BG244" i="7"/>
  <c r="BG245" i="7"/>
  <c r="BG246" i="7"/>
  <c r="BG247" i="7"/>
  <c r="BG248" i="7"/>
  <c r="BG249" i="7"/>
  <c r="BG250" i="7"/>
  <c r="BG251" i="7"/>
  <c r="BG252" i="7"/>
  <c r="BG253" i="7"/>
  <c r="BG254" i="7"/>
  <c r="BG255" i="7"/>
  <c r="BG256" i="7"/>
  <c r="BG257" i="7"/>
  <c r="BG258" i="7"/>
  <c r="BG259" i="7"/>
  <c r="BG260" i="7"/>
  <c r="BG261" i="7"/>
  <c r="BG262" i="7"/>
  <c r="BG263" i="7"/>
  <c r="BG264" i="7"/>
  <c r="BG265" i="7"/>
  <c r="BG266" i="7"/>
  <c r="BG267" i="7"/>
  <c r="BG268" i="7"/>
  <c r="BG269" i="7"/>
  <c r="BG270" i="7"/>
  <c r="BG271" i="7"/>
  <c r="BG272" i="7"/>
  <c r="BG273" i="7"/>
  <c r="BG274" i="7"/>
  <c r="BG275" i="7"/>
  <c r="BG276" i="7"/>
  <c r="BG277" i="7"/>
  <c r="BG278" i="7"/>
  <c r="BG279" i="7"/>
  <c r="BG280" i="7"/>
  <c r="BG281" i="7"/>
  <c r="BG282" i="7"/>
  <c r="BG283" i="7"/>
  <c r="BG284" i="7"/>
  <c r="BG285" i="7"/>
  <c r="BG286" i="7"/>
  <c r="BG287" i="7"/>
  <c r="BG288" i="7"/>
  <c r="BG289" i="7"/>
  <c r="BG290" i="7"/>
  <c r="BG291" i="7"/>
  <c r="BG292" i="7"/>
  <c r="BG293" i="7"/>
  <c r="BG294" i="7"/>
  <c r="BG295" i="7"/>
  <c r="BG296" i="7"/>
  <c r="BG297" i="7"/>
  <c r="BG298" i="7"/>
  <c r="BG299" i="7"/>
  <c r="BG300" i="7"/>
  <c r="BG301" i="7"/>
  <c r="BG302" i="7"/>
  <c r="BG303" i="7"/>
  <c r="BG304" i="7"/>
  <c r="BG305" i="7"/>
  <c r="BG306" i="7"/>
  <c r="BG307" i="7"/>
  <c r="BG308" i="7"/>
  <c r="BG309" i="7"/>
  <c r="BG310" i="7"/>
  <c r="BG311" i="7"/>
  <c r="BG312" i="7"/>
  <c r="BG313" i="7"/>
  <c r="BG314" i="7"/>
  <c r="BG315" i="7"/>
  <c r="BG316" i="7"/>
  <c r="BG317" i="7"/>
  <c r="BG318" i="7"/>
  <c r="BG319" i="7"/>
  <c r="BG320" i="7"/>
  <c r="BG321" i="7"/>
  <c r="BG322" i="7"/>
  <c r="BG323" i="7"/>
  <c r="BG324" i="7"/>
  <c r="BG325" i="7"/>
  <c r="BG326" i="7"/>
  <c r="BG327" i="7"/>
  <c r="BG328" i="7"/>
  <c r="BG329" i="7"/>
  <c r="BG330" i="7"/>
  <c r="BG331" i="7"/>
  <c r="BG332" i="7"/>
  <c r="BG333" i="7"/>
  <c r="BG334" i="7"/>
  <c r="BG335" i="7"/>
  <c r="BG336" i="7"/>
  <c r="BG337" i="7"/>
  <c r="BG338" i="7"/>
  <c r="BG339" i="7"/>
  <c r="BG340" i="7"/>
  <c r="BG341" i="7"/>
  <c r="BG342" i="7"/>
  <c r="BG343" i="7"/>
  <c r="BG344" i="7"/>
  <c r="BG345" i="7"/>
  <c r="BG346" i="7"/>
  <c r="BG347" i="7"/>
  <c r="BG348" i="7"/>
  <c r="BG349" i="7"/>
  <c r="BG350" i="7"/>
  <c r="BG351" i="7"/>
  <c r="BG352" i="7"/>
  <c r="BG353" i="7"/>
  <c r="BG354" i="7"/>
  <c r="BG355" i="7"/>
  <c r="BG356" i="7"/>
  <c r="BG357" i="7"/>
  <c r="BG358" i="7"/>
  <c r="BG359" i="7"/>
  <c r="BG360" i="7"/>
  <c r="BG361" i="7"/>
  <c r="BG362" i="7"/>
  <c r="BG363" i="7"/>
  <c r="BG364" i="7"/>
  <c r="BG365" i="7"/>
  <c r="BG366" i="7"/>
  <c r="BG367" i="7"/>
  <c r="BG368" i="7"/>
  <c r="BG369" i="7"/>
  <c r="BG370" i="7"/>
  <c r="BG371" i="7"/>
  <c r="BG372" i="7"/>
  <c r="BG373" i="7"/>
  <c r="BG374" i="7"/>
  <c r="BG375" i="7"/>
  <c r="BG376" i="7"/>
  <c r="BG377" i="7"/>
  <c r="BG378" i="7"/>
  <c r="BG379" i="7"/>
  <c r="BG380" i="7"/>
  <c r="BG381" i="7"/>
  <c r="BG382" i="7"/>
  <c r="BG383" i="7"/>
  <c r="BG384" i="7"/>
  <c r="BG385" i="7"/>
  <c r="BG386" i="7"/>
  <c r="BG387" i="7"/>
  <c r="BG388" i="7"/>
  <c r="BG389" i="7"/>
  <c r="BG390" i="7"/>
  <c r="BG391" i="7"/>
  <c r="BG392" i="7"/>
  <c r="BG393" i="7"/>
  <c r="BG394" i="7"/>
  <c r="BG395" i="7"/>
  <c r="BG396" i="7"/>
  <c r="BG397" i="7"/>
  <c r="BG398" i="7"/>
  <c r="BG399" i="7"/>
  <c r="BG400" i="7"/>
  <c r="BG401" i="7"/>
  <c r="BG402" i="7"/>
  <c r="BG403" i="7"/>
  <c r="BG404" i="7"/>
  <c r="BG405" i="7"/>
  <c r="BG406" i="7"/>
  <c r="BG407" i="7"/>
  <c r="BG408" i="7"/>
  <c r="BG409" i="7"/>
  <c r="BG410" i="7"/>
  <c r="BG411" i="7"/>
  <c r="BG412" i="7"/>
  <c r="BG413" i="7"/>
  <c r="BG414" i="7"/>
  <c r="BG415" i="7"/>
  <c r="BG416" i="7"/>
  <c r="BG417" i="7"/>
  <c r="BG418" i="7"/>
  <c r="BG419" i="7"/>
  <c r="BG420" i="7"/>
  <c r="BG421" i="7"/>
  <c r="BG422" i="7"/>
  <c r="BG423" i="7"/>
  <c r="BG424" i="7"/>
  <c r="BG425" i="7"/>
  <c r="BG426" i="7"/>
  <c r="BG427" i="7"/>
  <c r="BG428" i="7"/>
  <c r="BG429" i="7"/>
  <c r="BG430" i="7"/>
  <c r="BG431" i="7"/>
  <c r="BG432" i="7"/>
  <c r="BG433" i="7"/>
  <c r="BG434" i="7"/>
  <c r="BG435" i="7"/>
  <c r="BG436" i="7"/>
  <c r="BG437" i="7"/>
  <c r="BG438" i="7"/>
  <c r="BG439" i="7"/>
  <c r="BG440" i="7"/>
  <c r="BG441" i="7"/>
  <c r="BG442" i="7"/>
  <c r="BG443" i="7"/>
  <c r="BG444" i="7"/>
  <c r="BG445" i="7"/>
  <c r="BG446" i="7"/>
  <c r="BG447" i="7"/>
  <c r="BG448" i="7"/>
  <c r="BG449" i="7"/>
  <c r="BG450" i="7"/>
  <c r="BG451" i="7"/>
  <c r="BG452" i="7"/>
  <c r="BG453" i="7"/>
  <c r="BG454" i="7"/>
  <c r="BG455" i="7"/>
  <c r="BG456" i="7"/>
  <c r="BG457" i="7"/>
  <c r="BG458" i="7"/>
  <c r="BG459" i="7"/>
  <c r="BG460" i="7"/>
  <c r="BG461" i="7"/>
  <c r="BG462" i="7"/>
  <c r="BG463" i="7"/>
  <c r="BG464" i="7"/>
  <c r="BG465" i="7"/>
  <c r="BG466" i="7"/>
  <c r="BG467" i="7"/>
  <c r="BG468" i="7"/>
  <c r="BG469" i="7"/>
  <c r="BG470" i="7"/>
  <c r="BG471" i="7"/>
  <c r="BG472" i="7"/>
  <c r="BG473" i="7"/>
  <c r="BG474" i="7"/>
  <c r="BG475" i="7"/>
  <c r="BG476" i="7"/>
  <c r="BG477" i="7"/>
  <c r="BG478" i="7"/>
  <c r="BG479" i="7"/>
  <c r="BG480" i="7"/>
  <c r="BG481" i="7"/>
  <c r="BG482" i="7"/>
  <c r="BG483" i="7"/>
  <c r="BG484" i="7"/>
  <c r="BG485" i="7"/>
  <c r="BG486" i="7"/>
  <c r="BG487" i="7"/>
  <c r="BG488" i="7"/>
  <c r="BG489" i="7"/>
  <c r="BG490" i="7"/>
  <c r="BG491" i="7"/>
  <c r="BG492" i="7"/>
  <c r="BG493" i="7"/>
  <c r="BG494" i="7"/>
  <c r="BG495" i="7"/>
  <c r="BG496" i="7"/>
  <c r="BG497" i="7"/>
  <c r="BG498" i="7"/>
  <c r="BG499" i="7"/>
  <c r="BG500" i="7"/>
  <c r="BG501" i="7"/>
  <c r="BG502" i="7"/>
  <c r="BG503" i="7"/>
  <c r="BG504" i="7"/>
  <c r="BG505" i="7"/>
  <c r="BG506" i="7"/>
  <c r="BG507" i="7"/>
  <c r="BG508" i="7"/>
  <c r="BG509" i="7"/>
  <c r="BG510" i="7"/>
  <c r="BG511" i="7"/>
  <c r="BG512" i="7"/>
  <c r="BG513" i="7"/>
  <c r="BG514" i="7"/>
  <c r="BG515" i="7"/>
  <c r="BG516" i="7"/>
  <c r="BG517" i="7"/>
  <c r="BG518" i="7"/>
  <c r="BG519" i="7"/>
  <c r="BG520" i="7"/>
  <c r="BG521" i="7"/>
  <c r="BG522" i="7"/>
  <c r="BG523" i="7"/>
  <c r="BG524" i="7"/>
  <c r="BG525" i="7"/>
  <c r="BG526" i="7"/>
  <c r="BG527" i="7"/>
  <c r="BG528" i="7"/>
  <c r="BG529" i="7"/>
  <c r="BG530" i="7"/>
  <c r="BG531" i="7"/>
  <c r="BG532" i="7"/>
  <c r="BG533" i="7"/>
  <c r="BG534" i="7"/>
  <c r="BG535" i="7"/>
  <c r="BG536" i="7"/>
  <c r="BG537" i="7"/>
  <c r="BG538" i="7"/>
  <c r="BG539" i="7"/>
  <c r="BG540" i="7"/>
  <c r="BG541" i="7"/>
  <c r="BG542" i="7"/>
  <c r="BG543" i="7"/>
  <c r="BG544" i="7"/>
  <c r="BG545" i="7"/>
  <c r="BG546" i="7"/>
  <c r="BG547" i="7"/>
  <c r="BG548" i="7"/>
  <c r="BG549" i="7"/>
  <c r="BG550" i="7"/>
  <c r="BG551" i="7"/>
  <c r="BG552" i="7"/>
  <c r="BG553" i="7"/>
  <c r="BG554" i="7"/>
  <c r="BG555" i="7"/>
  <c r="BG556" i="7"/>
  <c r="BG557" i="7"/>
  <c r="BG558" i="7"/>
  <c r="BG559" i="7"/>
  <c r="BG560" i="7"/>
  <c r="BG561" i="7"/>
  <c r="BG562" i="7"/>
  <c r="BG563" i="7"/>
  <c r="BG564" i="7"/>
  <c r="BG565" i="7"/>
  <c r="BG566" i="7"/>
  <c r="BG567" i="7"/>
  <c r="BG568" i="7"/>
  <c r="BG569" i="7"/>
  <c r="BG570" i="7"/>
  <c r="BG571" i="7"/>
  <c r="BG572" i="7"/>
  <c r="BG573" i="7"/>
  <c r="BG574" i="7"/>
  <c r="BG575" i="7"/>
  <c r="BG576" i="7"/>
  <c r="BG577" i="7"/>
  <c r="BG578" i="7"/>
  <c r="BG579" i="7"/>
  <c r="BG580" i="7"/>
  <c r="BG581" i="7"/>
  <c r="BG582" i="7"/>
  <c r="BG583" i="7"/>
  <c r="BG584" i="7"/>
  <c r="BG585" i="7"/>
  <c r="BG586" i="7"/>
  <c r="BG587" i="7"/>
  <c r="BG588" i="7"/>
  <c r="BG589" i="7"/>
  <c r="BG590" i="7"/>
  <c r="BG591" i="7"/>
  <c r="BG592" i="7"/>
  <c r="BG593" i="7"/>
  <c r="BG594" i="7"/>
  <c r="BG595" i="7"/>
  <c r="BG596" i="7"/>
  <c r="BG597" i="7"/>
  <c r="BG598" i="7"/>
  <c r="BG599" i="7"/>
  <c r="BG600" i="7"/>
  <c r="BG601" i="7"/>
  <c r="BG602" i="7"/>
  <c r="BG603" i="7"/>
  <c r="BG604" i="7"/>
  <c r="BG605" i="7"/>
  <c r="BG606" i="7"/>
  <c r="BG607" i="7"/>
  <c r="BG608" i="7"/>
  <c r="BG609" i="7"/>
  <c r="BG610" i="7"/>
  <c r="BG611" i="7"/>
  <c r="BG612" i="7"/>
  <c r="BG613" i="7"/>
  <c r="BG614" i="7"/>
  <c r="BG615" i="7"/>
  <c r="BG616" i="7"/>
  <c r="BG617" i="7"/>
  <c r="BG618" i="7"/>
  <c r="BG619" i="7"/>
  <c r="BG620" i="7"/>
  <c r="BG621" i="7"/>
  <c r="BG622" i="7"/>
  <c r="BG623" i="7"/>
  <c r="BG624" i="7"/>
  <c r="BG625" i="7"/>
  <c r="BG626" i="7"/>
  <c r="BG627" i="7"/>
  <c r="BG628" i="7"/>
  <c r="BG629" i="7"/>
  <c r="BG630" i="7"/>
  <c r="BG631" i="7"/>
  <c r="BG632" i="7"/>
  <c r="BG633" i="7"/>
  <c r="BG634" i="7"/>
  <c r="BG635" i="7"/>
  <c r="BG636" i="7"/>
  <c r="BG637" i="7"/>
  <c r="BG638" i="7"/>
  <c r="BG639" i="7"/>
  <c r="BG640" i="7"/>
  <c r="BG641" i="7"/>
  <c r="BG642" i="7"/>
  <c r="BG643" i="7"/>
  <c r="BG644" i="7"/>
  <c r="BG645" i="7"/>
  <c r="BG646" i="7"/>
  <c r="BG647" i="7"/>
  <c r="BG648" i="7"/>
  <c r="BG649" i="7"/>
  <c r="BG650" i="7"/>
  <c r="BG651" i="7"/>
  <c r="BG652" i="7"/>
  <c r="BG653" i="7"/>
  <c r="BG654" i="7"/>
  <c r="BG655" i="7"/>
  <c r="BG656" i="7"/>
  <c r="BG657" i="7"/>
  <c r="BG658" i="7"/>
  <c r="BG659" i="7"/>
  <c r="BG660" i="7"/>
  <c r="BG661" i="7"/>
  <c r="BG662" i="7"/>
  <c r="BG663" i="7"/>
  <c r="BG664" i="7"/>
  <c r="BG665" i="7"/>
  <c r="BG666" i="7"/>
  <c r="BG667" i="7"/>
  <c r="BG668" i="7"/>
  <c r="BG669" i="7"/>
  <c r="BG670" i="7"/>
  <c r="BG671" i="7"/>
  <c r="BG672" i="7"/>
  <c r="BG673" i="7"/>
  <c r="BG674" i="7"/>
  <c r="BG675" i="7"/>
  <c r="BG676" i="7"/>
  <c r="BG677" i="7"/>
  <c r="BG678" i="7"/>
  <c r="BG679" i="7"/>
  <c r="BG680" i="7"/>
  <c r="BG681" i="7"/>
  <c r="BG682" i="7"/>
  <c r="BG683" i="7"/>
  <c r="BG684" i="7"/>
  <c r="BG685" i="7"/>
  <c r="BG686" i="7"/>
  <c r="BG687" i="7"/>
  <c r="BG688" i="7"/>
  <c r="BG689" i="7"/>
  <c r="BG690" i="7"/>
  <c r="BG691" i="7"/>
  <c r="BG692" i="7"/>
  <c r="BG693" i="7"/>
  <c r="BG694" i="7"/>
  <c r="BG695" i="7"/>
  <c r="BG696" i="7"/>
  <c r="BG697" i="7"/>
  <c r="BG698" i="7"/>
  <c r="BG699" i="7"/>
  <c r="BG700" i="7"/>
  <c r="BG701" i="7"/>
  <c r="BG702" i="7"/>
  <c r="BG703" i="7"/>
  <c r="BG704" i="7"/>
  <c r="BG705" i="7"/>
  <c r="BG706" i="7"/>
  <c r="BG707" i="7"/>
  <c r="BG708" i="7"/>
  <c r="BG709" i="7"/>
  <c r="BG710" i="7"/>
  <c r="BG711" i="7"/>
  <c r="BG712" i="7"/>
  <c r="BG713" i="7"/>
  <c r="BG714" i="7"/>
  <c r="BG715" i="7"/>
  <c r="BG716" i="7"/>
  <c r="BG717" i="7"/>
  <c r="BG718" i="7"/>
  <c r="BG719" i="7"/>
  <c r="BG720" i="7"/>
  <c r="BG721" i="7"/>
  <c r="BG722" i="7"/>
  <c r="BG723" i="7"/>
  <c r="BG724" i="7"/>
  <c r="BG725" i="7"/>
  <c r="BG726" i="7"/>
  <c r="BG727" i="7"/>
  <c r="BG728" i="7"/>
  <c r="BG729" i="7"/>
  <c r="BG730" i="7"/>
  <c r="BG731" i="7"/>
  <c r="BG732" i="7"/>
  <c r="BG733" i="7"/>
  <c r="BG734" i="7"/>
  <c r="BG735" i="7"/>
  <c r="BG736" i="7"/>
  <c r="BG737" i="7"/>
  <c r="BG738" i="7"/>
  <c r="BG739" i="7"/>
  <c r="BG740" i="7"/>
  <c r="BG741" i="7"/>
  <c r="BG742" i="7"/>
  <c r="BG743" i="7"/>
  <c r="BG744" i="7"/>
  <c r="BG745" i="7"/>
  <c r="BG746" i="7"/>
  <c r="BG747" i="7"/>
  <c r="BG748" i="7"/>
  <c r="BG749" i="7"/>
  <c r="BG750" i="7"/>
  <c r="BG751" i="7"/>
  <c r="BG752" i="7"/>
  <c r="BG753" i="7"/>
  <c r="BG754" i="7"/>
  <c r="BG755" i="7"/>
  <c r="BG756" i="7"/>
  <c r="BG757" i="7"/>
  <c r="BG758" i="7"/>
  <c r="BG759" i="7"/>
  <c r="BG760" i="7"/>
  <c r="BG761" i="7"/>
  <c r="BG762" i="7"/>
  <c r="BG763" i="7"/>
  <c r="BG764" i="7"/>
  <c r="BG765" i="7"/>
  <c r="BG766" i="7"/>
  <c r="BG767" i="7"/>
  <c r="BG768" i="7"/>
  <c r="BG769" i="7"/>
  <c r="BG770" i="7"/>
  <c r="BG771" i="7"/>
  <c r="BG772" i="7"/>
  <c r="BG773" i="7"/>
  <c r="BG774" i="7"/>
  <c r="BG775" i="7"/>
  <c r="BG776" i="7"/>
  <c r="BG777" i="7"/>
  <c r="BG778" i="7"/>
  <c r="BG779" i="7"/>
  <c r="BG780" i="7"/>
  <c r="BG781" i="7"/>
  <c r="BG782" i="7"/>
  <c r="BG783" i="7"/>
  <c r="BG784" i="7"/>
  <c r="BG785" i="7"/>
  <c r="BG786" i="7"/>
  <c r="BG787" i="7"/>
  <c r="BG788" i="7"/>
  <c r="BG789" i="7"/>
  <c r="BG790" i="7"/>
  <c r="BG791" i="7"/>
  <c r="BG792" i="7"/>
  <c r="BG793" i="7"/>
  <c r="BG794" i="7"/>
  <c r="BG795" i="7"/>
  <c r="BG796" i="7"/>
  <c r="BG797" i="7"/>
  <c r="BG798" i="7"/>
  <c r="BG799" i="7"/>
  <c r="BG800" i="7"/>
  <c r="BG801" i="7"/>
  <c r="BG802" i="7"/>
  <c r="BG803" i="7"/>
  <c r="BG804" i="7"/>
  <c r="BG805" i="7"/>
  <c r="BG806" i="7"/>
  <c r="BG807" i="7"/>
  <c r="BG808" i="7"/>
  <c r="BG809" i="7"/>
  <c r="BG810" i="7"/>
  <c r="BG811" i="7"/>
  <c r="BG812" i="7"/>
  <c r="BG813" i="7"/>
  <c r="BG814" i="7"/>
  <c r="BG815" i="7"/>
  <c r="BG816" i="7"/>
  <c r="BG817" i="7"/>
  <c r="BG818" i="7"/>
  <c r="BG819" i="7"/>
  <c r="BG820" i="7"/>
  <c r="BG821" i="7"/>
  <c r="BG822" i="7"/>
  <c r="BG823" i="7"/>
  <c r="BG824" i="7"/>
  <c r="BG825" i="7"/>
  <c r="BG826" i="7"/>
  <c r="BG827" i="7"/>
  <c r="BG828" i="7"/>
  <c r="BG829" i="7"/>
  <c r="BG830" i="7"/>
  <c r="BG831" i="7"/>
  <c r="BG832" i="7"/>
  <c r="BG833" i="7"/>
  <c r="BG834" i="7"/>
  <c r="BG835" i="7"/>
  <c r="BG836" i="7"/>
  <c r="BG837" i="7"/>
  <c r="BG838" i="7"/>
  <c r="BG839" i="7"/>
  <c r="BG840" i="7"/>
  <c r="BG841" i="7"/>
  <c r="BG842" i="7"/>
  <c r="BG843" i="7"/>
  <c r="BG844" i="7"/>
  <c r="BG845" i="7"/>
  <c r="BG846" i="7"/>
  <c r="BG847" i="7"/>
  <c r="BG848" i="7"/>
  <c r="BG849" i="7"/>
  <c r="BG850" i="7"/>
  <c r="BG851" i="7"/>
  <c r="BG852" i="7"/>
  <c r="BG853" i="7"/>
  <c r="BG854" i="7"/>
  <c r="BG855" i="7"/>
  <c r="BG856" i="7"/>
  <c r="BG857" i="7"/>
  <c r="BG858" i="7"/>
  <c r="BG859" i="7"/>
  <c r="BG860" i="7"/>
  <c r="BG861" i="7"/>
  <c r="BG862" i="7"/>
  <c r="BG863" i="7"/>
  <c r="BG864" i="7"/>
  <c r="BG865" i="7"/>
  <c r="BG866" i="7"/>
  <c r="BG867" i="7"/>
  <c r="BG868" i="7"/>
  <c r="BG869" i="7"/>
  <c r="BG870" i="7"/>
  <c r="BG871" i="7"/>
  <c r="BG872" i="7"/>
  <c r="BG873" i="7"/>
  <c r="AM13" i="6" l="1"/>
  <c r="AN13" i="6" s="1"/>
  <c r="M30" i="5" l="1"/>
  <c r="N30" i="5" s="1"/>
  <c r="N44" i="5"/>
  <c r="N58" i="5"/>
  <c r="N72" i="5"/>
  <c r="N86" i="5"/>
  <c r="N100" i="5"/>
  <c r="N114" i="5"/>
  <c r="N128" i="5"/>
  <c r="N156" i="5"/>
  <c r="N170" i="5"/>
  <c r="N184" i="5"/>
  <c r="N142" i="5"/>
  <c r="F3" i="7" l="1"/>
  <c r="G3" i="7"/>
  <c r="K884" i="6"/>
  <c r="H8" i="6" l="1"/>
  <c r="G8" i="6"/>
  <c r="U8" i="6" l="1"/>
  <c r="J8" i="6"/>
  <c r="K8" i="6" l="1"/>
  <c r="S5" i="1"/>
  <c r="BC787" i="7"/>
  <c r="BD787" i="7" s="1"/>
  <c r="BC788" i="7"/>
  <c r="BD788" i="7" s="1"/>
  <c r="BC789" i="7"/>
  <c r="BD789" i="7" s="1"/>
  <c r="BC790" i="7"/>
  <c r="BD790" i="7" s="1"/>
  <c r="BC791" i="7"/>
  <c r="BD791" i="7" s="1"/>
  <c r="BC792" i="7"/>
  <c r="BD792" i="7" s="1"/>
  <c r="BC793" i="7"/>
  <c r="BD793" i="7" s="1"/>
  <c r="BC794" i="7"/>
  <c r="BD794" i="7" s="1"/>
  <c r="BC795" i="7"/>
  <c r="BD795" i="7" s="1"/>
  <c r="BC796" i="7"/>
  <c r="BD796" i="7" s="1"/>
  <c r="BC797" i="7"/>
  <c r="BD797" i="7" s="1"/>
  <c r="BC798" i="7"/>
  <c r="BD798" i="7" s="1"/>
  <c r="BC799" i="7"/>
  <c r="BD799" i="7" s="1"/>
  <c r="BC800" i="7"/>
  <c r="BD800" i="7" s="1"/>
  <c r="BC801" i="7"/>
  <c r="BD801" i="7" s="1"/>
  <c r="BC802" i="7"/>
  <c r="BD802" i="7" s="1"/>
  <c r="BC803" i="7"/>
  <c r="BD803" i="7" s="1"/>
  <c r="BC804" i="7"/>
  <c r="BD804" i="7" s="1"/>
  <c r="BC805" i="7"/>
  <c r="BD805" i="7" s="1"/>
  <c r="BC806" i="7"/>
  <c r="BD806" i="7" s="1"/>
  <c r="BC807" i="7"/>
  <c r="BD807" i="7" s="1"/>
  <c r="BC808" i="7"/>
  <c r="BD808" i="7" s="1"/>
  <c r="BC809" i="7"/>
  <c r="BD809" i="7" s="1"/>
  <c r="BC810" i="7"/>
  <c r="BD810" i="7" s="1"/>
  <c r="BC811" i="7"/>
  <c r="BD811" i="7" s="1"/>
  <c r="BC812" i="7"/>
  <c r="BD812" i="7" s="1"/>
  <c r="BC813" i="7"/>
  <c r="BD813" i="7" s="1"/>
  <c r="BC814" i="7"/>
  <c r="BD814" i="7" s="1"/>
  <c r="BC815" i="7"/>
  <c r="BD815" i="7" s="1"/>
  <c r="BC816" i="7"/>
  <c r="BD816" i="7" s="1"/>
  <c r="BC817" i="7"/>
  <c r="BD817" i="7" s="1"/>
  <c r="BC818" i="7"/>
  <c r="BD818" i="7" s="1"/>
  <c r="BC819" i="7"/>
  <c r="BD819" i="7" s="1"/>
  <c r="BC820" i="7"/>
  <c r="BD820" i="7" s="1"/>
  <c r="BC821" i="7"/>
  <c r="BD821" i="7" s="1"/>
  <c r="BC822" i="7"/>
  <c r="BD822" i="7" s="1"/>
  <c r="BC823" i="7"/>
  <c r="BD823" i="7" s="1"/>
  <c r="BC824" i="7"/>
  <c r="BD824" i="7" s="1"/>
  <c r="BC825" i="7"/>
  <c r="BD825" i="7" s="1"/>
  <c r="BC826" i="7"/>
  <c r="BD826" i="7" s="1"/>
  <c r="BC827" i="7"/>
  <c r="BD827" i="7" s="1"/>
  <c r="BC828" i="7"/>
  <c r="BD828" i="7" s="1"/>
  <c r="BC829" i="7"/>
  <c r="BD829" i="7" s="1"/>
  <c r="BC830" i="7"/>
  <c r="BD830" i="7" s="1"/>
  <c r="BC831" i="7"/>
  <c r="BD831" i="7" s="1"/>
  <c r="BC832" i="7"/>
  <c r="BD832" i="7" s="1"/>
  <c r="BC833" i="7"/>
  <c r="BD833" i="7" s="1"/>
  <c r="BC834" i="7"/>
  <c r="BD834" i="7" s="1"/>
  <c r="BC835" i="7"/>
  <c r="BD835" i="7" s="1"/>
  <c r="BC836" i="7"/>
  <c r="BD836" i="7" s="1"/>
  <c r="BC837" i="7"/>
  <c r="BD837" i="7" s="1"/>
  <c r="BC838" i="7"/>
  <c r="BD838" i="7" s="1"/>
  <c r="BC839" i="7"/>
  <c r="BD839" i="7" s="1"/>
  <c r="BC840" i="7"/>
  <c r="BD840" i="7" s="1"/>
  <c r="BC841" i="7"/>
  <c r="BD841" i="7" s="1"/>
  <c r="BC842" i="7"/>
  <c r="BD842" i="7" s="1"/>
  <c r="BC843" i="7"/>
  <c r="BD843" i="7" s="1"/>
  <c r="B841" i="7"/>
  <c r="D841" i="7"/>
  <c r="E841" i="7"/>
  <c r="F841" i="7"/>
  <c r="G841" i="7"/>
  <c r="B842" i="7"/>
  <c r="D842" i="7"/>
  <c r="E842" i="7"/>
  <c r="F842" i="7"/>
  <c r="G842" i="7"/>
  <c r="B843" i="7"/>
  <c r="D843" i="7"/>
  <c r="E843" i="7"/>
  <c r="F843" i="7"/>
  <c r="G843" i="7"/>
  <c r="B787" i="7"/>
  <c r="D787" i="7"/>
  <c r="E787" i="7"/>
  <c r="F787" i="7"/>
  <c r="G787" i="7"/>
  <c r="B788" i="7"/>
  <c r="D788" i="7"/>
  <c r="E788" i="7"/>
  <c r="F788" i="7"/>
  <c r="G788" i="7"/>
  <c r="B789" i="7"/>
  <c r="D789" i="7"/>
  <c r="E789" i="7"/>
  <c r="F789" i="7"/>
  <c r="G789" i="7"/>
  <c r="B790" i="7"/>
  <c r="D790" i="7"/>
  <c r="E790" i="7"/>
  <c r="F790" i="7"/>
  <c r="G790" i="7"/>
  <c r="B791" i="7"/>
  <c r="D791" i="7"/>
  <c r="E791" i="7"/>
  <c r="F791" i="7"/>
  <c r="G791" i="7"/>
  <c r="B792" i="7"/>
  <c r="D792" i="7"/>
  <c r="E792" i="7"/>
  <c r="F792" i="7"/>
  <c r="G792" i="7"/>
  <c r="B793" i="7"/>
  <c r="D793" i="7"/>
  <c r="E793" i="7"/>
  <c r="F793" i="7"/>
  <c r="G793" i="7"/>
  <c r="B794" i="7"/>
  <c r="D794" i="7"/>
  <c r="E794" i="7"/>
  <c r="F794" i="7"/>
  <c r="G794" i="7"/>
  <c r="B795" i="7"/>
  <c r="D795" i="7"/>
  <c r="E795" i="7"/>
  <c r="F795" i="7"/>
  <c r="G795" i="7"/>
  <c r="B796" i="7"/>
  <c r="D796" i="7"/>
  <c r="E796" i="7"/>
  <c r="F796" i="7"/>
  <c r="G796" i="7"/>
  <c r="B797" i="7"/>
  <c r="D797" i="7"/>
  <c r="E797" i="7"/>
  <c r="F797" i="7"/>
  <c r="G797" i="7"/>
  <c r="B798" i="7"/>
  <c r="D798" i="7"/>
  <c r="E798" i="7"/>
  <c r="F798" i="7"/>
  <c r="G798" i="7"/>
  <c r="B799" i="7"/>
  <c r="D799" i="7"/>
  <c r="E799" i="7"/>
  <c r="F799" i="7"/>
  <c r="G799" i="7"/>
  <c r="B800" i="7"/>
  <c r="D800" i="7"/>
  <c r="E800" i="7"/>
  <c r="F800" i="7"/>
  <c r="G800" i="7"/>
  <c r="B801" i="7"/>
  <c r="D801" i="7"/>
  <c r="E801" i="7"/>
  <c r="F801" i="7"/>
  <c r="G801" i="7"/>
  <c r="B802" i="7"/>
  <c r="D802" i="7"/>
  <c r="E802" i="7"/>
  <c r="F802" i="7"/>
  <c r="G802" i="7"/>
  <c r="B803" i="7"/>
  <c r="D803" i="7"/>
  <c r="E803" i="7"/>
  <c r="F803" i="7"/>
  <c r="G803" i="7"/>
  <c r="B804" i="7"/>
  <c r="D804" i="7"/>
  <c r="E804" i="7"/>
  <c r="F804" i="7"/>
  <c r="G804" i="7"/>
  <c r="B805" i="7"/>
  <c r="D805" i="7"/>
  <c r="E805" i="7"/>
  <c r="F805" i="7"/>
  <c r="G805" i="7"/>
  <c r="B806" i="7"/>
  <c r="D806" i="7"/>
  <c r="E806" i="7"/>
  <c r="F806" i="7"/>
  <c r="G806" i="7"/>
  <c r="B807" i="7"/>
  <c r="D807" i="7"/>
  <c r="E807" i="7"/>
  <c r="F807" i="7"/>
  <c r="G807" i="7"/>
  <c r="B808" i="7"/>
  <c r="D808" i="7"/>
  <c r="E808" i="7"/>
  <c r="F808" i="7"/>
  <c r="G808" i="7"/>
  <c r="B809" i="7"/>
  <c r="D809" i="7"/>
  <c r="E809" i="7"/>
  <c r="F809" i="7"/>
  <c r="G809" i="7"/>
  <c r="B810" i="7"/>
  <c r="D810" i="7"/>
  <c r="E810" i="7"/>
  <c r="F810" i="7"/>
  <c r="G810" i="7"/>
  <c r="B811" i="7"/>
  <c r="D811" i="7"/>
  <c r="E811" i="7"/>
  <c r="F811" i="7"/>
  <c r="G811" i="7"/>
  <c r="B812" i="7"/>
  <c r="D812" i="7"/>
  <c r="E812" i="7"/>
  <c r="F812" i="7"/>
  <c r="G812" i="7"/>
  <c r="B813" i="7"/>
  <c r="D813" i="7"/>
  <c r="E813" i="7"/>
  <c r="F813" i="7"/>
  <c r="G813" i="7"/>
  <c r="B814" i="7"/>
  <c r="D814" i="7"/>
  <c r="E814" i="7"/>
  <c r="F814" i="7"/>
  <c r="G814" i="7"/>
  <c r="B815" i="7"/>
  <c r="D815" i="7"/>
  <c r="E815" i="7"/>
  <c r="F815" i="7"/>
  <c r="G815" i="7"/>
  <c r="B816" i="7"/>
  <c r="D816" i="7"/>
  <c r="E816" i="7"/>
  <c r="F816" i="7"/>
  <c r="G816" i="7"/>
  <c r="B817" i="7"/>
  <c r="D817" i="7"/>
  <c r="E817" i="7"/>
  <c r="F817" i="7"/>
  <c r="G817" i="7"/>
  <c r="B818" i="7"/>
  <c r="D818" i="7"/>
  <c r="E818" i="7"/>
  <c r="F818" i="7"/>
  <c r="G818" i="7"/>
  <c r="B819" i="7"/>
  <c r="D819" i="7"/>
  <c r="E819" i="7"/>
  <c r="F819" i="7"/>
  <c r="G819" i="7"/>
  <c r="B820" i="7"/>
  <c r="D820" i="7"/>
  <c r="E820" i="7"/>
  <c r="F820" i="7"/>
  <c r="G820" i="7"/>
  <c r="B821" i="7"/>
  <c r="D821" i="7"/>
  <c r="E821" i="7"/>
  <c r="F821" i="7"/>
  <c r="G821" i="7"/>
  <c r="B822" i="7"/>
  <c r="D822" i="7"/>
  <c r="E822" i="7"/>
  <c r="F822" i="7"/>
  <c r="G822" i="7"/>
  <c r="B823" i="7"/>
  <c r="D823" i="7"/>
  <c r="E823" i="7"/>
  <c r="F823" i="7"/>
  <c r="G823" i="7"/>
  <c r="B824" i="7"/>
  <c r="D824" i="7"/>
  <c r="E824" i="7"/>
  <c r="F824" i="7"/>
  <c r="G824" i="7"/>
  <c r="B825" i="7"/>
  <c r="D825" i="7"/>
  <c r="E825" i="7"/>
  <c r="F825" i="7"/>
  <c r="G825" i="7"/>
  <c r="B826" i="7"/>
  <c r="D826" i="7"/>
  <c r="E826" i="7"/>
  <c r="F826" i="7"/>
  <c r="G826" i="7"/>
  <c r="B827" i="7"/>
  <c r="D827" i="7"/>
  <c r="E827" i="7"/>
  <c r="F827" i="7"/>
  <c r="G827" i="7"/>
  <c r="B828" i="7"/>
  <c r="D828" i="7"/>
  <c r="E828" i="7"/>
  <c r="F828" i="7"/>
  <c r="G828" i="7"/>
  <c r="B829" i="7"/>
  <c r="D829" i="7"/>
  <c r="E829" i="7"/>
  <c r="F829" i="7"/>
  <c r="G829" i="7"/>
  <c r="B830" i="7"/>
  <c r="D830" i="7"/>
  <c r="E830" i="7"/>
  <c r="F830" i="7"/>
  <c r="G830" i="7"/>
  <c r="B831" i="7"/>
  <c r="D831" i="7"/>
  <c r="E831" i="7"/>
  <c r="F831" i="7"/>
  <c r="G831" i="7"/>
  <c r="B832" i="7"/>
  <c r="D832" i="7"/>
  <c r="E832" i="7"/>
  <c r="F832" i="7"/>
  <c r="G832" i="7"/>
  <c r="B833" i="7"/>
  <c r="D833" i="7"/>
  <c r="E833" i="7"/>
  <c r="F833" i="7"/>
  <c r="G833" i="7"/>
  <c r="B834" i="7"/>
  <c r="D834" i="7"/>
  <c r="E834" i="7"/>
  <c r="F834" i="7"/>
  <c r="G834" i="7"/>
  <c r="B835" i="7"/>
  <c r="D835" i="7"/>
  <c r="E835" i="7"/>
  <c r="F835" i="7"/>
  <c r="G835" i="7"/>
  <c r="B836" i="7"/>
  <c r="D836" i="7"/>
  <c r="E836" i="7"/>
  <c r="F836" i="7"/>
  <c r="G836" i="7"/>
  <c r="B837" i="7"/>
  <c r="D837" i="7"/>
  <c r="E837" i="7"/>
  <c r="F837" i="7"/>
  <c r="G837" i="7"/>
  <c r="B838" i="7"/>
  <c r="D838" i="7"/>
  <c r="E838" i="7"/>
  <c r="F838" i="7"/>
  <c r="G838" i="7"/>
  <c r="B839" i="7"/>
  <c r="D839" i="7"/>
  <c r="E839" i="7"/>
  <c r="F839" i="7"/>
  <c r="G839" i="7"/>
  <c r="B840" i="7"/>
  <c r="D840" i="7"/>
  <c r="E840" i="7"/>
  <c r="F840" i="7"/>
  <c r="G840" i="7"/>
  <c r="L8" i="6"/>
  <c r="X851" i="6" l="1"/>
  <c r="K851" i="6" s="1"/>
  <c r="X847" i="6"/>
  <c r="K847" i="6" s="1"/>
  <c r="X843" i="6"/>
  <c r="K843" i="6" s="1"/>
  <c r="X839" i="6"/>
  <c r="K839" i="6" s="1"/>
  <c r="X835" i="6"/>
  <c r="K835" i="6" s="1"/>
  <c r="X831" i="6"/>
  <c r="K831" i="6" s="1"/>
  <c r="X827" i="6"/>
  <c r="K827" i="6" s="1"/>
  <c r="X823" i="6"/>
  <c r="K823" i="6" s="1"/>
  <c r="X819" i="6"/>
  <c r="K819" i="6" s="1"/>
  <c r="X815" i="6"/>
  <c r="K815" i="6" s="1"/>
  <c r="X811" i="6"/>
  <c r="K811" i="6" s="1"/>
  <c r="X807" i="6"/>
  <c r="K807" i="6" s="1"/>
  <c r="X803" i="6"/>
  <c r="K803" i="6" s="1"/>
  <c r="X799" i="6"/>
  <c r="K799" i="6" s="1"/>
  <c r="X852" i="6"/>
  <c r="K852" i="6" s="1"/>
  <c r="X848" i="6"/>
  <c r="K848" i="6" s="1"/>
  <c r="X844" i="6"/>
  <c r="K844" i="6" s="1"/>
  <c r="X840" i="6"/>
  <c r="K840" i="6" s="1"/>
  <c r="X836" i="6"/>
  <c r="K836" i="6" s="1"/>
  <c r="X832" i="6"/>
  <c r="K832" i="6" s="1"/>
  <c r="X828" i="6"/>
  <c r="K828" i="6" s="1"/>
  <c r="X824" i="6"/>
  <c r="K824" i="6" s="1"/>
  <c r="X820" i="6"/>
  <c r="K820" i="6" s="1"/>
  <c r="X816" i="6"/>
  <c r="K816" i="6" s="1"/>
  <c r="X812" i="6"/>
  <c r="K812" i="6" s="1"/>
  <c r="X808" i="6"/>
  <c r="K808" i="6" s="1"/>
  <c r="X804" i="6"/>
  <c r="K804" i="6" s="1"/>
  <c r="X800" i="6"/>
  <c r="K800" i="6" s="1"/>
  <c r="X853" i="6"/>
  <c r="K853" i="6" s="1"/>
  <c r="X849" i="6"/>
  <c r="K849" i="6" s="1"/>
  <c r="X845" i="6"/>
  <c r="K845" i="6" s="1"/>
  <c r="X841" i="6"/>
  <c r="K841" i="6" s="1"/>
  <c r="X837" i="6"/>
  <c r="K837" i="6" s="1"/>
  <c r="X833" i="6"/>
  <c r="K833" i="6" s="1"/>
  <c r="X829" i="6"/>
  <c r="K829" i="6" s="1"/>
  <c r="X825" i="6"/>
  <c r="K825" i="6" s="1"/>
  <c r="X821" i="6"/>
  <c r="K821" i="6" s="1"/>
  <c r="X817" i="6"/>
  <c r="K817" i="6" s="1"/>
  <c r="X813" i="6"/>
  <c r="K813" i="6" s="1"/>
  <c r="X809" i="6"/>
  <c r="K809" i="6" s="1"/>
  <c r="X805" i="6"/>
  <c r="K805" i="6" s="1"/>
  <c r="X801" i="6"/>
  <c r="K801" i="6" s="1"/>
  <c r="X797" i="6"/>
  <c r="K797" i="6" s="1"/>
  <c r="X850" i="6"/>
  <c r="K850" i="6" s="1"/>
  <c r="X846" i="6"/>
  <c r="K846" i="6" s="1"/>
  <c r="X842" i="6"/>
  <c r="K842" i="6" s="1"/>
  <c r="X838" i="6"/>
  <c r="K838" i="6" s="1"/>
  <c r="X834" i="6"/>
  <c r="K834" i="6" s="1"/>
  <c r="X830" i="6"/>
  <c r="K830" i="6" s="1"/>
  <c r="X826" i="6"/>
  <c r="K826" i="6" s="1"/>
  <c r="X822" i="6"/>
  <c r="K822" i="6" s="1"/>
  <c r="X818" i="6"/>
  <c r="K818" i="6" s="1"/>
  <c r="X814" i="6"/>
  <c r="K814" i="6" s="1"/>
  <c r="X810" i="6"/>
  <c r="K810" i="6" s="1"/>
  <c r="X806" i="6"/>
  <c r="K806" i="6" s="1"/>
  <c r="X802" i="6"/>
  <c r="K802" i="6" s="1"/>
  <c r="X798" i="6"/>
  <c r="K798" i="6" s="1"/>
  <c r="B576" i="7"/>
  <c r="D576" i="7"/>
  <c r="E576" i="7"/>
  <c r="F576" i="7"/>
  <c r="G576" i="7"/>
  <c r="BC576" i="7"/>
  <c r="BD576" i="7" s="1"/>
  <c r="B577" i="7"/>
  <c r="D577" i="7"/>
  <c r="E577" i="7"/>
  <c r="F577" i="7"/>
  <c r="G577" i="7"/>
  <c r="BC577" i="7"/>
  <c r="BD577" i="7" s="1"/>
  <c r="B578" i="7"/>
  <c r="D578" i="7"/>
  <c r="E578" i="7"/>
  <c r="F578" i="7"/>
  <c r="G578" i="7"/>
  <c r="BC578" i="7"/>
  <c r="BD578" i="7" s="1"/>
  <c r="B579" i="7"/>
  <c r="D579" i="7"/>
  <c r="E579" i="7"/>
  <c r="F579" i="7"/>
  <c r="G579" i="7"/>
  <c r="BC579" i="7"/>
  <c r="BD579" i="7" s="1"/>
  <c r="B580" i="7"/>
  <c r="D580" i="7"/>
  <c r="E580" i="7"/>
  <c r="F580" i="7"/>
  <c r="G580" i="7"/>
  <c r="BC580" i="7"/>
  <c r="BD580" i="7" s="1"/>
  <c r="B581" i="7"/>
  <c r="D581" i="7"/>
  <c r="E581" i="7"/>
  <c r="F581" i="7"/>
  <c r="G581" i="7"/>
  <c r="BC581" i="7"/>
  <c r="BD581" i="7" s="1"/>
  <c r="B582" i="7"/>
  <c r="D582" i="7"/>
  <c r="E582" i="7"/>
  <c r="F582" i="7"/>
  <c r="G582" i="7"/>
  <c r="BC582" i="7"/>
  <c r="BD582" i="7" s="1"/>
  <c r="B583" i="7"/>
  <c r="D583" i="7"/>
  <c r="E583" i="7"/>
  <c r="F583" i="7"/>
  <c r="G583" i="7"/>
  <c r="BC583" i="7"/>
  <c r="BD583" i="7" s="1"/>
  <c r="B584" i="7"/>
  <c r="D584" i="7"/>
  <c r="E584" i="7"/>
  <c r="F584" i="7"/>
  <c r="G584" i="7"/>
  <c r="BC584" i="7"/>
  <c r="BD584" i="7" s="1"/>
  <c r="B585" i="7"/>
  <c r="D585" i="7"/>
  <c r="E585" i="7"/>
  <c r="F585" i="7"/>
  <c r="G585" i="7"/>
  <c r="BC585" i="7"/>
  <c r="BD585" i="7" s="1"/>
  <c r="B586" i="7"/>
  <c r="D586" i="7"/>
  <c r="E586" i="7"/>
  <c r="F586" i="7"/>
  <c r="G586" i="7"/>
  <c r="BC586" i="7"/>
  <c r="BD586" i="7" s="1"/>
  <c r="B587" i="7"/>
  <c r="D587" i="7"/>
  <c r="E587" i="7"/>
  <c r="F587" i="7"/>
  <c r="G587" i="7"/>
  <c r="BC587" i="7"/>
  <c r="BD587" i="7" s="1"/>
  <c r="B588" i="7"/>
  <c r="D588" i="7"/>
  <c r="E588" i="7"/>
  <c r="F588" i="7"/>
  <c r="G588" i="7"/>
  <c r="BC588" i="7"/>
  <c r="BD588" i="7" s="1"/>
  <c r="B589" i="7"/>
  <c r="D589" i="7"/>
  <c r="E589" i="7"/>
  <c r="F589" i="7"/>
  <c r="G589" i="7"/>
  <c r="BC589" i="7"/>
  <c r="BD589" i="7" s="1"/>
  <c r="B590" i="7"/>
  <c r="D590" i="7"/>
  <c r="E590" i="7"/>
  <c r="F590" i="7"/>
  <c r="G590" i="7"/>
  <c r="BC590" i="7"/>
  <c r="BD590" i="7" s="1"/>
  <c r="B591" i="7"/>
  <c r="D591" i="7"/>
  <c r="E591" i="7"/>
  <c r="F591" i="7"/>
  <c r="G591" i="7"/>
  <c r="BC591" i="7"/>
  <c r="BD591" i="7" s="1"/>
  <c r="B592" i="7"/>
  <c r="D592" i="7"/>
  <c r="E592" i="7"/>
  <c r="F592" i="7"/>
  <c r="G592" i="7"/>
  <c r="BC592" i="7"/>
  <c r="BD592" i="7" s="1"/>
  <c r="B593" i="7"/>
  <c r="D593" i="7"/>
  <c r="E593" i="7"/>
  <c r="F593" i="7"/>
  <c r="G593" i="7"/>
  <c r="BC593" i="7"/>
  <c r="BD593" i="7" s="1"/>
  <c r="B594" i="7"/>
  <c r="D594" i="7"/>
  <c r="E594" i="7"/>
  <c r="F594" i="7"/>
  <c r="G594" i="7"/>
  <c r="BC594" i="7"/>
  <c r="BD594" i="7" s="1"/>
  <c r="B595" i="7"/>
  <c r="D595" i="7"/>
  <c r="E595" i="7"/>
  <c r="F595" i="7"/>
  <c r="G595" i="7"/>
  <c r="BC595" i="7"/>
  <c r="BD595" i="7" s="1"/>
  <c r="B596" i="7"/>
  <c r="D596" i="7"/>
  <c r="E596" i="7"/>
  <c r="F596" i="7"/>
  <c r="G596" i="7"/>
  <c r="BC596" i="7"/>
  <c r="BD596" i="7" s="1"/>
  <c r="B597" i="7"/>
  <c r="D597" i="7"/>
  <c r="E597" i="7"/>
  <c r="F597" i="7"/>
  <c r="G597" i="7"/>
  <c r="BC597" i="7"/>
  <c r="BD597" i="7" s="1"/>
  <c r="B598" i="7"/>
  <c r="D598" i="7"/>
  <c r="E598" i="7"/>
  <c r="F598" i="7"/>
  <c r="G598" i="7"/>
  <c r="BC598" i="7"/>
  <c r="BD598" i="7" s="1"/>
  <c r="B599" i="7"/>
  <c r="D599" i="7"/>
  <c r="E599" i="7"/>
  <c r="F599" i="7"/>
  <c r="G599" i="7"/>
  <c r="BC599" i="7"/>
  <c r="BD599" i="7" s="1"/>
  <c r="B600" i="7"/>
  <c r="D600" i="7"/>
  <c r="E600" i="7"/>
  <c r="F600" i="7"/>
  <c r="G600" i="7"/>
  <c r="BC600" i="7"/>
  <c r="BD600" i="7" s="1"/>
  <c r="B601" i="7"/>
  <c r="D601" i="7"/>
  <c r="E601" i="7"/>
  <c r="F601" i="7"/>
  <c r="G601" i="7"/>
  <c r="BC601" i="7"/>
  <c r="BD601" i="7" s="1"/>
  <c r="B602" i="7"/>
  <c r="D602" i="7"/>
  <c r="E602" i="7"/>
  <c r="F602" i="7"/>
  <c r="G602" i="7"/>
  <c r="BC602" i="7"/>
  <c r="BD602" i="7" s="1"/>
  <c r="B603" i="7"/>
  <c r="D603" i="7"/>
  <c r="E603" i="7"/>
  <c r="F603" i="7"/>
  <c r="G603" i="7"/>
  <c r="BC603" i="7"/>
  <c r="BD603" i="7" s="1"/>
  <c r="B604" i="7"/>
  <c r="D604" i="7"/>
  <c r="E604" i="7"/>
  <c r="F604" i="7"/>
  <c r="G604" i="7"/>
  <c r="BC604" i="7"/>
  <c r="BD604" i="7" s="1"/>
  <c r="B605" i="7"/>
  <c r="D605" i="7"/>
  <c r="E605" i="7"/>
  <c r="F605" i="7"/>
  <c r="G605" i="7"/>
  <c r="BC605" i="7"/>
  <c r="BD605" i="7" s="1"/>
  <c r="B606" i="7"/>
  <c r="D606" i="7"/>
  <c r="E606" i="7"/>
  <c r="F606" i="7"/>
  <c r="G606" i="7"/>
  <c r="BC606" i="7"/>
  <c r="BD606" i="7" s="1"/>
  <c r="B607" i="7"/>
  <c r="D607" i="7"/>
  <c r="E607" i="7"/>
  <c r="F607" i="7"/>
  <c r="G607" i="7"/>
  <c r="BC607" i="7"/>
  <c r="BD607" i="7" s="1"/>
  <c r="B608" i="7"/>
  <c r="D608" i="7"/>
  <c r="E608" i="7"/>
  <c r="F608" i="7"/>
  <c r="G608" i="7"/>
  <c r="BC608" i="7"/>
  <c r="BD608" i="7" s="1"/>
  <c r="B609" i="7"/>
  <c r="D609" i="7"/>
  <c r="E609" i="7"/>
  <c r="F609" i="7"/>
  <c r="G609" i="7"/>
  <c r="BC609" i="7"/>
  <c r="BD609" i="7" s="1"/>
  <c r="B610" i="7"/>
  <c r="D610" i="7"/>
  <c r="E610" i="7"/>
  <c r="F610" i="7"/>
  <c r="G610" i="7"/>
  <c r="BC610" i="7"/>
  <c r="BD610" i="7" s="1"/>
  <c r="B611" i="7"/>
  <c r="D611" i="7"/>
  <c r="E611" i="7"/>
  <c r="F611" i="7"/>
  <c r="G611" i="7"/>
  <c r="BC611" i="7"/>
  <c r="BD611" i="7" s="1"/>
  <c r="B612" i="7"/>
  <c r="D612" i="7"/>
  <c r="E612" i="7"/>
  <c r="F612" i="7"/>
  <c r="G612" i="7"/>
  <c r="BC612" i="7"/>
  <c r="BD612" i="7" s="1"/>
  <c r="B613" i="7"/>
  <c r="D613" i="7"/>
  <c r="E613" i="7"/>
  <c r="F613" i="7"/>
  <c r="G613" i="7"/>
  <c r="BC613" i="7"/>
  <c r="BD613" i="7" s="1"/>
  <c r="B614" i="7"/>
  <c r="D614" i="7"/>
  <c r="E614" i="7"/>
  <c r="F614" i="7"/>
  <c r="G614" i="7"/>
  <c r="BC614" i="7"/>
  <c r="BD614" i="7" s="1"/>
  <c r="B615" i="7"/>
  <c r="D615" i="7"/>
  <c r="E615" i="7"/>
  <c r="F615" i="7"/>
  <c r="G615" i="7"/>
  <c r="BC615" i="7"/>
  <c r="BD615" i="7" s="1"/>
  <c r="B616" i="7"/>
  <c r="D616" i="7"/>
  <c r="E616" i="7"/>
  <c r="F616" i="7"/>
  <c r="G616" i="7"/>
  <c r="BC616" i="7"/>
  <c r="BD616" i="7" s="1"/>
  <c r="B617" i="7"/>
  <c r="D617" i="7"/>
  <c r="E617" i="7"/>
  <c r="F617" i="7"/>
  <c r="G617" i="7"/>
  <c r="BC617" i="7"/>
  <c r="BD617" i="7" s="1"/>
  <c r="B618" i="7"/>
  <c r="D618" i="7"/>
  <c r="E618" i="7"/>
  <c r="F618" i="7"/>
  <c r="G618" i="7"/>
  <c r="BC618" i="7"/>
  <c r="BD618" i="7" s="1"/>
  <c r="B619" i="7"/>
  <c r="D619" i="7"/>
  <c r="E619" i="7"/>
  <c r="F619" i="7"/>
  <c r="G619" i="7"/>
  <c r="BC619" i="7"/>
  <c r="BD619" i="7" s="1"/>
  <c r="B620" i="7"/>
  <c r="D620" i="7"/>
  <c r="E620" i="7"/>
  <c r="F620" i="7"/>
  <c r="G620" i="7"/>
  <c r="BC620" i="7"/>
  <c r="BD620" i="7" s="1"/>
  <c r="B621" i="7"/>
  <c r="D621" i="7"/>
  <c r="E621" i="7"/>
  <c r="F621" i="7"/>
  <c r="G621" i="7"/>
  <c r="BC621" i="7"/>
  <c r="BD621" i="7" s="1"/>
  <c r="B622" i="7"/>
  <c r="D622" i="7"/>
  <c r="E622" i="7"/>
  <c r="F622" i="7"/>
  <c r="G622" i="7"/>
  <c r="BC622" i="7"/>
  <c r="BD622" i="7" s="1"/>
  <c r="B623" i="7"/>
  <c r="D623" i="7"/>
  <c r="E623" i="7"/>
  <c r="F623" i="7"/>
  <c r="G623" i="7"/>
  <c r="BC623" i="7"/>
  <c r="BD623" i="7" s="1"/>
  <c r="B624" i="7"/>
  <c r="D624" i="7"/>
  <c r="E624" i="7"/>
  <c r="F624" i="7"/>
  <c r="G624" i="7"/>
  <c r="BC624" i="7"/>
  <c r="BD624" i="7" s="1"/>
  <c r="B625" i="7"/>
  <c r="D625" i="7"/>
  <c r="E625" i="7"/>
  <c r="F625" i="7"/>
  <c r="G625" i="7"/>
  <c r="BC625" i="7"/>
  <c r="BD625" i="7" s="1"/>
  <c r="B626" i="7"/>
  <c r="D626" i="7"/>
  <c r="E626" i="7"/>
  <c r="F626" i="7"/>
  <c r="G626" i="7"/>
  <c r="BC626" i="7"/>
  <c r="BD626" i="7" s="1"/>
  <c r="B627" i="7"/>
  <c r="D627" i="7"/>
  <c r="E627" i="7"/>
  <c r="F627" i="7"/>
  <c r="G627" i="7"/>
  <c r="BC627" i="7"/>
  <c r="BD627" i="7" s="1"/>
  <c r="B628" i="7"/>
  <c r="D628" i="7"/>
  <c r="E628" i="7"/>
  <c r="F628" i="7"/>
  <c r="G628" i="7"/>
  <c r="BC628" i="7"/>
  <c r="BD628" i="7" s="1"/>
  <c r="B629" i="7"/>
  <c r="D629" i="7"/>
  <c r="E629" i="7"/>
  <c r="F629" i="7"/>
  <c r="G629" i="7"/>
  <c r="BC629" i="7"/>
  <c r="BD629" i="7" s="1"/>
  <c r="B630" i="7"/>
  <c r="D630" i="7"/>
  <c r="E630" i="7"/>
  <c r="F630" i="7"/>
  <c r="G630" i="7"/>
  <c r="BC630" i="7"/>
  <c r="BD630" i="7" s="1"/>
  <c r="B631" i="7"/>
  <c r="D631" i="7"/>
  <c r="E631" i="7"/>
  <c r="F631" i="7"/>
  <c r="G631" i="7"/>
  <c r="BC631" i="7"/>
  <c r="BD631" i="7" s="1"/>
  <c r="B632" i="7"/>
  <c r="D632" i="7"/>
  <c r="E632" i="7"/>
  <c r="F632" i="7"/>
  <c r="G632" i="7"/>
  <c r="BC632" i="7"/>
  <c r="BD632" i="7" s="1"/>
  <c r="B633" i="7"/>
  <c r="D633" i="7"/>
  <c r="E633" i="7"/>
  <c r="F633" i="7"/>
  <c r="G633" i="7"/>
  <c r="BC633" i="7"/>
  <c r="BD633" i="7" s="1"/>
  <c r="B634" i="7"/>
  <c r="D634" i="7"/>
  <c r="E634" i="7"/>
  <c r="F634" i="7"/>
  <c r="G634" i="7"/>
  <c r="BC634" i="7"/>
  <c r="BD634" i="7" s="1"/>
  <c r="B635" i="7"/>
  <c r="D635" i="7"/>
  <c r="E635" i="7"/>
  <c r="F635" i="7"/>
  <c r="G635" i="7"/>
  <c r="BC635" i="7"/>
  <c r="BD635" i="7" s="1"/>
  <c r="B636" i="7"/>
  <c r="D636" i="7"/>
  <c r="E636" i="7"/>
  <c r="F636" i="7"/>
  <c r="G636" i="7"/>
  <c r="BC636" i="7"/>
  <c r="BD636" i="7" s="1"/>
  <c r="B637" i="7"/>
  <c r="D637" i="7"/>
  <c r="E637" i="7"/>
  <c r="F637" i="7"/>
  <c r="G637" i="7"/>
  <c r="BC637" i="7"/>
  <c r="BD637" i="7" s="1"/>
  <c r="B638" i="7"/>
  <c r="D638" i="7"/>
  <c r="E638" i="7"/>
  <c r="F638" i="7"/>
  <c r="G638" i="7"/>
  <c r="BC638" i="7"/>
  <c r="BD638" i="7" s="1"/>
  <c r="B639" i="7"/>
  <c r="D639" i="7"/>
  <c r="E639" i="7"/>
  <c r="F639" i="7"/>
  <c r="G639" i="7"/>
  <c r="BC639" i="7"/>
  <c r="BD639" i="7" s="1"/>
  <c r="B640" i="7"/>
  <c r="D640" i="7"/>
  <c r="E640" i="7"/>
  <c r="F640" i="7"/>
  <c r="G640" i="7"/>
  <c r="BC640" i="7"/>
  <c r="BD640" i="7" s="1"/>
  <c r="B641" i="7"/>
  <c r="D641" i="7"/>
  <c r="E641" i="7"/>
  <c r="F641" i="7"/>
  <c r="G641" i="7"/>
  <c r="BC641" i="7"/>
  <c r="BD641" i="7" s="1"/>
  <c r="B642" i="7"/>
  <c r="D642" i="7"/>
  <c r="E642" i="7"/>
  <c r="F642" i="7"/>
  <c r="G642" i="7"/>
  <c r="BC642" i="7"/>
  <c r="BD642" i="7" s="1"/>
  <c r="B643" i="7"/>
  <c r="D643" i="7"/>
  <c r="E643" i="7"/>
  <c r="F643" i="7"/>
  <c r="G643" i="7"/>
  <c r="BC643" i="7"/>
  <c r="BD643" i="7" s="1"/>
  <c r="B644" i="7"/>
  <c r="D644" i="7"/>
  <c r="E644" i="7"/>
  <c r="F644" i="7"/>
  <c r="G644" i="7"/>
  <c r="BC644" i="7"/>
  <c r="BD644" i="7" s="1"/>
  <c r="B645" i="7"/>
  <c r="D645" i="7"/>
  <c r="E645" i="7"/>
  <c r="F645" i="7"/>
  <c r="G645" i="7"/>
  <c r="BC645" i="7"/>
  <c r="BD645" i="7" s="1"/>
  <c r="B646" i="7"/>
  <c r="D646" i="7"/>
  <c r="E646" i="7"/>
  <c r="F646" i="7"/>
  <c r="G646" i="7"/>
  <c r="BC646" i="7"/>
  <c r="BD646" i="7" s="1"/>
  <c r="B647" i="7"/>
  <c r="D647" i="7"/>
  <c r="E647" i="7"/>
  <c r="F647" i="7"/>
  <c r="G647" i="7"/>
  <c r="BC647" i="7"/>
  <c r="BD647" i="7" s="1"/>
  <c r="B648" i="7"/>
  <c r="D648" i="7"/>
  <c r="E648" i="7"/>
  <c r="F648" i="7"/>
  <c r="G648" i="7"/>
  <c r="BC648" i="7"/>
  <c r="BD648" i="7" s="1"/>
  <c r="B649" i="7"/>
  <c r="D649" i="7"/>
  <c r="E649" i="7"/>
  <c r="F649" i="7"/>
  <c r="G649" i="7"/>
  <c r="BC649" i="7"/>
  <c r="BD649" i="7" s="1"/>
  <c r="B650" i="7"/>
  <c r="D650" i="7"/>
  <c r="E650" i="7"/>
  <c r="F650" i="7"/>
  <c r="G650" i="7"/>
  <c r="BC650" i="7"/>
  <c r="BD650" i="7" s="1"/>
  <c r="B651" i="7"/>
  <c r="D651" i="7"/>
  <c r="E651" i="7"/>
  <c r="F651" i="7"/>
  <c r="G651" i="7"/>
  <c r="BC651" i="7"/>
  <c r="BD651" i="7" s="1"/>
  <c r="B652" i="7"/>
  <c r="D652" i="7"/>
  <c r="E652" i="7"/>
  <c r="F652" i="7"/>
  <c r="G652" i="7"/>
  <c r="BC652" i="7"/>
  <c r="BD652" i="7" s="1"/>
  <c r="B653" i="7"/>
  <c r="D653" i="7"/>
  <c r="E653" i="7"/>
  <c r="F653" i="7"/>
  <c r="G653" i="7"/>
  <c r="BC653" i="7"/>
  <c r="BD653" i="7" s="1"/>
  <c r="B654" i="7"/>
  <c r="D654" i="7"/>
  <c r="E654" i="7"/>
  <c r="F654" i="7"/>
  <c r="G654" i="7"/>
  <c r="BC654" i="7"/>
  <c r="BD654" i="7" s="1"/>
  <c r="B655" i="7"/>
  <c r="D655" i="7"/>
  <c r="E655" i="7"/>
  <c r="F655" i="7"/>
  <c r="G655" i="7"/>
  <c r="BC655" i="7"/>
  <c r="BD655" i="7" s="1"/>
  <c r="B656" i="7"/>
  <c r="D656" i="7"/>
  <c r="E656" i="7"/>
  <c r="F656" i="7"/>
  <c r="G656" i="7"/>
  <c r="BC656" i="7"/>
  <c r="BD656" i="7" s="1"/>
  <c r="B657" i="7"/>
  <c r="D657" i="7"/>
  <c r="E657" i="7"/>
  <c r="F657" i="7"/>
  <c r="G657" i="7"/>
  <c r="BC657" i="7"/>
  <c r="BD657" i="7" s="1"/>
  <c r="B658" i="7"/>
  <c r="D658" i="7"/>
  <c r="E658" i="7"/>
  <c r="F658" i="7"/>
  <c r="G658" i="7"/>
  <c r="BC658" i="7"/>
  <c r="BD658" i="7" s="1"/>
  <c r="B659" i="7"/>
  <c r="D659" i="7"/>
  <c r="E659" i="7"/>
  <c r="F659" i="7"/>
  <c r="G659" i="7"/>
  <c r="BC659" i="7"/>
  <c r="BD659" i="7" s="1"/>
  <c r="B660" i="7"/>
  <c r="D660" i="7"/>
  <c r="E660" i="7"/>
  <c r="F660" i="7"/>
  <c r="G660" i="7"/>
  <c r="BC660" i="7"/>
  <c r="BD660" i="7" s="1"/>
  <c r="B661" i="7"/>
  <c r="D661" i="7"/>
  <c r="E661" i="7"/>
  <c r="F661" i="7"/>
  <c r="G661" i="7"/>
  <c r="BC661" i="7"/>
  <c r="BD661" i="7" s="1"/>
  <c r="B662" i="7"/>
  <c r="D662" i="7"/>
  <c r="E662" i="7"/>
  <c r="F662" i="7"/>
  <c r="G662" i="7"/>
  <c r="BC662" i="7"/>
  <c r="BD662" i="7" s="1"/>
  <c r="B663" i="7"/>
  <c r="D663" i="7"/>
  <c r="E663" i="7"/>
  <c r="F663" i="7"/>
  <c r="G663" i="7"/>
  <c r="BC663" i="7"/>
  <c r="BD663" i="7" s="1"/>
  <c r="B664" i="7"/>
  <c r="D664" i="7"/>
  <c r="E664" i="7"/>
  <c r="F664" i="7"/>
  <c r="G664" i="7"/>
  <c r="BC664" i="7"/>
  <c r="BD664" i="7" s="1"/>
  <c r="B665" i="7"/>
  <c r="D665" i="7"/>
  <c r="E665" i="7"/>
  <c r="F665" i="7"/>
  <c r="G665" i="7"/>
  <c r="BC665" i="7"/>
  <c r="BD665" i="7" s="1"/>
  <c r="B666" i="7"/>
  <c r="D666" i="7"/>
  <c r="E666" i="7"/>
  <c r="F666" i="7"/>
  <c r="G666" i="7"/>
  <c r="BC666" i="7"/>
  <c r="BD666" i="7" s="1"/>
  <c r="B667" i="7"/>
  <c r="D667" i="7"/>
  <c r="E667" i="7"/>
  <c r="F667" i="7"/>
  <c r="G667" i="7"/>
  <c r="BC667" i="7"/>
  <c r="BD667" i="7" s="1"/>
  <c r="B668" i="7"/>
  <c r="D668" i="7"/>
  <c r="E668" i="7"/>
  <c r="F668" i="7"/>
  <c r="G668" i="7"/>
  <c r="BC668" i="7"/>
  <c r="BD668" i="7" s="1"/>
  <c r="B669" i="7"/>
  <c r="D669" i="7"/>
  <c r="E669" i="7"/>
  <c r="F669" i="7"/>
  <c r="G669" i="7"/>
  <c r="BC669" i="7"/>
  <c r="BD669" i="7" s="1"/>
  <c r="B670" i="7"/>
  <c r="D670" i="7"/>
  <c r="E670" i="7"/>
  <c r="F670" i="7"/>
  <c r="G670" i="7"/>
  <c r="BC670" i="7"/>
  <c r="BD670" i="7" s="1"/>
  <c r="B671" i="7"/>
  <c r="D671" i="7"/>
  <c r="E671" i="7"/>
  <c r="F671" i="7"/>
  <c r="G671" i="7"/>
  <c r="BC671" i="7"/>
  <c r="BD671" i="7" s="1"/>
  <c r="B672" i="7"/>
  <c r="D672" i="7"/>
  <c r="E672" i="7"/>
  <c r="F672" i="7"/>
  <c r="G672" i="7"/>
  <c r="BC672" i="7"/>
  <c r="BD672" i="7" s="1"/>
  <c r="B673" i="7"/>
  <c r="D673" i="7"/>
  <c r="E673" i="7"/>
  <c r="F673" i="7"/>
  <c r="G673" i="7"/>
  <c r="BC673" i="7"/>
  <c r="BD673" i="7" s="1"/>
  <c r="B674" i="7"/>
  <c r="D674" i="7"/>
  <c r="E674" i="7"/>
  <c r="F674" i="7"/>
  <c r="G674" i="7"/>
  <c r="BC674" i="7"/>
  <c r="BD674" i="7" s="1"/>
  <c r="B675" i="7"/>
  <c r="D675" i="7"/>
  <c r="E675" i="7"/>
  <c r="F675" i="7"/>
  <c r="G675" i="7"/>
  <c r="BC675" i="7"/>
  <c r="BD675" i="7" s="1"/>
  <c r="B676" i="7"/>
  <c r="D676" i="7"/>
  <c r="E676" i="7"/>
  <c r="F676" i="7"/>
  <c r="G676" i="7"/>
  <c r="BC676" i="7"/>
  <c r="BD676" i="7" s="1"/>
  <c r="B677" i="7"/>
  <c r="D677" i="7"/>
  <c r="E677" i="7"/>
  <c r="F677" i="7"/>
  <c r="G677" i="7"/>
  <c r="BC677" i="7"/>
  <c r="BD677" i="7" s="1"/>
  <c r="B678" i="7"/>
  <c r="D678" i="7"/>
  <c r="E678" i="7"/>
  <c r="F678" i="7"/>
  <c r="G678" i="7"/>
  <c r="BC678" i="7"/>
  <c r="BD678" i="7" s="1"/>
  <c r="B679" i="7"/>
  <c r="D679" i="7"/>
  <c r="E679" i="7"/>
  <c r="F679" i="7"/>
  <c r="G679" i="7"/>
  <c r="BC679" i="7"/>
  <c r="BD679" i="7" s="1"/>
  <c r="B680" i="7"/>
  <c r="D680" i="7"/>
  <c r="E680" i="7"/>
  <c r="F680" i="7"/>
  <c r="G680" i="7"/>
  <c r="BC680" i="7"/>
  <c r="BD680" i="7" s="1"/>
  <c r="B681" i="7"/>
  <c r="D681" i="7"/>
  <c r="E681" i="7"/>
  <c r="F681" i="7"/>
  <c r="G681" i="7"/>
  <c r="BC681" i="7"/>
  <c r="BD681" i="7" s="1"/>
  <c r="B682" i="7"/>
  <c r="D682" i="7"/>
  <c r="E682" i="7"/>
  <c r="F682" i="7"/>
  <c r="G682" i="7"/>
  <c r="BC682" i="7"/>
  <c r="BD682" i="7" s="1"/>
  <c r="B683" i="7"/>
  <c r="D683" i="7"/>
  <c r="E683" i="7"/>
  <c r="F683" i="7"/>
  <c r="G683" i="7"/>
  <c r="BC683" i="7"/>
  <c r="BD683" i="7" s="1"/>
  <c r="B684" i="7"/>
  <c r="D684" i="7"/>
  <c r="E684" i="7"/>
  <c r="F684" i="7"/>
  <c r="G684" i="7"/>
  <c r="BC684" i="7"/>
  <c r="BD684" i="7" s="1"/>
  <c r="B685" i="7"/>
  <c r="D685" i="7"/>
  <c r="E685" i="7"/>
  <c r="F685" i="7"/>
  <c r="G685" i="7"/>
  <c r="BC685" i="7"/>
  <c r="BD685" i="7" s="1"/>
  <c r="B686" i="7"/>
  <c r="D686" i="7"/>
  <c r="E686" i="7"/>
  <c r="F686" i="7"/>
  <c r="G686" i="7"/>
  <c r="BC686" i="7"/>
  <c r="BD686" i="7" s="1"/>
  <c r="B687" i="7"/>
  <c r="D687" i="7"/>
  <c r="E687" i="7"/>
  <c r="F687" i="7"/>
  <c r="G687" i="7"/>
  <c r="BC687" i="7"/>
  <c r="BD687" i="7" s="1"/>
  <c r="B688" i="7"/>
  <c r="D688" i="7"/>
  <c r="E688" i="7"/>
  <c r="F688" i="7"/>
  <c r="G688" i="7"/>
  <c r="BC688" i="7"/>
  <c r="BD688" i="7" s="1"/>
  <c r="B689" i="7"/>
  <c r="D689" i="7"/>
  <c r="E689" i="7"/>
  <c r="F689" i="7"/>
  <c r="G689" i="7"/>
  <c r="BC689" i="7"/>
  <c r="BD689" i="7" s="1"/>
  <c r="B690" i="7"/>
  <c r="D690" i="7"/>
  <c r="E690" i="7"/>
  <c r="F690" i="7"/>
  <c r="G690" i="7"/>
  <c r="BC690" i="7"/>
  <c r="BD690" i="7" s="1"/>
  <c r="B691" i="7"/>
  <c r="D691" i="7"/>
  <c r="E691" i="7"/>
  <c r="F691" i="7"/>
  <c r="G691" i="7"/>
  <c r="BC691" i="7"/>
  <c r="BD691" i="7" s="1"/>
  <c r="B692" i="7"/>
  <c r="D692" i="7"/>
  <c r="E692" i="7"/>
  <c r="F692" i="7"/>
  <c r="G692" i="7"/>
  <c r="BC692" i="7"/>
  <c r="BD692" i="7" s="1"/>
  <c r="B693" i="7"/>
  <c r="D693" i="7"/>
  <c r="E693" i="7"/>
  <c r="F693" i="7"/>
  <c r="G693" i="7"/>
  <c r="BC693" i="7"/>
  <c r="BD693" i="7" s="1"/>
  <c r="B694" i="7"/>
  <c r="D694" i="7"/>
  <c r="E694" i="7"/>
  <c r="F694" i="7"/>
  <c r="G694" i="7"/>
  <c r="BC694" i="7"/>
  <c r="BD694" i="7" s="1"/>
  <c r="B695" i="7"/>
  <c r="D695" i="7"/>
  <c r="E695" i="7"/>
  <c r="F695" i="7"/>
  <c r="G695" i="7"/>
  <c r="BC695" i="7"/>
  <c r="BD695" i="7" s="1"/>
  <c r="B696" i="7"/>
  <c r="D696" i="7"/>
  <c r="E696" i="7"/>
  <c r="F696" i="7"/>
  <c r="G696" i="7"/>
  <c r="BC696" i="7"/>
  <c r="BD696" i="7" s="1"/>
  <c r="B697" i="7"/>
  <c r="D697" i="7"/>
  <c r="E697" i="7"/>
  <c r="F697" i="7"/>
  <c r="G697" i="7"/>
  <c r="BC697" i="7"/>
  <c r="BD697" i="7" s="1"/>
  <c r="B698" i="7"/>
  <c r="D698" i="7"/>
  <c r="E698" i="7"/>
  <c r="F698" i="7"/>
  <c r="G698" i="7"/>
  <c r="BC698" i="7"/>
  <c r="BD698" i="7" s="1"/>
  <c r="B699" i="7"/>
  <c r="D699" i="7"/>
  <c r="E699" i="7"/>
  <c r="F699" i="7"/>
  <c r="G699" i="7"/>
  <c r="BC699" i="7"/>
  <c r="BD699" i="7" s="1"/>
  <c r="B700" i="7"/>
  <c r="D700" i="7"/>
  <c r="E700" i="7"/>
  <c r="F700" i="7"/>
  <c r="G700" i="7"/>
  <c r="BC700" i="7"/>
  <c r="BD700" i="7" s="1"/>
  <c r="B701" i="7"/>
  <c r="D701" i="7"/>
  <c r="E701" i="7"/>
  <c r="F701" i="7"/>
  <c r="G701" i="7"/>
  <c r="BC701" i="7"/>
  <c r="BD701" i="7" s="1"/>
  <c r="B702" i="7"/>
  <c r="D702" i="7"/>
  <c r="E702" i="7"/>
  <c r="F702" i="7"/>
  <c r="G702" i="7"/>
  <c r="BC702" i="7"/>
  <c r="BD702" i="7" s="1"/>
  <c r="B703" i="7"/>
  <c r="D703" i="7"/>
  <c r="E703" i="7"/>
  <c r="F703" i="7"/>
  <c r="G703" i="7"/>
  <c r="BC703" i="7"/>
  <c r="BD703" i="7" s="1"/>
  <c r="B704" i="7"/>
  <c r="D704" i="7"/>
  <c r="E704" i="7"/>
  <c r="F704" i="7"/>
  <c r="G704" i="7"/>
  <c r="BC704" i="7"/>
  <c r="BD704" i="7" s="1"/>
  <c r="B705" i="7"/>
  <c r="D705" i="7"/>
  <c r="E705" i="7"/>
  <c r="F705" i="7"/>
  <c r="G705" i="7"/>
  <c r="BC705" i="7"/>
  <c r="BD705" i="7" s="1"/>
  <c r="B706" i="7"/>
  <c r="D706" i="7"/>
  <c r="E706" i="7"/>
  <c r="F706" i="7"/>
  <c r="G706" i="7"/>
  <c r="BC706" i="7"/>
  <c r="BD706" i="7" s="1"/>
  <c r="B707" i="7"/>
  <c r="D707" i="7"/>
  <c r="E707" i="7"/>
  <c r="F707" i="7"/>
  <c r="G707" i="7"/>
  <c r="BC707" i="7"/>
  <c r="BD707" i="7" s="1"/>
  <c r="B708" i="7"/>
  <c r="D708" i="7"/>
  <c r="E708" i="7"/>
  <c r="F708" i="7"/>
  <c r="G708" i="7"/>
  <c r="BC708" i="7"/>
  <c r="BD708" i="7" s="1"/>
  <c r="B709" i="7"/>
  <c r="D709" i="7"/>
  <c r="E709" i="7"/>
  <c r="F709" i="7"/>
  <c r="G709" i="7"/>
  <c r="BC709" i="7"/>
  <c r="BD709" i="7" s="1"/>
  <c r="B710" i="7"/>
  <c r="D710" i="7"/>
  <c r="E710" i="7"/>
  <c r="F710" i="7"/>
  <c r="G710" i="7"/>
  <c r="BC710" i="7"/>
  <c r="BD710" i="7" s="1"/>
  <c r="B711" i="7"/>
  <c r="D711" i="7"/>
  <c r="E711" i="7"/>
  <c r="F711" i="7"/>
  <c r="G711" i="7"/>
  <c r="BC711" i="7"/>
  <c r="BD711" i="7" s="1"/>
  <c r="B712" i="7"/>
  <c r="D712" i="7"/>
  <c r="E712" i="7"/>
  <c r="F712" i="7"/>
  <c r="G712" i="7"/>
  <c r="BC712" i="7"/>
  <c r="BD712" i="7" s="1"/>
  <c r="B713" i="7"/>
  <c r="D713" i="7"/>
  <c r="E713" i="7"/>
  <c r="F713" i="7"/>
  <c r="G713" i="7"/>
  <c r="BC713" i="7"/>
  <c r="BD713" i="7" s="1"/>
  <c r="B714" i="7"/>
  <c r="D714" i="7"/>
  <c r="E714" i="7"/>
  <c r="F714" i="7"/>
  <c r="G714" i="7"/>
  <c r="BC714" i="7"/>
  <c r="BD714" i="7" s="1"/>
  <c r="B715" i="7"/>
  <c r="D715" i="7"/>
  <c r="E715" i="7"/>
  <c r="F715" i="7"/>
  <c r="G715" i="7"/>
  <c r="BC715" i="7"/>
  <c r="BD715" i="7" s="1"/>
  <c r="B716" i="7"/>
  <c r="D716" i="7"/>
  <c r="E716" i="7"/>
  <c r="F716" i="7"/>
  <c r="G716" i="7"/>
  <c r="BC716" i="7"/>
  <c r="BD716" i="7" s="1"/>
  <c r="B717" i="7"/>
  <c r="D717" i="7"/>
  <c r="E717" i="7"/>
  <c r="F717" i="7"/>
  <c r="G717" i="7"/>
  <c r="BC717" i="7"/>
  <c r="BD717" i="7" s="1"/>
  <c r="B718" i="7"/>
  <c r="D718" i="7"/>
  <c r="E718" i="7"/>
  <c r="F718" i="7"/>
  <c r="G718" i="7"/>
  <c r="BC718" i="7"/>
  <c r="BD718" i="7" s="1"/>
  <c r="B719" i="7"/>
  <c r="D719" i="7"/>
  <c r="E719" i="7"/>
  <c r="F719" i="7"/>
  <c r="G719" i="7"/>
  <c r="BC719" i="7"/>
  <c r="BD719" i="7" s="1"/>
  <c r="B720" i="7"/>
  <c r="D720" i="7"/>
  <c r="E720" i="7"/>
  <c r="F720" i="7"/>
  <c r="G720" i="7"/>
  <c r="BC720" i="7"/>
  <c r="BD720" i="7" s="1"/>
  <c r="B721" i="7"/>
  <c r="D721" i="7"/>
  <c r="E721" i="7"/>
  <c r="F721" i="7"/>
  <c r="G721" i="7"/>
  <c r="BC721" i="7"/>
  <c r="BD721" i="7" s="1"/>
  <c r="B722" i="7"/>
  <c r="D722" i="7"/>
  <c r="E722" i="7"/>
  <c r="F722" i="7"/>
  <c r="G722" i="7"/>
  <c r="BC722" i="7"/>
  <c r="BD722" i="7" s="1"/>
  <c r="B723" i="7"/>
  <c r="D723" i="7"/>
  <c r="E723" i="7"/>
  <c r="F723" i="7"/>
  <c r="G723" i="7"/>
  <c r="BC723" i="7"/>
  <c r="BD723" i="7" s="1"/>
  <c r="B724" i="7"/>
  <c r="D724" i="7"/>
  <c r="E724" i="7"/>
  <c r="F724" i="7"/>
  <c r="G724" i="7"/>
  <c r="BC724" i="7"/>
  <c r="BD724" i="7" s="1"/>
  <c r="B725" i="7"/>
  <c r="D725" i="7"/>
  <c r="E725" i="7"/>
  <c r="F725" i="7"/>
  <c r="G725" i="7"/>
  <c r="BC725" i="7"/>
  <c r="BD725" i="7" s="1"/>
  <c r="B726" i="7"/>
  <c r="D726" i="7"/>
  <c r="E726" i="7"/>
  <c r="F726" i="7"/>
  <c r="G726" i="7"/>
  <c r="BC726" i="7"/>
  <c r="BD726" i="7" s="1"/>
  <c r="B727" i="7"/>
  <c r="D727" i="7"/>
  <c r="E727" i="7"/>
  <c r="F727" i="7"/>
  <c r="G727" i="7"/>
  <c r="BC727" i="7"/>
  <c r="BD727" i="7" s="1"/>
  <c r="B728" i="7"/>
  <c r="D728" i="7"/>
  <c r="E728" i="7"/>
  <c r="F728" i="7"/>
  <c r="G728" i="7"/>
  <c r="BC728" i="7"/>
  <c r="BD728" i="7" s="1"/>
  <c r="B729" i="7"/>
  <c r="D729" i="7"/>
  <c r="E729" i="7"/>
  <c r="F729" i="7"/>
  <c r="G729" i="7"/>
  <c r="BC729" i="7"/>
  <c r="BD729" i="7" s="1"/>
  <c r="B730" i="7"/>
  <c r="D730" i="7"/>
  <c r="E730" i="7"/>
  <c r="F730" i="7"/>
  <c r="G730" i="7"/>
  <c r="BC730" i="7"/>
  <c r="BD730" i="7" s="1"/>
  <c r="B731" i="7"/>
  <c r="D731" i="7"/>
  <c r="E731" i="7"/>
  <c r="F731" i="7"/>
  <c r="G731" i="7"/>
  <c r="BC731" i="7"/>
  <c r="BD731" i="7" s="1"/>
  <c r="B732" i="7"/>
  <c r="D732" i="7"/>
  <c r="E732" i="7"/>
  <c r="F732" i="7"/>
  <c r="G732" i="7"/>
  <c r="BC732" i="7"/>
  <c r="BD732" i="7" s="1"/>
  <c r="B733" i="7"/>
  <c r="D733" i="7"/>
  <c r="E733" i="7"/>
  <c r="F733" i="7"/>
  <c r="G733" i="7"/>
  <c r="BC733" i="7"/>
  <c r="BD733" i="7" s="1"/>
  <c r="B734" i="7"/>
  <c r="D734" i="7"/>
  <c r="E734" i="7"/>
  <c r="F734" i="7"/>
  <c r="G734" i="7"/>
  <c r="BC734" i="7"/>
  <c r="BD734" i="7" s="1"/>
  <c r="B735" i="7"/>
  <c r="D735" i="7"/>
  <c r="E735" i="7"/>
  <c r="F735" i="7"/>
  <c r="G735" i="7"/>
  <c r="BC735" i="7"/>
  <c r="BD735" i="7" s="1"/>
  <c r="B736" i="7"/>
  <c r="D736" i="7"/>
  <c r="E736" i="7"/>
  <c r="F736" i="7"/>
  <c r="G736" i="7"/>
  <c r="BC736" i="7"/>
  <c r="BD736" i="7" s="1"/>
  <c r="B737" i="7"/>
  <c r="D737" i="7"/>
  <c r="E737" i="7"/>
  <c r="F737" i="7"/>
  <c r="G737" i="7"/>
  <c r="BC737" i="7"/>
  <c r="BD737" i="7" s="1"/>
  <c r="B738" i="7"/>
  <c r="D738" i="7"/>
  <c r="E738" i="7"/>
  <c r="F738" i="7"/>
  <c r="G738" i="7"/>
  <c r="BC738" i="7"/>
  <c r="BD738" i="7" s="1"/>
  <c r="B739" i="7"/>
  <c r="D739" i="7"/>
  <c r="E739" i="7"/>
  <c r="F739" i="7"/>
  <c r="G739" i="7"/>
  <c r="BC739" i="7"/>
  <c r="BD739" i="7" s="1"/>
  <c r="B740" i="7"/>
  <c r="D740" i="7"/>
  <c r="E740" i="7"/>
  <c r="F740" i="7"/>
  <c r="G740" i="7"/>
  <c r="BC740" i="7"/>
  <c r="BD740" i="7" s="1"/>
  <c r="B741" i="7"/>
  <c r="D741" i="7"/>
  <c r="E741" i="7"/>
  <c r="F741" i="7"/>
  <c r="G741" i="7"/>
  <c r="BC741" i="7"/>
  <c r="BD741" i="7" s="1"/>
  <c r="B742" i="7"/>
  <c r="D742" i="7"/>
  <c r="E742" i="7"/>
  <c r="F742" i="7"/>
  <c r="G742" i="7"/>
  <c r="BC742" i="7"/>
  <c r="BD742" i="7" s="1"/>
  <c r="B743" i="7"/>
  <c r="D743" i="7"/>
  <c r="E743" i="7"/>
  <c r="F743" i="7"/>
  <c r="G743" i="7"/>
  <c r="BC743" i="7"/>
  <c r="BD743" i="7" s="1"/>
  <c r="B744" i="7"/>
  <c r="D744" i="7"/>
  <c r="E744" i="7"/>
  <c r="F744" i="7"/>
  <c r="G744" i="7"/>
  <c r="BC744" i="7"/>
  <c r="BD744" i="7" s="1"/>
  <c r="B745" i="7"/>
  <c r="D745" i="7"/>
  <c r="E745" i="7"/>
  <c r="F745" i="7"/>
  <c r="G745" i="7"/>
  <c r="BC745" i="7"/>
  <c r="BD745" i="7" s="1"/>
  <c r="B746" i="7"/>
  <c r="D746" i="7"/>
  <c r="E746" i="7"/>
  <c r="F746" i="7"/>
  <c r="G746" i="7"/>
  <c r="BC746" i="7"/>
  <c r="BD746" i="7" s="1"/>
  <c r="B747" i="7"/>
  <c r="D747" i="7"/>
  <c r="E747" i="7"/>
  <c r="F747" i="7"/>
  <c r="G747" i="7"/>
  <c r="BC747" i="7"/>
  <c r="BD747" i="7" s="1"/>
  <c r="B748" i="7"/>
  <c r="D748" i="7"/>
  <c r="E748" i="7"/>
  <c r="F748" i="7"/>
  <c r="G748" i="7"/>
  <c r="BC748" i="7"/>
  <c r="BD748" i="7" s="1"/>
  <c r="B749" i="7"/>
  <c r="D749" i="7"/>
  <c r="E749" i="7"/>
  <c r="F749" i="7"/>
  <c r="G749" i="7"/>
  <c r="BC749" i="7"/>
  <c r="BD749" i="7" s="1"/>
  <c r="B750" i="7"/>
  <c r="D750" i="7"/>
  <c r="E750" i="7"/>
  <c r="F750" i="7"/>
  <c r="G750" i="7"/>
  <c r="BC750" i="7"/>
  <c r="BD750" i="7" s="1"/>
  <c r="B751" i="7"/>
  <c r="D751" i="7"/>
  <c r="E751" i="7"/>
  <c r="F751" i="7"/>
  <c r="G751" i="7"/>
  <c r="BC751" i="7"/>
  <c r="BD751" i="7" s="1"/>
  <c r="B752" i="7"/>
  <c r="D752" i="7"/>
  <c r="E752" i="7"/>
  <c r="F752" i="7"/>
  <c r="G752" i="7"/>
  <c r="BC752" i="7"/>
  <c r="BD752" i="7" s="1"/>
  <c r="B753" i="7"/>
  <c r="D753" i="7"/>
  <c r="E753" i="7"/>
  <c r="F753" i="7"/>
  <c r="G753" i="7"/>
  <c r="BC753" i="7"/>
  <c r="BD753" i="7" s="1"/>
  <c r="B754" i="7"/>
  <c r="D754" i="7"/>
  <c r="E754" i="7"/>
  <c r="F754" i="7"/>
  <c r="G754" i="7"/>
  <c r="BC754" i="7"/>
  <c r="BD754" i="7" s="1"/>
  <c r="B755" i="7"/>
  <c r="D755" i="7"/>
  <c r="E755" i="7"/>
  <c r="F755" i="7"/>
  <c r="G755" i="7"/>
  <c r="BC755" i="7"/>
  <c r="BD755" i="7" s="1"/>
  <c r="B756" i="7"/>
  <c r="D756" i="7"/>
  <c r="E756" i="7"/>
  <c r="F756" i="7"/>
  <c r="G756" i="7"/>
  <c r="BC756" i="7"/>
  <c r="BD756" i="7" s="1"/>
  <c r="B757" i="7"/>
  <c r="D757" i="7"/>
  <c r="E757" i="7"/>
  <c r="F757" i="7"/>
  <c r="G757" i="7"/>
  <c r="BC757" i="7"/>
  <c r="BD757" i="7" s="1"/>
  <c r="B758" i="7"/>
  <c r="D758" i="7"/>
  <c r="E758" i="7"/>
  <c r="F758" i="7"/>
  <c r="G758" i="7"/>
  <c r="BC758" i="7"/>
  <c r="BD758" i="7" s="1"/>
  <c r="B759" i="7"/>
  <c r="D759" i="7"/>
  <c r="E759" i="7"/>
  <c r="F759" i="7"/>
  <c r="G759" i="7"/>
  <c r="BC759" i="7"/>
  <c r="BD759" i="7" s="1"/>
  <c r="B760" i="7"/>
  <c r="D760" i="7"/>
  <c r="E760" i="7"/>
  <c r="F760" i="7"/>
  <c r="G760" i="7"/>
  <c r="BC760" i="7"/>
  <c r="BD760" i="7" s="1"/>
  <c r="B761" i="7"/>
  <c r="D761" i="7"/>
  <c r="E761" i="7"/>
  <c r="F761" i="7"/>
  <c r="G761" i="7"/>
  <c r="BC761" i="7"/>
  <c r="BD761" i="7" s="1"/>
  <c r="B762" i="7"/>
  <c r="D762" i="7"/>
  <c r="E762" i="7"/>
  <c r="F762" i="7"/>
  <c r="G762" i="7"/>
  <c r="BC762" i="7"/>
  <c r="BD762" i="7" s="1"/>
  <c r="B763" i="7"/>
  <c r="D763" i="7"/>
  <c r="E763" i="7"/>
  <c r="F763" i="7"/>
  <c r="G763" i="7"/>
  <c r="BC763" i="7"/>
  <c r="BD763" i="7" s="1"/>
  <c r="B764" i="7"/>
  <c r="D764" i="7"/>
  <c r="E764" i="7"/>
  <c r="F764" i="7"/>
  <c r="G764" i="7"/>
  <c r="BC764" i="7"/>
  <c r="BD764" i="7" s="1"/>
  <c r="B765" i="7"/>
  <c r="D765" i="7"/>
  <c r="E765" i="7"/>
  <c r="F765" i="7"/>
  <c r="G765" i="7"/>
  <c r="BC765" i="7"/>
  <c r="BD765" i="7" s="1"/>
  <c r="B766" i="7"/>
  <c r="D766" i="7"/>
  <c r="E766" i="7"/>
  <c r="F766" i="7"/>
  <c r="G766" i="7"/>
  <c r="BC766" i="7"/>
  <c r="BD766" i="7" s="1"/>
  <c r="B767" i="7"/>
  <c r="D767" i="7"/>
  <c r="E767" i="7"/>
  <c r="F767" i="7"/>
  <c r="G767" i="7"/>
  <c r="BC767" i="7"/>
  <c r="BD767" i="7" s="1"/>
  <c r="B768" i="7"/>
  <c r="D768" i="7"/>
  <c r="E768" i="7"/>
  <c r="F768" i="7"/>
  <c r="G768" i="7"/>
  <c r="BC768" i="7"/>
  <c r="BD768" i="7" s="1"/>
  <c r="B769" i="7"/>
  <c r="D769" i="7"/>
  <c r="E769" i="7"/>
  <c r="F769" i="7"/>
  <c r="G769" i="7"/>
  <c r="BC769" i="7"/>
  <c r="BD769" i="7" s="1"/>
  <c r="B770" i="7"/>
  <c r="D770" i="7"/>
  <c r="E770" i="7"/>
  <c r="F770" i="7"/>
  <c r="G770" i="7"/>
  <c r="BC770" i="7"/>
  <c r="BD770" i="7" s="1"/>
  <c r="B771" i="7"/>
  <c r="D771" i="7"/>
  <c r="E771" i="7"/>
  <c r="F771" i="7"/>
  <c r="G771" i="7"/>
  <c r="BC771" i="7"/>
  <c r="BD771" i="7" s="1"/>
  <c r="B772" i="7"/>
  <c r="D772" i="7"/>
  <c r="E772" i="7"/>
  <c r="F772" i="7"/>
  <c r="G772" i="7"/>
  <c r="BC772" i="7"/>
  <c r="BD772" i="7" s="1"/>
  <c r="B773" i="7"/>
  <c r="D773" i="7"/>
  <c r="E773" i="7"/>
  <c r="F773" i="7"/>
  <c r="G773" i="7"/>
  <c r="BC773" i="7"/>
  <c r="BD773" i="7" s="1"/>
  <c r="B774" i="7"/>
  <c r="D774" i="7"/>
  <c r="E774" i="7"/>
  <c r="F774" i="7"/>
  <c r="G774" i="7"/>
  <c r="BC774" i="7"/>
  <c r="BD774" i="7" s="1"/>
  <c r="B775" i="7"/>
  <c r="D775" i="7"/>
  <c r="E775" i="7"/>
  <c r="F775" i="7"/>
  <c r="G775" i="7"/>
  <c r="BC775" i="7"/>
  <c r="BD775" i="7" s="1"/>
  <c r="B776" i="7"/>
  <c r="D776" i="7"/>
  <c r="E776" i="7"/>
  <c r="F776" i="7"/>
  <c r="G776" i="7"/>
  <c r="BC776" i="7"/>
  <c r="BD776" i="7" s="1"/>
  <c r="B777" i="7"/>
  <c r="D777" i="7"/>
  <c r="E777" i="7"/>
  <c r="F777" i="7"/>
  <c r="G777" i="7"/>
  <c r="BC777" i="7"/>
  <c r="BD777" i="7" s="1"/>
  <c r="B778" i="7"/>
  <c r="D778" i="7"/>
  <c r="E778" i="7"/>
  <c r="F778" i="7"/>
  <c r="G778" i="7"/>
  <c r="BC778" i="7"/>
  <c r="BD778" i="7" s="1"/>
  <c r="B779" i="7"/>
  <c r="D779" i="7"/>
  <c r="E779" i="7"/>
  <c r="F779" i="7"/>
  <c r="G779" i="7"/>
  <c r="BC779" i="7"/>
  <c r="BD779" i="7" s="1"/>
  <c r="B780" i="7"/>
  <c r="D780" i="7"/>
  <c r="E780" i="7"/>
  <c r="F780" i="7"/>
  <c r="G780" i="7"/>
  <c r="BC780" i="7"/>
  <c r="BD780" i="7" s="1"/>
  <c r="B781" i="7"/>
  <c r="D781" i="7"/>
  <c r="E781" i="7"/>
  <c r="F781" i="7"/>
  <c r="G781" i="7"/>
  <c r="BC781" i="7"/>
  <c r="BD781" i="7" s="1"/>
  <c r="B782" i="7"/>
  <c r="D782" i="7"/>
  <c r="E782" i="7"/>
  <c r="F782" i="7"/>
  <c r="G782" i="7"/>
  <c r="BC782" i="7"/>
  <c r="BD782" i="7" s="1"/>
  <c r="B783" i="7"/>
  <c r="D783" i="7"/>
  <c r="E783" i="7"/>
  <c r="F783" i="7"/>
  <c r="G783" i="7"/>
  <c r="BC783" i="7"/>
  <c r="BD783" i="7" s="1"/>
  <c r="B784" i="7"/>
  <c r="D784" i="7"/>
  <c r="E784" i="7"/>
  <c r="F784" i="7"/>
  <c r="G784" i="7"/>
  <c r="BC784" i="7"/>
  <c r="BD784" i="7" s="1"/>
  <c r="B785" i="7"/>
  <c r="D785" i="7"/>
  <c r="E785" i="7"/>
  <c r="F785" i="7"/>
  <c r="G785" i="7"/>
  <c r="BC785" i="7"/>
  <c r="BD785" i="7" s="1"/>
  <c r="B786" i="7"/>
  <c r="D786" i="7"/>
  <c r="E786" i="7"/>
  <c r="F786" i="7"/>
  <c r="G786" i="7"/>
  <c r="BC786" i="7"/>
  <c r="BD786" i="7" s="1"/>
  <c r="B844" i="7"/>
  <c r="D844" i="7"/>
  <c r="E844" i="7"/>
  <c r="F844" i="7"/>
  <c r="G844" i="7"/>
  <c r="BC844" i="7"/>
  <c r="BD844" i="7" s="1"/>
  <c r="B845" i="7"/>
  <c r="D845" i="7"/>
  <c r="E845" i="7"/>
  <c r="F845" i="7"/>
  <c r="G845" i="7"/>
  <c r="BC845" i="7"/>
  <c r="BD845" i="7" s="1"/>
  <c r="B846" i="7"/>
  <c r="D846" i="7"/>
  <c r="E846" i="7"/>
  <c r="F846" i="7"/>
  <c r="G846" i="7"/>
  <c r="BC846" i="7"/>
  <c r="BD846" i="7" s="1"/>
  <c r="B847" i="7"/>
  <c r="D847" i="7"/>
  <c r="E847" i="7"/>
  <c r="F847" i="7"/>
  <c r="G847" i="7"/>
  <c r="BC847" i="7"/>
  <c r="BD847" i="7" s="1"/>
  <c r="B848" i="7"/>
  <c r="D848" i="7"/>
  <c r="E848" i="7"/>
  <c r="F848" i="7"/>
  <c r="G848" i="7"/>
  <c r="BC848" i="7"/>
  <c r="BD848" i="7" s="1"/>
  <c r="B849" i="7"/>
  <c r="D849" i="7"/>
  <c r="E849" i="7"/>
  <c r="F849" i="7"/>
  <c r="G849" i="7"/>
  <c r="BC849" i="7"/>
  <c r="BD849" i="7" s="1"/>
  <c r="B850" i="7"/>
  <c r="D850" i="7"/>
  <c r="E850" i="7"/>
  <c r="F850" i="7"/>
  <c r="G850" i="7"/>
  <c r="BC850" i="7"/>
  <c r="BD850" i="7" s="1"/>
  <c r="B851" i="7"/>
  <c r="D851" i="7"/>
  <c r="E851" i="7"/>
  <c r="F851" i="7"/>
  <c r="G851" i="7"/>
  <c r="BC851" i="7"/>
  <c r="BD851" i="7" s="1"/>
  <c r="B852" i="7"/>
  <c r="D852" i="7"/>
  <c r="E852" i="7"/>
  <c r="F852" i="7"/>
  <c r="G852" i="7"/>
  <c r="BC852" i="7"/>
  <c r="BD852" i="7" s="1"/>
  <c r="B853" i="7"/>
  <c r="D853" i="7"/>
  <c r="E853" i="7"/>
  <c r="F853" i="7"/>
  <c r="G853" i="7"/>
  <c r="BC853" i="7"/>
  <c r="BD853" i="7" s="1"/>
  <c r="B854" i="7"/>
  <c r="D854" i="7"/>
  <c r="E854" i="7"/>
  <c r="F854" i="7"/>
  <c r="G854" i="7"/>
  <c r="BC854" i="7"/>
  <c r="BD854" i="7" s="1"/>
  <c r="B855" i="7"/>
  <c r="D855" i="7"/>
  <c r="E855" i="7"/>
  <c r="F855" i="7"/>
  <c r="G855" i="7"/>
  <c r="BC855" i="7"/>
  <c r="BD855" i="7" s="1"/>
  <c r="B856" i="7"/>
  <c r="D856" i="7"/>
  <c r="E856" i="7"/>
  <c r="F856" i="7"/>
  <c r="G856" i="7"/>
  <c r="BC856" i="7"/>
  <c r="BD856" i="7" s="1"/>
  <c r="B857" i="7"/>
  <c r="D857" i="7"/>
  <c r="E857" i="7"/>
  <c r="F857" i="7"/>
  <c r="G857" i="7"/>
  <c r="BC857" i="7"/>
  <c r="BD857" i="7" s="1"/>
  <c r="B858" i="7"/>
  <c r="D858" i="7"/>
  <c r="E858" i="7"/>
  <c r="F858" i="7"/>
  <c r="G858" i="7"/>
  <c r="BC858" i="7"/>
  <c r="BD858" i="7" s="1"/>
  <c r="B859" i="7"/>
  <c r="D859" i="7"/>
  <c r="E859" i="7"/>
  <c r="F859" i="7"/>
  <c r="G859" i="7"/>
  <c r="BC859" i="7"/>
  <c r="BD859" i="7" s="1"/>
  <c r="B860" i="7"/>
  <c r="D860" i="7"/>
  <c r="E860" i="7"/>
  <c r="F860" i="7"/>
  <c r="G860" i="7"/>
  <c r="BC860" i="7"/>
  <c r="BD860" i="7" s="1"/>
  <c r="B861" i="7"/>
  <c r="D861" i="7"/>
  <c r="E861" i="7"/>
  <c r="F861" i="7"/>
  <c r="G861" i="7"/>
  <c r="BC861" i="7"/>
  <c r="BD861" i="7" s="1"/>
  <c r="B862" i="7"/>
  <c r="D862" i="7"/>
  <c r="E862" i="7"/>
  <c r="F862" i="7"/>
  <c r="G862" i="7"/>
  <c r="BC862" i="7"/>
  <c r="BD862" i="7" s="1"/>
  <c r="B863" i="7"/>
  <c r="D863" i="7"/>
  <c r="E863" i="7"/>
  <c r="F863" i="7"/>
  <c r="G863" i="7"/>
  <c r="BC863" i="7"/>
  <c r="BD863" i="7" s="1"/>
  <c r="B864" i="7"/>
  <c r="D864" i="7"/>
  <c r="E864" i="7"/>
  <c r="F864" i="7"/>
  <c r="G864" i="7"/>
  <c r="BC864" i="7"/>
  <c r="BD864" i="7" s="1"/>
  <c r="B865" i="7"/>
  <c r="D865" i="7"/>
  <c r="E865" i="7"/>
  <c r="F865" i="7"/>
  <c r="G865" i="7"/>
  <c r="BC865" i="7"/>
  <c r="BD865" i="7" s="1"/>
  <c r="B866" i="7"/>
  <c r="D866" i="7"/>
  <c r="E866" i="7"/>
  <c r="F866" i="7"/>
  <c r="G866" i="7"/>
  <c r="BC866" i="7"/>
  <c r="BD866" i="7" s="1"/>
  <c r="B867" i="7"/>
  <c r="D867" i="7"/>
  <c r="E867" i="7"/>
  <c r="F867" i="7"/>
  <c r="G867" i="7"/>
  <c r="BC867" i="7"/>
  <c r="BD867" i="7" s="1"/>
  <c r="B868" i="7"/>
  <c r="D868" i="7"/>
  <c r="E868" i="7"/>
  <c r="F868" i="7"/>
  <c r="G868" i="7"/>
  <c r="BC868" i="7"/>
  <c r="BD868" i="7" s="1"/>
  <c r="B869" i="7"/>
  <c r="D869" i="7"/>
  <c r="E869" i="7"/>
  <c r="F869" i="7"/>
  <c r="G869" i="7"/>
  <c r="BC869" i="7"/>
  <c r="BD869" i="7" s="1"/>
  <c r="B870" i="7"/>
  <c r="D870" i="7"/>
  <c r="E870" i="7"/>
  <c r="F870" i="7"/>
  <c r="G870" i="7"/>
  <c r="BC870" i="7"/>
  <c r="BD870" i="7" s="1"/>
  <c r="B871" i="7"/>
  <c r="D871" i="7"/>
  <c r="E871" i="7"/>
  <c r="F871" i="7"/>
  <c r="G871" i="7"/>
  <c r="BC871" i="7"/>
  <c r="BD871" i="7" s="1"/>
  <c r="B872" i="7"/>
  <c r="D872" i="7"/>
  <c r="E872" i="7"/>
  <c r="F872" i="7"/>
  <c r="G872" i="7"/>
  <c r="BC872" i="7"/>
  <c r="BD872" i="7" s="1"/>
  <c r="B873" i="7"/>
  <c r="D873" i="7"/>
  <c r="E873" i="7"/>
  <c r="F873" i="7"/>
  <c r="G873" i="7"/>
  <c r="BC873" i="7"/>
  <c r="BD873" i="7" s="1"/>
  <c r="B555" i="7"/>
  <c r="D555" i="7"/>
  <c r="E555" i="7"/>
  <c r="F555" i="7"/>
  <c r="G555" i="7"/>
  <c r="BC555" i="7"/>
  <c r="BD555" i="7" s="1"/>
  <c r="B556" i="7"/>
  <c r="D556" i="7"/>
  <c r="E556" i="7"/>
  <c r="F556" i="7"/>
  <c r="G556" i="7"/>
  <c r="BC556" i="7"/>
  <c r="BD556" i="7" s="1"/>
  <c r="B557" i="7"/>
  <c r="D557" i="7"/>
  <c r="E557" i="7"/>
  <c r="F557" i="7"/>
  <c r="G557" i="7"/>
  <c r="BC557" i="7"/>
  <c r="BD557" i="7" s="1"/>
  <c r="B558" i="7"/>
  <c r="D558" i="7"/>
  <c r="E558" i="7"/>
  <c r="F558" i="7"/>
  <c r="G558" i="7"/>
  <c r="BC558" i="7"/>
  <c r="BD558" i="7" s="1"/>
  <c r="B559" i="7"/>
  <c r="D559" i="7"/>
  <c r="E559" i="7"/>
  <c r="F559" i="7"/>
  <c r="G559" i="7"/>
  <c r="BC559" i="7"/>
  <c r="BD559" i="7" s="1"/>
  <c r="B560" i="7"/>
  <c r="D560" i="7"/>
  <c r="E560" i="7"/>
  <c r="F560" i="7"/>
  <c r="G560" i="7"/>
  <c r="BC560" i="7"/>
  <c r="BD560" i="7" s="1"/>
  <c r="B561" i="7"/>
  <c r="D561" i="7"/>
  <c r="E561" i="7"/>
  <c r="F561" i="7"/>
  <c r="G561" i="7"/>
  <c r="BC561" i="7"/>
  <c r="BD561" i="7" s="1"/>
  <c r="B562" i="7"/>
  <c r="D562" i="7"/>
  <c r="E562" i="7"/>
  <c r="F562" i="7"/>
  <c r="G562" i="7"/>
  <c r="BC562" i="7"/>
  <c r="BD562" i="7" s="1"/>
  <c r="B563" i="7"/>
  <c r="D563" i="7"/>
  <c r="E563" i="7"/>
  <c r="F563" i="7"/>
  <c r="G563" i="7"/>
  <c r="BC563" i="7"/>
  <c r="BD563" i="7" s="1"/>
  <c r="B564" i="7"/>
  <c r="D564" i="7"/>
  <c r="E564" i="7"/>
  <c r="F564" i="7"/>
  <c r="G564" i="7"/>
  <c r="BC564" i="7"/>
  <c r="BD564" i="7" s="1"/>
  <c r="B565" i="7"/>
  <c r="D565" i="7"/>
  <c r="E565" i="7"/>
  <c r="F565" i="7"/>
  <c r="G565" i="7"/>
  <c r="BC565" i="7"/>
  <c r="BD565" i="7" s="1"/>
  <c r="B566" i="7"/>
  <c r="D566" i="7"/>
  <c r="E566" i="7"/>
  <c r="F566" i="7"/>
  <c r="G566" i="7"/>
  <c r="BC566" i="7"/>
  <c r="BD566" i="7" s="1"/>
  <c r="B567" i="7"/>
  <c r="D567" i="7"/>
  <c r="E567" i="7"/>
  <c r="F567" i="7"/>
  <c r="G567" i="7"/>
  <c r="BC567" i="7"/>
  <c r="BD567" i="7" s="1"/>
  <c r="B568" i="7"/>
  <c r="D568" i="7"/>
  <c r="E568" i="7"/>
  <c r="F568" i="7"/>
  <c r="G568" i="7"/>
  <c r="BC568" i="7"/>
  <c r="BD568" i="7" s="1"/>
  <c r="B569" i="7"/>
  <c r="D569" i="7"/>
  <c r="E569" i="7"/>
  <c r="F569" i="7"/>
  <c r="G569" i="7"/>
  <c r="BC569" i="7"/>
  <c r="BD569" i="7" s="1"/>
  <c r="B570" i="7"/>
  <c r="D570" i="7"/>
  <c r="E570" i="7"/>
  <c r="F570" i="7"/>
  <c r="G570" i="7"/>
  <c r="BC570" i="7"/>
  <c r="BD570" i="7" s="1"/>
  <c r="B571" i="7"/>
  <c r="D571" i="7"/>
  <c r="E571" i="7"/>
  <c r="F571" i="7"/>
  <c r="G571" i="7"/>
  <c r="BC571" i="7"/>
  <c r="BD571" i="7" s="1"/>
  <c r="B572" i="7"/>
  <c r="D572" i="7"/>
  <c r="E572" i="7"/>
  <c r="F572" i="7"/>
  <c r="G572" i="7"/>
  <c r="BC572" i="7"/>
  <c r="BD572" i="7" s="1"/>
  <c r="B573" i="7"/>
  <c r="D573" i="7"/>
  <c r="E573" i="7"/>
  <c r="F573" i="7"/>
  <c r="G573" i="7"/>
  <c r="BC573" i="7"/>
  <c r="BD573" i="7" s="1"/>
  <c r="B574" i="7"/>
  <c r="D574" i="7"/>
  <c r="E574" i="7"/>
  <c r="F574" i="7"/>
  <c r="G574" i="7"/>
  <c r="BC574" i="7"/>
  <c r="BD574" i="7" s="1"/>
  <c r="B575" i="7"/>
  <c r="D575" i="7"/>
  <c r="E575" i="7"/>
  <c r="F575" i="7"/>
  <c r="G575" i="7"/>
  <c r="BC575" i="7"/>
  <c r="BD575" i="7" s="1"/>
  <c r="B517" i="7"/>
  <c r="D517" i="7"/>
  <c r="E517" i="7"/>
  <c r="F517" i="7"/>
  <c r="G517" i="7"/>
  <c r="BC517" i="7"/>
  <c r="BD517" i="7" s="1"/>
  <c r="B518" i="7"/>
  <c r="D518" i="7"/>
  <c r="E518" i="7"/>
  <c r="F518" i="7"/>
  <c r="G518" i="7"/>
  <c r="BC518" i="7"/>
  <c r="BD518" i="7" s="1"/>
  <c r="B519" i="7"/>
  <c r="D519" i="7"/>
  <c r="E519" i="7"/>
  <c r="F519" i="7"/>
  <c r="G519" i="7"/>
  <c r="BC519" i="7"/>
  <c r="BD519" i="7" s="1"/>
  <c r="B520" i="7"/>
  <c r="D520" i="7"/>
  <c r="E520" i="7"/>
  <c r="F520" i="7"/>
  <c r="G520" i="7"/>
  <c r="BC520" i="7"/>
  <c r="BD520" i="7" s="1"/>
  <c r="B521" i="7"/>
  <c r="D521" i="7"/>
  <c r="E521" i="7"/>
  <c r="F521" i="7"/>
  <c r="G521" i="7"/>
  <c r="BC521" i="7"/>
  <c r="BD521" i="7" s="1"/>
  <c r="B522" i="7"/>
  <c r="D522" i="7"/>
  <c r="E522" i="7"/>
  <c r="F522" i="7"/>
  <c r="G522" i="7"/>
  <c r="BC522" i="7"/>
  <c r="BD522" i="7" s="1"/>
  <c r="B523" i="7"/>
  <c r="D523" i="7"/>
  <c r="E523" i="7"/>
  <c r="F523" i="7"/>
  <c r="G523" i="7"/>
  <c r="BC523" i="7"/>
  <c r="BD523" i="7" s="1"/>
  <c r="B524" i="7"/>
  <c r="D524" i="7"/>
  <c r="E524" i="7"/>
  <c r="F524" i="7"/>
  <c r="G524" i="7"/>
  <c r="BC524" i="7"/>
  <c r="BD524" i="7" s="1"/>
  <c r="B525" i="7"/>
  <c r="D525" i="7"/>
  <c r="E525" i="7"/>
  <c r="F525" i="7"/>
  <c r="G525" i="7"/>
  <c r="BC525" i="7"/>
  <c r="BD525" i="7" s="1"/>
  <c r="B526" i="7"/>
  <c r="D526" i="7"/>
  <c r="E526" i="7"/>
  <c r="F526" i="7"/>
  <c r="G526" i="7"/>
  <c r="BC526" i="7"/>
  <c r="BD526" i="7" s="1"/>
  <c r="B527" i="7"/>
  <c r="D527" i="7"/>
  <c r="E527" i="7"/>
  <c r="F527" i="7"/>
  <c r="G527" i="7"/>
  <c r="BC527" i="7"/>
  <c r="BD527" i="7" s="1"/>
  <c r="B528" i="7"/>
  <c r="D528" i="7"/>
  <c r="E528" i="7"/>
  <c r="F528" i="7"/>
  <c r="G528" i="7"/>
  <c r="BC528" i="7"/>
  <c r="BD528" i="7" s="1"/>
  <c r="B529" i="7"/>
  <c r="D529" i="7"/>
  <c r="E529" i="7"/>
  <c r="F529" i="7"/>
  <c r="G529" i="7"/>
  <c r="BC529" i="7"/>
  <c r="BD529" i="7" s="1"/>
  <c r="B530" i="7"/>
  <c r="D530" i="7"/>
  <c r="E530" i="7"/>
  <c r="F530" i="7"/>
  <c r="G530" i="7"/>
  <c r="BC530" i="7"/>
  <c r="BD530" i="7" s="1"/>
  <c r="B531" i="7"/>
  <c r="D531" i="7"/>
  <c r="E531" i="7"/>
  <c r="F531" i="7"/>
  <c r="G531" i="7"/>
  <c r="BC531" i="7"/>
  <c r="BD531" i="7" s="1"/>
  <c r="B532" i="7"/>
  <c r="D532" i="7"/>
  <c r="E532" i="7"/>
  <c r="F532" i="7"/>
  <c r="G532" i="7"/>
  <c r="BC532" i="7"/>
  <c r="BD532" i="7" s="1"/>
  <c r="B533" i="7"/>
  <c r="D533" i="7"/>
  <c r="E533" i="7"/>
  <c r="F533" i="7"/>
  <c r="G533" i="7"/>
  <c r="BC533" i="7"/>
  <c r="BD533" i="7" s="1"/>
  <c r="B534" i="7"/>
  <c r="D534" i="7"/>
  <c r="E534" i="7"/>
  <c r="F534" i="7"/>
  <c r="G534" i="7"/>
  <c r="BC534" i="7"/>
  <c r="BD534" i="7" s="1"/>
  <c r="B535" i="7"/>
  <c r="D535" i="7"/>
  <c r="E535" i="7"/>
  <c r="F535" i="7"/>
  <c r="G535" i="7"/>
  <c r="BC535" i="7"/>
  <c r="BD535" i="7" s="1"/>
  <c r="B536" i="7"/>
  <c r="D536" i="7"/>
  <c r="E536" i="7"/>
  <c r="F536" i="7"/>
  <c r="G536" i="7"/>
  <c r="BC536" i="7"/>
  <c r="BD536" i="7" s="1"/>
  <c r="B537" i="7"/>
  <c r="D537" i="7"/>
  <c r="E537" i="7"/>
  <c r="F537" i="7"/>
  <c r="G537" i="7"/>
  <c r="BC537" i="7"/>
  <c r="BD537" i="7" s="1"/>
  <c r="B538" i="7"/>
  <c r="D538" i="7"/>
  <c r="E538" i="7"/>
  <c r="F538" i="7"/>
  <c r="G538" i="7"/>
  <c r="BC538" i="7"/>
  <c r="BD538" i="7" s="1"/>
  <c r="B539" i="7"/>
  <c r="D539" i="7"/>
  <c r="E539" i="7"/>
  <c r="F539" i="7"/>
  <c r="G539" i="7"/>
  <c r="BC539" i="7"/>
  <c r="BD539" i="7" s="1"/>
  <c r="B540" i="7"/>
  <c r="D540" i="7"/>
  <c r="E540" i="7"/>
  <c r="F540" i="7"/>
  <c r="G540" i="7"/>
  <c r="BC540" i="7"/>
  <c r="BD540" i="7" s="1"/>
  <c r="B541" i="7"/>
  <c r="D541" i="7"/>
  <c r="E541" i="7"/>
  <c r="F541" i="7"/>
  <c r="G541" i="7"/>
  <c r="BC541" i="7"/>
  <c r="BD541" i="7" s="1"/>
  <c r="B542" i="7"/>
  <c r="D542" i="7"/>
  <c r="E542" i="7"/>
  <c r="F542" i="7"/>
  <c r="G542" i="7"/>
  <c r="BC542" i="7"/>
  <c r="BD542" i="7" s="1"/>
  <c r="B543" i="7"/>
  <c r="D543" i="7"/>
  <c r="E543" i="7"/>
  <c r="F543" i="7"/>
  <c r="G543" i="7"/>
  <c r="BC543" i="7"/>
  <c r="BD543" i="7" s="1"/>
  <c r="B544" i="7"/>
  <c r="D544" i="7"/>
  <c r="E544" i="7"/>
  <c r="F544" i="7"/>
  <c r="G544" i="7"/>
  <c r="BC544" i="7"/>
  <c r="BD544" i="7" s="1"/>
  <c r="B545" i="7"/>
  <c r="D545" i="7"/>
  <c r="E545" i="7"/>
  <c r="F545" i="7"/>
  <c r="G545" i="7"/>
  <c r="BC545" i="7"/>
  <c r="BD545" i="7" s="1"/>
  <c r="B546" i="7"/>
  <c r="D546" i="7"/>
  <c r="E546" i="7"/>
  <c r="F546" i="7"/>
  <c r="G546" i="7"/>
  <c r="BC546" i="7"/>
  <c r="BD546" i="7" s="1"/>
  <c r="B547" i="7"/>
  <c r="D547" i="7"/>
  <c r="E547" i="7"/>
  <c r="F547" i="7"/>
  <c r="G547" i="7"/>
  <c r="BC547" i="7"/>
  <c r="BD547" i="7" s="1"/>
  <c r="B548" i="7"/>
  <c r="D548" i="7"/>
  <c r="E548" i="7"/>
  <c r="F548" i="7"/>
  <c r="G548" i="7"/>
  <c r="BC548" i="7"/>
  <c r="BD548" i="7" s="1"/>
  <c r="B549" i="7"/>
  <c r="D549" i="7"/>
  <c r="E549" i="7"/>
  <c r="F549" i="7"/>
  <c r="G549" i="7"/>
  <c r="BC549" i="7"/>
  <c r="BD549" i="7" s="1"/>
  <c r="B550" i="7"/>
  <c r="D550" i="7"/>
  <c r="E550" i="7"/>
  <c r="F550" i="7"/>
  <c r="G550" i="7"/>
  <c r="BC550" i="7"/>
  <c r="BD550" i="7" s="1"/>
  <c r="B551" i="7"/>
  <c r="D551" i="7"/>
  <c r="E551" i="7"/>
  <c r="F551" i="7"/>
  <c r="G551" i="7"/>
  <c r="BC551" i="7"/>
  <c r="BD551" i="7" s="1"/>
  <c r="B552" i="7"/>
  <c r="D552" i="7"/>
  <c r="E552" i="7"/>
  <c r="F552" i="7"/>
  <c r="G552" i="7"/>
  <c r="BC552" i="7"/>
  <c r="BD552" i="7" s="1"/>
  <c r="B553" i="7"/>
  <c r="D553" i="7"/>
  <c r="E553" i="7"/>
  <c r="F553" i="7"/>
  <c r="G553" i="7"/>
  <c r="BC553" i="7"/>
  <c r="BD553" i="7" s="1"/>
  <c r="B554" i="7"/>
  <c r="D554" i="7"/>
  <c r="E554" i="7"/>
  <c r="F554" i="7"/>
  <c r="G554" i="7"/>
  <c r="BC554" i="7"/>
  <c r="BD554" i="7" s="1"/>
  <c r="B501" i="7"/>
  <c r="D501" i="7"/>
  <c r="E501" i="7"/>
  <c r="F501" i="7"/>
  <c r="G501" i="7"/>
  <c r="BC501" i="7"/>
  <c r="BD501" i="7" s="1"/>
  <c r="B502" i="7"/>
  <c r="D502" i="7"/>
  <c r="E502" i="7"/>
  <c r="F502" i="7"/>
  <c r="G502" i="7"/>
  <c r="BC502" i="7"/>
  <c r="BD502" i="7" s="1"/>
  <c r="B503" i="7"/>
  <c r="D503" i="7"/>
  <c r="E503" i="7"/>
  <c r="F503" i="7"/>
  <c r="G503" i="7"/>
  <c r="BC503" i="7"/>
  <c r="BD503" i="7" s="1"/>
  <c r="B504" i="7"/>
  <c r="D504" i="7"/>
  <c r="E504" i="7"/>
  <c r="F504" i="7"/>
  <c r="G504" i="7"/>
  <c r="BC504" i="7"/>
  <c r="BD504" i="7" s="1"/>
  <c r="B505" i="7"/>
  <c r="D505" i="7"/>
  <c r="E505" i="7"/>
  <c r="F505" i="7"/>
  <c r="G505" i="7"/>
  <c r="BC505" i="7"/>
  <c r="BD505" i="7" s="1"/>
  <c r="B506" i="7"/>
  <c r="D506" i="7"/>
  <c r="E506" i="7"/>
  <c r="F506" i="7"/>
  <c r="G506" i="7"/>
  <c r="BC506" i="7"/>
  <c r="BD506" i="7" s="1"/>
  <c r="B507" i="7"/>
  <c r="D507" i="7"/>
  <c r="E507" i="7"/>
  <c r="F507" i="7"/>
  <c r="G507" i="7"/>
  <c r="BC507" i="7"/>
  <c r="BD507" i="7" s="1"/>
  <c r="B508" i="7"/>
  <c r="D508" i="7"/>
  <c r="E508" i="7"/>
  <c r="F508" i="7"/>
  <c r="G508" i="7"/>
  <c r="BC508" i="7"/>
  <c r="BD508" i="7" s="1"/>
  <c r="B509" i="7"/>
  <c r="D509" i="7"/>
  <c r="E509" i="7"/>
  <c r="F509" i="7"/>
  <c r="G509" i="7"/>
  <c r="BC509" i="7"/>
  <c r="BD509" i="7" s="1"/>
  <c r="B510" i="7"/>
  <c r="D510" i="7"/>
  <c r="E510" i="7"/>
  <c r="F510" i="7"/>
  <c r="G510" i="7"/>
  <c r="BC510" i="7"/>
  <c r="BD510" i="7" s="1"/>
  <c r="B511" i="7"/>
  <c r="D511" i="7"/>
  <c r="E511" i="7"/>
  <c r="F511" i="7"/>
  <c r="G511" i="7"/>
  <c r="BC511" i="7"/>
  <c r="BD511" i="7" s="1"/>
  <c r="B512" i="7"/>
  <c r="D512" i="7"/>
  <c r="E512" i="7"/>
  <c r="F512" i="7"/>
  <c r="G512" i="7"/>
  <c r="BC512" i="7"/>
  <c r="BD512" i="7" s="1"/>
  <c r="B513" i="7"/>
  <c r="D513" i="7"/>
  <c r="E513" i="7"/>
  <c r="F513" i="7"/>
  <c r="G513" i="7"/>
  <c r="BC513" i="7"/>
  <c r="BD513" i="7" s="1"/>
  <c r="B514" i="7"/>
  <c r="D514" i="7"/>
  <c r="E514" i="7"/>
  <c r="F514" i="7"/>
  <c r="G514" i="7"/>
  <c r="BC514" i="7"/>
  <c r="BD514" i="7" s="1"/>
  <c r="B515" i="7"/>
  <c r="D515" i="7"/>
  <c r="E515" i="7"/>
  <c r="F515" i="7"/>
  <c r="G515" i="7"/>
  <c r="BC515" i="7"/>
  <c r="BD515" i="7" s="1"/>
  <c r="B516" i="7"/>
  <c r="D516" i="7"/>
  <c r="E516" i="7"/>
  <c r="F516" i="7"/>
  <c r="G516" i="7"/>
  <c r="BC516" i="7"/>
  <c r="BD516" i="7" s="1"/>
  <c r="X522" i="6" l="1"/>
  <c r="K522" i="6" s="1"/>
  <c r="X516" i="6"/>
  <c r="K516" i="6" s="1"/>
  <c r="X559" i="6"/>
  <c r="K559" i="6" s="1"/>
  <c r="X554" i="6"/>
  <c r="K554" i="6" s="1"/>
  <c r="X540" i="6"/>
  <c r="K540" i="6" s="1"/>
  <c r="X537" i="6"/>
  <c r="K537" i="6" s="1"/>
  <c r="X532" i="6"/>
  <c r="K532" i="6" s="1"/>
  <c r="X529" i="6"/>
  <c r="K529" i="6" s="1"/>
  <c r="X584" i="6"/>
  <c r="K584" i="6" s="1"/>
  <c r="X578" i="6"/>
  <c r="K578" i="6" s="1"/>
  <c r="X572" i="6"/>
  <c r="K572" i="6" s="1"/>
  <c r="X882" i="6"/>
  <c r="K882" i="6" s="1"/>
  <c r="X877" i="6"/>
  <c r="K877" i="6" s="1"/>
  <c r="X873" i="6"/>
  <c r="K873" i="6" s="1"/>
  <c r="X864" i="6"/>
  <c r="K864" i="6" s="1"/>
  <c r="X860" i="6"/>
  <c r="K860" i="6" s="1"/>
  <c r="X857" i="6"/>
  <c r="K857" i="6" s="1"/>
  <c r="X793" i="6"/>
  <c r="K793" i="6" s="1"/>
  <c r="X786" i="6"/>
  <c r="K786" i="6" s="1"/>
  <c r="X783" i="6"/>
  <c r="K783" i="6" s="1"/>
  <c r="X779" i="6"/>
  <c r="K779" i="6" s="1"/>
  <c r="X776" i="6"/>
  <c r="K776" i="6" s="1"/>
  <c r="X774" i="6"/>
  <c r="K774" i="6" s="1"/>
  <c r="X770" i="6"/>
  <c r="K770" i="6" s="1"/>
  <c r="X766" i="6"/>
  <c r="K766" i="6" s="1"/>
  <c r="X763" i="6"/>
  <c r="K763" i="6" s="1"/>
  <c r="X758" i="6"/>
  <c r="K758" i="6" s="1"/>
  <c r="X755" i="6"/>
  <c r="K755" i="6" s="1"/>
  <c r="X751" i="6"/>
  <c r="K751" i="6" s="1"/>
  <c r="X750" i="6"/>
  <c r="K750" i="6" s="1"/>
  <c r="X749" i="6"/>
  <c r="K749" i="6" s="1"/>
  <c r="X748" i="6"/>
  <c r="K748" i="6" s="1"/>
  <c r="X747" i="6"/>
  <c r="K747" i="6" s="1"/>
  <c r="X746" i="6"/>
  <c r="K746" i="6" s="1"/>
  <c r="X745" i="6"/>
  <c r="K745" i="6" s="1"/>
  <c r="X744" i="6"/>
  <c r="K744" i="6" s="1"/>
  <c r="X743" i="6"/>
  <c r="K743" i="6" s="1"/>
  <c r="X740" i="6"/>
  <c r="K740" i="6" s="1"/>
  <c r="X739" i="6"/>
  <c r="K739" i="6" s="1"/>
  <c r="X738" i="6"/>
  <c r="K738" i="6" s="1"/>
  <c r="X737" i="6"/>
  <c r="K737" i="6" s="1"/>
  <c r="X736" i="6"/>
  <c r="K736" i="6" s="1"/>
  <c r="X735" i="6"/>
  <c r="K735" i="6" s="1"/>
  <c r="X734" i="6"/>
  <c r="K734" i="6" s="1"/>
  <c r="X733" i="6"/>
  <c r="K733" i="6" s="1"/>
  <c r="X732" i="6"/>
  <c r="K732" i="6" s="1"/>
  <c r="X731" i="6"/>
  <c r="K731" i="6" s="1"/>
  <c r="X730" i="6"/>
  <c r="K730" i="6" s="1"/>
  <c r="X729" i="6"/>
  <c r="K729" i="6" s="1"/>
  <c r="X728" i="6"/>
  <c r="K728" i="6" s="1"/>
  <c r="X727" i="6"/>
  <c r="K727" i="6" s="1"/>
  <c r="X726" i="6"/>
  <c r="K726" i="6" s="1"/>
  <c r="X725" i="6"/>
  <c r="K725" i="6" s="1"/>
  <c r="X724" i="6"/>
  <c r="K724" i="6" s="1"/>
  <c r="X723" i="6"/>
  <c r="K723" i="6" s="1"/>
  <c r="X722" i="6"/>
  <c r="K722" i="6" s="1"/>
  <c r="X721" i="6"/>
  <c r="K721" i="6" s="1"/>
  <c r="X720" i="6"/>
  <c r="K720" i="6" s="1"/>
  <c r="X719" i="6"/>
  <c r="K719" i="6" s="1"/>
  <c r="X718" i="6"/>
  <c r="K718" i="6" s="1"/>
  <c r="X717" i="6"/>
  <c r="K717" i="6" s="1"/>
  <c r="X716" i="6"/>
  <c r="K716" i="6" s="1"/>
  <c r="X715" i="6"/>
  <c r="K715" i="6" s="1"/>
  <c r="X714" i="6"/>
  <c r="K714" i="6" s="1"/>
  <c r="X713" i="6"/>
  <c r="K713" i="6" s="1"/>
  <c r="X712" i="6"/>
  <c r="K712" i="6" s="1"/>
  <c r="X711" i="6"/>
  <c r="K711" i="6" s="1"/>
  <c r="X710" i="6"/>
  <c r="K710" i="6" s="1"/>
  <c r="X709" i="6"/>
  <c r="K709" i="6" s="1"/>
  <c r="X708" i="6"/>
  <c r="K708" i="6" s="1"/>
  <c r="X707" i="6"/>
  <c r="K707" i="6" s="1"/>
  <c r="X706" i="6"/>
  <c r="K706" i="6" s="1"/>
  <c r="X705" i="6"/>
  <c r="K705" i="6" s="1"/>
  <c r="X704" i="6"/>
  <c r="K704" i="6" s="1"/>
  <c r="X703" i="6"/>
  <c r="K703" i="6" s="1"/>
  <c r="X702" i="6"/>
  <c r="K702" i="6" s="1"/>
  <c r="X701" i="6"/>
  <c r="K701" i="6" s="1"/>
  <c r="X700" i="6"/>
  <c r="K700" i="6" s="1"/>
  <c r="X699" i="6"/>
  <c r="K699" i="6" s="1"/>
  <c r="X698" i="6"/>
  <c r="K698" i="6" s="1"/>
  <c r="X697" i="6"/>
  <c r="K697" i="6" s="1"/>
  <c r="X696" i="6"/>
  <c r="K696" i="6" s="1"/>
  <c r="X695" i="6"/>
  <c r="K695" i="6" s="1"/>
  <c r="X694" i="6"/>
  <c r="K694" i="6" s="1"/>
  <c r="X693" i="6"/>
  <c r="K693" i="6" s="1"/>
  <c r="X692" i="6"/>
  <c r="K692" i="6" s="1"/>
  <c r="X691" i="6"/>
  <c r="K691" i="6" s="1"/>
  <c r="X690" i="6"/>
  <c r="K690" i="6" s="1"/>
  <c r="X689" i="6"/>
  <c r="K689" i="6" s="1"/>
  <c r="X688" i="6"/>
  <c r="K688" i="6" s="1"/>
  <c r="X687" i="6"/>
  <c r="K687" i="6" s="1"/>
  <c r="X686" i="6"/>
  <c r="K686" i="6" s="1"/>
  <c r="X685" i="6"/>
  <c r="K685" i="6" s="1"/>
  <c r="X684" i="6"/>
  <c r="K684" i="6" s="1"/>
  <c r="X683" i="6"/>
  <c r="K683" i="6" s="1"/>
  <c r="X682" i="6"/>
  <c r="K682" i="6" s="1"/>
  <c r="X681" i="6"/>
  <c r="K681" i="6" s="1"/>
  <c r="X680" i="6"/>
  <c r="K680" i="6" s="1"/>
  <c r="X679" i="6"/>
  <c r="K679" i="6" s="1"/>
  <c r="X678" i="6"/>
  <c r="K678" i="6" s="1"/>
  <c r="X677" i="6"/>
  <c r="K677" i="6" s="1"/>
  <c r="X676" i="6"/>
  <c r="K676" i="6" s="1"/>
  <c r="X675" i="6"/>
  <c r="K675" i="6" s="1"/>
  <c r="X674" i="6"/>
  <c r="K674" i="6" s="1"/>
  <c r="X673" i="6"/>
  <c r="K673" i="6" s="1"/>
  <c r="X672" i="6"/>
  <c r="K672" i="6" s="1"/>
  <c r="X671" i="6"/>
  <c r="K671" i="6" s="1"/>
  <c r="X670" i="6"/>
  <c r="K670" i="6" s="1"/>
  <c r="X669" i="6"/>
  <c r="K669" i="6" s="1"/>
  <c r="X668" i="6"/>
  <c r="K668" i="6" s="1"/>
  <c r="X667" i="6"/>
  <c r="K667" i="6" s="1"/>
  <c r="X666" i="6"/>
  <c r="K666" i="6" s="1"/>
  <c r="X665" i="6"/>
  <c r="K665" i="6" s="1"/>
  <c r="X664" i="6"/>
  <c r="K664" i="6" s="1"/>
  <c r="X663" i="6"/>
  <c r="K663" i="6" s="1"/>
  <c r="X662" i="6"/>
  <c r="K662" i="6" s="1"/>
  <c r="X661" i="6"/>
  <c r="K661" i="6" s="1"/>
  <c r="X660" i="6"/>
  <c r="K660" i="6" s="1"/>
  <c r="X659" i="6"/>
  <c r="K659" i="6" s="1"/>
  <c r="X658" i="6"/>
  <c r="K658" i="6" s="1"/>
  <c r="X657" i="6"/>
  <c r="K657" i="6" s="1"/>
  <c r="X656" i="6"/>
  <c r="K656" i="6" s="1"/>
  <c r="X655" i="6"/>
  <c r="K655" i="6" s="1"/>
  <c r="X654" i="6"/>
  <c r="K654" i="6" s="1"/>
  <c r="X653" i="6"/>
  <c r="K653" i="6" s="1"/>
  <c r="X652" i="6"/>
  <c r="K652" i="6" s="1"/>
  <c r="X651" i="6"/>
  <c r="K651" i="6" s="1"/>
  <c r="X650" i="6"/>
  <c r="K650" i="6" s="1"/>
  <c r="X649" i="6"/>
  <c r="K649" i="6" s="1"/>
  <c r="X648" i="6"/>
  <c r="K648" i="6" s="1"/>
  <c r="X647" i="6"/>
  <c r="K647" i="6" s="1"/>
  <c r="X646" i="6"/>
  <c r="K646" i="6" s="1"/>
  <c r="X645" i="6"/>
  <c r="K645" i="6" s="1"/>
  <c r="X644" i="6"/>
  <c r="K644" i="6" s="1"/>
  <c r="X643" i="6"/>
  <c r="K643" i="6" s="1"/>
  <c r="X642" i="6"/>
  <c r="K642" i="6" s="1"/>
  <c r="X641" i="6"/>
  <c r="K641" i="6" s="1"/>
  <c r="X640" i="6"/>
  <c r="K640" i="6" s="1"/>
  <c r="X639" i="6"/>
  <c r="K639" i="6" s="1"/>
  <c r="X638" i="6"/>
  <c r="K638" i="6" s="1"/>
  <c r="X637" i="6"/>
  <c r="K637" i="6" s="1"/>
  <c r="X636" i="6"/>
  <c r="K636" i="6" s="1"/>
  <c r="X635" i="6"/>
  <c r="K635" i="6" s="1"/>
  <c r="X634" i="6"/>
  <c r="K634" i="6" s="1"/>
  <c r="X633" i="6"/>
  <c r="K633" i="6" s="1"/>
  <c r="X632" i="6"/>
  <c r="K632" i="6" s="1"/>
  <c r="X631" i="6"/>
  <c r="K631" i="6" s="1"/>
  <c r="X630" i="6"/>
  <c r="K630" i="6" s="1"/>
  <c r="X629" i="6"/>
  <c r="K629" i="6" s="1"/>
  <c r="X628" i="6"/>
  <c r="K628" i="6" s="1"/>
  <c r="X627" i="6"/>
  <c r="K627" i="6" s="1"/>
  <c r="X626" i="6"/>
  <c r="K626" i="6" s="1"/>
  <c r="X625" i="6"/>
  <c r="K625" i="6" s="1"/>
  <c r="X624" i="6"/>
  <c r="K624" i="6" s="1"/>
  <c r="X623" i="6"/>
  <c r="K623" i="6" s="1"/>
  <c r="X622" i="6"/>
  <c r="K622" i="6" s="1"/>
  <c r="X621" i="6"/>
  <c r="K621" i="6" s="1"/>
  <c r="X620" i="6"/>
  <c r="K620" i="6" s="1"/>
  <c r="X619" i="6"/>
  <c r="K619" i="6" s="1"/>
  <c r="X618" i="6"/>
  <c r="K618" i="6" s="1"/>
  <c r="X617" i="6"/>
  <c r="K617" i="6" s="1"/>
  <c r="X616" i="6"/>
  <c r="K616" i="6" s="1"/>
  <c r="X615" i="6"/>
  <c r="K615" i="6" s="1"/>
  <c r="X614" i="6"/>
  <c r="K614" i="6" s="1"/>
  <c r="X613" i="6"/>
  <c r="K613" i="6" s="1"/>
  <c r="X612" i="6"/>
  <c r="K612" i="6" s="1"/>
  <c r="X611" i="6"/>
  <c r="K611" i="6" s="1"/>
  <c r="X610" i="6"/>
  <c r="K610" i="6" s="1"/>
  <c r="X609" i="6"/>
  <c r="K609" i="6" s="1"/>
  <c r="X608" i="6"/>
  <c r="K608" i="6" s="1"/>
  <c r="X607" i="6"/>
  <c r="K607" i="6" s="1"/>
  <c r="X606" i="6"/>
  <c r="K606" i="6" s="1"/>
  <c r="X605" i="6"/>
  <c r="K605" i="6" s="1"/>
  <c r="X604" i="6"/>
  <c r="K604" i="6" s="1"/>
  <c r="X603" i="6"/>
  <c r="K603" i="6" s="1"/>
  <c r="X602" i="6"/>
  <c r="K602" i="6" s="1"/>
  <c r="X601" i="6"/>
  <c r="K601" i="6" s="1"/>
  <c r="X600" i="6"/>
  <c r="K600" i="6" s="1"/>
  <c r="X599" i="6"/>
  <c r="K599" i="6" s="1"/>
  <c r="X598" i="6"/>
  <c r="K598" i="6" s="1"/>
  <c r="X597" i="6"/>
  <c r="K597" i="6" s="1"/>
  <c r="X596" i="6"/>
  <c r="K596" i="6" s="1"/>
  <c r="X595" i="6"/>
  <c r="K595" i="6" s="1"/>
  <c r="X594" i="6"/>
  <c r="K594" i="6" s="1"/>
  <c r="X593" i="6"/>
  <c r="K593" i="6" s="1"/>
  <c r="X592" i="6"/>
  <c r="K592" i="6" s="1"/>
  <c r="X591" i="6"/>
  <c r="K591" i="6" s="1"/>
  <c r="X590" i="6"/>
  <c r="K590" i="6" s="1"/>
  <c r="X589" i="6"/>
  <c r="K589" i="6" s="1"/>
  <c r="X588" i="6"/>
  <c r="K588" i="6" s="1"/>
  <c r="X587" i="6"/>
  <c r="K587" i="6" s="1"/>
  <c r="X586" i="6"/>
  <c r="K586" i="6" s="1"/>
  <c r="X524" i="6"/>
  <c r="K524" i="6" s="1"/>
  <c r="X521" i="6"/>
  <c r="K521" i="6" s="1"/>
  <c r="X517" i="6"/>
  <c r="K517" i="6" s="1"/>
  <c r="X511" i="6"/>
  <c r="K511" i="6" s="1"/>
  <c r="X558" i="6"/>
  <c r="K558" i="6" s="1"/>
  <c r="X555" i="6"/>
  <c r="K555" i="6" s="1"/>
  <c r="X550" i="6"/>
  <c r="K550" i="6" s="1"/>
  <c r="X547" i="6"/>
  <c r="K547" i="6" s="1"/>
  <c r="X544" i="6"/>
  <c r="K544" i="6" s="1"/>
  <c r="X539" i="6"/>
  <c r="K539" i="6" s="1"/>
  <c r="X534" i="6"/>
  <c r="K534" i="6" s="1"/>
  <c r="X531" i="6"/>
  <c r="K531" i="6" s="1"/>
  <c r="X527" i="6"/>
  <c r="K527" i="6" s="1"/>
  <c r="X582" i="6"/>
  <c r="K582" i="6" s="1"/>
  <c r="X576" i="6"/>
  <c r="K576" i="6" s="1"/>
  <c r="X573" i="6"/>
  <c r="K573" i="6" s="1"/>
  <c r="X570" i="6"/>
  <c r="K570" i="6" s="1"/>
  <c r="X567" i="6"/>
  <c r="K567" i="6" s="1"/>
  <c r="X883" i="6"/>
  <c r="K883" i="6" s="1"/>
  <c r="X874" i="6"/>
  <c r="K874" i="6" s="1"/>
  <c r="X869" i="6"/>
  <c r="K869" i="6" s="1"/>
  <c r="X866" i="6"/>
  <c r="K866" i="6" s="1"/>
  <c r="X863" i="6"/>
  <c r="K863" i="6" s="1"/>
  <c r="X859" i="6"/>
  <c r="K859" i="6" s="1"/>
  <c r="X856" i="6"/>
  <c r="K856" i="6" s="1"/>
  <c r="X796" i="6"/>
  <c r="K796" i="6" s="1"/>
  <c r="X791" i="6"/>
  <c r="K791" i="6" s="1"/>
  <c r="X788" i="6"/>
  <c r="K788" i="6" s="1"/>
  <c r="X784" i="6"/>
  <c r="K784" i="6" s="1"/>
  <c r="X781" i="6"/>
  <c r="K781" i="6" s="1"/>
  <c r="X778" i="6"/>
  <c r="K778" i="6" s="1"/>
  <c r="X775" i="6"/>
  <c r="K775" i="6" s="1"/>
  <c r="X772" i="6"/>
  <c r="K772" i="6" s="1"/>
  <c r="X761" i="6"/>
  <c r="K761" i="6" s="1"/>
  <c r="X757" i="6"/>
  <c r="K757" i="6" s="1"/>
  <c r="X753" i="6"/>
  <c r="K753" i="6" s="1"/>
  <c r="X741" i="6"/>
  <c r="K741" i="6" s="1"/>
  <c r="X525" i="6"/>
  <c r="K525" i="6" s="1"/>
  <c r="X520" i="6"/>
  <c r="K520" i="6" s="1"/>
  <c r="X515" i="6"/>
  <c r="K515" i="6" s="1"/>
  <c r="X513" i="6"/>
  <c r="K513" i="6" s="1"/>
  <c r="X564" i="6"/>
  <c r="K564" i="6" s="1"/>
  <c r="X562" i="6"/>
  <c r="K562" i="6" s="1"/>
  <c r="X556" i="6"/>
  <c r="K556" i="6" s="1"/>
  <c r="X552" i="6"/>
  <c r="K552" i="6" s="1"/>
  <c r="X549" i="6"/>
  <c r="K549" i="6" s="1"/>
  <c r="X546" i="6"/>
  <c r="K546" i="6" s="1"/>
  <c r="X543" i="6"/>
  <c r="K543" i="6" s="1"/>
  <c r="X541" i="6"/>
  <c r="K541" i="6" s="1"/>
  <c r="X538" i="6"/>
  <c r="K538" i="6" s="1"/>
  <c r="X535" i="6"/>
  <c r="K535" i="6" s="1"/>
  <c r="X530" i="6"/>
  <c r="K530" i="6" s="1"/>
  <c r="X583" i="6"/>
  <c r="K583" i="6" s="1"/>
  <c r="X580" i="6"/>
  <c r="K580" i="6" s="1"/>
  <c r="X577" i="6"/>
  <c r="K577" i="6" s="1"/>
  <c r="X574" i="6"/>
  <c r="K574" i="6" s="1"/>
  <c r="X571" i="6"/>
  <c r="K571" i="6" s="1"/>
  <c r="X568" i="6"/>
  <c r="K568" i="6" s="1"/>
  <c r="X565" i="6"/>
  <c r="K565" i="6" s="1"/>
  <c r="X881" i="6"/>
  <c r="K881" i="6" s="1"/>
  <c r="X879" i="6"/>
  <c r="K879" i="6" s="1"/>
  <c r="X875" i="6"/>
  <c r="K875" i="6" s="1"/>
  <c r="X871" i="6"/>
  <c r="K871" i="6" s="1"/>
  <c r="X867" i="6"/>
  <c r="K867" i="6" s="1"/>
  <c r="X862" i="6"/>
  <c r="K862" i="6" s="1"/>
  <c r="X855" i="6"/>
  <c r="K855" i="6" s="1"/>
  <c r="X795" i="6"/>
  <c r="K795" i="6" s="1"/>
  <c r="X789" i="6"/>
  <c r="K789" i="6" s="1"/>
  <c r="X787" i="6"/>
  <c r="K787" i="6" s="1"/>
  <c r="X780" i="6"/>
  <c r="K780" i="6" s="1"/>
  <c r="X773" i="6"/>
  <c r="K773" i="6" s="1"/>
  <c r="X767" i="6"/>
  <c r="K767" i="6" s="1"/>
  <c r="X764" i="6"/>
  <c r="K764" i="6" s="1"/>
  <c r="X760" i="6"/>
  <c r="K760" i="6" s="1"/>
  <c r="X742" i="6"/>
  <c r="K742" i="6" s="1"/>
  <c r="X526" i="6"/>
  <c r="K526" i="6" s="1"/>
  <c r="X523" i="6"/>
  <c r="K523" i="6" s="1"/>
  <c r="X519" i="6"/>
  <c r="K519" i="6" s="1"/>
  <c r="X518" i="6"/>
  <c r="K518" i="6" s="1"/>
  <c r="X514" i="6"/>
  <c r="K514" i="6" s="1"/>
  <c r="X512" i="6"/>
  <c r="K512" i="6" s="1"/>
  <c r="X563" i="6"/>
  <c r="K563" i="6" s="1"/>
  <c r="X561" i="6"/>
  <c r="K561" i="6" s="1"/>
  <c r="X560" i="6"/>
  <c r="K560" i="6" s="1"/>
  <c r="X557" i="6"/>
  <c r="K557" i="6" s="1"/>
  <c r="X553" i="6"/>
  <c r="K553" i="6" s="1"/>
  <c r="X551" i="6"/>
  <c r="K551" i="6" s="1"/>
  <c r="X548" i="6"/>
  <c r="K548" i="6" s="1"/>
  <c r="X545" i="6"/>
  <c r="K545" i="6" s="1"/>
  <c r="X542" i="6"/>
  <c r="K542" i="6" s="1"/>
  <c r="X536" i="6"/>
  <c r="K536" i="6" s="1"/>
  <c r="X533" i="6"/>
  <c r="K533" i="6" s="1"/>
  <c r="X528" i="6"/>
  <c r="K528" i="6" s="1"/>
  <c r="X585" i="6"/>
  <c r="K585" i="6" s="1"/>
  <c r="X581" i="6"/>
  <c r="K581" i="6" s="1"/>
  <c r="X579" i="6"/>
  <c r="K579" i="6" s="1"/>
  <c r="X575" i="6"/>
  <c r="K575" i="6" s="1"/>
  <c r="X569" i="6"/>
  <c r="K569" i="6" s="1"/>
  <c r="X566" i="6"/>
  <c r="K566" i="6" s="1"/>
  <c r="X880" i="6"/>
  <c r="K880" i="6" s="1"/>
  <c r="X878" i="6"/>
  <c r="K878" i="6" s="1"/>
  <c r="X876" i="6"/>
  <c r="K876" i="6" s="1"/>
  <c r="X872" i="6"/>
  <c r="K872" i="6" s="1"/>
  <c r="X870" i="6"/>
  <c r="K870" i="6" s="1"/>
  <c r="X868" i="6"/>
  <c r="K868" i="6" s="1"/>
  <c r="X865" i="6"/>
  <c r="K865" i="6" s="1"/>
  <c r="X861" i="6"/>
  <c r="K861" i="6" s="1"/>
  <c r="X858" i="6"/>
  <c r="K858" i="6" s="1"/>
  <c r="X854" i="6"/>
  <c r="K854" i="6" s="1"/>
  <c r="X794" i="6"/>
  <c r="K794" i="6" s="1"/>
  <c r="X792" i="6"/>
  <c r="K792" i="6" s="1"/>
  <c r="X790" i="6"/>
  <c r="K790" i="6" s="1"/>
  <c r="X785" i="6"/>
  <c r="K785" i="6" s="1"/>
  <c r="X782" i="6"/>
  <c r="K782" i="6" s="1"/>
  <c r="X777" i="6"/>
  <c r="K777" i="6" s="1"/>
  <c r="X771" i="6"/>
  <c r="K771" i="6" s="1"/>
  <c r="X769" i="6"/>
  <c r="K769" i="6" s="1"/>
  <c r="X768" i="6"/>
  <c r="K768" i="6" s="1"/>
  <c r="X765" i="6"/>
  <c r="K765" i="6" s="1"/>
  <c r="X762" i="6"/>
  <c r="K762" i="6" s="1"/>
  <c r="X759" i="6"/>
  <c r="K759" i="6" s="1"/>
  <c r="X756" i="6"/>
  <c r="K756" i="6" s="1"/>
  <c r="X754" i="6"/>
  <c r="K754" i="6" s="1"/>
  <c r="X752" i="6"/>
  <c r="K752" i="6" s="1"/>
  <c r="AP1" i="3"/>
  <c r="M27" i="5"/>
  <c r="E8" i="6" l="1"/>
  <c r="A1" i="8" s="1"/>
  <c r="E3" i="6"/>
  <c r="C3" i="6" s="1"/>
  <c r="E2" i="6"/>
  <c r="C2" i="6" s="1"/>
  <c r="AS11" i="3"/>
  <c r="BR11" i="3" s="1"/>
  <c r="BJ11" i="3"/>
  <c r="AX14" i="3"/>
  <c r="AU13" i="3"/>
  <c r="BE13" i="3"/>
  <c r="BS13" i="3" s="1"/>
  <c r="BL13" i="3"/>
  <c r="AV14" i="3"/>
  <c r="BG14" i="3"/>
  <c r="BG13" i="3"/>
  <c r="BH14" i="3"/>
  <c r="AZ11" i="3"/>
  <c r="AV13" i="3"/>
  <c r="AU14" i="3"/>
  <c r="BJ14" i="3"/>
  <c r="AX13" i="3"/>
  <c r="BL11" i="3"/>
  <c r="BJ12" i="3"/>
  <c r="AX11" i="3"/>
  <c r="BE14" i="3"/>
  <c r="BS14" i="3" s="1"/>
  <c r="AX12" i="3"/>
  <c r="AS14" i="3"/>
  <c r="BR14" i="3" s="1"/>
  <c r="AU11" i="3"/>
  <c r="BL12" i="3"/>
  <c r="AV11" i="3"/>
  <c r="AZ14" i="3"/>
  <c r="BE11" i="3"/>
  <c r="BS11" i="3" s="1"/>
  <c r="AZ12" i="3"/>
  <c r="BJ13" i="3"/>
  <c r="BG11" i="3"/>
  <c r="AU12" i="3"/>
  <c r="BH13" i="3"/>
  <c r="AV12" i="3"/>
  <c r="BE12" i="3"/>
  <c r="BS12" i="3" s="1"/>
  <c r="BH11" i="3"/>
  <c r="BL14" i="3"/>
  <c r="BH12" i="3"/>
  <c r="AS13" i="3"/>
  <c r="BR13" i="3" s="1"/>
  <c r="BG12" i="3"/>
  <c r="AS12" i="3"/>
  <c r="BR12" i="3" s="1"/>
  <c r="AZ13" i="3"/>
  <c r="B29" i="4"/>
  <c r="B14" i="4"/>
  <c r="B11" i="2"/>
  <c r="B28" i="4" l="1"/>
  <c r="B12" i="4"/>
  <c r="B13" i="4"/>
  <c r="Q40" i="5"/>
  <c r="S39" i="5"/>
  <c r="Q41" i="5"/>
  <c r="S40" i="5"/>
  <c r="Q38" i="5"/>
  <c r="Q39" i="5"/>
  <c r="S41" i="5"/>
  <c r="S38" i="5"/>
  <c r="AO5" i="3"/>
  <c r="AO29" i="3"/>
  <c r="AO37" i="3"/>
  <c r="AO94" i="3"/>
  <c r="B14" i="2"/>
  <c r="B11" i="4"/>
  <c r="B13" i="2"/>
  <c r="B31" i="4"/>
  <c r="B12" i="2"/>
  <c r="B30" i="4"/>
  <c r="AO79" i="3"/>
  <c r="AO182" i="3"/>
  <c r="AO14" i="3"/>
  <c r="AO62" i="3"/>
  <c r="AO20" i="3"/>
  <c r="AO144" i="3"/>
  <c r="AO60" i="3"/>
  <c r="AO96" i="3"/>
  <c r="AO9" i="3"/>
  <c r="AO156" i="3"/>
  <c r="AO195" i="3"/>
  <c r="AO127" i="3"/>
  <c r="AO175" i="3"/>
  <c r="AO4" i="3"/>
  <c r="AO105" i="3"/>
  <c r="AO199" i="3"/>
  <c r="AO89" i="3"/>
  <c r="AO107" i="3"/>
  <c r="AO31" i="3"/>
  <c r="AO164" i="3"/>
  <c r="AO46" i="3"/>
  <c r="AO140" i="3"/>
  <c r="AO72" i="3"/>
  <c r="AO183" i="3"/>
  <c r="AO22" i="3"/>
  <c r="AO73" i="3"/>
  <c r="AO139" i="3"/>
  <c r="AO114" i="3"/>
  <c r="AO39" i="3"/>
  <c r="AO141" i="3"/>
  <c r="AO160" i="3"/>
  <c r="AO48" i="3"/>
  <c r="AO197" i="3"/>
  <c r="AO13" i="3"/>
  <c r="AO8" i="3"/>
  <c r="AO194" i="3"/>
  <c r="AO113" i="3"/>
  <c r="AO55" i="3"/>
  <c r="AO157" i="3"/>
  <c r="AO131" i="3"/>
  <c r="AO76" i="3"/>
  <c r="AO65" i="3"/>
  <c r="AO145" i="3"/>
  <c r="AO58" i="3"/>
  <c r="AO191" i="3"/>
  <c r="AO146" i="3"/>
  <c r="AO132" i="3"/>
  <c r="AO45" i="3"/>
  <c r="AO109" i="3"/>
  <c r="AO44" i="3"/>
  <c r="AO150" i="3"/>
  <c r="AO95" i="3"/>
  <c r="AO176" i="3"/>
  <c r="AO74" i="3"/>
  <c r="AO6" i="3"/>
  <c r="AO7" i="3"/>
  <c r="AO12" i="3"/>
  <c r="AO41" i="3"/>
  <c r="AO198" i="3"/>
  <c r="AO143" i="3"/>
  <c r="AO92" i="3"/>
  <c r="AO28" i="3"/>
  <c r="AO59" i="3"/>
  <c r="AO174" i="3"/>
  <c r="AO161" i="3"/>
  <c r="AO148" i="3"/>
  <c r="AO106" i="3"/>
  <c r="AO93" i="3"/>
  <c r="AO80" i="3"/>
  <c r="AO43" i="3"/>
  <c r="AO196" i="3"/>
  <c r="AO158" i="3"/>
  <c r="AO149" i="3"/>
  <c r="AO115" i="3"/>
  <c r="AO77" i="3"/>
  <c r="AO190" i="3"/>
  <c r="AO126" i="3"/>
  <c r="AO75" i="3"/>
  <c r="AO26" i="3"/>
  <c r="AO61" i="3"/>
  <c r="AO184" i="3"/>
  <c r="AO133" i="3"/>
  <c r="AO10" i="3"/>
  <c r="AO11" i="3"/>
  <c r="AO23" i="3"/>
  <c r="AO54" i="3"/>
  <c r="AO177" i="3"/>
  <c r="AO122" i="3"/>
  <c r="AO71" i="3"/>
  <c r="AO38" i="3"/>
  <c r="AO63" i="3"/>
  <c r="AO178" i="3"/>
  <c r="AO165" i="3"/>
  <c r="AO123" i="3"/>
  <c r="AO110" i="3"/>
  <c r="AO97" i="3"/>
  <c r="AO21" i="3"/>
  <c r="AO56" i="3"/>
  <c r="AO200" i="3"/>
  <c r="AO162" i="3"/>
  <c r="AO128" i="3"/>
  <c r="AO90" i="3"/>
  <c r="AO81" i="3"/>
  <c r="AO181" i="3"/>
  <c r="AO130" i="3"/>
  <c r="AO24" i="3"/>
  <c r="AO40" i="3"/>
  <c r="AO64" i="3"/>
  <c r="AO159" i="3"/>
  <c r="AO116" i="3"/>
  <c r="AO142" i="3"/>
  <c r="AO108" i="3"/>
  <c r="AO78" i="3"/>
  <c r="BI14" i="3"/>
  <c r="R41" i="5"/>
  <c r="AW13" i="3"/>
  <c r="P40" i="5"/>
  <c r="BI12" i="3"/>
  <c r="R39" i="5"/>
  <c r="AW12" i="3"/>
  <c r="P39" i="5"/>
  <c r="AW11" i="3"/>
  <c r="P38" i="5"/>
  <c r="BI11" i="3"/>
  <c r="R38" i="5"/>
  <c r="AW14" i="3"/>
  <c r="P41" i="5"/>
  <c r="BI13" i="3"/>
  <c r="R40" i="5"/>
  <c r="AO25" i="3"/>
  <c r="AO47" i="3"/>
  <c r="AO192" i="3"/>
  <c r="AO179" i="3"/>
  <c r="AO166" i="3"/>
  <c r="AO124" i="3"/>
  <c r="AO111" i="3"/>
  <c r="AO98" i="3"/>
  <c r="AO27" i="3"/>
  <c r="AO173" i="3"/>
  <c r="AO147" i="3"/>
  <c r="AO88" i="3"/>
  <c r="AO42" i="3"/>
  <c r="AO30" i="3"/>
  <c r="AO57" i="3"/>
  <c r="AO201" i="3"/>
  <c r="AO163" i="3"/>
  <c r="AO129" i="3"/>
  <c r="AO91" i="3"/>
  <c r="AO82" i="3"/>
  <c r="AO193" i="3"/>
  <c r="AO180" i="3"/>
  <c r="AO167" i="3"/>
  <c r="AO125" i="3"/>
  <c r="AO112" i="3"/>
  <c r="AO99" i="3"/>
  <c r="BF14" i="3"/>
  <c r="BM14" i="3"/>
  <c r="BK14" i="3"/>
  <c r="BK11" i="3"/>
  <c r="BF11" i="3"/>
  <c r="BM11" i="3"/>
  <c r="BA12" i="3"/>
  <c r="AT12" i="3"/>
  <c r="AY12" i="3"/>
  <c r="AY13" i="3"/>
  <c r="BA13" i="3"/>
  <c r="AT13" i="3"/>
  <c r="BF12" i="3"/>
  <c r="BK12" i="3"/>
  <c r="BM12" i="3"/>
  <c r="BA14" i="3"/>
  <c r="AT14" i="3"/>
  <c r="AY14" i="3"/>
  <c r="BF13" i="3"/>
  <c r="BK13" i="3"/>
  <c r="BM13" i="3"/>
  <c r="AY11" i="3"/>
  <c r="AT11" i="3"/>
  <c r="BA11" i="3"/>
  <c r="B14" i="3"/>
  <c r="B12" i="3"/>
  <c r="B13" i="3"/>
  <c r="B11" i="3"/>
  <c r="BC155" i="7"/>
  <c r="BD155" i="7" s="1"/>
  <c r="BC156" i="7"/>
  <c r="BD156" i="7" s="1"/>
  <c r="BC157" i="7"/>
  <c r="BD157" i="7" s="1"/>
  <c r="BC158" i="7"/>
  <c r="BD158" i="7" s="1"/>
  <c r="BC159" i="7"/>
  <c r="BD159" i="7" s="1"/>
  <c r="BC160" i="7"/>
  <c r="BD160" i="7" s="1"/>
  <c r="BC161" i="7"/>
  <c r="BD161" i="7" s="1"/>
  <c r="BC162" i="7"/>
  <c r="BD162" i="7" s="1"/>
  <c r="BC163" i="7"/>
  <c r="BD163" i="7" s="1"/>
  <c r="BC164" i="7"/>
  <c r="BD164" i="7" s="1"/>
  <c r="BC165" i="7"/>
  <c r="BD165" i="7" s="1"/>
  <c r="BC166" i="7"/>
  <c r="BD166" i="7" s="1"/>
  <c r="BC167" i="7"/>
  <c r="BD167" i="7" s="1"/>
  <c r="BC168" i="7"/>
  <c r="BD168" i="7" s="1"/>
  <c r="BC169" i="7"/>
  <c r="BD169" i="7" s="1"/>
  <c r="BC170" i="7"/>
  <c r="BD170" i="7" s="1"/>
  <c r="BC171" i="7"/>
  <c r="BD171" i="7" s="1"/>
  <c r="BC172" i="7"/>
  <c r="BD172" i="7" s="1"/>
  <c r="BC173" i="7"/>
  <c r="BD173" i="7" s="1"/>
  <c r="BC174" i="7"/>
  <c r="BD174" i="7" s="1"/>
  <c r="BC175" i="7"/>
  <c r="BD175" i="7" s="1"/>
  <c r="BC176" i="7"/>
  <c r="BD176" i="7" s="1"/>
  <c r="BC177" i="7"/>
  <c r="BD177" i="7" s="1"/>
  <c r="BC178" i="7"/>
  <c r="BD178" i="7" s="1"/>
  <c r="BC179" i="7"/>
  <c r="BD179" i="7" s="1"/>
  <c r="BC180" i="7"/>
  <c r="BD180" i="7" s="1"/>
  <c r="BC181" i="7"/>
  <c r="BD181" i="7" s="1"/>
  <c r="BC182" i="7"/>
  <c r="BD182" i="7" s="1"/>
  <c r="BC183" i="7"/>
  <c r="BD183" i="7" s="1"/>
  <c r="BC184" i="7"/>
  <c r="BD184" i="7" s="1"/>
  <c r="BC185" i="7"/>
  <c r="BD185" i="7" s="1"/>
  <c r="BC186" i="7"/>
  <c r="BD186" i="7" s="1"/>
  <c r="BC187" i="7"/>
  <c r="BD187" i="7" s="1"/>
  <c r="BC188" i="7"/>
  <c r="BD188" i="7" s="1"/>
  <c r="BC189" i="7"/>
  <c r="BD189" i="7" s="1"/>
  <c r="BC190" i="7"/>
  <c r="BD190" i="7" s="1"/>
  <c r="BC191" i="7"/>
  <c r="BD191" i="7" s="1"/>
  <c r="BC192" i="7"/>
  <c r="BD192" i="7" s="1"/>
  <c r="BC193" i="7"/>
  <c r="BD193" i="7" s="1"/>
  <c r="BC194" i="7"/>
  <c r="BD194" i="7" s="1"/>
  <c r="BC195" i="7"/>
  <c r="BD195" i="7" s="1"/>
  <c r="BC196" i="7"/>
  <c r="BD196" i="7" s="1"/>
  <c r="BC197" i="7"/>
  <c r="BD197" i="7" s="1"/>
  <c r="BC198" i="7"/>
  <c r="BD198" i="7" s="1"/>
  <c r="BC199" i="7"/>
  <c r="BD199" i="7" s="1"/>
  <c r="BC200" i="7"/>
  <c r="BD200" i="7" s="1"/>
  <c r="BC201" i="7"/>
  <c r="BD201" i="7" s="1"/>
  <c r="BC202" i="7"/>
  <c r="BD202" i="7" s="1"/>
  <c r="BC203" i="7"/>
  <c r="BD203" i="7" s="1"/>
  <c r="BC204" i="7"/>
  <c r="BD204" i="7" s="1"/>
  <c r="BC205" i="7"/>
  <c r="BD205" i="7" s="1"/>
  <c r="BC206" i="7"/>
  <c r="BD206" i="7" s="1"/>
  <c r="BC207" i="7"/>
  <c r="BD207" i="7" s="1"/>
  <c r="BC208" i="7"/>
  <c r="BD208" i="7" s="1"/>
  <c r="BC209" i="7"/>
  <c r="BD209" i="7" s="1"/>
  <c r="BC210" i="7"/>
  <c r="BD210" i="7" s="1"/>
  <c r="BC211" i="7"/>
  <c r="BD211" i="7" s="1"/>
  <c r="BC212" i="7"/>
  <c r="BD212" i="7" s="1"/>
  <c r="BC213" i="7"/>
  <c r="BD213" i="7" s="1"/>
  <c r="BC214" i="7"/>
  <c r="BD214" i="7" s="1"/>
  <c r="BC215" i="7"/>
  <c r="BD215" i="7" s="1"/>
  <c r="BC216" i="7"/>
  <c r="BD216" i="7" s="1"/>
  <c r="BC217" i="7"/>
  <c r="BD217" i="7" s="1"/>
  <c r="BC218" i="7"/>
  <c r="BD218" i="7" s="1"/>
  <c r="BC219" i="7"/>
  <c r="BD219" i="7" s="1"/>
  <c r="BC220" i="7"/>
  <c r="BD220" i="7" s="1"/>
  <c r="BC221" i="7"/>
  <c r="BD221" i="7" s="1"/>
  <c r="BC222" i="7"/>
  <c r="BD222" i="7" s="1"/>
  <c r="BC223" i="7"/>
  <c r="BD223" i="7" s="1"/>
  <c r="BC224" i="7"/>
  <c r="BD224" i="7" s="1"/>
  <c r="BC225" i="7"/>
  <c r="BD225" i="7" s="1"/>
  <c r="BC226" i="7"/>
  <c r="BD226" i="7" s="1"/>
  <c r="BC227" i="7"/>
  <c r="BD227" i="7" s="1"/>
  <c r="BC228" i="7"/>
  <c r="BD228" i="7" s="1"/>
  <c r="BC229" i="7"/>
  <c r="BD229" i="7" s="1"/>
  <c r="BC230" i="7"/>
  <c r="BD230" i="7" s="1"/>
  <c r="BC231" i="7"/>
  <c r="BD231" i="7" s="1"/>
  <c r="BC232" i="7"/>
  <c r="BD232" i="7" s="1"/>
  <c r="BC233" i="7"/>
  <c r="BD233" i="7" s="1"/>
  <c r="BC234" i="7"/>
  <c r="BD234" i="7" s="1"/>
  <c r="BC235" i="7"/>
  <c r="BD235" i="7" s="1"/>
  <c r="BC236" i="7"/>
  <c r="BD236" i="7" s="1"/>
  <c r="BC237" i="7"/>
  <c r="BD237" i="7" s="1"/>
  <c r="BC238" i="7"/>
  <c r="BD238" i="7" s="1"/>
  <c r="BC239" i="7"/>
  <c r="BD239" i="7" s="1"/>
  <c r="BC240" i="7"/>
  <c r="BD240" i="7" s="1"/>
  <c r="BC241" i="7"/>
  <c r="BD241" i="7" s="1"/>
  <c r="BC242" i="7"/>
  <c r="BD242" i="7" s="1"/>
  <c r="BC243" i="7"/>
  <c r="BD243" i="7" s="1"/>
  <c r="BC244" i="7"/>
  <c r="BD244" i="7" s="1"/>
  <c r="BC245" i="7"/>
  <c r="BD245" i="7" s="1"/>
  <c r="BC246" i="7"/>
  <c r="BD246" i="7" s="1"/>
  <c r="BC247" i="7"/>
  <c r="BD247" i="7" s="1"/>
  <c r="BC248" i="7"/>
  <c r="BD248" i="7" s="1"/>
  <c r="BC249" i="7"/>
  <c r="BD249" i="7" s="1"/>
  <c r="BC250" i="7"/>
  <c r="BD250" i="7" s="1"/>
  <c r="BC251" i="7"/>
  <c r="BD251" i="7" s="1"/>
  <c r="BC252" i="7"/>
  <c r="BD252" i="7" s="1"/>
  <c r="BC253" i="7"/>
  <c r="BD253" i="7" s="1"/>
  <c r="BC254" i="7"/>
  <c r="BD254" i="7" s="1"/>
  <c r="BC255" i="7"/>
  <c r="BD255" i="7" s="1"/>
  <c r="BC256" i="7"/>
  <c r="BD256" i="7" s="1"/>
  <c r="BC257" i="7"/>
  <c r="BD257" i="7" s="1"/>
  <c r="BC258" i="7"/>
  <c r="BD258" i="7" s="1"/>
  <c r="BC259" i="7"/>
  <c r="BD259" i="7" s="1"/>
  <c r="BC260" i="7"/>
  <c r="BD260" i="7" s="1"/>
  <c r="BC261" i="7"/>
  <c r="BD261" i="7" s="1"/>
  <c r="BC262" i="7"/>
  <c r="BD262" i="7" s="1"/>
  <c r="BC263" i="7"/>
  <c r="BD263" i="7" s="1"/>
  <c r="BC264" i="7"/>
  <c r="BD264" i="7" s="1"/>
  <c r="BC265" i="7"/>
  <c r="BD265" i="7" s="1"/>
  <c r="BC266" i="7"/>
  <c r="BD266" i="7" s="1"/>
  <c r="BC267" i="7"/>
  <c r="BD267" i="7" s="1"/>
  <c r="BC268" i="7"/>
  <c r="BD268" i="7" s="1"/>
  <c r="BC269" i="7"/>
  <c r="BD269" i="7" s="1"/>
  <c r="BC270" i="7"/>
  <c r="BD270" i="7" s="1"/>
  <c r="BC271" i="7"/>
  <c r="BD271" i="7" s="1"/>
  <c r="BC272" i="7"/>
  <c r="BD272" i="7" s="1"/>
  <c r="BC273" i="7"/>
  <c r="BD273" i="7" s="1"/>
  <c r="BC274" i="7"/>
  <c r="BD274" i="7" s="1"/>
  <c r="BC275" i="7"/>
  <c r="BD275" i="7" s="1"/>
  <c r="BC276" i="7"/>
  <c r="BD276" i="7" s="1"/>
  <c r="BC277" i="7"/>
  <c r="BD277" i="7" s="1"/>
  <c r="BC278" i="7"/>
  <c r="BD278" i="7" s="1"/>
  <c r="BC279" i="7"/>
  <c r="BD279" i="7" s="1"/>
  <c r="BC280" i="7"/>
  <c r="BD280" i="7" s="1"/>
  <c r="BC281" i="7"/>
  <c r="BD281" i="7" s="1"/>
  <c r="BC282" i="7"/>
  <c r="BD282" i="7" s="1"/>
  <c r="BC283" i="7"/>
  <c r="BD283" i="7" s="1"/>
  <c r="BC284" i="7"/>
  <c r="BD284" i="7" s="1"/>
  <c r="BC285" i="7"/>
  <c r="BD285" i="7" s="1"/>
  <c r="BC286" i="7"/>
  <c r="BD286" i="7" s="1"/>
  <c r="BC287" i="7"/>
  <c r="BD287" i="7" s="1"/>
  <c r="BC288" i="7"/>
  <c r="BD288" i="7" s="1"/>
  <c r="BC289" i="7"/>
  <c r="BD289" i="7" s="1"/>
  <c r="BC290" i="7"/>
  <c r="BD290" i="7" s="1"/>
  <c r="BC291" i="7"/>
  <c r="BD291" i="7" s="1"/>
  <c r="BC292" i="7"/>
  <c r="BD292" i="7" s="1"/>
  <c r="BC293" i="7"/>
  <c r="BD293" i="7" s="1"/>
  <c r="BC294" i="7"/>
  <c r="BD294" i="7" s="1"/>
  <c r="BC295" i="7"/>
  <c r="BD295" i="7" s="1"/>
  <c r="BC296" i="7"/>
  <c r="BD296" i="7" s="1"/>
  <c r="BC297" i="7"/>
  <c r="BD297" i="7" s="1"/>
  <c r="BC298" i="7"/>
  <c r="BD298" i="7" s="1"/>
  <c r="BC299" i="7"/>
  <c r="BD299" i="7" s="1"/>
  <c r="BC300" i="7"/>
  <c r="BD300" i="7" s="1"/>
  <c r="BC301" i="7"/>
  <c r="BD301" i="7" s="1"/>
  <c r="BC302" i="7"/>
  <c r="BD302" i="7" s="1"/>
  <c r="BC303" i="7"/>
  <c r="BD303" i="7" s="1"/>
  <c r="BC304" i="7"/>
  <c r="BD304" i="7" s="1"/>
  <c r="BC305" i="7"/>
  <c r="BD305" i="7" s="1"/>
  <c r="BC306" i="7"/>
  <c r="BD306" i="7" s="1"/>
  <c r="BC307" i="7"/>
  <c r="BD307" i="7" s="1"/>
  <c r="BC308" i="7"/>
  <c r="BD308" i="7" s="1"/>
  <c r="BC309" i="7"/>
  <c r="BD309" i="7" s="1"/>
  <c r="BC310" i="7"/>
  <c r="BD310" i="7" s="1"/>
  <c r="BC311" i="7"/>
  <c r="BD311" i="7" s="1"/>
  <c r="BC312" i="7"/>
  <c r="BD312" i="7" s="1"/>
  <c r="BC313" i="7"/>
  <c r="BD313" i="7" s="1"/>
  <c r="BC314" i="7"/>
  <c r="BD314" i="7" s="1"/>
  <c r="BC315" i="7"/>
  <c r="BD315" i="7" s="1"/>
  <c r="BC316" i="7"/>
  <c r="BD316" i="7" s="1"/>
  <c r="BC317" i="7"/>
  <c r="BD317" i="7" s="1"/>
  <c r="BC318" i="7"/>
  <c r="BD318" i="7" s="1"/>
  <c r="BC319" i="7"/>
  <c r="BD319" i="7" s="1"/>
  <c r="BC320" i="7"/>
  <c r="BD320" i="7" s="1"/>
  <c r="BC321" i="7"/>
  <c r="BD321" i="7" s="1"/>
  <c r="BC322" i="7"/>
  <c r="BD322" i="7" s="1"/>
  <c r="BC323" i="7"/>
  <c r="BD323" i="7" s="1"/>
  <c r="BC324" i="7"/>
  <c r="BD324" i="7" s="1"/>
  <c r="BC325" i="7"/>
  <c r="BD325" i="7" s="1"/>
  <c r="BC326" i="7"/>
  <c r="BD326" i="7" s="1"/>
  <c r="BC327" i="7"/>
  <c r="BD327" i="7" s="1"/>
  <c r="BC328" i="7"/>
  <c r="BD328" i="7" s="1"/>
  <c r="BC329" i="7"/>
  <c r="BD329" i="7" s="1"/>
  <c r="BC330" i="7"/>
  <c r="BD330" i="7" s="1"/>
  <c r="BC331" i="7"/>
  <c r="BD331" i="7" s="1"/>
  <c r="BC332" i="7"/>
  <c r="BD332" i="7" s="1"/>
  <c r="BC333" i="7"/>
  <c r="BD333" i="7" s="1"/>
  <c r="BC334" i="7"/>
  <c r="BD334" i="7" s="1"/>
  <c r="BC335" i="7"/>
  <c r="BD335" i="7" s="1"/>
  <c r="BC336" i="7"/>
  <c r="BD336" i="7" s="1"/>
  <c r="BC337" i="7"/>
  <c r="BD337" i="7" s="1"/>
  <c r="BC338" i="7"/>
  <c r="BD338" i="7" s="1"/>
  <c r="BC339" i="7"/>
  <c r="BD339" i="7" s="1"/>
  <c r="BC340" i="7"/>
  <c r="BD340" i="7" s="1"/>
  <c r="BC341" i="7"/>
  <c r="BD341" i="7" s="1"/>
  <c r="BC342" i="7"/>
  <c r="BD342" i="7" s="1"/>
  <c r="BC343" i="7"/>
  <c r="BD343" i="7" s="1"/>
  <c r="BC344" i="7"/>
  <c r="BD344" i="7" s="1"/>
  <c r="BC345" i="7"/>
  <c r="BD345" i="7" s="1"/>
  <c r="BC346" i="7"/>
  <c r="BD346" i="7" s="1"/>
  <c r="BC347" i="7"/>
  <c r="BD347" i="7" s="1"/>
  <c r="BC348" i="7"/>
  <c r="BD348" i="7" s="1"/>
  <c r="BC349" i="7"/>
  <c r="BD349" i="7" s="1"/>
  <c r="BC350" i="7"/>
  <c r="BD350" i="7" s="1"/>
  <c r="BC351" i="7"/>
  <c r="BD351" i="7" s="1"/>
  <c r="BC352" i="7"/>
  <c r="BD352" i="7" s="1"/>
  <c r="BC353" i="7"/>
  <c r="BD353" i="7" s="1"/>
  <c r="BC354" i="7"/>
  <c r="BD354" i="7" s="1"/>
  <c r="BC355" i="7"/>
  <c r="BD355" i="7" s="1"/>
  <c r="BC356" i="7"/>
  <c r="BD356" i="7" s="1"/>
  <c r="BC357" i="7"/>
  <c r="BD357" i="7" s="1"/>
  <c r="BC358" i="7"/>
  <c r="BD358" i="7" s="1"/>
  <c r="BC359" i="7"/>
  <c r="BD359" i="7" s="1"/>
  <c r="BC360" i="7"/>
  <c r="BD360" i="7" s="1"/>
  <c r="BC361" i="7"/>
  <c r="BD361" i="7" s="1"/>
  <c r="BC362" i="7"/>
  <c r="BD362" i="7" s="1"/>
  <c r="BC363" i="7"/>
  <c r="BD363" i="7" s="1"/>
  <c r="BC364" i="7"/>
  <c r="BD364" i="7" s="1"/>
  <c r="BC365" i="7"/>
  <c r="BD365" i="7" s="1"/>
  <c r="BC366" i="7"/>
  <c r="BD366" i="7" s="1"/>
  <c r="BC367" i="7"/>
  <c r="BD367" i="7" s="1"/>
  <c r="BC368" i="7"/>
  <c r="BD368" i="7" s="1"/>
  <c r="BC369" i="7"/>
  <c r="BD369" i="7" s="1"/>
  <c r="BC370" i="7"/>
  <c r="BD370" i="7" s="1"/>
  <c r="BC371" i="7"/>
  <c r="BD371" i="7" s="1"/>
  <c r="BC372" i="7"/>
  <c r="BD372" i="7" s="1"/>
  <c r="BC373" i="7"/>
  <c r="BD373" i="7" s="1"/>
  <c r="BC374" i="7"/>
  <c r="BD374" i="7" s="1"/>
  <c r="BC375" i="7"/>
  <c r="BD375" i="7" s="1"/>
  <c r="BC376" i="7"/>
  <c r="BD376" i="7" s="1"/>
  <c r="BC377" i="7"/>
  <c r="BD377" i="7" s="1"/>
  <c r="BC378" i="7"/>
  <c r="BD378" i="7" s="1"/>
  <c r="BC379" i="7"/>
  <c r="BD379" i="7" s="1"/>
  <c r="BC380" i="7"/>
  <c r="BD380" i="7" s="1"/>
  <c r="BC381" i="7"/>
  <c r="BD381" i="7" s="1"/>
  <c r="BC382" i="7"/>
  <c r="BD382" i="7" s="1"/>
  <c r="BC383" i="7"/>
  <c r="BD383" i="7" s="1"/>
  <c r="BC384" i="7"/>
  <c r="BD384" i="7" s="1"/>
  <c r="BC385" i="7"/>
  <c r="BD385" i="7" s="1"/>
  <c r="BC386" i="7"/>
  <c r="BD386" i="7" s="1"/>
  <c r="BC387" i="7"/>
  <c r="BD387" i="7" s="1"/>
  <c r="BC388" i="7"/>
  <c r="BD388" i="7" s="1"/>
  <c r="BC389" i="7"/>
  <c r="BD389" i="7" s="1"/>
  <c r="BC390" i="7"/>
  <c r="BD390" i="7" s="1"/>
  <c r="BC391" i="7"/>
  <c r="BD391" i="7" s="1"/>
  <c r="BC392" i="7"/>
  <c r="BD392" i="7" s="1"/>
  <c r="BC393" i="7"/>
  <c r="BD393" i="7" s="1"/>
  <c r="BC394" i="7"/>
  <c r="BD394" i="7" s="1"/>
  <c r="BC395" i="7"/>
  <c r="BD395" i="7" s="1"/>
  <c r="BC396" i="7"/>
  <c r="BD396" i="7" s="1"/>
  <c r="BC397" i="7"/>
  <c r="BD397" i="7" s="1"/>
  <c r="BC398" i="7"/>
  <c r="BD398" i="7" s="1"/>
  <c r="BC399" i="7"/>
  <c r="BD399" i="7" s="1"/>
  <c r="BC400" i="7"/>
  <c r="BD400" i="7" s="1"/>
  <c r="BC401" i="7"/>
  <c r="BD401" i="7" s="1"/>
  <c r="BC402" i="7"/>
  <c r="BD402" i="7" s="1"/>
  <c r="BC403" i="7"/>
  <c r="BD403" i="7" s="1"/>
  <c r="BC404" i="7"/>
  <c r="BD404" i="7" s="1"/>
  <c r="BC405" i="7"/>
  <c r="BD405" i="7" s="1"/>
  <c r="BC406" i="7"/>
  <c r="BD406" i="7" s="1"/>
  <c r="BC407" i="7"/>
  <c r="BD407" i="7" s="1"/>
  <c r="BC408" i="7"/>
  <c r="BD408" i="7" s="1"/>
  <c r="BC409" i="7"/>
  <c r="BD409" i="7" s="1"/>
  <c r="BC410" i="7"/>
  <c r="BD410" i="7" s="1"/>
  <c r="BC411" i="7"/>
  <c r="BD411" i="7" s="1"/>
  <c r="BC412" i="7"/>
  <c r="BD412" i="7" s="1"/>
  <c r="BC413" i="7"/>
  <c r="BD413" i="7" s="1"/>
  <c r="BC414" i="7"/>
  <c r="BD414" i="7" s="1"/>
  <c r="BC415" i="7"/>
  <c r="BD415" i="7" s="1"/>
  <c r="BC416" i="7"/>
  <c r="BD416" i="7" s="1"/>
  <c r="BC417" i="7"/>
  <c r="BD417" i="7" s="1"/>
  <c r="BC418" i="7"/>
  <c r="BD418" i="7" s="1"/>
  <c r="BC419" i="7"/>
  <c r="BD419" i="7" s="1"/>
  <c r="BC420" i="7"/>
  <c r="BD420" i="7" s="1"/>
  <c r="BC421" i="7"/>
  <c r="BD421" i="7" s="1"/>
  <c r="BC422" i="7"/>
  <c r="BD422" i="7" s="1"/>
  <c r="BC423" i="7"/>
  <c r="BD423" i="7" s="1"/>
  <c r="BC424" i="7"/>
  <c r="BD424" i="7" s="1"/>
  <c r="BC425" i="7"/>
  <c r="BD425" i="7" s="1"/>
  <c r="BC426" i="7"/>
  <c r="BD426" i="7" s="1"/>
  <c r="BC427" i="7"/>
  <c r="BD427" i="7" s="1"/>
  <c r="BC428" i="7"/>
  <c r="BD428" i="7" s="1"/>
  <c r="BC429" i="7"/>
  <c r="BD429" i="7" s="1"/>
  <c r="BC430" i="7"/>
  <c r="BD430" i="7" s="1"/>
  <c r="BC431" i="7"/>
  <c r="BD431" i="7" s="1"/>
  <c r="BC432" i="7"/>
  <c r="BD432" i="7" s="1"/>
  <c r="BC433" i="7"/>
  <c r="BD433" i="7" s="1"/>
  <c r="BC434" i="7"/>
  <c r="BD434" i="7" s="1"/>
  <c r="BC435" i="7"/>
  <c r="BD435" i="7" s="1"/>
  <c r="BC436" i="7"/>
  <c r="BD436" i="7" s="1"/>
  <c r="BC437" i="7"/>
  <c r="BD437" i="7" s="1"/>
  <c r="BC438" i="7"/>
  <c r="BD438" i="7" s="1"/>
  <c r="BC439" i="7"/>
  <c r="BD439" i="7" s="1"/>
  <c r="BC440" i="7"/>
  <c r="BD440" i="7" s="1"/>
  <c r="BC441" i="7"/>
  <c r="BD441" i="7" s="1"/>
  <c r="BC442" i="7"/>
  <c r="BD442" i="7" s="1"/>
  <c r="BC443" i="7"/>
  <c r="BD443" i="7" s="1"/>
  <c r="BC444" i="7"/>
  <c r="BD444" i="7" s="1"/>
  <c r="BC445" i="7"/>
  <c r="BD445" i="7" s="1"/>
  <c r="BC446" i="7"/>
  <c r="BD446" i="7" s="1"/>
  <c r="BC447" i="7"/>
  <c r="BD447" i="7" s="1"/>
  <c r="BC448" i="7"/>
  <c r="BD448" i="7" s="1"/>
  <c r="BC449" i="7"/>
  <c r="BD449" i="7" s="1"/>
  <c r="BC450" i="7"/>
  <c r="BD450" i="7" s="1"/>
  <c r="BC451" i="7"/>
  <c r="BD451" i="7" s="1"/>
  <c r="BC452" i="7"/>
  <c r="BD452" i="7" s="1"/>
  <c r="BC453" i="7"/>
  <c r="BD453" i="7" s="1"/>
  <c r="BC454" i="7"/>
  <c r="BD454" i="7" s="1"/>
  <c r="BC455" i="7"/>
  <c r="BD455" i="7" s="1"/>
  <c r="BC456" i="7"/>
  <c r="BD456" i="7" s="1"/>
  <c r="BC457" i="7"/>
  <c r="BD457" i="7" s="1"/>
  <c r="BC458" i="7"/>
  <c r="BD458" i="7" s="1"/>
  <c r="BC459" i="7"/>
  <c r="BD459" i="7" s="1"/>
  <c r="BC460" i="7"/>
  <c r="BD460" i="7" s="1"/>
  <c r="BC461" i="7"/>
  <c r="BD461" i="7" s="1"/>
  <c r="BC462" i="7"/>
  <c r="BD462" i="7" s="1"/>
  <c r="BC463" i="7"/>
  <c r="BD463" i="7" s="1"/>
  <c r="BC464" i="7"/>
  <c r="BD464" i="7" s="1"/>
  <c r="BC465" i="7"/>
  <c r="BD465" i="7" s="1"/>
  <c r="BC466" i="7"/>
  <c r="BD466" i="7" s="1"/>
  <c r="BC467" i="7"/>
  <c r="BD467" i="7" s="1"/>
  <c r="BC468" i="7"/>
  <c r="BD468" i="7" s="1"/>
  <c r="BC469" i="7"/>
  <c r="BD469" i="7" s="1"/>
  <c r="BC470" i="7"/>
  <c r="BD470" i="7" s="1"/>
  <c r="BC471" i="7"/>
  <c r="BD471" i="7" s="1"/>
  <c r="BC472" i="7"/>
  <c r="BD472" i="7" s="1"/>
  <c r="BC473" i="7"/>
  <c r="BD473" i="7" s="1"/>
  <c r="BC474" i="7"/>
  <c r="BD474" i="7" s="1"/>
  <c r="BC475" i="7"/>
  <c r="BD475" i="7" s="1"/>
  <c r="BC476" i="7"/>
  <c r="BD476" i="7" s="1"/>
  <c r="BC477" i="7"/>
  <c r="BD477" i="7" s="1"/>
  <c r="BC478" i="7"/>
  <c r="BD478" i="7" s="1"/>
  <c r="BC479" i="7"/>
  <c r="BD479" i="7" s="1"/>
  <c r="BC480" i="7"/>
  <c r="BD480" i="7" s="1"/>
  <c r="BC481" i="7"/>
  <c r="BD481" i="7" s="1"/>
  <c r="BC482" i="7"/>
  <c r="BD482" i="7" s="1"/>
  <c r="BC483" i="7"/>
  <c r="BD483" i="7" s="1"/>
  <c r="BC484" i="7"/>
  <c r="BD484" i="7" s="1"/>
  <c r="BC485" i="7"/>
  <c r="BD485" i="7" s="1"/>
  <c r="BC486" i="7"/>
  <c r="BD486" i="7" s="1"/>
  <c r="BC487" i="7"/>
  <c r="BD487" i="7" s="1"/>
  <c r="BC488" i="7"/>
  <c r="BD488" i="7" s="1"/>
  <c r="BC489" i="7"/>
  <c r="BD489" i="7" s="1"/>
  <c r="BC490" i="7"/>
  <c r="BD490" i="7" s="1"/>
  <c r="BC491" i="7"/>
  <c r="BD491" i="7" s="1"/>
  <c r="BC492" i="7"/>
  <c r="BD492" i="7" s="1"/>
  <c r="BC493" i="7"/>
  <c r="BD493" i="7" s="1"/>
  <c r="BC494" i="7"/>
  <c r="BD494" i="7" s="1"/>
  <c r="BC495" i="7"/>
  <c r="BD495" i="7" s="1"/>
  <c r="BC496" i="7"/>
  <c r="BD496" i="7" s="1"/>
  <c r="BC497" i="7"/>
  <c r="BD497" i="7" s="1"/>
  <c r="BC498" i="7"/>
  <c r="BD498" i="7" s="1"/>
  <c r="BC499" i="7"/>
  <c r="BD499" i="7" s="1"/>
  <c r="BC500" i="7"/>
  <c r="BD500" i="7" s="1"/>
  <c r="F10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F4" i="7"/>
  <c r="F5" i="7"/>
  <c r="F6" i="7"/>
  <c r="F7" i="7"/>
  <c r="F8" i="7"/>
  <c r="F9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3" i="7"/>
  <c r="BU185" i="5" l="1"/>
  <c r="BT185" i="5"/>
  <c r="BU157" i="5"/>
  <c r="BT157" i="5"/>
  <c r="BU129" i="5"/>
  <c r="BT129" i="5"/>
  <c r="BT184" i="5"/>
  <c r="BU184" i="5"/>
  <c r="BS184" i="5"/>
  <c r="BS185" i="5"/>
  <c r="BT156" i="5"/>
  <c r="BU156" i="5"/>
  <c r="BS156" i="5"/>
  <c r="BS157" i="5"/>
  <c r="BT128" i="5"/>
  <c r="BU128" i="5"/>
  <c r="BS128" i="5"/>
  <c r="BS129" i="5"/>
  <c r="BU171" i="5"/>
  <c r="BT171" i="5"/>
  <c r="BU143" i="5"/>
  <c r="BT143" i="5"/>
  <c r="BU115" i="5"/>
  <c r="BT115" i="5"/>
  <c r="BS171" i="5"/>
  <c r="BU170" i="5"/>
  <c r="BS170" i="5"/>
  <c r="BT170" i="5"/>
  <c r="BS143" i="5"/>
  <c r="BU142" i="5"/>
  <c r="BS142" i="5"/>
  <c r="BT142" i="5"/>
  <c r="BS115" i="5"/>
  <c r="BU114" i="5"/>
  <c r="BS114" i="5"/>
  <c r="BT114" i="5"/>
  <c r="BT100" i="5"/>
  <c r="BS101" i="5"/>
  <c r="BS100" i="5"/>
  <c r="BU100" i="5"/>
  <c r="BC131" i="3"/>
  <c r="BO64" i="3"/>
  <c r="BO30" i="3"/>
  <c r="BO28" i="3"/>
  <c r="BB28" i="3"/>
  <c r="BB30" i="3"/>
  <c r="BB64" i="3"/>
  <c r="BN31" i="3"/>
  <c r="BC28" i="3"/>
  <c r="BO113" i="3"/>
  <c r="BB200" i="3"/>
  <c r="BN30" i="3"/>
  <c r="BN184" i="3"/>
  <c r="BN165" i="3"/>
  <c r="BC165" i="3"/>
  <c r="BN148" i="3"/>
  <c r="BO150" i="3"/>
  <c r="BN131" i="3"/>
  <c r="BO131" i="3"/>
  <c r="BO114" i="3"/>
  <c r="BN114" i="3"/>
  <c r="BN97" i="3"/>
  <c r="BO80" i="3"/>
  <c r="BC82" i="3"/>
  <c r="BO65" i="3"/>
  <c r="BC46" i="3"/>
  <c r="BC116" i="3"/>
  <c r="BO79" i="3"/>
  <c r="BC30" i="3"/>
  <c r="BN130" i="3"/>
  <c r="BC81" i="3"/>
  <c r="BO31" i="3"/>
  <c r="BN28" i="3"/>
  <c r="BO182" i="3"/>
  <c r="BC184" i="3"/>
  <c r="BB184" i="3"/>
  <c r="BB165" i="3"/>
  <c r="BB148" i="3"/>
  <c r="BN150" i="3"/>
  <c r="BC150" i="3"/>
  <c r="BN133" i="3"/>
  <c r="BO133" i="3"/>
  <c r="BC133" i="3"/>
  <c r="BC114" i="3"/>
  <c r="BB116" i="3"/>
  <c r="BB97" i="3"/>
  <c r="BC97" i="3"/>
  <c r="BO99" i="3"/>
  <c r="BC80" i="3"/>
  <c r="BB82" i="3"/>
  <c r="BO63" i="3"/>
  <c r="BC65" i="3"/>
  <c r="BB46" i="3"/>
  <c r="BO48" i="3"/>
  <c r="BN48" i="3"/>
  <c r="BC148" i="3"/>
  <c r="BN181" i="3"/>
  <c r="BO181" i="3"/>
  <c r="BC181" i="3"/>
  <c r="BO183" i="3"/>
  <c r="BC183" i="3"/>
  <c r="BC164" i="3"/>
  <c r="BB164" i="3"/>
  <c r="BN147" i="3"/>
  <c r="BC149" i="3"/>
  <c r="BO29" i="3"/>
  <c r="BO200" i="3"/>
  <c r="BC31" i="3"/>
  <c r="BB182" i="3"/>
  <c r="BN182" i="3"/>
  <c r="BO167" i="3"/>
  <c r="BN167" i="3"/>
  <c r="BB167" i="3"/>
  <c r="BB150" i="3"/>
  <c r="BB131" i="3"/>
  <c r="BB114" i="3"/>
  <c r="BB80" i="3"/>
  <c r="BC63" i="3"/>
  <c r="BB65" i="3"/>
  <c r="BC48" i="3"/>
  <c r="BC167" i="3"/>
  <c r="BN29" i="3"/>
  <c r="BN183" i="3"/>
  <c r="BB133" i="3"/>
  <c r="BN116" i="3"/>
  <c r="BO116" i="3"/>
  <c r="BC99" i="3"/>
  <c r="BN46" i="3"/>
  <c r="BN80" i="3"/>
  <c r="BB181" i="3"/>
  <c r="BC166" i="3"/>
  <c r="BB166" i="3"/>
  <c r="BB149" i="3"/>
  <c r="BD149" i="3" s="1"/>
  <c r="BO130" i="3"/>
  <c r="BN113" i="3"/>
  <c r="BN79" i="3"/>
  <c r="BN64" i="3"/>
  <c r="BC45" i="3"/>
  <c r="BN47" i="3"/>
  <c r="BC199" i="3"/>
  <c r="BB199" i="3"/>
  <c r="BB113" i="3"/>
  <c r="BC29" i="3"/>
  <c r="BO148" i="3"/>
  <c r="BB48" i="3"/>
  <c r="BN164" i="3"/>
  <c r="BO149" i="3"/>
  <c r="BC98" i="3"/>
  <c r="BC62" i="3"/>
  <c r="BC200" i="3"/>
  <c r="BO46" i="3"/>
  <c r="BB79" i="3"/>
  <c r="BB183" i="3"/>
  <c r="BN166" i="3"/>
  <c r="BC147" i="3"/>
  <c r="BB147" i="3"/>
  <c r="BC130" i="3"/>
  <c r="BB130" i="3"/>
  <c r="BC132" i="3"/>
  <c r="BO115" i="3"/>
  <c r="BN96" i="3"/>
  <c r="BO96" i="3"/>
  <c r="BO98" i="3"/>
  <c r="BN98" i="3"/>
  <c r="BN62" i="3"/>
  <c r="BN63" i="3"/>
  <c r="BN82" i="3"/>
  <c r="BO198" i="3"/>
  <c r="BB29" i="3"/>
  <c r="BC201" i="3"/>
  <c r="BB201" i="3"/>
  <c r="BN201" i="3"/>
  <c r="BB62" i="3"/>
  <c r="BD62" i="3" s="1"/>
  <c r="BB81" i="3"/>
  <c r="BO97" i="3"/>
  <c r="BN149" i="3"/>
  <c r="BN132" i="3"/>
  <c r="BO132" i="3"/>
  <c r="BB96" i="3"/>
  <c r="BC113" i="3"/>
  <c r="BN200" i="3"/>
  <c r="BC182" i="3"/>
  <c r="BO184" i="3"/>
  <c r="BO165" i="3"/>
  <c r="BB99" i="3"/>
  <c r="BN99" i="3"/>
  <c r="BO82" i="3"/>
  <c r="BB63" i="3"/>
  <c r="BO147" i="3"/>
  <c r="BB132" i="3"/>
  <c r="BC96" i="3"/>
  <c r="BB98" i="3"/>
  <c r="BN81" i="3"/>
  <c r="BO45" i="3"/>
  <c r="BO47" i="3"/>
  <c r="BC79" i="3"/>
  <c r="BB115" i="3"/>
  <c r="BB198" i="3"/>
  <c r="BC198" i="3"/>
  <c r="BO201" i="3"/>
  <c r="BN65" i="3"/>
  <c r="BO164" i="3"/>
  <c r="BO166" i="3"/>
  <c r="BC115" i="3"/>
  <c r="BC47" i="3"/>
  <c r="BO199" i="3"/>
  <c r="BO62" i="3"/>
  <c r="BO81" i="3"/>
  <c r="BN115" i="3"/>
  <c r="BN45" i="3"/>
  <c r="BP45" i="3" s="1"/>
  <c r="BB45" i="3"/>
  <c r="BB31" i="3"/>
  <c r="BD31" i="3" s="1"/>
  <c r="BB47" i="3"/>
  <c r="BN198" i="3"/>
  <c r="BN199" i="3"/>
  <c r="BC64" i="3"/>
  <c r="BU101" i="5"/>
  <c r="BT101" i="5"/>
  <c r="BT87" i="5"/>
  <c r="BU87" i="5"/>
  <c r="P62" i="11"/>
  <c r="O57" i="11"/>
  <c r="N52" i="11"/>
  <c r="P46" i="11"/>
  <c r="O41" i="11"/>
  <c r="P59" i="11"/>
  <c r="O54" i="11"/>
  <c r="N49" i="11"/>
  <c r="P43" i="11"/>
  <c r="N58" i="11"/>
  <c r="O43" i="11"/>
  <c r="N59" i="11"/>
  <c r="P53" i="11"/>
  <c r="O48" i="11"/>
  <c r="N43" i="11"/>
  <c r="N62" i="11"/>
  <c r="O55" i="11"/>
  <c r="O47" i="11"/>
  <c r="P54" i="11"/>
  <c r="O62" i="11"/>
  <c r="P51" i="11"/>
  <c r="N41" i="11"/>
  <c r="P61" i="11"/>
  <c r="N51" i="11"/>
  <c r="O40" i="11"/>
  <c r="P52" i="11"/>
  <c r="O61" i="11"/>
  <c r="N56" i="11"/>
  <c r="P50" i="11"/>
  <c r="N40" i="11"/>
  <c r="N53" i="11"/>
  <c r="O42" i="11"/>
  <c r="P57" i="11"/>
  <c r="N47" i="11"/>
  <c r="P60" i="11"/>
  <c r="P58" i="11"/>
  <c r="O53" i="11"/>
  <c r="N48" i="11"/>
  <c r="P42" i="11"/>
  <c r="N61" i="11"/>
  <c r="P55" i="11"/>
  <c r="O50" i="11"/>
  <c r="N45" i="11"/>
  <c r="P39" i="11"/>
  <c r="N46" i="11"/>
  <c r="O60" i="11"/>
  <c r="N55" i="11"/>
  <c r="P49" i="11"/>
  <c r="O44" i="11"/>
  <c r="N39" i="11"/>
  <c r="P56" i="11"/>
  <c r="N50" i="11"/>
  <c r="O39" i="11"/>
  <c r="O45" i="11"/>
  <c r="O58" i="11"/>
  <c r="P47" i="11"/>
  <c r="O51" i="11"/>
  <c r="P40" i="11"/>
  <c r="O52" i="11"/>
  <c r="P41" i="11"/>
  <c r="N54" i="11"/>
  <c r="P44" i="11"/>
  <c r="N60" i="11"/>
  <c r="O49" i="11"/>
  <c r="N44" i="11"/>
  <c r="N57" i="11"/>
  <c r="O46" i="11"/>
  <c r="P48" i="11"/>
  <c r="O56" i="11"/>
  <c r="P45" i="11"/>
  <c r="O59" i="11"/>
  <c r="N42" i="11"/>
  <c r="BS87" i="5"/>
  <c r="BU86" i="5"/>
  <c r="BT86" i="5"/>
  <c r="BS86" i="5"/>
  <c r="BJ62" i="11"/>
  <c r="AT62" i="11"/>
  <c r="AD62" i="11"/>
  <c r="BH61" i="11"/>
  <c r="AR61" i="11"/>
  <c r="AB61" i="11"/>
  <c r="BF60" i="11"/>
  <c r="AP60" i="11"/>
  <c r="Z60" i="11"/>
  <c r="BD59" i="11"/>
  <c r="AN59" i="11"/>
  <c r="X59" i="11"/>
  <c r="BB58" i="11"/>
  <c r="AL58" i="11"/>
  <c r="V58" i="11"/>
  <c r="AZ57" i="11"/>
  <c r="AJ57" i="11"/>
  <c r="T57" i="11"/>
  <c r="AX56" i="11"/>
  <c r="AH56" i="11"/>
  <c r="R56" i="11"/>
  <c r="AV55" i="11"/>
  <c r="AW62" i="11"/>
  <c r="AG62" i="11"/>
  <c r="Q62" i="11"/>
  <c r="AU61" i="11"/>
  <c r="AE61" i="11"/>
  <c r="AU62" i="11"/>
  <c r="AE62" i="11"/>
  <c r="BI61" i="11"/>
  <c r="AS61" i="11"/>
  <c r="AC61" i="11"/>
  <c r="AR62" i="11"/>
  <c r="AA61" i="11"/>
  <c r="AW60" i="11"/>
  <c r="AB60" i="11"/>
  <c r="BA59" i="11"/>
  <c r="AE59" i="11"/>
  <c r="BD58" i="11"/>
  <c r="AI58" i="11"/>
  <c r="BG57" i="11"/>
  <c r="AL57" i="11"/>
  <c r="Q57" i="11"/>
  <c r="AO56" i="11"/>
  <c r="T56" i="11"/>
  <c r="AS55" i="11"/>
  <c r="AC55" i="11"/>
  <c r="BG54" i="11"/>
  <c r="AQ54" i="11"/>
  <c r="AA54" i="11"/>
  <c r="AF62" i="11"/>
  <c r="V61" i="11"/>
  <c r="AS60" i="11"/>
  <c r="X60" i="11"/>
  <c r="AW59" i="11"/>
  <c r="AA59" i="11"/>
  <c r="AZ58" i="11"/>
  <c r="AE58" i="11"/>
  <c r="BC57" i="11"/>
  <c r="AH57" i="11"/>
  <c r="BG56" i="11"/>
  <c r="AK56" i="11"/>
  <c r="BJ55" i="11"/>
  <c r="AP55" i="11"/>
  <c r="Z55" i="11"/>
  <c r="BD54" i="11"/>
  <c r="AN54" i="11"/>
  <c r="X54" i="11"/>
  <c r="BB53" i="11"/>
  <c r="AL53" i="11"/>
  <c r="V53" i="11"/>
  <c r="BD62" i="11"/>
  <c r="BA60" i="11"/>
  <c r="BE59" i="11"/>
  <c r="BH58" i="11"/>
  <c r="Q58" i="11"/>
  <c r="T62" i="11"/>
  <c r="AO60" i="11"/>
  <c r="AS59" i="11"/>
  <c r="AV58" i="11"/>
  <c r="AY57" i="11"/>
  <c r="BC56" i="11"/>
  <c r="BF55" i="11"/>
  <c r="W55" i="11"/>
  <c r="BF62" i="11"/>
  <c r="AP62" i="11"/>
  <c r="Z62" i="11"/>
  <c r="BD61" i="11"/>
  <c r="AN61" i="11"/>
  <c r="X61" i="11"/>
  <c r="BB60" i="11"/>
  <c r="AL60" i="11"/>
  <c r="V60" i="11"/>
  <c r="AZ59" i="11"/>
  <c r="AJ59" i="11"/>
  <c r="T59" i="11"/>
  <c r="AX58" i="11"/>
  <c r="AH58" i="11"/>
  <c r="R58" i="11"/>
  <c r="AV57" i="11"/>
  <c r="AF57" i="11"/>
  <c r="BJ56" i="11"/>
  <c r="AT56" i="11"/>
  <c r="AD56" i="11"/>
  <c r="BH55" i="11"/>
  <c r="BI62" i="11"/>
  <c r="AS62" i="11"/>
  <c r="AC62" i="11"/>
  <c r="BG61" i="11"/>
  <c r="AQ61" i="11"/>
  <c r="BG62" i="11"/>
  <c r="AQ62" i="11"/>
  <c r="AA62" i="11"/>
  <c r="BE61" i="11"/>
  <c r="AO61" i="11"/>
  <c r="Y61" i="11"/>
  <c r="AB62" i="11"/>
  <c r="S61" i="11"/>
  <c r="AR60" i="11"/>
  <c r="W60" i="11"/>
  <c r="AU59" i="11"/>
  <c r="Z59" i="11"/>
  <c r="AY58" i="11"/>
  <c r="AC58" i="11"/>
  <c r="BB57" i="11"/>
  <c r="AG57" i="11"/>
  <c r="BE56" i="11"/>
  <c r="AJ56" i="11"/>
  <c r="BI55" i="11"/>
  <c r="AO55" i="11"/>
  <c r="Y55" i="11"/>
  <c r="BC54" i="11"/>
  <c r="AM54" i="11"/>
  <c r="W54" i="11"/>
  <c r="BJ61" i="11"/>
  <c r="BI60" i="11"/>
  <c r="AN60" i="11"/>
  <c r="S60" i="11"/>
  <c r="AQ59" i="11"/>
  <c r="V59" i="11"/>
  <c r="AU58" i="11"/>
  <c r="Y58" i="11"/>
  <c r="AX57" i="11"/>
  <c r="AC57" i="11"/>
  <c r="BA56" i="11"/>
  <c r="AF56" i="11"/>
  <c r="BE55" i="11"/>
  <c r="AL55" i="11"/>
  <c r="V55" i="11"/>
  <c r="AZ54" i="11"/>
  <c r="AJ54" i="11"/>
  <c r="T54" i="11"/>
  <c r="AX53" i="11"/>
  <c r="AH53" i="11"/>
  <c r="R53" i="11"/>
  <c r="X62" i="11"/>
  <c r="AQ60" i="11"/>
  <c r="AT59" i="11"/>
  <c r="AW58" i="11"/>
  <c r="BA57" i="11"/>
  <c r="AH61" i="11"/>
  <c r="AE60" i="11"/>
  <c r="AH59" i="11"/>
  <c r="AK58" i="11"/>
  <c r="AO57" i="11"/>
  <c r="AR56" i="11"/>
  <c r="AU55" i="11"/>
  <c r="BI54" i="11"/>
  <c r="AC54" i="11"/>
  <c r="BB62" i="11"/>
  <c r="AL62" i="11"/>
  <c r="V62" i="11"/>
  <c r="AZ61" i="11"/>
  <c r="AJ61" i="11"/>
  <c r="T61" i="11"/>
  <c r="AX60" i="11"/>
  <c r="AH60" i="11"/>
  <c r="R60" i="11"/>
  <c r="AV59" i="11"/>
  <c r="AF59" i="11"/>
  <c r="BJ58" i="11"/>
  <c r="AT58" i="11"/>
  <c r="AD58" i="11"/>
  <c r="BH57" i="11"/>
  <c r="AR57" i="11"/>
  <c r="AB57" i="11"/>
  <c r="BF56" i="11"/>
  <c r="AP56" i="11"/>
  <c r="Z56" i="11"/>
  <c r="BD55" i="11"/>
  <c r="BE62" i="11"/>
  <c r="AO62" i="11"/>
  <c r="Y62" i="11"/>
  <c r="BC61" i="11"/>
  <c r="AM61" i="11"/>
  <c r="BC62" i="11"/>
  <c r="AM62" i="11"/>
  <c r="W62" i="11"/>
  <c r="BA61" i="11"/>
  <c r="AK61" i="11"/>
  <c r="U61" i="11"/>
  <c r="BF61" i="11"/>
  <c r="BH60" i="11"/>
  <c r="AM60" i="11"/>
  <c r="Q60" i="11"/>
  <c r="AP59" i="11"/>
  <c r="U59" i="11"/>
  <c r="AS58" i="11"/>
  <c r="X58" i="11"/>
  <c r="AW57" i="11"/>
  <c r="AA57" i="11"/>
  <c r="AZ56" i="11"/>
  <c r="AE56" i="11"/>
  <c r="BC55" i="11"/>
  <c r="AK55" i="11"/>
  <c r="U55" i="11"/>
  <c r="AY54" i="11"/>
  <c r="AI54" i="11"/>
  <c r="S54" i="11"/>
  <c r="AT61" i="11"/>
  <c r="BD60" i="11"/>
  <c r="AI60" i="11"/>
  <c r="BG59" i="11"/>
  <c r="AL59" i="11"/>
  <c r="Q59" i="11"/>
  <c r="AO58" i="11"/>
  <c r="T58" i="11"/>
  <c r="AS57" i="11"/>
  <c r="W57" i="11"/>
  <c r="AV56" i="11"/>
  <c r="AA56" i="11"/>
  <c r="AY55" i="11"/>
  <c r="AH55" i="11"/>
  <c r="R55" i="11"/>
  <c r="AV54" i="11"/>
  <c r="AF54" i="11"/>
  <c r="BJ53" i="11"/>
  <c r="AT53" i="11"/>
  <c r="AD53" i="11"/>
  <c r="BH52" i="11"/>
  <c r="AL61" i="11"/>
  <c r="AF60" i="11"/>
  <c r="AI59" i="11"/>
  <c r="AM58" i="11"/>
  <c r="AP57" i="11"/>
  <c r="Q61" i="11"/>
  <c r="T60" i="11"/>
  <c r="W59" i="11"/>
  <c r="AA58" i="11"/>
  <c r="AD57" i="11"/>
  <c r="AG56" i="11"/>
  <c r="AM55" i="11"/>
  <c r="AX62" i="11"/>
  <c r="AH62" i="11"/>
  <c r="R62" i="11"/>
  <c r="AV61" i="11"/>
  <c r="AF61" i="11"/>
  <c r="BJ60" i="11"/>
  <c r="AT60" i="11"/>
  <c r="AD60" i="11"/>
  <c r="BH59" i="11"/>
  <c r="AR59" i="11"/>
  <c r="AB59" i="11"/>
  <c r="BF58" i="11"/>
  <c r="AP58" i="11"/>
  <c r="Z58" i="11"/>
  <c r="BD57" i="11"/>
  <c r="AN57" i="11"/>
  <c r="X57" i="11"/>
  <c r="BB56" i="11"/>
  <c r="AL56" i="11"/>
  <c r="V56" i="11"/>
  <c r="AZ55" i="11"/>
  <c r="BA62" i="11"/>
  <c r="AK62" i="11"/>
  <c r="U62" i="11"/>
  <c r="AY61" i="11"/>
  <c r="AI61" i="11"/>
  <c r="AY62" i="11"/>
  <c r="AI62" i="11"/>
  <c r="S62" i="11"/>
  <c r="AW61" i="11"/>
  <c r="AG61" i="11"/>
  <c r="BH62" i="11"/>
  <c r="AP61" i="11"/>
  <c r="BC60" i="11"/>
  <c r="AG60" i="11"/>
  <c r="BF59" i="11"/>
  <c r="AK59" i="11"/>
  <c r="BI58" i="11"/>
  <c r="AN58" i="11"/>
  <c r="S58" i="11"/>
  <c r="AQ57" i="11"/>
  <c r="V57" i="11"/>
  <c r="AU56" i="11"/>
  <c r="Y56" i="11"/>
  <c r="AX55" i="11"/>
  <c r="AG55" i="11"/>
  <c r="Q55" i="11"/>
  <c r="AU54" i="11"/>
  <c r="AE54" i="11"/>
  <c r="AV62" i="11"/>
  <c r="AD61" i="11"/>
  <c r="AY60" i="11"/>
  <c r="AC60" i="11"/>
  <c r="BB59" i="11"/>
  <c r="AG59" i="11"/>
  <c r="BE58" i="11"/>
  <c r="AJ58" i="11"/>
  <c r="BI57" i="11"/>
  <c r="AM57" i="11"/>
  <c r="R57" i="11"/>
  <c r="AQ56" i="11"/>
  <c r="U56" i="11"/>
  <c r="AT55" i="11"/>
  <c r="AD55" i="11"/>
  <c r="BH54" i="11"/>
  <c r="AR54" i="11"/>
  <c r="AB54" i="11"/>
  <c r="BF53" i="11"/>
  <c r="AP53" i="11"/>
  <c r="Z53" i="11"/>
  <c r="BD52" i="11"/>
  <c r="R61" i="11"/>
  <c r="U60" i="11"/>
  <c r="Y59" i="11"/>
  <c r="AB58" i="11"/>
  <c r="AZ62" i="11"/>
  <c r="AZ60" i="11"/>
  <c r="BC59" i="11"/>
  <c r="BG58" i="11"/>
  <c r="BJ57" i="11"/>
  <c r="S57" i="11"/>
  <c r="W56" i="11"/>
  <c r="AE55" i="11"/>
  <c r="AS54" i="11"/>
  <c r="BH53" i="11"/>
  <c r="BA54" i="11"/>
  <c r="AW53" i="11"/>
  <c r="BB61" i="11"/>
  <c r="AK60" i="11"/>
  <c r="AO59" i="11"/>
  <c r="AR58" i="11"/>
  <c r="AU57" i="11"/>
  <c r="AY56" i="11"/>
  <c r="BB55" i="11"/>
  <c r="T55" i="11"/>
  <c r="AH54" i="11"/>
  <c r="BA53" i="11"/>
  <c r="AF53" i="11"/>
  <c r="BE52" i="11"/>
  <c r="AN52" i="11"/>
  <c r="X52" i="11"/>
  <c r="BB51" i="11"/>
  <c r="AL51" i="11"/>
  <c r="V51" i="11"/>
  <c r="AZ50" i="11"/>
  <c r="AJ50" i="11"/>
  <c r="T50" i="11"/>
  <c r="AX49" i="11"/>
  <c r="AJ62" i="11"/>
  <c r="AU60" i="11"/>
  <c r="AX59" i="11"/>
  <c r="BA58" i="11"/>
  <c r="BE57" i="11"/>
  <c r="BH56" i="11"/>
  <c r="Q56" i="11"/>
  <c r="AA55" i="11"/>
  <c r="AO54" i="11"/>
  <c r="BE53" i="11"/>
  <c r="AJ53" i="11"/>
  <c r="BI52" i="11"/>
  <c r="AQ52" i="11"/>
  <c r="AA52" i="11"/>
  <c r="BE51" i="11"/>
  <c r="AO51" i="11"/>
  <c r="Y51" i="11"/>
  <c r="BC50" i="11"/>
  <c r="AM50" i="11"/>
  <c r="AE57" i="11"/>
  <c r="V54" i="11"/>
  <c r="BB52" i="11"/>
  <c r="V52" i="11"/>
  <c r="AJ51" i="11"/>
  <c r="AX50" i="11"/>
  <c r="U50" i="11"/>
  <c r="AS49" i="11"/>
  <c r="AA49" i="11"/>
  <c r="BE48" i="11"/>
  <c r="AO48" i="11"/>
  <c r="Y48" i="11"/>
  <c r="BC47" i="11"/>
  <c r="AM47" i="11"/>
  <c r="W47" i="11"/>
  <c r="BA46" i="11"/>
  <c r="AK46" i="11"/>
  <c r="U46" i="11"/>
  <c r="AY45" i="11"/>
  <c r="AI45" i="11"/>
  <c r="S45" i="11"/>
  <c r="AW44" i="11"/>
  <c r="AT54" i="11"/>
  <c r="Q53" i="11"/>
  <c r="AC52" i="11"/>
  <c r="AQ51" i="11"/>
  <c r="BE50" i="11"/>
  <c r="Y50" i="11"/>
  <c r="AW49" i="11"/>
  <c r="AD49" i="11"/>
  <c r="BH48" i="11"/>
  <c r="AR48" i="11"/>
  <c r="AB48" i="11"/>
  <c r="BF47" i="11"/>
  <c r="AP47" i="11"/>
  <c r="Z47" i="11"/>
  <c r="BD46" i="11"/>
  <c r="AN46" i="11"/>
  <c r="X46" i="11"/>
  <c r="BB45" i="11"/>
  <c r="AL45" i="11"/>
  <c r="V45" i="11"/>
  <c r="AZ44" i="11"/>
  <c r="AK54" i="11"/>
  <c r="AR53" i="11"/>
  <c r="Z61" i="11"/>
  <c r="AA60" i="11"/>
  <c r="AD59" i="11"/>
  <c r="AG58" i="11"/>
  <c r="AK57" i="11"/>
  <c r="AN56" i="11"/>
  <c r="AR55" i="11"/>
  <c r="BF54" i="11"/>
  <c r="Z54" i="11"/>
  <c r="AV53" i="11"/>
  <c r="AA53" i="11"/>
  <c r="AZ52" i="11"/>
  <c r="AJ52" i="11"/>
  <c r="T52" i="11"/>
  <c r="AX51" i="11"/>
  <c r="AH51" i="11"/>
  <c r="R51" i="11"/>
  <c r="AV50" i="11"/>
  <c r="AF50" i="11"/>
  <c r="BJ49" i="11"/>
  <c r="AT49" i="11"/>
  <c r="AX61" i="11"/>
  <c r="AJ60" i="11"/>
  <c r="AM59" i="11"/>
  <c r="AQ58" i="11"/>
  <c r="AT57" i="11"/>
  <c r="AW56" i="11"/>
  <c r="BA55" i="11"/>
  <c r="S55" i="11"/>
  <c r="AG54" i="11"/>
  <c r="AZ53" i="11"/>
  <c r="AE53" i="11"/>
  <c r="BC52" i="11"/>
  <c r="AM52" i="11"/>
  <c r="W52" i="11"/>
  <c r="BA51" i="11"/>
  <c r="AK51" i="11"/>
  <c r="U51" i="11"/>
  <c r="AY50" i="11"/>
  <c r="AI50" i="11"/>
  <c r="AI56" i="11"/>
  <c r="AS53" i="11"/>
  <c r="AT52" i="11"/>
  <c r="BH51" i="11"/>
  <c r="AB51" i="11"/>
  <c r="AP50" i="11"/>
  <c r="BI49" i="11"/>
  <c r="AN49" i="11"/>
  <c r="W49" i="11"/>
  <c r="BA48" i="11"/>
  <c r="AK48" i="11"/>
  <c r="U48" i="11"/>
  <c r="AY47" i="11"/>
  <c r="AI47" i="11"/>
  <c r="S47" i="11"/>
  <c r="AW46" i="11"/>
  <c r="AG46" i="11"/>
  <c r="Q46" i="11"/>
  <c r="AU45" i="11"/>
  <c r="AE45" i="11"/>
  <c r="BI44" i="11"/>
  <c r="U57" i="11"/>
  <c r="BI53" i="11"/>
  <c r="BA52" i="11"/>
  <c r="U52" i="11"/>
  <c r="AI51" i="11"/>
  <c r="AW50" i="11"/>
  <c r="S50" i="11"/>
  <c r="AR49" i="11"/>
  <c r="Z49" i="11"/>
  <c r="BD48" i="11"/>
  <c r="AN48" i="11"/>
  <c r="X48" i="11"/>
  <c r="BB47" i="11"/>
  <c r="AL47" i="11"/>
  <c r="V47" i="11"/>
  <c r="AZ46" i="11"/>
  <c r="AJ46" i="11"/>
  <c r="T46" i="11"/>
  <c r="AX45" i="11"/>
  <c r="AH45" i="11"/>
  <c r="R45" i="11"/>
  <c r="AV44" i="11"/>
  <c r="U54" i="11"/>
  <c r="AM53" i="11"/>
  <c r="BG60" i="11"/>
  <c r="BJ59" i="11"/>
  <c r="S59" i="11"/>
  <c r="W58" i="11"/>
  <c r="Z57" i="11"/>
  <c r="AC56" i="11"/>
  <c r="AJ55" i="11"/>
  <c r="AX54" i="11"/>
  <c r="R54" i="11"/>
  <c r="AQ53" i="11"/>
  <c r="U53" i="11"/>
  <c r="AV52" i="11"/>
  <c r="AF52" i="11"/>
  <c r="BJ51" i="11"/>
  <c r="AT51" i="11"/>
  <c r="AD51" i="11"/>
  <c r="BH50" i="11"/>
  <c r="AR50" i="11"/>
  <c r="AB50" i="11"/>
  <c r="BF49" i="11"/>
  <c r="AP49" i="11"/>
  <c r="W61" i="11"/>
  <c r="Y60" i="11"/>
  <c r="AC59" i="11"/>
  <c r="AF58" i="11"/>
  <c r="AI57" i="11"/>
  <c r="AM56" i="11"/>
  <c r="AQ55" i="11"/>
  <c r="BE54" i="11"/>
  <c r="Y54" i="11"/>
  <c r="AU53" i="11"/>
  <c r="Y53" i="11"/>
  <c r="AY52" i="11"/>
  <c r="AI52" i="11"/>
  <c r="S52" i="11"/>
  <c r="AW51" i="11"/>
  <c r="AG51" i="11"/>
  <c r="Q51" i="11"/>
  <c r="AU50" i="11"/>
  <c r="AE50" i="11"/>
  <c r="AN55" i="11"/>
  <c r="AC53" i="11"/>
  <c r="AL52" i="11"/>
  <c r="AZ51" i="11"/>
  <c r="T51" i="11"/>
  <c r="AH50" i="11"/>
  <c r="BD49" i="11"/>
  <c r="AI49" i="11"/>
  <c r="S49" i="11"/>
  <c r="AW48" i="11"/>
  <c r="AG48" i="11"/>
  <c r="Q48" i="11"/>
  <c r="AU47" i="11"/>
  <c r="AE47" i="11"/>
  <c r="BI46" i="11"/>
  <c r="AS46" i="11"/>
  <c r="AC46" i="11"/>
  <c r="BG45" i="11"/>
  <c r="AQ45" i="11"/>
  <c r="AA45" i="11"/>
  <c r="BE44" i="11"/>
  <c r="X56" i="11"/>
  <c r="AN53" i="11"/>
  <c r="AS52" i="11"/>
  <c r="BG51" i="11"/>
  <c r="AA51" i="11"/>
  <c r="AO50" i="11"/>
  <c r="BH49" i="11"/>
  <c r="AM49" i="11"/>
  <c r="V49" i="11"/>
  <c r="AZ48" i="11"/>
  <c r="AJ48" i="11"/>
  <c r="T48" i="11"/>
  <c r="AX47" i="11"/>
  <c r="AH47" i="11"/>
  <c r="R47" i="11"/>
  <c r="AV46" i="11"/>
  <c r="AF46" i="11"/>
  <c r="BJ45" i="11"/>
  <c r="AT45" i="11"/>
  <c r="AD45" i="11"/>
  <c r="BH44" i="11"/>
  <c r="BD56" i="11"/>
  <c r="BC53" i="11"/>
  <c r="AN62" i="11"/>
  <c r="AV60" i="11"/>
  <c r="AY59" i="11"/>
  <c r="BC58" i="11"/>
  <c r="BF57" i="11"/>
  <c r="BI56" i="11"/>
  <c r="S56" i="11"/>
  <c r="AB55" i="11"/>
  <c r="AP54" i="11"/>
  <c r="BG53" i="11"/>
  <c r="AK53" i="11"/>
  <c r="BJ52" i="11"/>
  <c r="AR52" i="11"/>
  <c r="AB52" i="11"/>
  <c r="BF51" i="11"/>
  <c r="AP51" i="11"/>
  <c r="Z51" i="11"/>
  <c r="BD50" i="11"/>
  <c r="AN50" i="11"/>
  <c r="X50" i="11"/>
  <c r="BB49" i="11"/>
  <c r="AL49" i="11"/>
  <c r="BE60" i="11"/>
  <c r="BI59" i="11"/>
  <c r="R59" i="11"/>
  <c r="U58" i="11"/>
  <c r="Y57" i="11"/>
  <c r="AB56" i="11"/>
  <c r="AI55" i="11"/>
  <c r="AW54" i="11"/>
  <c r="Q54" i="11"/>
  <c r="AO53" i="11"/>
  <c r="T53" i="11"/>
  <c r="AU52" i="11"/>
  <c r="AE52" i="11"/>
  <c r="BI51" i="11"/>
  <c r="AS51" i="11"/>
  <c r="AC51" i="11"/>
  <c r="BG50" i="11"/>
  <c r="AQ50" i="11"/>
  <c r="AA50" i="11"/>
  <c r="BB54" i="11"/>
  <c r="S53" i="11"/>
  <c r="AD52" i="11"/>
  <c r="AR51" i="11"/>
  <c r="BF50" i="11"/>
  <c r="Z50" i="11"/>
  <c r="AY49" i="11"/>
  <c r="AE49" i="11"/>
  <c r="BI48" i="11"/>
  <c r="AS48" i="11"/>
  <c r="AC48" i="11"/>
  <c r="BG47" i="11"/>
  <c r="AQ47" i="11"/>
  <c r="AA47" i="11"/>
  <c r="BE46" i="11"/>
  <c r="AO46" i="11"/>
  <c r="Y46" i="11"/>
  <c r="BC45" i="11"/>
  <c r="AM45" i="11"/>
  <c r="W45" i="11"/>
  <c r="BA44" i="11"/>
  <c r="AF55" i="11"/>
  <c r="AB53" i="11"/>
  <c r="AK52" i="11"/>
  <c r="AY51" i="11"/>
  <c r="S51" i="11"/>
  <c r="AG50" i="11"/>
  <c r="BC49" i="11"/>
  <c r="AH49" i="11"/>
  <c r="R49" i="11"/>
  <c r="AV48" i="11"/>
  <c r="AF48" i="11"/>
  <c r="BJ47" i="11"/>
  <c r="AT47" i="11"/>
  <c r="AD47" i="11"/>
  <c r="BH46" i="11"/>
  <c r="AR46" i="11"/>
  <c r="AB46" i="11"/>
  <c r="BF45" i="11"/>
  <c r="AP45" i="11"/>
  <c r="Z45" i="11"/>
  <c r="BD44" i="11"/>
  <c r="BG55" i="11"/>
  <c r="X55" i="11"/>
  <c r="X53" i="11"/>
  <c r="AH52" i="11"/>
  <c r="AV51" i="11"/>
  <c r="BJ50" i="11"/>
  <c r="AD50" i="11"/>
  <c r="BA49" i="11"/>
  <c r="AG49" i="11"/>
  <c r="Q49" i="11"/>
  <c r="AU48" i="11"/>
  <c r="AE48" i="11"/>
  <c r="BI47" i="11"/>
  <c r="AS47" i="11"/>
  <c r="AC47" i="11"/>
  <c r="BG46" i="11"/>
  <c r="AQ46" i="11"/>
  <c r="AA46" i="11"/>
  <c r="BE45" i="11"/>
  <c r="AO45" i="11"/>
  <c r="Y45" i="11"/>
  <c r="BC44" i="11"/>
  <c r="BJ54" i="11"/>
  <c r="W53" i="11"/>
  <c r="AG52" i="11"/>
  <c r="AU51" i="11"/>
  <c r="BI50" i="11"/>
  <c r="AC50" i="11"/>
  <c r="AZ49" i="11"/>
  <c r="AF49" i="11"/>
  <c r="BJ48" i="11"/>
  <c r="AT48" i="11"/>
  <c r="AD48" i="11"/>
  <c r="BH47" i="11"/>
  <c r="AR47" i="11"/>
  <c r="AB47" i="11"/>
  <c r="BF46" i="11"/>
  <c r="AP46" i="11"/>
  <c r="Z46" i="11"/>
  <c r="BD45" i="11"/>
  <c r="AN45" i="11"/>
  <c r="X45" i="11"/>
  <c r="BB44" i="11"/>
  <c r="AM44" i="11"/>
  <c r="W44" i="11"/>
  <c r="BA43" i="11"/>
  <c r="AK43" i="11"/>
  <c r="U43" i="11"/>
  <c r="AY42" i="11"/>
  <c r="AI42" i="11"/>
  <c r="S42" i="11"/>
  <c r="AW41" i="11"/>
  <c r="AG41" i="11"/>
  <c r="Q41" i="11"/>
  <c r="AU40" i="11"/>
  <c r="AE40" i="11"/>
  <c r="BI39" i="11"/>
  <c r="AS39" i="11"/>
  <c r="AC39" i="11"/>
  <c r="BG34" i="11"/>
  <c r="AQ34" i="11"/>
  <c r="AY33" i="11"/>
  <c r="BG32" i="11"/>
  <c r="AQ32" i="11"/>
  <c r="AY31" i="11"/>
  <c r="BG30" i="11"/>
  <c r="AQ30" i="11"/>
  <c r="AY29" i="11"/>
  <c r="BG28" i="11"/>
  <c r="AQ28" i="11"/>
  <c r="AY27" i="11"/>
  <c r="BG26" i="11"/>
  <c r="AQ26" i="11"/>
  <c r="AY25" i="11"/>
  <c r="BG24" i="11"/>
  <c r="AQ24" i="11"/>
  <c r="AY23" i="11"/>
  <c r="BG22" i="11"/>
  <c r="AQ22" i="11"/>
  <c r="AY21" i="11"/>
  <c r="BG20" i="11"/>
  <c r="AQ20" i="11"/>
  <c r="AY19" i="11"/>
  <c r="AP44" i="11"/>
  <c r="Z44" i="11"/>
  <c r="BD43" i="11"/>
  <c r="AN43" i="11"/>
  <c r="AL54" i="11"/>
  <c r="BG52" i="11"/>
  <c r="Z52" i="11"/>
  <c r="AN51" i="11"/>
  <c r="BB50" i="11"/>
  <c r="W50" i="11"/>
  <c r="AV49" i="11"/>
  <c r="AC49" i="11"/>
  <c r="BG48" i="11"/>
  <c r="AQ48" i="11"/>
  <c r="AA48" i="11"/>
  <c r="BE47" i="11"/>
  <c r="AO47" i="11"/>
  <c r="Y47" i="11"/>
  <c r="BC46" i="11"/>
  <c r="AM46" i="11"/>
  <c r="W46" i="11"/>
  <c r="BA45" i="11"/>
  <c r="AK45" i="11"/>
  <c r="U45" i="11"/>
  <c r="AY44" i="11"/>
  <c r="AD54" i="11"/>
  <c r="BF52" i="11"/>
  <c r="Y52" i="11"/>
  <c r="AM51" i="11"/>
  <c r="BA50" i="11"/>
  <c r="V50" i="11"/>
  <c r="AU49" i="11"/>
  <c r="AB49" i="11"/>
  <c r="BF48" i="11"/>
  <c r="AP48" i="11"/>
  <c r="Z48" i="11"/>
  <c r="BD47" i="11"/>
  <c r="AN47" i="11"/>
  <c r="X47" i="11"/>
  <c r="BB46" i="11"/>
  <c r="AL46" i="11"/>
  <c r="V46" i="11"/>
  <c r="AZ45" i="11"/>
  <c r="AJ45" i="11"/>
  <c r="T45" i="11"/>
  <c r="AX44" i="11"/>
  <c r="AI44" i="11"/>
  <c r="S44" i="11"/>
  <c r="AW43" i="11"/>
  <c r="AG43" i="11"/>
  <c r="Q43" i="11"/>
  <c r="AU42" i="11"/>
  <c r="AE42" i="11"/>
  <c r="BI41" i="11"/>
  <c r="AS41" i="11"/>
  <c r="AC41" i="11"/>
  <c r="BG40" i="11"/>
  <c r="AQ40" i="11"/>
  <c r="AA40" i="11"/>
  <c r="BE39" i="11"/>
  <c r="AO39" i="11"/>
  <c r="Y39" i="11"/>
  <c r="BC34" i="11"/>
  <c r="AM34" i="11"/>
  <c r="AU33" i="11"/>
  <c r="BC32" i="11"/>
  <c r="AM32" i="11"/>
  <c r="AU31" i="11"/>
  <c r="BC30" i="11"/>
  <c r="AM30" i="11"/>
  <c r="AU29" i="11"/>
  <c r="BC28" i="11"/>
  <c r="AM28" i="11"/>
  <c r="AU27" i="11"/>
  <c r="BC26" i="11"/>
  <c r="AM26" i="11"/>
  <c r="AU25" i="11"/>
  <c r="BC24" i="11"/>
  <c r="AM24" i="11"/>
  <c r="AU23" i="11"/>
  <c r="BC22" i="11"/>
  <c r="AM22" i="11"/>
  <c r="AU21" i="11"/>
  <c r="BC20" i="11"/>
  <c r="AM20" i="11"/>
  <c r="AU19" i="11"/>
  <c r="AL44" i="11"/>
  <c r="V44" i="11"/>
  <c r="AZ43" i="11"/>
  <c r="AJ43" i="11"/>
  <c r="BD53" i="11"/>
  <c r="AX52" i="11"/>
  <c r="R52" i="11"/>
  <c r="AF51" i="11"/>
  <c r="AT50" i="11"/>
  <c r="R50" i="11"/>
  <c r="AQ49" i="11"/>
  <c r="Y49" i="11"/>
  <c r="BC48" i="11"/>
  <c r="AM48" i="11"/>
  <c r="W48" i="11"/>
  <c r="BA47" i="11"/>
  <c r="AK47" i="11"/>
  <c r="U47" i="11"/>
  <c r="AY46" i="11"/>
  <c r="AI46" i="11"/>
  <c r="S46" i="11"/>
  <c r="AW45" i="11"/>
  <c r="AG45" i="11"/>
  <c r="Q45" i="11"/>
  <c r="AS56" i="11"/>
  <c r="AY53" i="11"/>
  <c r="AW52" i="11"/>
  <c r="Q52" i="11"/>
  <c r="AE51" i="11"/>
  <c r="AS50" i="11"/>
  <c r="Q50" i="11"/>
  <c r="AO49" i="11"/>
  <c r="X49" i="11"/>
  <c r="BB48" i="11"/>
  <c r="AL48" i="11"/>
  <c r="V48" i="11"/>
  <c r="AZ47" i="11"/>
  <c r="AJ47" i="11"/>
  <c r="T47" i="11"/>
  <c r="AX46" i="11"/>
  <c r="AH46" i="11"/>
  <c r="R46" i="11"/>
  <c r="AV45" i="11"/>
  <c r="AF45" i="11"/>
  <c r="BJ44" i="11"/>
  <c r="AU44" i="11"/>
  <c r="AE44" i="11"/>
  <c r="BI43" i="11"/>
  <c r="AS43" i="11"/>
  <c r="AC43" i="11"/>
  <c r="BG42" i="11"/>
  <c r="AQ42" i="11"/>
  <c r="AA42" i="11"/>
  <c r="BE41" i="11"/>
  <c r="AO41" i="11"/>
  <c r="Y41" i="11"/>
  <c r="BC40" i="11"/>
  <c r="AM40" i="11"/>
  <c r="W40" i="11"/>
  <c r="BA39" i="11"/>
  <c r="AK39" i="11"/>
  <c r="U39" i="11"/>
  <c r="AY34" i="11"/>
  <c r="BG33" i="11"/>
  <c r="AQ33" i="11"/>
  <c r="AY32" i="11"/>
  <c r="BG31" i="11"/>
  <c r="AQ31" i="11"/>
  <c r="AY30" i="11"/>
  <c r="BG29" i="11"/>
  <c r="AQ29" i="11"/>
  <c r="AY28" i="11"/>
  <c r="BG27" i="11"/>
  <c r="AQ27" i="11"/>
  <c r="AY26" i="11"/>
  <c r="BG25" i="11"/>
  <c r="AQ25" i="11"/>
  <c r="AY24" i="11"/>
  <c r="BG23" i="11"/>
  <c r="AQ23" i="11"/>
  <c r="AY22" i="11"/>
  <c r="BG21" i="11"/>
  <c r="AQ21" i="11"/>
  <c r="AY20" i="11"/>
  <c r="BG19" i="11"/>
  <c r="AQ19" i="11"/>
  <c r="AH44" i="11"/>
  <c r="R44" i="11"/>
  <c r="AV43" i="11"/>
  <c r="AI53" i="11"/>
  <c r="AP52" i="11"/>
  <c r="BD51" i="11"/>
  <c r="X51" i="11"/>
  <c r="AL50" i="11"/>
  <c r="BG49" i="11"/>
  <c r="AK49" i="11"/>
  <c r="U49" i="11"/>
  <c r="AY48" i="11"/>
  <c r="AI48" i="11"/>
  <c r="S48" i="11"/>
  <c r="AW47" i="11"/>
  <c r="AG47" i="11"/>
  <c r="Q47" i="11"/>
  <c r="AU46" i="11"/>
  <c r="AE46" i="11"/>
  <c r="BI45" i="11"/>
  <c r="AS45" i="11"/>
  <c r="AC45" i="11"/>
  <c r="BG44" i="11"/>
  <c r="AW55" i="11"/>
  <c r="AG53" i="11"/>
  <c r="AO52" i="11"/>
  <c r="BC51" i="11"/>
  <c r="W51" i="11"/>
  <c r="AK50" i="11"/>
  <c r="BE49" i="11"/>
  <c r="AJ49" i="11"/>
  <c r="T49" i="11"/>
  <c r="AX48" i="11"/>
  <c r="AH48" i="11"/>
  <c r="R48" i="11"/>
  <c r="AV47" i="11"/>
  <c r="AF47" i="11"/>
  <c r="BJ46" i="11"/>
  <c r="AT46" i="11"/>
  <c r="AD46" i="11"/>
  <c r="BH45" i="11"/>
  <c r="AR45" i="11"/>
  <c r="AB45" i="11"/>
  <c r="BF44" i="11"/>
  <c r="AQ44" i="11"/>
  <c r="AA44" i="11"/>
  <c r="BE43" i="11"/>
  <c r="AO43" i="11"/>
  <c r="Y43" i="11"/>
  <c r="BC42" i="11"/>
  <c r="AM42" i="11"/>
  <c r="W42" i="11"/>
  <c r="BA41" i="11"/>
  <c r="AK41" i="11"/>
  <c r="U41" i="11"/>
  <c r="AY40" i="11"/>
  <c r="AI40" i="11"/>
  <c r="S40" i="11"/>
  <c r="AW39" i="11"/>
  <c r="AG39" i="11"/>
  <c r="Q39" i="11"/>
  <c r="AU34" i="11"/>
  <c r="BC33" i="11"/>
  <c r="AM33" i="11"/>
  <c r="AU32" i="11"/>
  <c r="BC31" i="11"/>
  <c r="AM31" i="11"/>
  <c r="AU30" i="11"/>
  <c r="BC29" i="11"/>
  <c r="AM29" i="11"/>
  <c r="AU28" i="11"/>
  <c r="BC27" i="11"/>
  <c r="AM27" i="11"/>
  <c r="AU26" i="11"/>
  <c r="BC25" i="11"/>
  <c r="AM25" i="11"/>
  <c r="AU24" i="11"/>
  <c r="BC23" i="11"/>
  <c r="AM23" i="11"/>
  <c r="AU22" i="11"/>
  <c r="BC21" i="11"/>
  <c r="AM21" i="11"/>
  <c r="AU20" i="11"/>
  <c r="BC19" i="11"/>
  <c r="AT44" i="11"/>
  <c r="AD44" i="11"/>
  <c r="BH43" i="11"/>
  <c r="AR43" i="11"/>
  <c r="AF43" i="11"/>
  <c r="BJ42" i="11"/>
  <c r="AT42" i="11"/>
  <c r="AD42" i="11"/>
  <c r="BH41" i="11"/>
  <c r="AR41" i="11"/>
  <c r="AB41" i="11"/>
  <c r="BF40" i="11"/>
  <c r="AP40" i="11"/>
  <c r="Z40" i="11"/>
  <c r="BD39" i="11"/>
  <c r="AN39" i="11"/>
  <c r="X39" i="11"/>
  <c r="BB34" i="11"/>
  <c r="BJ33" i="11"/>
  <c r="AT33" i="11"/>
  <c r="BB32" i="11"/>
  <c r="BJ31" i="11"/>
  <c r="AT31" i="11"/>
  <c r="BB30" i="11"/>
  <c r="BJ29" i="11"/>
  <c r="AT29" i="11"/>
  <c r="BB28" i="11"/>
  <c r="BJ27" i="11"/>
  <c r="AT27" i="11"/>
  <c r="BB26" i="11"/>
  <c r="BJ25" i="11"/>
  <c r="AT25" i="11"/>
  <c r="BB24" i="11"/>
  <c r="BJ23" i="11"/>
  <c r="AT23" i="11"/>
  <c r="BB22" i="11"/>
  <c r="BJ21" i="11"/>
  <c r="AT21" i="11"/>
  <c r="BB20" i="11"/>
  <c r="BJ19" i="11"/>
  <c r="AT19" i="11"/>
  <c r="BB18" i="11"/>
  <c r="BJ17" i="11"/>
  <c r="AO44" i="11"/>
  <c r="Y44" i="11"/>
  <c r="BC43" i="11"/>
  <c r="AM43" i="11"/>
  <c r="W43" i="11"/>
  <c r="BA42" i="11"/>
  <c r="AK42" i="11"/>
  <c r="U42" i="11"/>
  <c r="AY41" i="11"/>
  <c r="AI41" i="11"/>
  <c r="S41" i="11"/>
  <c r="AW40" i="11"/>
  <c r="AG40" i="11"/>
  <c r="Q40" i="11"/>
  <c r="AU39" i="11"/>
  <c r="AE39" i="11"/>
  <c r="BI34" i="11"/>
  <c r="AS34" i="11"/>
  <c r="BA33" i="11"/>
  <c r="BI32" i="11"/>
  <c r="AS32" i="11"/>
  <c r="BA31" i="11"/>
  <c r="BI30" i="11"/>
  <c r="AS30" i="11"/>
  <c r="BA29" i="11"/>
  <c r="BI28" i="11"/>
  <c r="AS28" i="11"/>
  <c r="BA27" i="11"/>
  <c r="BI26" i="11"/>
  <c r="AS26" i="11"/>
  <c r="BA25" i="11"/>
  <c r="AF44" i="11"/>
  <c r="BJ43" i="11"/>
  <c r="AT43" i="11"/>
  <c r="AD43" i="11"/>
  <c r="BH42" i="11"/>
  <c r="AR42" i="11"/>
  <c r="AB42" i="11"/>
  <c r="BF41" i="11"/>
  <c r="AP41" i="11"/>
  <c r="Z41" i="11"/>
  <c r="BD40" i="11"/>
  <c r="AN40" i="11"/>
  <c r="X40" i="11"/>
  <c r="BB39" i="11"/>
  <c r="AB43" i="11"/>
  <c r="BF42" i="11"/>
  <c r="AP42" i="11"/>
  <c r="Z42" i="11"/>
  <c r="BD41" i="11"/>
  <c r="AN41" i="11"/>
  <c r="X41" i="11"/>
  <c r="BB40" i="11"/>
  <c r="AL40" i="11"/>
  <c r="V40" i="11"/>
  <c r="AZ39" i="11"/>
  <c r="AJ39" i="11"/>
  <c r="T39" i="11"/>
  <c r="AX34" i="11"/>
  <c r="BF33" i="11"/>
  <c r="AP33" i="11"/>
  <c r="AX32" i="11"/>
  <c r="BF31" i="11"/>
  <c r="AP31" i="11"/>
  <c r="AX30" i="11"/>
  <c r="BF29" i="11"/>
  <c r="AP29" i="11"/>
  <c r="AX28" i="11"/>
  <c r="BF27" i="11"/>
  <c r="AP27" i="11"/>
  <c r="AX26" i="11"/>
  <c r="BF25" i="11"/>
  <c r="AP25" i="11"/>
  <c r="AX24" i="11"/>
  <c r="BF23" i="11"/>
  <c r="AP23" i="11"/>
  <c r="AX22" i="11"/>
  <c r="BF21" i="11"/>
  <c r="AP21" i="11"/>
  <c r="AX20" i="11"/>
  <c r="BF19" i="11"/>
  <c r="AP19" i="11"/>
  <c r="AX18" i="11"/>
  <c r="BF17" i="11"/>
  <c r="AK44" i="11"/>
  <c r="U44" i="11"/>
  <c r="AY43" i="11"/>
  <c r="AI43" i="11"/>
  <c r="S43" i="11"/>
  <c r="AW42" i="11"/>
  <c r="AG42" i="11"/>
  <c r="Q42" i="11"/>
  <c r="AU41" i="11"/>
  <c r="AE41" i="11"/>
  <c r="BI40" i="11"/>
  <c r="AS40" i="11"/>
  <c r="AC40" i="11"/>
  <c r="BG39" i="11"/>
  <c r="AQ39" i="11"/>
  <c r="AA39" i="11"/>
  <c r="BE34" i="11"/>
  <c r="AO34" i="11"/>
  <c r="AW33" i="11"/>
  <c r="BE32" i="11"/>
  <c r="AO32" i="11"/>
  <c r="AW31" i="11"/>
  <c r="BE30" i="11"/>
  <c r="AO30" i="11"/>
  <c r="AW29" i="11"/>
  <c r="BE28" i="11"/>
  <c r="AO28" i="11"/>
  <c r="AW27" i="11"/>
  <c r="BE26" i="11"/>
  <c r="AO26" i="11"/>
  <c r="AR44" i="11"/>
  <c r="AB44" i="11"/>
  <c r="BF43" i="11"/>
  <c r="AP43" i="11"/>
  <c r="Z43" i="11"/>
  <c r="BD42" i="11"/>
  <c r="AN42" i="11"/>
  <c r="X42" i="11"/>
  <c r="BB41" i="11"/>
  <c r="AL41" i="11"/>
  <c r="V41" i="11"/>
  <c r="AZ40" i="11"/>
  <c r="AJ40" i="11"/>
  <c r="T40" i="11"/>
  <c r="AX39" i="11"/>
  <c r="AH39" i="11"/>
  <c r="R39" i="11"/>
  <c r="X43" i="11"/>
  <c r="BB42" i="11"/>
  <c r="AL42" i="11"/>
  <c r="V42" i="11"/>
  <c r="AZ41" i="11"/>
  <c r="AJ41" i="11"/>
  <c r="T41" i="11"/>
  <c r="AX40" i="11"/>
  <c r="AH40" i="11"/>
  <c r="R40" i="11"/>
  <c r="AV39" i="11"/>
  <c r="AF39" i="11"/>
  <c r="BJ34" i="11"/>
  <c r="AT34" i="11"/>
  <c r="BB33" i="11"/>
  <c r="BJ32" i="11"/>
  <c r="AT32" i="11"/>
  <c r="BB31" i="11"/>
  <c r="BJ30" i="11"/>
  <c r="AT30" i="11"/>
  <c r="BB29" i="11"/>
  <c r="BJ28" i="11"/>
  <c r="AT28" i="11"/>
  <c r="BB27" i="11"/>
  <c r="BJ26" i="11"/>
  <c r="AT26" i="11"/>
  <c r="BB25" i="11"/>
  <c r="BJ24" i="11"/>
  <c r="AT24" i="11"/>
  <c r="BB23" i="11"/>
  <c r="BJ22" i="11"/>
  <c r="AT22" i="11"/>
  <c r="BB21" i="11"/>
  <c r="BJ20" i="11"/>
  <c r="AT20" i="11"/>
  <c r="BB19" i="11"/>
  <c r="BJ18" i="11"/>
  <c r="AT18" i="11"/>
  <c r="BB17" i="11"/>
  <c r="AG44" i="11"/>
  <c r="Q44" i="11"/>
  <c r="AU43" i="11"/>
  <c r="AE43" i="11"/>
  <c r="BI42" i="11"/>
  <c r="AS42" i="11"/>
  <c r="AC42" i="11"/>
  <c r="BG41" i="11"/>
  <c r="AQ41" i="11"/>
  <c r="AA41" i="11"/>
  <c r="BE40" i="11"/>
  <c r="AO40" i="11"/>
  <c r="Y40" i="11"/>
  <c r="BC39" i="11"/>
  <c r="AM39" i="11"/>
  <c r="W39" i="11"/>
  <c r="BA34" i="11"/>
  <c r="BI33" i="11"/>
  <c r="AS33" i="11"/>
  <c r="BA32" i="11"/>
  <c r="BI31" i="11"/>
  <c r="AS31" i="11"/>
  <c r="BA30" i="11"/>
  <c r="BI29" i="11"/>
  <c r="AS29" i="11"/>
  <c r="BA28" i="11"/>
  <c r="BI27" i="11"/>
  <c r="AS27" i="11"/>
  <c r="BA26" i="11"/>
  <c r="BI25" i="11"/>
  <c r="AN44" i="11"/>
  <c r="X44" i="11"/>
  <c r="BB43" i="11"/>
  <c r="AL43" i="11"/>
  <c r="V43" i="11"/>
  <c r="AZ42" i="11"/>
  <c r="AJ42" i="11"/>
  <c r="T42" i="11"/>
  <c r="AX41" i="11"/>
  <c r="AH41" i="11"/>
  <c r="R41" i="11"/>
  <c r="AV40" i="11"/>
  <c r="AF40" i="11"/>
  <c r="BJ39" i="11"/>
  <c r="T43" i="11"/>
  <c r="AX42" i="11"/>
  <c r="AH42" i="11"/>
  <c r="R42" i="11"/>
  <c r="AV41" i="11"/>
  <c r="AF41" i="11"/>
  <c r="BJ40" i="11"/>
  <c r="AT40" i="11"/>
  <c r="AD40" i="11"/>
  <c r="BH39" i="11"/>
  <c r="AR39" i="11"/>
  <c r="AB39" i="11"/>
  <c r="BF34" i="11"/>
  <c r="AP34" i="11"/>
  <c r="AX33" i="11"/>
  <c r="BF32" i="11"/>
  <c r="AP32" i="11"/>
  <c r="AX31" i="11"/>
  <c r="BF30" i="11"/>
  <c r="AP30" i="11"/>
  <c r="AX29" i="11"/>
  <c r="BF28" i="11"/>
  <c r="AP28" i="11"/>
  <c r="AX27" i="11"/>
  <c r="BF26" i="11"/>
  <c r="AP26" i="11"/>
  <c r="AX25" i="11"/>
  <c r="BF24" i="11"/>
  <c r="AP24" i="11"/>
  <c r="AX23" i="11"/>
  <c r="BF22" i="11"/>
  <c r="AP22" i="11"/>
  <c r="AX21" i="11"/>
  <c r="BF20" i="11"/>
  <c r="AP20" i="11"/>
  <c r="AX19" i="11"/>
  <c r="BF18" i="11"/>
  <c r="AP18" i="11"/>
  <c r="AS44" i="11"/>
  <c r="AC44" i="11"/>
  <c r="BG43" i="11"/>
  <c r="AQ43" i="11"/>
  <c r="AA43" i="11"/>
  <c r="BE42" i="11"/>
  <c r="AO42" i="11"/>
  <c r="Y42" i="11"/>
  <c r="BC41" i="11"/>
  <c r="AM41" i="11"/>
  <c r="W41" i="11"/>
  <c r="BA40" i="11"/>
  <c r="AK40" i="11"/>
  <c r="U40" i="11"/>
  <c r="AY39" i="11"/>
  <c r="AI39" i="11"/>
  <c r="S39" i="11"/>
  <c r="AW34" i="11"/>
  <c r="BE33" i="11"/>
  <c r="AO33" i="11"/>
  <c r="AW32" i="11"/>
  <c r="BE31" i="11"/>
  <c r="AO31" i="11"/>
  <c r="AW30" i="11"/>
  <c r="BE29" i="11"/>
  <c r="AO29" i="11"/>
  <c r="AW28" i="11"/>
  <c r="BE27" i="11"/>
  <c r="AO27" i="11"/>
  <c r="AW26" i="11"/>
  <c r="BE25" i="11"/>
  <c r="AJ44" i="11"/>
  <c r="T44" i="11"/>
  <c r="AX43" i="11"/>
  <c r="AH43" i="11"/>
  <c r="R43" i="11"/>
  <c r="AV42" i="11"/>
  <c r="AF42" i="11"/>
  <c r="BJ41" i="11"/>
  <c r="AT41" i="11"/>
  <c r="AD41" i="11"/>
  <c r="BH40" i="11"/>
  <c r="AR40" i="11"/>
  <c r="AB40" i="11"/>
  <c r="BF39" i="11"/>
  <c r="AP39" i="11"/>
  <c r="Z39" i="11"/>
  <c r="AT39" i="11"/>
  <c r="BH34" i="11"/>
  <c r="AR34" i="11"/>
  <c r="AZ33" i="11"/>
  <c r="BH32" i="11"/>
  <c r="AR32" i="11"/>
  <c r="AZ31" i="11"/>
  <c r="BH30" i="11"/>
  <c r="AR30" i="11"/>
  <c r="AZ29" i="11"/>
  <c r="BH28" i="11"/>
  <c r="AR28" i="11"/>
  <c r="AZ27" i="11"/>
  <c r="BH26" i="11"/>
  <c r="AR26" i="11"/>
  <c r="AZ25" i="11"/>
  <c r="BH24" i="11"/>
  <c r="AR24" i="11"/>
  <c r="AZ23" i="11"/>
  <c r="BH22" i="11"/>
  <c r="AR22" i="11"/>
  <c r="AZ21" i="11"/>
  <c r="BH20" i="11"/>
  <c r="AR20" i="11"/>
  <c r="AZ19" i="11"/>
  <c r="BH18" i="11"/>
  <c r="AR18" i="11"/>
  <c r="AW25" i="11"/>
  <c r="BE22" i="11"/>
  <c r="AO20" i="11"/>
  <c r="AS18" i="11"/>
  <c r="AS17" i="11"/>
  <c r="BA16" i="11"/>
  <c r="BI15" i="11"/>
  <c r="AS15" i="11"/>
  <c r="BA14" i="11"/>
  <c r="AK34" i="11"/>
  <c r="U34" i="11"/>
  <c r="AD33" i="11"/>
  <c r="N33" i="11"/>
  <c r="W32" i="11"/>
  <c r="AF31" i="11"/>
  <c r="P31" i="11"/>
  <c r="Y30" i="11"/>
  <c r="AH29" i="11"/>
  <c r="R29" i="11"/>
  <c r="AY12" i="11"/>
  <c r="AI12" i="11"/>
  <c r="S12" i="11"/>
  <c r="BC13" i="11"/>
  <c r="Q26" i="11"/>
  <c r="BI23" i="11"/>
  <c r="AS21" i="11"/>
  <c r="BG18" i="11"/>
  <c r="AZ17" i="11"/>
  <c r="BH16" i="11"/>
  <c r="AR16" i="11"/>
  <c r="AZ15" i="11"/>
  <c r="BH14" i="11"/>
  <c r="AR14" i="11"/>
  <c r="AB34" i="11"/>
  <c r="AK33" i="11"/>
  <c r="U33" i="11"/>
  <c r="AD32" i="11"/>
  <c r="N32" i="11"/>
  <c r="W31" i="11"/>
  <c r="AF30" i="11"/>
  <c r="P30" i="11"/>
  <c r="Y29" i="11"/>
  <c r="BF12" i="11"/>
  <c r="AP12" i="11"/>
  <c r="Z12" i="11"/>
  <c r="BJ11" i="11"/>
  <c r="AT11" i="11"/>
  <c r="AD11" i="11"/>
  <c r="N11" i="11"/>
  <c r="AX13" i="11"/>
  <c r="AH25" i="11"/>
  <c r="R25" i="11"/>
  <c r="Q13" i="11"/>
  <c r="X29" i="11"/>
  <c r="AS12" i="11"/>
  <c r="BI13" i="11"/>
  <c r="AS13" i="11"/>
  <c r="AC25" i="11"/>
  <c r="Q24" i="11"/>
  <c r="AY13" i="11"/>
  <c r="S25" i="11"/>
  <c r="BE23" i="11"/>
  <c r="AO21" i="11"/>
  <c r="BE18" i="11"/>
  <c r="AY17" i="11"/>
  <c r="BG16" i="11"/>
  <c r="AQ16" i="11"/>
  <c r="AY15" i="11"/>
  <c r="BG14" i="11"/>
  <c r="AQ14" i="11"/>
  <c r="AA34" i="11"/>
  <c r="AJ33" i="11"/>
  <c r="T33" i="11"/>
  <c r="AC32" i="11"/>
  <c r="AL31" i="11"/>
  <c r="V31" i="11"/>
  <c r="AE30" i="11"/>
  <c r="AB29" i="11"/>
  <c r="AO12" i="11"/>
  <c r="BI11" i="11"/>
  <c r="AS11" i="11"/>
  <c r="AC11" i="11"/>
  <c r="W25" i="11"/>
  <c r="BA23" i="11"/>
  <c r="BI20" i="11"/>
  <c r="BC18" i="11"/>
  <c r="AX17" i="11"/>
  <c r="BF16" i="11"/>
  <c r="AP16" i="11"/>
  <c r="AX15" i="11"/>
  <c r="BF14" i="11"/>
  <c r="AP14" i="11"/>
  <c r="Z34" i="11"/>
  <c r="AI33" i="11"/>
  <c r="S33" i="11"/>
  <c r="AB32" i="11"/>
  <c r="AK31" i="11"/>
  <c r="U31" i="11"/>
  <c r="AD30" i="11"/>
  <c r="N30" i="11"/>
  <c r="W29" i="11"/>
  <c r="BD12" i="11"/>
  <c r="AN12" i="11"/>
  <c r="X12" i="11"/>
  <c r="BD11" i="11"/>
  <c r="AN11" i="11"/>
  <c r="X11" i="11"/>
  <c r="BD13" i="11"/>
  <c r="AN13" i="11"/>
  <c r="X25" i="11"/>
  <c r="Q19" i="11"/>
  <c r="BC11" i="11"/>
  <c r="AM11" i="11"/>
  <c r="W11" i="11"/>
  <c r="N13" i="11"/>
  <c r="T26" i="11"/>
  <c r="O19" i="11"/>
  <c r="AL28" i="11"/>
  <c r="U28" i="11"/>
  <c r="T23" i="11"/>
  <c r="T20" i="11"/>
  <c r="V17" i="11"/>
  <c r="X14" i="11"/>
  <c r="Y28" i="11"/>
  <c r="X23" i="11"/>
  <c r="S20" i="11"/>
  <c r="AI16" i="11"/>
  <c r="AG13" i="11"/>
  <c r="AD26" i="11"/>
  <c r="AJ21" i="11"/>
  <c r="AL18" i="11"/>
  <c r="R16" i="11"/>
  <c r="AL39" i="11"/>
  <c r="BD34" i="11"/>
  <c r="AN34" i="11"/>
  <c r="AV33" i="11"/>
  <c r="BD32" i="11"/>
  <c r="AN32" i="11"/>
  <c r="AV31" i="11"/>
  <c r="BD30" i="11"/>
  <c r="AN30" i="11"/>
  <c r="AV29" i="11"/>
  <c r="BD28" i="11"/>
  <c r="AN28" i="11"/>
  <c r="AV27" i="11"/>
  <c r="BD26" i="11"/>
  <c r="AN26" i="11"/>
  <c r="AV25" i="11"/>
  <c r="BD24" i="11"/>
  <c r="AN24" i="11"/>
  <c r="AV23" i="11"/>
  <c r="BD22" i="11"/>
  <c r="AN22" i="11"/>
  <c r="AV21" i="11"/>
  <c r="BD20" i="11"/>
  <c r="AN20" i="11"/>
  <c r="AV19" i="11"/>
  <c r="BD18" i="11"/>
  <c r="AN18" i="11"/>
  <c r="BE24" i="11"/>
  <c r="AO22" i="11"/>
  <c r="AW19" i="11"/>
  <c r="BI17" i="11"/>
  <c r="AO17" i="11"/>
  <c r="AW16" i="11"/>
  <c r="BE15" i="11"/>
  <c r="AO15" i="11"/>
  <c r="AW14" i="11"/>
  <c r="AG34" i="11"/>
  <c r="Q34" i="11"/>
  <c r="Z33" i="11"/>
  <c r="AI32" i="11"/>
  <c r="S32" i="11"/>
  <c r="AB31" i="11"/>
  <c r="AK30" i="11"/>
  <c r="U30" i="11"/>
  <c r="AD29" i="11"/>
  <c r="N29" i="11"/>
  <c r="AU12" i="11"/>
  <c r="AE12" i="11"/>
  <c r="O12" i="11"/>
  <c r="AU13" i="11"/>
  <c r="Q14" i="11"/>
  <c r="AS23" i="11"/>
  <c r="BA20" i="11"/>
  <c r="AY18" i="11"/>
  <c r="AV17" i="11"/>
  <c r="BD16" i="11"/>
  <c r="AN16" i="11"/>
  <c r="AV15" i="11"/>
  <c r="BD14" i="11"/>
  <c r="AN14" i="11"/>
  <c r="X34" i="11"/>
  <c r="AG33" i="11"/>
  <c r="Q33" i="11"/>
  <c r="Z32" i="11"/>
  <c r="AI31" i="11"/>
  <c r="S31" i="11"/>
  <c r="AB30" i="11"/>
  <c r="AK29" i="11"/>
  <c r="U29" i="11"/>
  <c r="BB12" i="11"/>
  <c r="AL12" i="11"/>
  <c r="V12" i="11"/>
  <c r="BF11" i="11"/>
  <c r="AP11" i="11"/>
  <c r="Z11" i="11"/>
  <c r="BJ13" i="11"/>
  <c r="AT13" i="11"/>
  <c r="AD25" i="11"/>
  <c r="Q25" i="11"/>
  <c r="AA30" i="11"/>
  <c r="T29" i="11"/>
  <c r="AK12" i="11"/>
  <c r="BE13" i="11"/>
  <c r="AO13" i="11"/>
  <c r="Y25" i="11"/>
  <c r="Q20" i="11"/>
  <c r="AQ13" i="11"/>
  <c r="Q22" i="11"/>
  <c r="AO23" i="11"/>
  <c r="AW20" i="11"/>
  <c r="AW18" i="11"/>
  <c r="AU17" i="11"/>
  <c r="BC16" i="11"/>
  <c r="AM16" i="11"/>
  <c r="AU15" i="11"/>
  <c r="BC14" i="11"/>
  <c r="AM14" i="11"/>
  <c r="W34" i="11"/>
  <c r="AF33" i="11"/>
  <c r="P33" i="11"/>
  <c r="Y32" i="11"/>
  <c r="AH31" i="11"/>
  <c r="R31" i="11"/>
  <c r="W30" i="11"/>
  <c r="P29" i="11"/>
  <c r="AG12" i="11"/>
  <c r="BE11" i="11"/>
  <c r="AO11" i="11"/>
  <c r="Y11" i="11"/>
  <c r="Q18" i="11"/>
  <c r="BI22" i="11"/>
  <c r="AS20" i="11"/>
  <c r="AU18" i="11"/>
  <c r="AT17" i="11"/>
  <c r="BB16" i="11"/>
  <c r="BJ15" i="11"/>
  <c r="AT15" i="11"/>
  <c r="BB14" i="11"/>
  <c r="AL34" i="11"/>
  <c r="V34" i="11"/>
  <c r="AE33" i="11"/>
  <c r="O33" i="11"/>
  <c r="X32" i="11"/>
  <c r="AG31" i="11"/>
  <c r="Q31" i="11"/>
  <c r="Z30" i="11"/>
  <c r="AI29" i="11"/>
  <c r="S29" i="11"/>
  <c r="AZ12" i="11"/>
  <c r="AJ12" i="11"/>
  <c r="T12" i="11"/>
  <c r="AZ11" i="11"/>
  <c r="AJ11" i="11"/>
  <c r="T11" i="11"/>
  <c r="AZ13" i="11"/>
  <c r="AJ25" i="11"/>
  <c r="T25" i="11"/>
  <c r="Q15" i="11"/>
  <c r="AY11" i="11"/>
  <c r="AI11" i="11"/>
  <c r="S11" i="11"/>
  <c r="X28" i="11"/>
  <c r="Y24" i="11"/>
  <c r="N14" i="11"/>
  <c r="N28" i="11"/>
  <c r="U27" i="11"/>
  <c r="X22" i="11"/>
  <c r="Z19" i="11"/>
  <c r="AB16" i="11"/>
  <c r="AD13" i="11"/>
  <c r="Y27" i="11"/>
  <c r="AA22" i="11"/>
  <c r="Y19" i="11"/>
  <c r="S16" i="11"/>
  <c r="W15" i="11"/>
  <c r="AE24" i="11"/>
  <c r="T21" i="11"/>
  <c r="V18" i="11"/>
  <c r="X15" i="11"/>
  <c r="V28" i="11"/>
  <c r="AL22" i="11"/>
  <c r="AE19" i="11"/>
  <c r="AC16" i="11"/>
  <c r="N17" i="11"/>
  <c r="AD39" i="11"/>
  <c r="AZ34" i="11"/>
  <c r="BH33" i="11"/>
  <c r="AR33" i="11"/>
  <c r="AZ32" i="11"/>
  <c r="BH31" i="11"/>
  <c r="AR31" i="11"/>
  <c r="AZ30" i="11"/>
  <c r="BH29" i="11"/>
  <c r="AR29" i="11"/>
  <c r="AZ28" i="11"/>
  <c r="BH27" i="11"/>
  <c r="AR27" i="11"/>
  <c r="AZ26" i="11"/>
  <c r="BH25" i="11"/>
  <c r="AR25" i="11"/>
  <c r="AZ24" i="11"/>
  <c r="BH23" i="11"/>
  <c r="AR23" i="11"/>
  <c r="AZ22" i="11"/>
  <c r="BH21" i="11"/>
  <c r="AR21" i="11"/>
  <c r="AZ20" i="11"/>
  <c r="BH19" i="11"/>
  <c r="AR19" i="11"/>
  <c r="AZ18" i="11"/>
  <c r="BH17" i="11"/>
  <c r="AO24" i="11"/>
  <c r="AW21" i="11"/>
  <c r="BI18" i="11"/>
  <c r="BA17" i="11"/>
  <c r="BI16" i="11"/>
  <c r="AS16" i="11"/>
  <c r="BA15" i="11"/>
  <c r="BI14" i="11"/>
  <c r="AS14" i="11"/>
  <c r="AC34" i="11"/>
  <c r="AL33" i="11"/>
  <c r="V33" i="11"/>
  <c r="AE32" i="11"/>
  <c r="O32" i="11"/>
  <c r="X31" i="11"/>
  <c r="AG30" i="11"/>
  <c r="Q30" i="11"/>
  <c r="Z29" i="11"/>
  <c r="BG12" i="11"/>
  <c r="AQ12" i="11"/>
  <c r="AA12" i="11"/>
  <c r="O11" i="11"/>
  <c r="AM13" i="11"/>
  <c r="AS25" i="11"/>
  <c r="BA22" i="11"/>
  <c r="BI19" i="11"/>
  <c r="AQ18" i="11"/>
  <c r="AR17" i="11"/>
  <c r="AZ16" i="11"/>
  <c r="BH15" i="11"/>
  <c r="AR15" i="11"/>
  <c r="AZ14" i="11"/>
  <c r="AJ34" i="11"/>
  <c r="T34" i="11"/>
  <c r="AC33" i="11"/>
  <c r="AL32" i="11"/>
  <c r="V32" i="11"/>
  <c r="AE31" i="11"/>
  <c r="O31" i="11"/>
  <c r="X30" i="11"/>
  <c r="AG29" i="11"/>
  <c r="Q29" i="11"/>
  <c r="AX12" i="11"/>
  <c r="AH12" i="11"/>
  <c r="R12" i="11"/>
  <c r="BB11" i="11"/>
  <c r="AL11" i="11"/>
  <c r="V11" i="11"/>
  <c r="BF13" i="11"/>
  <c r="AP13" i="11"/>
  <c r="Z25" i="11"/>
  <c r="Q21" i="11"/>
  <c r="O30" i="11"/>
  <c r="BI12" i="11"/>
  <c r="AC12" i="11"/>
  <c r="BA13" i="11"/>
  <c r="AK25" i="11"/>
  <c r="U25" i="11"/>
  <c r="Q16" i="11"/>
  <c r="AI25" i="11"/>
  <c r="AO25" i="11"/>
  <c r="AW22" i="11"/>
  <c r="BE19" i="11"/>
  <c r="AO18" i="11"/>
  <c r="AQ17" i="11"/>
  <c r="AY16" i="11"/>
  <c r="BG15" i="11"/>
  <c r="AQ15" i="11"/>
  <c r="AY14" i="11"/>
  <c r="AI34" i="11"/>
  <c r="S34" i="11"/>
  <c r="AB33" i="11"/>
  <c r="AK32" i="11"/>
  <c r="U32" i="11"/>
  <c r="AD31" i="11"/>
  <c r="N31" i="11"/>
  <c r="S30" i="11"/>
  <c r="BE12" i="11"/>
  <c r="Y12" i="11"/>
  <c r="BA11" i="11"/>
  <c r="AK11" i="11"/>
  <c r="U11" i="11"/>
  <c r="BI24" i="11"/>
  <c r="AS22" i="11"/>
  <c r="BA19" i="11"/>
  <c r="AM18" i="11"/>
  <c r="AP17" i="11"/>
  <c r="AX16" i="11"/>
  <c r="BF15" i="11"/>
  <c r="AP15" i="11"/>
  <c r="AX14" i="11"/>
  <c r="AH34" i="11"/>
  <c r="R34" i="11"/>
  <c r="AA33" i="11"/>
  <c r="AJ32" i="11"/>
  <c r="T32" i="11"/>
  <c r="AC31" i="11"/>
  <c r="AL30" i="11"/>
  <c r="V30" i="11"/>
  <c r="AE29" i="11"/>
  <c r="O29" i="11"/>
  <c r="AV12" i="11"/>
  <c r="AF12" i="11"/>
  <c r="P12" i="11"/>
  <c r="AV11" i="11"/>
  <c r="AF11" i="11"/>
  <c r="P11" i="11"/>
  <c r="AV13" i="11"/>
  <c r="AF25" i="11"/>
  <c r="Q27" i="11"/>
  <c r="O25" i="11"/>
  <c r="AU11" i="11"/>
  <c r="AE11" i="11"/>
  <c r="P23" i="11"/>
  <c r="AD27" i="11"/>
  <c r="AA23" i="11"/>
  <c r="N23" i="11"/>
  <c r="O21" i="11"/>
  <c r="V26" i="11"/>
  <c r="AD21" i="11"/>
  <c r="AF18" i="11"/>
  <c r="AH15" i="11"/>
  <c r="U13" i="11"/>
  <c r="Z26" i="11"/>
  <c r="AG21" i="11"/>
  <c r="AA18" i="11"/>
  <c r="Y15" i="11"/>
  <c r="AG28" i="11"/>
  <c r="AG23" i="11"/>
  <c r="Z20" i="11"/>
  <c r="AB17" i="11"/>
  <c r="V39" i="11"/>
  <c r="AV34" i="11"/>
  <c r="BD33" i="11"/>
  <c r="AN33" i="11"/>
  <c r="AV32" i="11"/>
  <c r="BD31" i="11"/>
  <c r="AN31" i="11"/>
  <c r="AV30" i="11"/>
  <c r="BD29" i="11"/>
  <c r="AN29" i="11"/>
  <c r="AV28" i="11"/>
  <c r="BD27" i="11"/>
  <c r="AN27" i="11"/>
  <c r="AV26" i="11"/>
  <c r="BD25" i="11"/>
  <c r="AN25" i="11"/>
  <c r="AV24" i="11"/>
  <c r="BD23" i="11"/>
  <c r="AN23" i="11"/>
  <c r="AV22" i="11"/>
  <c r="BD21" i="11"/>
  <c r="AN21" i="11"/>
  <c r="AV20" i="11"/>
  <c r="BD19" i="11"/>
  <c r="AN19" i="11"/>
  <c r="AV18" i="11"/>
  <c r="BD17" i="11"/>
  <c r="AW23" i="11"/>
  <c r="BE20" i="11"/>
  <c r="BA18" i="11"/>
  <c r="AW17" i="11"/>
  <c r="BE16" i="11"/>
  <c r="AO16" i="11"/>
  <c r="AW15" i="11"/>
  <c r="BE14" i="11"/>
  <c r="AO14" i="11"/>
  <c r="Y34" i="11"/>
  <c r="AH33" i="11"/>
  <c r="R33" i="11"/>
  <c r="AA32" i="11"/>
  <c r="AJ31" i="11"/>
  <c r="T31" i="11"/>
  <c r="AC30" i="11"/>
  <c r="AL29" i="11"/>
  <c r="V29" i="11"/>
  <c r="BC12" i="11"/>
  <c r="AM12" i="11"/>
  <c r="W12" i="11"/>
  <c r="BG13" i="11"/>
  <c r="AA25" i="11"/>
  <c r="BA24" i="11"/>
  <c r="BI21" i="11"/>
  <c r="AS19" i="11"/>
  <c r="BG17" i="11"/>
  <c r="AN17" i="11"/>
  <c r="AV16" i="11"/>
  <c r="BD15" i="11"/>
  <c r="AN15" i="11"/>
  <c r="AV14" i="11"/>
  <c r="AF34" i="11"/>
  <c r="P34" i="11"/>
  <c r="Y33" i="11"/>
  <c r="AH32" i="11"/>
  <c r="R32" i="11"/>
  <c r="AA31" i="11"/>
  <c r="AJ30" i="11"/>
  <c r="T30" i="11"/>
  <c r="AC29" i="11"/>
  <c r="BJ12" i="11"/>
  <c r="AT12" i="11"/>
  <c r="AD12" i="11"/>
  <c r="N12" i="11"/>
  <c r="AX11" i="11"/>
  <c r="AH11" i="11"/>
  <c r="R11" i="11"/>
  <c r="BB13" i="11"/>
  <c r="AL25" i="11"/>
  <c r="V25" i="11"/>
  <c r="Q17" i="11"/>
  <c r="AF29" i="11"/>
  <c r="BA12" i="11"/>
  <c r="U12" i="11"/>
  <c r="AW13" i="11"/>
  <c r="AG25" i="11"/>
  <c r="Q28" i="11"/>
  <c r="P25" i="11"/>
  <c r="AE25" i="11"/>
  <c r="AW24" i="11"/>
  <c r="BE21" i="11"/>
  <c r="AO19" i="11"/>
  <c r="BE17" i="11"/>
  <c r="AM17" i="11"/>
  <c r="AU16" i="11"/>
  <c r="BC15" i="11"/>
  <c r="AM15" i="11"/>
  <c r="AU14" i="11"/>
  <c r="AE34" i="11"/>
  <c r="O34" i="11"/>
  <c r="X33" i="11"/>
  <c r="AG32" i="11"/>
  <c r="Q32" i="11"/>
  <c r="Z31" i="11"/>
  <c r="AI30" i="11"/>
  <c r="AJ29" i="11"/>
  <c r="AW12" i="11"/>
  <c r="Q12" i="11"/>
  <c r="AW11" i="11"/>
  <c r="AG11" i="11"/>
  <c r="Q11" i="11"/>
  <c r="AS24" i="11"/>
  <c r="BA21" i="11"/>
  <c r="AM19" i="11"/>
  <c r="BC17" i="11"/>
  <c r="BJ16" i="11"/>
  <c r="AT16" i="11"/>
  <c r="BB15" i="11"/>
  <c r="BJ14" i="11"/>
  <c r="AT14" i="11"/>
  <c r="AD34" i="11"/>
  <c r="N34" i="11"/>
  <c r="W33" i="11"/>
  <c r="AF32" i="11"/>
  <c r="P32" i="11"/>
  <c r="Y31" i="11"/>
  <c r="AH30" i="11"/>
  <c r="R30" i="11"/>
  <c r="AA29" i="11"/>
  <c r="BH12" i="11"/>
  <c r="AR12" i="11"/>
  <c r="AB12" i="11"/>
  <c r="BH11" i="11"/>
  <c r="AR11" i="11"/>
  <c r="AB11" i="11"/>
  <c r="BH13" i="11"/>
  <c r="AR13" i="11"/>
  <c r="AB25" i="11"/>
  <c r="Q23" i="11"/>
  <c r="BG11" i="11"/>
  <c r="AQ11" i="11"/>
  <c r="AA11" i="11"/>
  <c r="O18" i="11"/>
  <c r="AJ26" i="11"/>
  <c r="P24" i="11"/>
  <c r="P17" i="11"/>
  <c r="N16" i="11"/>
  <c r="R24" i="11"/>
  <c r="AJ20" i="11"/>
  <c r="AL17" i="11"/>
  <c r="R15" i="11"/>
  <c r="Y14" i="11"/>
  <c r="AA24" i="11"/>
  <c r="AI20" i="11"/>
  <c r="AG17" i="11"/>
  <c r="AA14" i="11"/>
  <c r="AC27" i="11"/>
  <c r="AD22" i="11"/>
  <c r="AF19" i="11"/>
  <c r="AH16" i="11"/>
  <c r="AJ13" i="11"/>
  <c r="AI24" i="11"/>
  <c r="W21" i="11"/>
  <c r="U18" i="11"/>
  <c r="P27" i="11"/>
  <c r="T28" i="11"/>
  <c r="AD14" i="11"/>
  <c r="U22" i="11"/>
  <c r="U14" i="11"/>
  <c r="AF26" i="11"/>
  <c r="P28" i="11"/>
  <c r="O28" i="11"/>
  <c r="P26" i="11"/>
  <c r="AL26" i="11"/>
  <c r="T22" i="11"/>
  <c r="V19" i="11"/>
  <c r="X16" i="11"/>
  <c r="Z13" i="11"/>
  <c r="U26" i="11"/>
  <c r="AC21" i="11"/>
  <c r="W18" i="11"/>
  <c r="U15" i="11"/>
  <c r="W28" i="11"/>
  <c r="AB23" i="11"/>
  <c r="V20" i="11"/>
  <c r="X17" i="11"/>
  <c r="Z14" i="11"/>
  <c r="AC26" i="11"/>
  <c r="AI21" i="11"/>
  <c r="AG18" i="11"/>
  <c r="AA13" i="11"/>
  <c r="AF28" i="11"/>
  <c r="AG24" i="11"/>
  <c r="N22" i="11"/>
  <c r="O20" i="11"/>
  <c r="P18" i="11"/>
  <c r="AB24" i="11"/>
  <c r="V21" i="11"/>
  <c r="X18" i="11"/>
  <c r="Z15" i="11"/>
  <c r="AE15" i="11"/>
  <c r="AL24" i="11"/>
  <c r="Y21" i="11"/>
  <c r="S18" i="11"/>
  <c r="AI14" i="11"/>
  <c r="R28" i="11"/>
  <c r="V23" i="11"/>
  <c r="R20" i="11"/>
  <c r="T17" i="11"/>
  <c r="V14" i="11"/>
  <c r="W26" i="11"/>
  <c r="AE21" i="11"/>
  <c r="AC18" i="11"/>
  <c r="N25" i="11"/>
  <c r="AH27" i="11"/>
  <c r="AE23" i="11"/>
  <c r="O15" i="11"/>
  <c r="P13" i="11"/>
  <c r="AA27" i="11"/>
  <c r="AB22" i="11"/>
  <c r="AD19" i="11"/>
  <c r="AF16" i="11"/>
  <c r="AH13" i="11"/>
  <c r="AE27" i="11"/>
  <c r="AE22" i="11"/>
  <c r="AC19" i="11"/>
  <c r="W16" i="11"/>
  <c r="AI15" i="11"/>
  <c r="AJ24" i="11"/>
  <c r="X21" i="11"/>
  <c r="Z18" i="11"/>
  <c r="AB15" i="11"/>
  <c r="AC28" i="11"/>
  <c r="U23" i="11"/>
  <c r="AI19" i="11"/>
  <c r="AG16" i="11"/>
  <c r="T13" i="11"/>
  <c r="AC20" i="11"/>
  <c r="O22" i="11"/>
  <c r="AK24" i="11"/>
  <c r="O23" i="11"/>
  <c r="P21" i="11"/>
  <c r="N20" i="11"/>
  <c r="AH24" i="11"/>
  <c r="Z21" i="11"/>
  <c r="AB18" i="11"/>
  <c r="AD15" i="11"/>
  <c r="AE13" i="11"/>
  <c r="V24" i="11"/>
  <c r="AE20" i="11"/>
  <c r="AC17" i="11"/>
  <c r="W14" i="11"/>
  <c r="X27" i="11"/>
  <c r="Z22" i="11"/>
  <c r="AB19" i="11"/>
  <c r="AD16" i="11"/>
  <c r="AF13" i="11"/>
  <c r="AD24" i="11"/>
  <c r="S21" i="11"/>
  <c r="AI17" i="11"/>
  <c r="O26" i="11"/>
  <c r="AL27" i="11"/>
  <c r="AI23" i="11"/>
  <c r="P16" i="11"/>
  <c r="N15" i="11"/>
  <c r="O13" i="11"/>
  <c r="AD23" i="11"/>
  <c r="AB20" i="11"/>
  <c r="AD17" i="11"/>
  <c r="AF14" i="11"/>
  <c r="S13" i="11"/>
  <c r="AH23" i="11"/>
  <c r="AA20" i="11"/>
  <c r="Y17" i="11"/>
  <c r="S14" i="11"/>
  <c r="S27" i="11"/>
  <c r="V22" i="11"/>
  <c r="X19" i="11"/>
  <c r="Z16" i="11"/>
  <c r="AB13" i="11"/>
  <c r="X24" i="11"/>
  <c r="AK20" i="11"/>
  <c r="AE17" i="11"/>
  <c r="P19" i="11"/>
  <c r="R27" i="11"/>
  <c r="AK22" i="11"/>
  <c r="AA28" i="11"/>
  <c r="P22" i="11"/>
  <c r="AA26" i="11"/>
  <c r="AH21" i="11"/>
  <c r="AJ18" i="11"/>
  <c r="AL15" i="11"/>
  <c r="R13" i="11"/>
  <c r="AE26" i="11"/>
  <c r="AK21" i="11"/>
  <c r="AE18" i="11"/>
  <c r="AC15" i="11"/>
  <c r="W13" i="11"/>
  <c r="AL23" i="11"/>
  <c r="AD20" i="11"/>
  <c r="AF17" i="11"/>
  <c r="AH14" i="11"/>
  <c r="W27" i="11"/>
  <c r="Y22" i="11"/>
  <c r="S19" i="11"/>
  <c r="AK14" i="11"/>
  <c r="Y18" i="11"/>
  <c r="AH26" i="11"/>
  <c r="AK18" i="11"/>
  <c r="AJ28" i="11"/>
  <c r="U24" i="11"/>
  <c r="N18" i="11"/>
  <c r="O16" i="11"/>
  <c r="P14" i="11"/>
  <c r="AJ23" i="11"/>
  <c r="AF20" i="11"/>
  <c r="AH17" i="11"/>
  <c r="AJ14" i="11"/>
  <c r="S28" i="11"/>
  <c r="R23" i="11"/>
  <c r="AK19" i="11"/>
  <c r="AE16" i="11"/>
  <c r="AC13" i="11"/>
  <c r="Y26" i="11"/>
  <c r="AF21" i="11"/>
  <c r="AH18" i="11"/>
  <c r="AJ15" i="11"/>
  <c r="AA15" i="11"/>
  <c r="AF23" i="11"/>
  <c r="Y20" i="11"/>
  <c r="S17" i="11"/>
  <c r="N21" i="11"/>
  <c r="V27" i="11"/>
  <c r="S23" i="11"/>
  <c r="AE28" i="11"/>
  <c r="AD28" i="11"/>
  <c r="AF27" i="11"/>
  <c r="AF22" i="11"/>
  <c r="AH19" i="11"/>
  <c r="AJ16" i="11"/>
  <c r="AL13" i="11"/>
  <c r="AJ27" i="11"/>
  <c r="AI22" i="11"/>
  <c r="AG19" i="11"/>
  <c r="AA16" i="11"/>
  <c r="Y13" i="11"/>
  <c r="S26" i="11"/>
  <c r="AB21" i="11"/>
  <c r="AD18" i="11"/>
  <c r="AF15" i="11"/>
  <c r="AG14" i="11"/>
  <c r="Z23" i="11"/>
  <c r="U20" i="11"/>
  <c r="AK16" i="11"/>
  <c r="O14" i="11"/>
  <c r="X26" i="11"/>
  <c r="N26" i="11"/>
  <c r="O24" i="11"/>
  <c r="O17" i="11"/>
  <c r="W24" i="11"/>
  <c r="R21" i="11"/>
  <c r="T18" i="11"/>
  <c r="V15" i="11"/>
  <c r="S15" i="11"/>
  <c r="AF24" i="11"/>
  <c r="U21" i="11"/>
  <c r="AK17" i="11"/>
  <c r="AE14" i="11"/>
  <c r="AI27" i="11"/>
  <c r="AH22" i="11"/>
  <c r="AJ19" i="11"/>
  <c r="AL16" i="11"/>
  <c r="R14" i="11"/>
  <c r="R26" i="11"/>
  <c r="AA21" i="11"/>
  <c r="AK23" i="11"/>
  <c r="W17" i="11"/>
  <c r="Z27" i="11"/>
  <c r="W23" i="11"/>
  <c r="AI28" i="11"/>
  <c r="AH28" i="11"/>
  <c r="AK27" i="11"/>
  <c r="AJ22" i="11"/>
  <c r="AL19" i="11"/>
  <c r="R17" i="11"/>
  <c r="T14" i="11"/>
  <c r="T27" i="11"/>
  <c r="W22" i="11"/>
  <c r="U19" i="11"/>
  <c r="AK15" i="11"/>
  <c r="AC14" i="11"/>
  <c r="Z24" i="11"/>
  <c r="AL20" i="11"/>
  <c r="R18" i="11"/>
  <c r="T15" i="11"/>
  <c r="AG27" i="11"/>
  <c r="AG22" i="11"/>
  <c r="AA19" i="11"/>
  <c r="Y16" i="11"/>
  <c r="P15" i="11"/>
  <c r="AB26" i="11"/>
  <c r="O27" i="11"/>
  <c r="N27" i="11"/>
  <c r="N24" i="11"/>
  <c r="AG26" i="11"/>
  <c r="AL21" i="11"/>
  <c r="R19" i="11"/>
  <c r="T16" i="11"/>
  <c r="V13" i="11"/>
  <c r="AK26" i="11"/>
  <c r="S22" i="11"/>
  <c r="AI18" i="11"/>
  <c r="AG15" i="11"/>
  <c r="AI13" i="11"/>
  <c r="T24" i="11"/>
  <c r="AH20" i="11"/>
  <c r="AJ17" i="11"/>
  <c r="AL14" i="11"/>
  <c r="AB27" i="11"/>
  <c r="AC22" i="11"/>
  <c r="W19" i="11"/>
  <c r="U16" i="11"/>
  <c r="AB28" i="11"/>
  <c r="AC24" i="11"/>
  <c r="P20" i="11"/>
  <c r="N19" i="11"/>
  <c r="Z28" i="11"/>
  <c r="Y23" i="11"/>
  <c r="X20" i="11"/>
  <c r="Z17" i="11"/>
  <c r="AB14" i="11"/>
  <c r="AK28" i="11"/>
  <c r="AC23" i="11"/>
  <c r="W20" i="11"/>
  <c r="U17" i="11"/>
  <c r="AK13" i="11"/>
  <c r="AI26" i="11"/>
  <c r="R22" i="11"/>
  <c r="T19" i="11"/>
  <c r="V16" i="11"/>
  <c r="X13" i="11"/>
  <c r="S24" i="11"/>
  <c r="AG20" i="11"/>
  <c r="AA17" i="11"/>
  <c r="BU73" i="5"/>
  <c r="BT73" i="5"/>
  <c r="BT72" i="5"/>
  <c r="BS72" i="5"/>
  <c r="BU72" i="5"/>
  <c r="BS73" i="5"/>
  <c r="BQ185" i="5"/>
  <c r="BA185" i="5"/>
  <c r="AK185" i="5"/>
  <c r="BO184" i="5"/>
  <c r="AY184" i="5"/>
  <c r="AI184" i="5"/>
  <c r="BJ171" i="5"/>
  <c r="AT171" i="5"/>
  <c r="AD171" i="5"/>
  <c r="BG170" i="5"/>
  <c r="AQ170" i="5"/>
  <c r="AA170" i="5"/>
  <c r="BE157" i="5"/>
  <c r="AO157" i="5"/>
  <c r="Y157" i="5"/>
  <c r="BC156" i="5"/>
  <c r="AM156" i="5"/>
  <c r="BN143" i="5"/>
  <c r="AX143" i="5"/>
  <c r="AH143" i="5"/>
  <c r="BK142" i="5"/>
  <c r="AU142" i="5"/>
  <c r="BD185" i="5"/>
  <c r="AN185" i="5"/>
  <c r="X185" i="5"/>
  <c r="BB184" i="5"/>
  <c r="AL184" i="5"/>
  <c r="BQ171" i="5"/>
  <c r="BA171" i="5"/>
  <c r="AK171" i="5"/>
  <c r="BN170" i="5"/>
  <c r="AX170" i="5"/>
  <c r="AH170" i="5"/>
  <c r="BL157" i="5"/>
  <c r="AV157" i="5"/>
  <c r="AF157" i="5"/>
  <c r="BJ156" i="5"/>
  <c r="AT156" i="5"/>
  <c r="AD156" i="5"/>
  <c r="BI143" i="5"/>
  <c r="AS143" i="5"/>
  <c r="AC143" i="5"/>
  <c r="BG185" i="5"/>
  <c r="AQ185" i="5"/>
  <c r="AA185" i="5"/>
  <c r="BE184" i="5"/>
  <c r="AO184" i="5"/>
  <c r="Y184" i="5"/>
  <c r="BD171" i="5"/>
  <c r="AN171" i="5"/>
  <c r="X171" i="5"/>
  <c r="BE170" i="5"/>
  <c r="AO170" i="5"/>
  <c r="Y170" i="5"/>
  <c r="BC157" i="5"/>
  <c r="AM157" i="5"/>
  <c r="BQ156" i="5"/>
  <c r="BA156" i="5"/>
  <c r="AK156" i="5"/>
  <c r="BP143" i="5"/>
  <c r="AZ143" i="5"/>
  <c r="AJ143" i="5"/>
  <c r="BJ185" i="5"/>
  <c r="AT185" i="5"/>
  <c r="AD185" i="5"/>
  <c r="BH184" i="5"/>
  <c r="AR184" i="5"/>
  <c r="AB184" i="5"/>
  <c r="BG171" i="5"/>
  <c r="AQ171" i="5"/>
  <c r="AA171" i="5"/>
  <c r="BD170" i="5"/>
  <c r="AN170" i="5"/>
  <c r="X170" i="5"/>
  <c r="BB157" i="5"/>
  <c r="AL157" i="5"/>
  <c r="BP156" i="5"/>
  <c r="AZ156" i="5"/>
  <c r="AJ156" i="5"/>
  <c r="BO143" i="5"/>
  <c r="AY143" i="5"/>
  <c r="AI143" i="5"/>
  <c r="BL142" i="5"/>
  <c r="BJ142" i="5"/>
  <c r="AM142" i="5"/>
  <c r="BM185" i="5"/>
  <c r="AW185" i="5"/>
  <c r="AG185" i="5"/>
  <c r="BK184" i="5"/>
  <c r="AU184" i="5"/>
  <c r="AE184" i="5"/>
  <c r="BF171" i="5"/>
  <c r="AP171" i="5"/>
  <c r="Z171" i="5"/>
  <c r="BC170" i="5"/>
  <c r="AM170" i="5"/>
  <c r="BQ157" i="5"/>
  <c r="BA157" i="5"/>
  <c r="AK157" i="5"/>
  <c r="BO156" i="5"/>
  <c r="AY156" i="5"/>
  <c r="AI156" i="5"/>
  <c r="BJ143" i="5"/>
  <c r="AT143" i="5"/>
  <c r="AD143" i="5"/>
  <c r="BG142" i="5"/>
  <c r="BP185" i="5"/>
  <c r="AZ185" i="5"/>
  <c r="AJ185" i="5"/>
  <c r="BN184" i="5"/>
  <c r="AX184" i="5"/>
  <c r="AH184" i="5"/>
  <c r="BM171" i="5"/>
  <c r="AW171" i="5"/>
  <c r="AG171" i="5"/>
  <c r="BJ170" i="5"/>
  <c r="AT170" i="5"/>
  <c r="AD170" i="5"/>
  <c r="BH157" i="5"/>
  <c r="AR157" i="5"/>
  <c r="AB157" i="5"/>
  <c r="BF156" i="5"/>
  <c r="AP156" i="5"/>
  <c r="Z156" i="5"/>
  <c r="BE143" i="5"/>
  <c r="AO143" i="5"/>
  <c r="Y143" i="5"/>
  <c r="BC185" i="5"/>
  <c r="AM185" i="5"/>
  <c r="BQ184" i="5"/>
  <c r="BA184" i="5"/>
  <c r="AK184" i="5"/>
  <c r="BP171" i="5"/>
  <c r="AZ171" i="5"/>
  <c r="AJ171" i="5"/>
  <c r="BQ170" i="5"/>
  <c r="BA170" i="5"/>
  <c r="AK170" i="5"/>
  <c r="BO157" i="5"/>
  <c r="AY157" i="5"/>
  <c r="AI157" i="5"/>
  <c r="BM156" i="5"/>
  <c r="AW156" i="5"/>
  <c r="AG156" i="5"/>
  <c r="BL143" i="5"/>
  <c r="AV143" i="5"/>
  <c r="AF143" i="5"/>
  <c r="BF185" i="5"/>
  <c r="AP185" i="5"/>
  <c r="Z185" i="5"/>
  <c r="BD184" i="5"/>
  <c r="AN184" i="5"/>
  <c r="X184" i="5"/>
  <c r="BC171" i="5"/>
  <c r="AM171" i="5"/>
  <c r="BP170" i="5"/>
  <c r="AZ170" i="5"/>
  <c r="AJ170" i="5"/>
  <c r="BN157" i="5"/>
  <c r="AX157" i="5"/>
  <c r="AH157" i="5"/>
  <c r="BL156" i="5"/>
  <c r="AV156" i="5"/>
  <c r="AF156" i="5"/>
  <c r="BK143" i="5"/>
  <c r="AU143" i="5"/>
  <c r="AE143" i="5"/>
  <c r="BH142" i="5"/>
  <c r="BB142" i="5"/>
  <c r="BI185" i="5"/>
  <c r="AS185" i="5"/>
  <c r="AC185" i="5"/>
  <c r="BG184" i="5"/>
  <c r="AQ184" i="5"/>
  <c r="AA184" i="5"/>
  <c r="BB171" i="5"/>
  <c r="AL171" i="5"/>
  <c r="BO170" i="5"/>
  <c r="AY170" i="5"/>
  <c r="AI170" i="5"/>
  <c r="BM157" i="5"/>
  <c r="AW157" i="5"/>
  <c r="AG157" i="5"/>
  <c r="BK156" i="5"/>
  <c r="AU156" i="5"/>
  <c r="AE156" i="5"/>
  <c r="BF143" i="5"/>
  <c r="AP143" i="5"/>
  <c r="Z143" i="5"/>
  <c r="BC142" i="5"/>
  <c r="BL185" i="5"/>
  <c r="AV185" i="5"/>
  <c r="AF185" i="5"/>
  <c r="BJ184" i="5"/>
  <c r="AT184" i="5"/>
  <c r="AD184" i="5"/>
  <c r="BI171" i="5"/>
  <c r="AS171" i="5"/>
  <c r="AC171" i="5"/>
  <c r="BF170" i="5"/>
  <c r="AP170" i="5"/>
  <c r="Z170" i="5"/>
  <c r="BD157" i="5"/>
  <c r="AN157" i="5"/>
  <c r="X157" i="5"/>
  <c r="BB156" i="5"/>
  <c r="AL156" i="5"/>
  <c r="BQ143" i="5"/>
  <c r="BA143" i="5"/>
  <c r="AK143" i="5"/>
  <c r="BO185" i="5"/>
  <c r="AY185" i="5"/>
  <c r="AI185" i="5"/>
  <c r="BM184" i="5"/>
  <c r="AW184" i="5"/>
  <c r="AG184" i="5"/>
  <c r="BL171" i="5"/>
  <c r="AV171" i="5"/>
  <c r="AF171" i="5"/>
  <c r="BM170" i="5"/>
  <c r="AW170" i="5"/>
  <c r="AG170" i="5"/>
  <c r="BK157" i="5"/>
  <c r="AU157" i="5"/>
  <c r="AE157" i="5"/>
  <c r="BI156" i="5"/>
  <c r="AS156" i="5"/>
  <c r="AC156" i="5"/>
  <c r="BH143" i="5"/>
  <c r="AR143" i="5"/>
  <c r="AB143" i="5"/>
  <c r="BB185" i="5"/>
  <c r="AL185" i="5"/>
  <c r="BP184" i="5"/>
  <c r="AZ184" i="5"/>
  <c r="AJ184" i="5"/>
  <c r="BO171" i="5"/>
  <c r="AY171" i="5"/>
  <c r="AI171" i="5"/>
  <c r="BL170" i="5"/>
  <c r="AV170" i="5"/>
  <c r="AF170" i="5"/>
  <c r="BJ157" i="5"/>
  <c r="AT157" i="5"/>
  <c r="AD157" i="5"/>
  <c r="BH156" i="5"/>
  <c r="AR156" i="5"/>
  <c r="AB156" i="5"/>
  <c r="BG143" i="5"/>
  <c r="AQ143" i="5"/>
  <c r="AA143" i="5"/>
  <c r="BD142" i="5"/>
  <c r="AV142" i="5"/>
  <c r="BE185" i="5"/>
  <c r="AO185" i="5"/>
  <c r="Y185" i="5"/>
  <c r="BC184" i="5"/>
  <c r="AM184" i="5"/>
  <c r="BN171" i="5"/>
  <c r="AX171" i="5"/>
  <c r="AH171" i="5"/>
  <c r="BK170" i="5"/>
  <c r="AU170" i="5"/>
  <c r="AE170" i="5"/>
  <c r="BI157" i="5"/>
  <c r="AS157" i="5"/>
  <c r="AC157" i="5"/>
  <c r="BG156" i="5"/>
  <c r="AQ156" i="5"/>
  <c r="AA156" i="5"/>
  <c r="BB143" i="5"/>
  <c r="AL143" i="5"/>
  <c r="BO142" i="5"/>
  <c r="AY142" i="5"/>
  <c r="BH185" i="5"/>
  <c r="AR185" i="5"/>
  <c r="AB185" i="5"/>
  <c r="BF184" i="5"/>
  <c r="AP184" i="5"/>
  <c r="Z184" i="5"/>
  <c r="BE171" i="5"/>
  <c r="AO171" i="5"/>
  <c r="Y171" i="5"/>
  <c r="BB170" i="5"/>
  <c r="AL170" i="5"/>
  <c r="BP157" i="5"/>
  <c r="AZ157" i="5"/>
  <c r="AJ157" i="5"/>
  <c r="BN156" i="5"/>
  <c r="AX156" i="5"/>
  <c r="AH156" i="5"/>
  <c r="BM143" i="5"/>
  <c r="AW143" i="5"/>
  <c r="AG143" i="5"/>
  <c r="BK185" i="5"/>
  <c r="AU185" i="5"/>
  <c r="AE185" i="5"/>
  <c r="BI184" i="5"/>
  <c r="AS184" i="5"/>
  <c r="AC184" i="5"/>
  <c r="BH171" i="5"/>
  <c r="AR171" i="5"/>
  <c r="AB171" i="5"/>
  <c r="BI170" i="5"/>
  <c r="AS170" i="5"/>
  <c r="AC170" i="5"/>
  <c r="BG157" i="5"/>
  <c r="AQ157" i="5"/>
  <c r="AA157" i="5"/>
  <c r="BE156" i="5"/>
  <c r="AO156" i="5"/>
  <c r="Y156" i="5"/>
  <c r="BD143" i="5"/>
  <c r="AN143" i="5"/>
  <c r="BN185" i="5"/>
  <c r="AX185" i="5"/>
  <c r="AH185" i="5"/>
  <c r="BL184" i="5"/>
  <c r="AV184" i="5"/>
  <c r="AF184" i="5"/>
  <c r="BK171" i="5"/>
  <c r="AU171" i="5"/>
  <c r="AE171" i="5"/>
  <c r="BH170" i="5"/>
  <c r="AR170" i="5"/>
  <c r="AB170" i="5"/>
  <c r="BF157" i="5"/>
  <c r="AP157" i="5"/>
  <c r="Z157" i="5"/>
  <c r="BD156" i="5"/>
  <c r="AN156" i="5"/>
  <c r="X156" i="5"/>
  <c r="BC143" i="5"/>
  <c r="AM143" i="5"/>
  <c r="BP142" i="5"/>
  <c r="AZ142" i="5"/>
  <c r="AQ142" i="5"/>
  <c r="AA142" i="5"/>
  <c r="AI142" i="5"/>
  <c r="BI129" i="5"/>
  <c r="AS129" i="5"/>
  <c r="AC129" i="5"/>
  <c r="BG128" i="5"/>
  <c r="AQ128" i="5"/>
  <c r="AA128" i="5"/>
  <c r="BB115" i="5"/>
  <c r="AL115" i="5"/>
  <c r="BO114" i="5"/>
  <c r="AY114" i="5"/>
  <c r="AI114" i="5"/>
  <c r="BM101" i="5"/>
  <c r="AW101" i="5"/>
  <c r="AG101" i="5"/>
  <c r="BK100" i="5"/>
  <c r="AU100" i="5"/>
  <c r="AE100" i="5"/>
  <c r="BF87" i="5"/>
  <c r="AP87" i="5"/>
  <c r="BQ142" i="5"/>
  <c r="AP142" i="5"/>
  <c r="Z142" i="5"/>
  <c r="BD129" i="5"/>
  <c r="AN129" i="5"/>
  <c r="X129" i="5"/>
  <c r="BB128" i="5"/>
  <c r="AL128" i="5"/>
  <c r="BQ115" i="5"/>
  <c r="BA115" i="5"/>
  <c r="AK115" i="5"/>
  <c r="BN114" i="5"/>
  <c r="AX114" i="5"/>
  <c r="AH114" i="5"/>
  <c r="BL101" i="5"/>
  <c r="AV101" i="5"/>
  <c r="AF101" i="5"/>
  <c r="BJ100" i="5"/>
  <c r="AT100" i="5"/>
  <c r="AD100" i="5"/>
  <c r="AX142" i="5"/>
  <c r="AG142" i="5"/>
  <c r="BK129" i="5"/>
  <c r="AU129" i="5"/>
  <c r="AE129" i="5"/>
  <c r="BI128" i="5"/>
  <c r="AS128" i="5"/>
  <c r="AC128" i="5"/>
  <c r="BH115" i="5"/>
  <c r="AR115" i="5"/>
  <c r="AW142" i="5"/>
  <c r="AF142" i="5"/>
  <c r="BJ129" i="5"/>
  <c r="AT129" i="5"/>
  <c r="AD129" i="5"/>
  <c r="BH128" i="5"/>
  <c r="AR128" i="5"/>
  <c r="AB128" i="5"/>
  <c r="BG115" i="5"/>
  <c r="AQ115" i="5"/>
  <c r="AA115" i="5"/>
  <c r="BD114" i="5"/>
  <c r="AN114" i="5"/>
  <c r="X114" i="5"/>
  <c r="BB101" i="5"/>
  <c r="AL101" i="5"/>
  <c r="BP100" i="5"/>
  <c r="AZ100" i="5"/>
  <c r="AJ100" i="5"/>
  <c r="BO87" i="5"/>
  <c r="AY87" i="5"/>
  <c r="AI87" i="5"/>
  <c r="BL86" i="5"/>
  <c r="AK114" i="5"/>
  <c r="BM100" i="5"/>
  <c r="BI87" i="5"/>
  <c r="AD87" i="5"/>
  <c r="BD86" i="5"/>
  <c r="AN86" i="5"/>
  <c r="X86" i="5"/>
  <c r="BB73" i="5"/>
  <c r="AL73" i="5"/>
  <c r="BP72" i="5"/>
  <c r="AZ72" i="5"/>
  <c r="AJ72" i="5"/>
  <c r="AJ115" i="5"/>
  <c r="BK101" i="5"/>
  <c r="AS100" i="5"/>
  <c r="AZ87" i="5"/>
  <c r="X87" i="5"/>
  <c r="AE142" i="5"/>
  <c r="BE129" i="5"/>
  <c r="AO129" i="5"/>
  <c r="Y129" i="5"/>
  <c r="BC128" i="5"/>
  <c r="AM128" i="5"/>
  <c r="BN115" i="5"/>
  <c r="AX115" i="5"/>
  <c r="AH115" i="5"/>
  <c r="BK114" i="5"/>
  <c r="AU114" i="5"/>
  <c r="AE114" i="5"/>
  <c r="BI101" i="5"/>
  <c r="AS101" i="5"/>
  <c r="AC101" i="5"/>
  <c r="BG100" i="5"/>
  <c r="AQ100" i="5"/>
  <c r="AA100" i="5"/>
  <c r="BB87" i="5"/>
  <c r="AL87" i="5"/>
  <c r="BI142" i="5"/>
  <c r="AL142" i="5"/>
  <c r="BP129" i="5"/>
  <c r="AZ129" i="5"/>
  <c r="AJ129" i="5"/>
  <c r="BN128" i="5"/>
  <c r="AX128" i="5"/>
  <c r="AH128" i="5"/>
  <c r="BM115" i="5"/>
  <c r="AW115" i="5"/>
  <c r="AG115" i="5"/>
  <c r="BJ114" i="5"/>
  <c r="AT114" i="5"/>
  <c r="AD114" i="5"/>
  <c r="BH101" i="5"/>
  <c r="AR101" i="5"/>
  <c r="AB101" i="5"/>
  <c r="BF100" i="5"/>
  <c r="AP100" i="5"/>
  <c r="Z100" i="5"/>
  <c r="AS142" i="5"/>
  <c r="AC142" i="5"/>
  <c r="BG129" i="5"/>
  <c r="AQ129" i="5"/>
  <c r="AA129" i="5"/>
  <c r="BE128" i="5"/>
  <c r="AO128" i="5"/>
  <c r="Y128" i="5"/>
  <c r="BD115" i="5"/>
  <c r="AN115" i="5"/>
  <c r="AR142" i="5"/>
  <c r="AB142" i="5"/>
  <c r="BF129" i="5"/>
  <c r="AP129" i="5"/>
  <c r="Z129" i="5"/>
  <c r="BD128" i="5"/>
  <c r="AN128" i="5"/>
  <c r="X128" i="5"/>
  <c r="BC115" i="5"/>
  <c r="AM115" i="5"/>
  <c r="BP114" i="5"/>
  <c r="AZ114" i="5"/>
  <c r="AJ114" i="5"/>
  <c r="BN101" i="5"/>
  <c r="AX101" i="5"/>
  <c r="AH101" i="5"/>
  <c r="BL100" i="5"/>
  <c r="AV100" i="5"/>
  <c r="AF100" i="5"/>
  <c r="BK87" i="5"/>
  <c r="AU87" i="5"/>
  <c r="AE87" i="5"/>
  <c r="X115" i="5"/>
  <c r="BO101" i="5"/>
  <c r="AW100" i="5"/>
  <c r="BA87" i="5"/>
  <c r="Y87" i="5"/>
  <c r="AZ86" i="5"/>
  <c r="AJ86" i="5"/>
  <c r="BN73" i="5"/>
  <c r="AX73" i="5"/>
  <c r="AH73" i="5"/>
  <c r="BL72" i="5"/>
  <c r="AV72" i="5"/>
  <c r="AF72" i="5"/>
  <c r="BQ129" i="5"/>
  <c r="BA129" i="5"/>
  <c r="AK129" i="5"/>
  <c r="BO128" i="5"/>
  <c r="AY128" i="5"/>
  <c r="AI128" i="5"/>
  <c r="BJ115" i="5"/>
  <c r="AT115" i="5"/>
  <c r="AD115" i="5"/>
  <c r="BG114" i="5"/>
  <c r="AQ114" i="5"/>
  <c r="AA114" i="5"/>
  <c r="BE101" i="5"/>
  <c r="AO101" i="5"/>
  <c r="Y101" i="5"/>
  <c r="BC100" i="5"/>
  <c r="AM100" i="5"/>
  <c r="BN87" i="5"/>
  <c r="AX87" i="5"/>
  <c r="AH87" i="5"/>
  <c r="BA142" i="5"/>
  <c r="AH142" i="5"/>
  <c r="BL129" i="5"/>
  <c r="AV129" i="5"/>
  <c r="AF129" i="5"/>
  <c r="BJ128" i="5"/>
  <c r="AT128" i="5"/>
  <c r="AD128" i="5"/>
  <c r="BI115" i="5"/>
  <c r="AS115" i="5"/>
  <c r="AC115" i="5"/>
  <c r="BF114" i="5"/>
  <c r="AP114" i="5"/>
  <c r="Z114" i="5"/>
  <c r="BD101" i="5"/>
  <c r="AN101" i="5"/>
  <c r="X101" i="5"/>
  <c r="BB100" i="5"/>
  <c r="AL100" i="5"/>
  <c r="BN142" i="5"/>
  <c r="AO142" i="5"/>
  <c r="Y142" i="5"/>
  <c r="BC129" i="5"/>
  <c r="AM129" i="5"/>
  <c r="BQ128" i="5"/>
  <c r="BA128" i="5"/>
  <c r="AK128" i="5"/>
  <c r="BP115" i="5"/>
  <c r="AZ115" i="5"/>
  <c r="BM142" i="5"/>
  <c r="AN142" i="5"/>
  <c r="X142" i="5"/>
  <c r="BB129" i="5"/>
  <c r="AL129" i="5"/>
  <c r="BP128" i="5"/>
  <c r="AZ128" i="5"/>
  <c r="AJ128" i="5"/>
  <c r="BO115" i="5"/>
  <c r="AY115" i="5"/>
  <c r="AI115" i="5"/>
  <c r="BL114" i="5"/>
  <c r="AV114" i="5"/>
  <c r="AF114" i="5"/>
  <c r="BJ101" i="5"/>
  <c r="AT101" i="5"/>
  <c r="AD101" i="5"/>
  <c r="BH100" i="5"/>
  <c r="AR100" i="5"/>
  <c r="AB100" i="5"/>
  <c r="BG87" i="5"/>
  <c r="AQ87" i="5"/>
  <c r="AA87" i="5"/>
  <c r="BQ114" i="5"/>
  <c r="AY101" i="5"/>
  <c r="AG100" i="5"/>
  <c r="AS87" i="5"/>
  <c r="BM86" i="5"/>
  <c r="AV86" i="5"/>
  <c r="AF86" i="5"/>
  <c r="BM129" i="5"/>
  <c r="AW129" i="5"/>
  <c r="AG129" i="5"/>
  <c r="BK128" i="5"/>
  <c r="AU128" i="5"/>
  <c r="AE128" i="5"/>
  <c r="BF115" i="5"/>
  <c r="AP115" i="5"/>
  <c r="Z115" i="5"/>
  <c r="BC114" i="5"/>
  <c r="AM114" i="5"/>
  <c r="BQ101" i="5"/>
  <c r="BA101" i="5"/>
  <c r="AK101" i="5"/>
  <c r="BO100" i="5"/>
  <c r="AY100" i="5"/>
  <c r="AI100" i="5"/>
  <c r="BJ87" i="5"/>
  <c r="AT87" i="5"/>
  <c r="X143" i="5"/>
  <c r="AT142" i="5"/>
  <c r="AD142" i="5"/>
  <c r="BH129" i="5"/>
  <c r="AR129" i="5"/>
  <c r="AB129" i="5"/>
  <c r="BF128" i="5"/>
  <c r="AP128" i="5"/>
  <c r="Z128" i="5"/>
  <c r="AR87" i="5"/>
  <c r="BI73" i="5"/>
  <c r="AC73" i="5"/>
  <c r="AA72" i="5"/>
  <c r="BE100" i="5"/>
  <c r="AB87" i="5"/>
  <c r="AL86" i="5"/>
  <c r="AZ73" i="5"/>
  <c r="AX72" i="5"/>
  <c r="BE114" i="5"/>
  <c r="AF87" i="5"/>
  <c r="AO115" i="5"/>
  <c r="BP101" i="5"/>
  <c r="AX100" i="5"/>
  <c r="BO129" i="5"/>
  <c r="AW128" i="5"/>
  <c r="BE142" i="5"/>
  <c r="AH129" i="5"/>
  <c r="BK115" i="5"/>
  <c r="AR114" i="5"/>
  <c r="Z101" i="5"/>
  <c r="BC87" i="5"/>
  <c r="AI101" i="5"/>
  <c r="AR86" i="5"/>
  <c r="AT73" i="5"/>
  <c r="BH72" i="5"/>
  <c r="AB72" i="5"/>
  <c r="AG114" i="5"/>
  <c r="AC100" i="5"/>
  <c r="AJ87" i="5"/>
  <c r="BG86" i="5"/>
  <c r="AQ86" i="5"/>
  <c r="AA86" i="5"/>
  <c r="BE73" i="5"/>
  <c r="AO73" i="5"/>
  <c r="Y73" i="5"/>
  <c r="BC72" i="5"/>
  <c r="AM72" i="5"/>
  <c r="AF115" i="5"/>
  <c r="BG101" i="5"/>
  <c r="AO100" i="5"/>
  <c r="AW87" i="5"/>
  <c r="BO86" i="5"/>
  <c r="AX86" i="5"/>
  <c r="AH86" i="5"/>
  <c r="BL73" i="5"/>
  <c r="AV73" i="5"/>
  <c r="AF73" i="5"/>
  <c r="BJ72" i="5"/>
  <c r="AT72" i="5"/>
  <c r="AD72" i="5"/>
  <c r="AO114" i="5"/>
  <c r="BQ100" i="5"/>
  <c r="BD87" i="5"/>
  <c r="Z87" i="5"/>
  <c r="BA86" i="5"/>
  <c r="AK86" i="5"/>
  <c r="BO73" i="5"/>
  <c r="AY73" i="5"/>
  <c r="AI73" i="5"/>
  <c r="BM72" i="5"/>
  <c r="AW72" i="5"/>
  <c r="AG72" i="5"/>
  <c r="AZ101" i="5"/>
  <c r="AH100" i="5"/>
  <c r="AY129" i="5"/>
  <c r="AG128" i="5"/>
  <c r="AJ142" i="5"/>
  <c r="BL128" i="5"/>
  <c r="AU115" i="5"/>
  <c r="AB114" i="5"/>
  <c r="BD100" i="5"/>
  <c r="AM87" i="5"/>
  <c r="BQ87" i="5"/>
  <c r="AB86" i="5"/>
  <c r="AP73" i="5"/>
  <c r="BD72" i="5"/>
  <c r="X72" i="5"/>
  <c r="AU101" i="5"/>
  <c r="BP87" i="5"/>
  <c r="AC87" i="5"/>
  <c r="BC86" i="5"/>
  <c r="AM86" i="5"/>
  <c r="BQ73" i="5"/>
  <c r="BA73" i="5"/>
  <c r="AK73" i="5"/>
  <c r="Y115" i="5"/>
  <c r="BB114" i="5"/>
  <c r="AJ101" i="5"/>
  <c r="BF142" i="5"/>
  <c r="AI129" i="5"/>
  <c r="BL115" i="5"/>
  <c r="BN129" i="5"/>
  <c r="AV128" i="5"/>
  <c r="AE115" i="5"/>
  <c r="BF101" i="5"/>
  <c r="AN100" i="5"/>
  <c r="BP86" i="5"/>
  <c r="AK87" i="5"/>
  <c r="BJ73" i="5"/>
  <c r="AD73" i="5"/>
  <c r="AR72" i="5"/>
  <c r="BM114" i="5"/>
  <c r="AE101" i="5"/>
  <c r="BH87" i="5"/>
  <c r="BQ86" i="5"/>
  <c r="AY86" i="5"/>
  <c r="AI86" i="5"/>
  <c r="BM73" i="5"/>
  <c r="AW73" i="5"/>
  <c r="AG73" i="5"/>
  <c r="BK72" i="5"/>
  <c r="AU72" i="5"/>
  <c r="AE72" i="5"/>
  <c r="AS114" i="5"/>
  <c r="AA101" i="5"/>
  <c r="BM87" i="5"/>
  <c r="AG87" i="5"/>
  <c r="BF86" i="5"/>
  <c r="AP86" i="5"/>
  <c r="Z86" i="5"/>
  <c r="BD73" i="5"/>
  <c r="AN73" i="5"/>
  <c r="X73" i="5"/>
  <c r="BB72" i="5"/>
  <c r="AL72" i="5"/>
  <c r="AB115" i="5"/>
  <c r="BC101" i="5"/>
  <c r="AK100" i="5"/>
  <c r="AN87" i="5"/>
  <c r="BI86" i="5"/>
  <c r="AS86" i="5"/>
  <c r="AC86" i="5"/>
  <c r="BG73" i="5"/>
  <c r="AQ73" i="5"/>
  <c r="AA73" i="5"/>
  <c r="BE72" i="5"/>
  <c r="AO72" i="5"/>
  <c r="Y72" i="5"/>
  <c r="BE115" i="5"/>
  <c r="AL114" i="5"/>
  <c r="BN100" i="5"/>
  <c r="AK142" i="5"/>
  <c r="BM128" i="5"/>
  <c r="AV115" i="5"/>
  <c r="AX129" i="5"/>
  <c r="AF128" i="5"/>
  <c r="BH114" i="5"/>
  <c r="AP101" i="5"/>
  <c r="X100" i="5"/>
  <c r="BA114" i="5"/>
  <c r="BH86" i="5"/>
  <c r="BF73" i="5"/>
  <c r="Z73" i="5"/>
  <c r="AN72" i="5"/>
  <c r="AW114" i="5"/>
  <c r="BI100" i="5"/>
  <c r="BK86" i="5"/>
  <c r="AU86" i="5"/>
  <c r="AE86" i="5"/>
  <c r="AS73" i="5"/>
  <c r="BG72" i="5"/>
  <c r="AQ72" i="5"/>
  <c r="AC114" i="5"/>
  <c r="BE87" i="5"/>
  <c r="BB86" i="5"/>
  <c r="BP73" i="5"/>
  <c r="AJ73" i="5"/>
  <c r="BN72" i="5"/>
  <c r="AH72" i="5"/>
  <c r="AM101" i="5"/>
  <c r="BL87" i="5"/>
  <c r="BO72" i="5"/>
  <c r="AQ101" i="5"/>
  <c r="AT86" i="5"/>
  <c r="AB73" i="5"/>
  <c r="Y114" i="5"/>
  <c r="BE86" i="5"/>
  <c r="Y86" i="5"/>
  <c r="AM73" i="5"/>
  <c r="BA72" i="5"/>
  <c r="AS72" i="5"/>
  <c r="BQ72" i="5"/>
  <c r="BJ86" i="5"/>
  <c r="Z72" i="5"/>
  <c r="BI72" i="5"/>
  <c r="AY72" i="5"/>
  <c r="Y100" i="5"/>
  <c r="AD86" i="5"/>
  <c r="BF72" i="5"/>
  <c r="BA100" i="5"/>
  <c r="AW86" i="5"/>
  <c r="BK73" i="5"/>
  <c r="AE73" i="5"/>
  <c r="AO86" i="5"/>
  <c r="AK72" i="5"/>
  <c r="AR73" i="5"/>
  <c r="AG86" i="5"/>
  <c r="AC72" i="5"/>
  <c r="AI72" i="5"/>
  <c r="AO87" i="5"/>
  <c r="BH73" i="5"/>
  <c r="AP72" i="5"/>
  <c r="AV87" i="5"/>
  <c r="BC73" i="5"/>
  <c r="BI114" i="5"/>
  <c r="BN86" i="5"/>
  <c r="AU73" i="5"/>
  <c r="BU59" i="5"/>
  <c r="BT59" i="5"/>
  <c r="BP59" i="5"/>
  <c r="AZ59" i="5"/>
  <c r="AJ59" i="5"/>
  <c r="BQ58" i="5"/>
  <c r="BA58" i="5"/>
  <c r="AK58" i="5"/>
  <c r="BQ59" i="5"/>
  <c r="BJ58" i="5"/>
  <c r="BK59" i="5"/>
  <c r="AU59" i="5"/>
  <c r="AE59" i="5"/>
  <c r="BH58" i="5"/>
  <c r="AR58" i="5"/>
  <c r="AB58" i="5"/>
  <c r="AW59" i="5"/>
  <c r="AP58" i="5"/>
  <c r="BF59" i="5"/>
  <c r="AP59" i="5"/>
  <c r="Z59" i="5"/>
  <c r="BC58" i="5"/>
  <c r="AM58" i="5"/>
  <c r="BI59" i="5"/>
  <c r="BF58" i="5"/>
  <c r="AT58" i="5"/>
  <c r="BL59" i="5"/>
  <c r="AV59" i="5"/>
  <c r="AF59" i="5"/>
  <c r="BM58" i="5"/>
  <c r="AW58" i="5"/>
  <c r="AG58" i="5"/>
  <c r="BA59" i="5"/>
  <c r="AX58" i="5"/>
  <c r="BG59" i="5"/>
  <c r="AQ59" i="5"/>
  <c r="AA59" i="5"/>
  <c r="BD58" i="5"/>
  <c r="AN58" i="5"/>
  <c r="X58" i="5"/>
  <c r="AG59" i="5"/>
  <c r="AD58" i="5"/>
  <c r="BB59" i="5"/>
  <c r="AL59" i="5"/>
  <c r="BO58" i="5"/>
  <c r="AY58" i="5"/>
  <c r="AI58" i="5"/>
  <c r="AS59" i="5"/>
  <c r="BH59" i="5"/>
  <c r="AR59" i="5"/>
  <c r="AB59" i="5"/>
  <c r="BI58" i="5"/>
  <c r="AS58" i="5"/>
  <c r="AC58" i="5"/>
  <c r="AO59" i="5"/>
  <c r="AL58" i="5"/>
  <c r="BC59" i="5"/>
  <c r="AM59" i="5"/>
  <c r="BP58" i="5"/>
  <c r="AZ58" i="5"/>
  <c r="AJ58" i="5"/>
  <c r="BM59" i="5"/>
  <c r="BN58" i="5"/>
  <c r="BN59" i="5"/>
  <c r="AX59" i="5"/>
  <c r="AH59" i="5"/>
  <c r="BK58" i="5"/>
  <c r="AU58" i="5"/>
  <c r="AE58" i="5"/>
  <c r="AK59" i="5"/>
  <c r="AH58" i="5"/>
  <c r="BD59" i="5"/>
  <c r="AN59" i="5"/>
  <c r="X59" i="5"/>
  <c r="BE58" i="5"/>
  <c r="AO58" i="5"/>
  <c r="Y58" i="5"/>
  <c r="AC59" i="5"/>
  <c r="BO59" i="5"/>
  <c r="AY59" i="5"/>
  <c r="AI59" i="5"/>
  <c r="BL58" i="5"/>
  <c r="AV58" i="5"/>
  <c r="AF58" i="5"/>
  <c r="BE59" i="5"/>
  <c r="BB58" i="5"/>
  <c r="BJ59" i="5"/>
  <c r="AT59" i="5"/>
  <c r="AD59" i="5"/>
  <c r="BG58" i="5"/>
  <c r="AQ58" i="5"/>
  <c r="AA58" i="5"/>
  <c r="Y59" i="5"/>
  <c r="Z58" i="5"/>
  <c r="BT58" i="5"/>
  <c r="BS59" i="5"/>
  <c r="BS58" i="5"/>
  <c r="BU58" i="5"/>
  <c r="BQ45" i="5"/>
  <c r="BA45" i="5"/>
  <c r="AK45" i="5"/>
  <c r="BO44" i="5"/>
  <c r="AY44" i="5"/>
  <c r="AE44" i="5"/>
  <c r="BG45" i="5"/>
  <c r="BA44" i="5"/>
  <c r="BL45" i="5"/>
  <c r="AV45" i="5"/>
  <c r="AF45" i="5"/>
  <c r="BJ44" i="5"/>
  <c r="BK45" i="5"/>
  <c r="BI44" i="5"/>
  <c r="BJ45" i="5"/>
  <c r="AT45" i="5"/>
  <c r="AD45" i="5"/>
  <c r="BH44" i="5"/>
  <c r="AR44" i="5"/>
  <c r="AB44" i="5"/>
  <c r="AX44" i="5"/>
  <c r="BC45" i="5"/>
  <c r="BE44" i="5"/>
  <c r="BM45" i="5"/>
  <c r="AW45" i="5"/>
  <c r="AG45" i="5"/>
  <c r="BK44" i="5"/>
  <c r="AU44" i="5"/>
  <c r="BB44" i="5"/>
  <c r="AU45" i="5"/>
  <c r="AO44" i="5"/>
  <c r="BH45" i="5"/>
  <c r="AR45" i="5"/>
  <c r="AB45" i="5"/>
  <c r="BF44" i="5"/>
  <c r="AY45" i="5"/>
  <c r="AW44" i="5"/>
  <c r="BF45" i="5"/>
  <c r="AP45" i="5"/>
  <c r="Z45" i="5"/>
  <c r="BD44" i="5"/>
  <c r="AN44" i="5"/>
  <c r="X44" i="5"/>
  <c r="AL44" i="5"/>
  <c r="AQ45" i="5"/>
  <c r="AS44" i="5"/>
  <c r="BI45" i="5"/>
  <c r="AS45" i="5"/>
  <c r="AC45" i="5"/>
  <c r="BG44" i="5"/>
  <c r="AQ44" i="5"/>
  <c r="AP44" i="5"/>
  <c r="AI45" i="5"/>
  <c r="AC44" i="5"/>
  <c r="BD45" i="5"/>
  <c r="AN45" i="5"/>
  <c r="X45" i="5"/>
  <c r="AT44" i="5"/>
  <c r="AM45" i="5"/>
  <c r="AG44" i="5"/>
  <c r="BB45" i="5"/>
  <c r="AL45" i="5"/>
  <c r="BP44" i="5"/>
  <c r="AZ44" i="5"/>
  <c r="AJ44" i="5"/>
  <c r="AI44" i="5"/>
  <c r="Z44" i="5"/>
  <c r="AE45" i="5"/>
  <c r="AK44" i="5"/>
  <c r="BE45" i="5"/>
  <c r="AO45" i="5"/>
  <c r="Y45" i="5"/>
  <c r="BC44" i="5"/>
  <c r="AM44" i="5"/>
  <c r="AD44" i="5"/>
  <c r="BQ44" i="5"/>
  <c r="BP45" i="5"/>
  <c r="AZ45" i="5"/>
  <c r="AJ45" i="5"/>
  <c r="BN44" i="5"/>
  <c r="AH44" i="5"/>
  <c r="AA45" i="5"/>
  <c r="BN45" i="5"/>
  <c r="AX45" i="5"/>
  <c r="AH45" i="5"/>
  <c r="BL44" i="5"/>
  <c r="AV44" i="5"/>
  <c r="AF44" i="5"/>
  <c r="AA44" i="5"/>
  <c r="BO45" i="5"/>
  <c r="BM44" i="5"/>
  <c r="Y44" i="5"/>
  <c r="BU45" i="5"/>
  <c r="BT45" i="5"/>
  <c r="BU44" i="5"/>
  <c r="BT44" i="5"/>
  <c r="BS44" i="5"/>
  <c r="BS45" i="5"/>
  <c r="BD167" i="3"/>
  <c r="BP131" i="3"/>
  <c r="BN11" i="3"/>
  <c r="BN12" i="3"/>
  <c r="BB14" i="3"/>
  <c r="BO14" i="3"/>
  <c r="BB11" i="3"/>
  <c r="BO11" i="3"/>
  <c r="BB12" i="3"/>
  <c r="BO12" i="3"/>
  <c r="BC14" i="3"/>
  <c r="BN14" i="3"/>
  <c r="BC11" i="3"/>
  <c r="BC12" i="3"/>
  <c r="BB13" i="3"/>
  <c r="BE31" i="5"/>
  <c r="BN31" i="5"/>
  <c r="AT31" i="5"/>
  <c r="BL31" i="5"/>
  <c r="AV31" i="5"/>
  <c r="BG31" i="5"/>
  <c r="BQ31" i="5"/>
  <c r="BA31" i="5"/>
  <c r="BJ31" i="5"/>
  <c r="BC13" i="3"/>
  <c r="BH31" i="5"/>
  <c r="BO13" i="3"/>
  <c r="BC31" i="5"/>
  <c r="BM31" i="5"/>
  <c r="AW31" i="5"/>
  <c r="BF31" i="5"/>
  <c r="BN13" i="3"/>
  <c r="BD31" i="5"/>
  <c r="BO31" i="5"/>
  <c r="AY31" i="5"/>
  <c r="BI31" i="5"/>
  <c r="AU31" i="5"/>
  <c r="AX31" i="5"/>
  <c r="BP31" i="5"/>
  <c r="AZ31" i="5"/>
  <c r="BK31" i="5"/>
  <c r="BB31" i="5"/>
  <c r="BU31" i="5"/>
  <c r="BT31" i="5"/>
  <c r="BT30" i="5"/>
  <c r="AF31" i="5"/>
  <c r="BJ30" i="5"/>
  <c r="AT30" i="5"/>
  <c r="AD30" i="5"/>
  <c r="BO30" i="5"/>
  <c r="BS30" i="5"/>
  <c r="AE31" i="5"/>
  <c r="BI30" i="5"/>
  <c r="AS30" i="5"/>
  <c r="AC30" i="5"/>
  <c r="Y31" i="5"/>
  <c r="BS31" i="5"/>
  <c r="AD31" i="5"/>
  <c r="BH30" i="5"/>
  <c r="AR30" i="5"/>
  <c r="AB30" i="5"/>
  <c r="BK30" i="5"/>
  <c r="AB31" i="5"/>
  <c r="AP30" i="5"/>
  <c r="BC30" i="5"/>
  <c r="AA31" i="5"/>
  <c r="AO30" i="5"/>
  <c r="BG30" i="5"/>
  <c r="Z31" i="5"/>
  <c r="AN30" i="5"/>
  <c r="AN31" i="5"/>
  <c r="BB30" i="5"/>
  <c r="AO31" i="5"/>
  <c r="AM31" i="5"/>
  <c r="BA30" i="5"/>
  <c r="AK30" i="5"/>
  <c r="AU30" i="5"/>
  <c r="BP30" i="5"/>
  <c r="AS31" i="5"/>
  <c r="AR31" i="5"/>
  <c r="X30" i="5"/>
  <c r="AZ30" i="5"/>
  <c r="AJ31" i="5"/>
  <c r="BN30" i="5"/>
  <c r="AX30" i="5"/>
  <c r="AH30" i="5"/>
  <c r="AG31" i="5"/>
  <c r="AE30" i="5"/>
  <c r="AI31" i="5"/>
  <c r="BM30" i="5"/>
  <c r="AW30" i="5"/>
  <c r="AG30" i="5"/>
  <c r="AK31" i="5"/>
  <c r="AI30" i="5"/>
  <c r="AH31" i="5"/>
  <c r="BL30" i="5"/>
  <c r="AV30" i="5"/>
  <c r="AF30" i="5"/>
  <c r="AC31" i="5"/>
  <c r="AA30" i="5"/>
  <c r="BF30" i="5"/>
  <c r="Z30" i="5"/>
  <c r="AQ31" i="5"/>
  <c r="BE30" i="5"/>
  <c r="Y30" i="5"/>
  <c r="AP31" i="5"/>
  <c r="BD30" i="5"/>
  <c r="AY30" i="5"/>
  <c r="X31" i="5"/>
  <c r="AL30" i="5"/>
  <c r="AQ30" i="5"/>
  <c r="BQ30" i="5"/>
  <c r="BU30" i="5"/>
  <c r="AL31" i="5"/>
  <c r="AJ30" i="5"/>
  <c r="AM30" i="5"/>
  <c r="F11" i="4"/>
  <c r="V11" i="4"/>
  <c r="AL11" i="4"/>
  <c r="G12" i="4"/>
  <c r="W12" i="4"/>
  <c r="AM12" i="4"/>
  <c r="H13" i="4"/>
  <c r="X13" i="4"/>
  <c r="AN13" i="4"/>
  <c r="I14" i="4"/>
  <c r="Y14" i="4"/>
  <c r="AO14" i="4"/>
  <c r="AH12" i="4"/>
  <c r="AQ13" i="4"/>
  <c r="AR14" i="4"/>
  <c r="O11" i="4"/>
  <c r="AE11" i="4"/>
  <c r="AU11" i="4"/>
  <c r="P12" i="4"/>
  <c r="AF12" i="4"/>
  <c r="AV12" i="4"/>
  <c r="Q13" i="4"/>
  <c r="AG13" i="4"/>
  <c r="AW13" i="4"/>
  <c r="R14" i="4"/>
  <c r="AH14" i="4"/>
  <c r="AX14" i="4"/>
  <c r="Y11" i="4"/>
  <c r="N12" i="4"/>
  <c r="G13" i="4"/>
  <c r="J11" i="4"/>
  <c r="Z11" i="4"/>
  <c r="AP11" i="4"/>
  <c r="K12" i="4"/>
  <c r="AA12" i="4"/>
  <c r="AQ12" i="4"/>
  <c r="L13" i="4"/>
  <c r="AB13" i="4"/>
  <c r="AR13" i="4"/>
  <c r="M14" i="4"/>
  <c r="AC14" i="4"/>
  <c r="AS14" i="4"/>
  <c r="AX12" i="4"/>
  <c r="H14" i="4"/>
  <c r="E14" i="4"/>
  <c r="S11" i="4"/>
  <c r="AI11" i="4"/>
  <c r="AY11" i="4"/>
  <c r="T12" i="4"/>
  <c r="AJ12" i="4"/>
  <c r="AZ12" i="4"/>
  <c r="U13" i="4"/>
  <c r="AK13" i="4"/>
  <c r="F14" i="4"/>
  <c r="V14" i="4"/>
  <c r="AL14" i="4"/>
  <c r="E12" i="4"/>
  <c r="AG11" i="4"/>
  <c r="V12" i="4"/>
  <c r="O13" i="4"/>
  <c r="P14" i="4"/>
  <c r="H11" i="4"/>
  <c r="X11" i="4"/>
  <c r="AN11" i="4"/>
  <c r="I12" i="4"/>
  <c r="Y12" i="4"/>
  <c r="AO12" i="4"/>
  <c r="J13" i="4"/>
  <c r="Z13" i="4"/>
  <c r="AP13" i="4"/>
  <c r="K14" i="4"/>
  <c r="AA14" i="4"/>
  <c r="I11" i="4"/>
  <c r="W13" i="4"/>
  <c r="N11" i="4"/>
  <c r="AD11" i="4"/>
  <c r="AT11" i="4"/>
  <c r="O12" i="4"/>
  <c r="AE12" i="4"/>
  <c r="AU12" i="4"/>
  <c r="P13" i="4"/>
  <c r="AF13" i="4"/>
  <c r="AV13" i="4"/>
  <c r="Q14" i="4"/>
  <c r="AG14" i="4"/>
  <c r="AW14" i="4"/>
  <c r="S13" i="4"/>
  <c r="T14" i="4"/>
  <c r="G11" i="4"/>
  <c r="W11" i="4"/>
  <c r="AM11" i="4"/>
  <c r="H12" i="4"/>
  <c r="X12" i="4"/>
  <c r="AN12" i="4"/>
  <c r="I13" i="4"/>
  <c r="Y13" i="4"/>
  <c r="AO13" i="4"/>
  <c r="J14" i="4"/>
  <c r="Z14" i="4"/>
  <c r="AP14" i="4"/>
  <c r="M11" i="4"/>
  <c r="AS11" i="4"/>
  <c r="AD12" i="4"/>
  <c r="AA13" i="4"/>
  <c r="AB14" i="4"/>
  <c r="L11" i="4"/>
  <c r="AB11" i="4"/>
  <c r="AR11" i="4"/>
  <c r="M12" i="4"/>
  <c r="AC12" i="4"/>
  <c r="AS12" i="4"/>
  <c r="N13" i="4"/>
  <c r="AD13" i="4"/>
  <c r="AT13" i="4"/>
  <c r="O14" i="4"/>
  <c r="AE14" i="4"/>
  <c r="AU14" i="4"/>
  <c r="U11" i="4"/>
  <c r="AW11" i="4"/>
  <c r="AL12" i="4"/>
  <c r="AI13" i="4"/>
  <c r="AJ14" i="4"/>
  <c r="AH13" i="4"/>
  <c r="AX13" i="4"/>
  <c r="S14" i="4"/>
  <c r="AI14" i="4"/>
  <c r="AY14" i="4"/>
  <c r="AC11" i="4"/>
  <c r="J12" i="4"/>
  <c r="AT12" i="4"/>
  <c r="AU13" i="4"/>
  <c r="AV14" i="4"/>
  <c r="AY13" i="4"/>
  <c r="AZ14" i="4"/>
  <c r="T11" i="4"/>
  <c r="AJ11" i="4"/>
  <c r="AZ11" i="4"/>
  <c r="U12" i="4"/>
  <c r="AK12" i="4"/>
  <c r="F13" i="4"/>
  <c r="V13" i="4"/>
  <c r="AL13" i="4"/>
  <c r="G14" i="4"/>
  <c r="W14" i="4"/>
  <c r="AM14" i="4"/>
  <c r="AK11" i="4"/>
  <c r="K13" i="4"/>
  <c r="AQ14" i="4"/>
  <c r="Z12" i="4"/>
  <c r="R11" i="4"/>
  <c r="AH11" i="4"/>
  <c r="AX11" i="4"/>
  <c r="S12" i="4"/>
  <c r="AI12" i="4"/>
  <c r="AY12" i="4"/>
  <c r="BA12" i="4" s="1"/>
  <c r="T13" i="4"/>
  <c r="AJ13" i="4"/>
  <c r="AZ13" i="4"/>
  <c r="U14" i="4"/>
  <c r="AK14" i="4"/>
  <c r="E11" i="4"/>
  <c r="AE13" i="4"/>
  <c r="AF14" i="4"/>
  <c r="K11" i="4"/>
  <c r="AA11" i="4"/>
  <c r="AQ11" i="4"/>
  <c r="L12" i="4"/>
  <c r="AB12" i="4"/>
  <c r="AR12" i="4"/>
  <c r="M13" i="4"/>
  <c r="AC13" i="4"/>
  <c r="AS13" i="4"/>
  <c r="N14" i="4"/>
  <c r="AD14" i="4"/>
  <c r="AT14" i="4"/>
  <c r="Q11" i="4"/>
  <c r="F12" i="4"/>
  <c r="AP12" i="4"/>
  <c r="AM13" i="4"/>
  <c r="AN14" i="4"/>
  <c r="P11" i="4"/>
  <c r="AF11" i="4"/>
  <c r="AV11" i="4"/>
  <c r="Q12" i="4"/>
  <c r="AG12" i="4"/>
  <c r="AW12" i="4"/>
  <c r="R13" i="4"/>
  <c r="E13" i="4"/>
  <c r="R12" i="4"/>
  <c r="L14" i="4"/>
  <c r="AO11" i="4"/>
  <c r="X14" i="4"/>
  <c r="E28" i="4"/>
  <c r="I28" i="4"/>
  <c r="M28" i="4"/>
  <c r="Q28" i="4"/>
  <c r="U28" i="4"/>
  <c r="Y28" i="4"/>
  <c r="AC28" i="4"/>
  <c r="AG28" i="4"/>
  <c r="AK28" i="4"/>
  <c r="AO28" i="4"/>
  <c r="AS28" i="4"/>
  <c r="AW28" i="4"/>
  <c r="E29" i="4"/>
  <c r="I29" i="4"/>
  <c r="M29" i="4"/>
  <c r="Q29" i="4"/>
  <c r="U29" i="4"/>
  <c r="Y29" i="4"/>
  <c r="AC29" i="4"/>
  <c r="AG29" i="4"/>
  <c r="AK29" i="4"/>
  <c r="AO29" i="4"/>
  <c r="AS29" i="4"/>
  <c r="AW29" i="4"/>
  <c r="E30" i="4"/>
  <c r="I30" i="4"/>
  <c r="M30" i="4"/>
  <c r="Q30" i="4"/>
  <c r="U30" i="4"/>
  <c r="Y30" i="4"/>
  <c r="AC30" i="4"/>
  <c r="AG30" i="4"/>
  <c r="AK30" i="4"/>
  <c r="AO30" i="4"/>
  <c r="AS30" i="4"/>
  <c r="AW30" i="4"/>
  <c r="H31" i="4"/>
  <c r="L31" i="4"/>
  <c r="P31" i="4"/>
  <c r="T31" i="4"/>
  <c r="X31" i="4"/>
  <c r="AB31" i="4"/>
  <c r="AF31" i="4"/>
  <c r="AJ31" i="4"/>
  <c r="AN31" i="4"/>
  <c r="AR31" i="4"/>
  <c r="AV31" i="4"/>
  <c r="AZ31" i="4"/>
  <c r="F28" i="4"/>
  <c r="J28" i="4"/>
  <c r="N28" i="4"/>
  <c r="R28" i="4"/>
  <c r="V28" i="4"/>
  <c r="Z28" i="4"/>
  <c r="AD28" i="4"/>
  <c r="AH28" i="4"/>
  <c r="AL28" i="4"/>
  <c r="AP28" i="4"/>
  <c r="AT28" i="4"/>
  <c r="AX28" i="4"/>
  <c r="F29" i="4"/>
  <c r="J29" i="4"/>
  <c r="N29" i="4"/>
  <c r="R29" i="4"/>
  <c r="V29" i="4"/>
  <c r="Z29" i="4"/>
  <c r="AD29" i="4"/>
  <c r="AH29" i="4"/>
  <c r="AL29" i="4"/>
  <c r="AP29" i="4"/>
  <c r="AT29" i="4"/>
  <c r="AX29" i="4"/>
  <c r="F30" i="4"/>
  <c r="J30" i="4"/>
  <c r="N30" i="4"/>
  <c r="R30" i="4"/>
  <c r="V30" i="4"/>
  <c r="Z30" i="4"/>
  <c r="AD30" i="4"/>
  <c r="AH30" i="4"/>
  <c r="AL30" i="4"/>
  <c r="AP30" i="4"/>
  <c r="AT30" i="4"/>
  <c r="AX30" i="4"/>
  <c r="E31" i="4"/>
  <c r="I31" i="4"/>
  <c r="M31" i="4"/>
  <c r="Q31" i="4"/>
  <c r="U31" i="4"/>
  <c r="Y31" i="4"/>
  <c r="AC31" i="4"/>
  <c r="AG31" i="4"/>
  <c r="AK31" i="4"/>
  <c r="AO31" i="4"/>
  <c r="AS31" i="4"/>
  <c r="AW31" i="4"/>
  <c r="G28" i="4"/>
  <c r="K28" i="4"/>
  <c r="O28" i="4"/>
  <c r="S28" i="4"/>
  <c r="W28" i="4"/>
  <c r="AA28" i="4"/>
  <c r="AE28" i="4"/>
  <c r="AI28" i="4"/>
  <c r="AM28" i="4"/>
  <c r="AQ28" i="4"/>
  <c r="AU28" i="4"/>
  <c r="AY28" i="4"/>
  <c r="G29" i="4"/>
  <c r="K29" i="4"/>
  <c r="O29" i="4"/>
  <c r="S29" i="4"/>
  <c r="W29" i="4"/>
  <c r="AA29" i="4"/>
  <c r="AE29" i="4"/>
  <c r="AI29" i="4"/>
  <c r="AM29" i="4"/>
  <c r="AQ29" i="4"/>
  <c r="AU29" i="4"/>
  <c r="AY29" i="4"/>
  <c r="G30" i="4"/>
  <c r="K30" i="4"/>
  <c r="O30" i="4"/>
  <c r="S30" i="4"/>
  <c r="W30" i="4"/>
  <c r="AA30" i="4"/>
  <c r="AE30" i="4"/>
  <c r="AI30" i="4"/>
  <c r="AM30" i="4"/>
  <c r="AQ30" i="4"/>
  <c r="AU30" i="4"/>
  <c r="AY30" i="4"/>
  <c r="F31" i="4"/>
  <c r="J31" i="4"/>
  <c r="N31" i="4"/>
  <c r="R31" i="4"/>
  <c r="V31" i="4"/>
  <c r="Z31" i="4"/>
  <c r="AD31" i="4"/>
  <c r="AH31" i="4"/>
  <c r="AL31" i="4"/>
  <c r="AP31" i="4"/>
  <c r="AT31" i="4"/>
  <c r="AX31" i="4"/>
  <c r="H28" i="4"/>
  <c r="L28" i="4"/>
  <c r="P28" i="4"/>
  <c r="T28" i="4"/>
  <c r="X28" i="4"/>
  <c r="AB28" i="4"/>
  <c r="AF28" i="4"/>
  <c r="AJ28" i="4"/>
  <c r="AN28" i="4"/>
  <c r="AR28" i="4"/>
  <c r="AV28" i="4"/>
  <c r="AZ28" i="4"/>
  <c r="H29" i="4"/>
  <c r="L29" i="4"/>
  <c r="P29" i="4"/>
  <c r="T29" i="4"/>
  <c r="X29" i="4"/>
  <c r="AB29" i="4"/>
  <c r="AF29" i="4"/>
  <c r="AJ29" i="4"/>
  <c r="AN29" i="4"/>
  <c r="AR29" i="4"/>
  <c r="AV29" i="4"/>
  <c r="AZ29" i="4"/>
  <c r="H30" i="4"/>
  <c r="L30" i="4"/>
  <c r="P30" i="4"/>
  <c r="T30" i="4"/>
  <c r="X30" i="4"/>
  <c r="AB30" i="4"/>
  <c r="AF30" i="4"/>
  <c r="AJ30" i="4"/>
  <c r="AN30" i="4"/>
  <c r="AR30" i="4"/>
  <c r="AV30" i="4"/>
  <c r="AZ30" i="4"/>
  <c r="G31" i="4"/>
  <c r="K31" i="4"/>
  <c r="O31" i="4"/>
  <c r="S31" i="4"/>
  <c r="W31" i="4"/>
  <c r="AA31" i="4"/>
  <c r="AE31" i="4"/>
  <c r="AI31" i="4"/>
  <c r="AM31" i="4"/>
  <c r="AQ31" i="4"/>
  <c r="AU31" i="4"/>
  <c r="AY31" i="4"/>
  <c r="BA31" i="4" s="1"/>
  <c r="AA11" i="2"/>
  <c r="AB14" i="2"/>
  <c r="O14" i="2"/>
  <c r="AA13" i="2"/>
  <c r="O13" i="2"/>
  <c r="O12" i="2"/>
  <c r="AB11" i="2"/>
  <c r="P13" i="2"/>
  <c r="AA12" i="2"/>
  <c r="O11" i="2"/>
  <c r="P11" i="2"/>
  <c r="P14" i="2"/>
  <c r="P12" i="2"/>
  <c r="AB12" i="2"/>
  <c r="AA14" i="2"/>
  <c r="AB13" i="2"/>
  <c r="BP48" i="3" l="1"/>
  <c r="BD80" i="3"/>
  <c r="BP183" i="3"/>
  <c r="BP99" i="3"/>
  <c r="BP133" i="3"/>
  <c r="BD199" i="3"/>
  <c r="BP80" i="3"/>
  <c r="BP149" i="3"/>
  <c r="BP46" i="3"/>
  <c r="BD131" i="3"/>
  <c r="BD184" i="3"/>
  <c r="BD182" i="3"/>
  <c r="BP96" i="3"/>
  <c r="BD130" i="3"/>
  <c r="BP166" i="3"/>
  <c r="BP199" i="3"/>
  <c r="BD132" i="3"/>
  <c r="BP47" i="3"/>
  <c r="BP200" i="3"/>
  <c r="BD164" i="3"/>
  <c r="BD181" i="3"/>
  <c r="BP63" i="3"/>
  <c r="BP30" i="3"/>
  <c r="BD81" i="3"/>
  <c r="BD99" i="3"/>
  <c r="BD64" i="3"/>
  <c r="BD82" i="3"/>
  <c r="BP115" i="3"/>
  <c r="BP28" i="3"/>
  <c r="BF63" i="11"/>
  <c r="BP132" i="3"/>
  <c r="BD201" i="3"/>
  <c r="BD147" i="3"/>
  <c r="BD166" i="3"/>
  <c r="BP97" i="3"/>
  <c r="BP148" i="3"/>
  <c r="BP165" i="3"/>
  <c r="AC13" i="2"/>
  <c r="BD47" i="3"/>
  <c r="BP198" i="3"/>
  <c r="U35" i="11"/>
  <c r="BD198" i="3"/>
  <c r="BP98" i="3"/>
  <c r="BD113" i="3"/>
  <c r="BP114" i="3"/>
  <c r="BD96" i="3"/>
  <c r="BD29" i="3"/>
  <c r="V35" i="11"/>
  <c r="S35" i="11"/>
  <c r="R35" i="11"/>
  <c r="T35" i="11"/>
  <c r="AT63" i="11"/>
  <c r="BH63" i="11"/>
  <c r="BJ63" i="11"/>
  <c r="BP29" i="3"/>
  <c r="BP31" i="3"/>
  <c r="BD30" i="3"/>
  <c r="AR35" i="11"/>
  <c r="BC63" i="11"/>
  <c r="BF35" i="11"/>
  <c r="AY63" i="11"/>
  <c r="BD28" i="3"/>
  <c r="BG35" i="11"/>
  <c r="AG35" i="11"/>
  <c r="AX35" i="11"/>
  <c r="P35" i="11"/>
  <c r="AK35" i="11"/>
  <c r="BB35" i="11"/>
  <c r="AI35" i="11"/>
  <c r="AZ35" i="11"/>
  <c r="Z35" i="11"/>
  <c r="W35" i="11"/>
  <c r="AN35" i="11"/>
  <c r="BI35" i="11"/>
  <c r="AP63" i="11"/>
  <c r="AV63" i="11"/>
  <c r="BG63" i="11"/>
  <c r="AO63" i="11"/>
  <c r="AB35" i="11"/>
  <c r="AW35" i="11"/>
  <c r="AF35" i="11"/>
  <c r="BA35" i="11"/>
  <c r="AY35" i="11"/>
  <c r="Y35" i="11"/>
  <c r="AP35" i="11"/>
  <c r="AM35" i="11"/>
  <c r="BD35" i="11"/>
  <c r="AD35" i="11"/>
  <c r="AR63" i="11"/>
  <c r="AM63" i="11"/>
  <c r="AX63" i="11"/>
  <c r="BB63" i="11"/>
  <c r="AN63" i="11"/>
  <c r="BE63" i="11"/>
  <c r="AA35" i="11"/>
  <c r="AE35" i="11"/>
  <c r="AV35" i="11"/>
  <c r="O35" i="11"/>
  <c r="AO35" i="11"/>
  <c r="BC35" i="11"/>
  <c r="AC35" i="11"/>
  <c r="AT35" i="11"/>
  <c r="AZ63" i="11"/>
  <c r="BD63" i="11"/>
  <c r="AW63" i="11"/>
  <c r="AS63" i="11"/>
  <c r="AQ35" i="11"/>
  <c r="BH35" i="11"/>
  <c r="Q35" i="11"/>
  <c r="AH35" i="11"/>
  <c r="AU35" i="11"/>
  <c r="AL35" i="11"/>
  <c r="AJ35" i="11"/>
  <c r="BE35" i="11"/>
  <c r="X35" i="11"/>
  <c r="AS35" i="11"/>
  <c r="BJ35" i="11"/>
  <c r="AQ63" i="11"/>
  <c r="AU63" i="11"/>
  <c r="BA63" i="11"/>
  <c r="BI63" i="11"/>
  <c r="U63" i="11"/>
  <c r="O63" i="11"/>
  <c r="V63" i="11"/>
  <c r="AA63" i="11"/>
  <c r="AG63" i="11"/>
  <c r="AI63" i="11"/>
  <c r="W63" i="11"/>
  <c r="AF63" i="11"/>
  <c r="AK63" i="11"/>
  <c r="T63" i="11"/>
  <c r="R63" i="11"/>
  <c r="AL63" i="11"/>
  <c r="AE63" i="11"/>
  <c r="AD63" i="11"/>
  <c r="X63" i="11"/>
  <c r="Y63" i="11"/>
  <c r="P63" i="11"/>
  <c r="AJ63" i="11"/>
  <c r="AB63" i="11"/>
  <c r="AH63" i="11"/>
  <c r="AC63" i="11"/>
  <c r="Z63" i="11"/>
  <c r="Q63" i="11"/>
  <c r="S63" i="11"/>
  <c r="N63" i="11"/>
  <c r="BD14" i="3"/>
  <c r="BD63" i="3"/>
  <c r="BP182" i="3"/>
  <c r="BD148" i="3"/>
  <c r="BD114" i="3"/>
  <c r="BP64" i="3"/>
  <c r="BD183" i="3"/>
  <c r="BP65" i="3"/>
  <c r="BD116" i="3"/>
  <c r="BP82" i="3"/>
  <c r="BD133" i="3"/>
  <c r="BD115" i="3"/>
  <c r="BD45" i="3"/>
  <c r="BP116" i="3"/>
  <c r="BD98" i="3"/>
  <c r="BD200" i="3"/>
  <c r="BD97" i="3"/>
  <c r="BP164" i="3"/>
  <c r="BP181" i="3"/>
  <c r="BD48" i="3"/>
  <c r="BP81" i="3"/>
  <c r="BP147" i="3"/>
  <c r="BD65" i="3"/>
  <c r="BP201" i="3"/>
  <c r="BP79" i="3"/>
  <c r="BD150" i="3"/>
  <c r="BP130" i="3"/>
  <c r="BP113" i="3"/>
  <c r="BD46" i="3"/>
  <c r="BD165" i="3"/>
  <c r="BD79" i="3"/>
  <c r="BP150" i="3"/>
  <c r="BP167" i="3"/>
  <c r="BP184" i="3"/>
  <c r="BP62" i="3"/>
  <c r="BP14" i="3"/>
  <c r="BP11" i="3"/>
  <c r="BD12" i="3"/>
  <c r="BD11" i="3"/>
  <c r="BP12" i="3"/>
  <c r="BP13" i="3"/>
  <c r="BD13" i="3"/>
  <c r="BA11" i="4"/>
  <c r="BC11" i="4" s="1"/>
  <c r="AC14" i="2"/>
  <c r="Q14" i="2"/>
  <c r="BC12" i="4"/>
  <c r="BB12" i="4"/>
  <c r="BA14" i="4"/>
  <c r="Q13" i="2"/>
  <c r="BA13" i="4"/>
  <c r="BB31" i="4"/>
  <c r="BC31" i="4"/>
  <c r="BA30" i="4"/>
  <c r="BA29" i="4"/>
  <c r="BA28" i="4"/>
  <c r="Q11" i="2"/>
  <c r="Q12" i="2"/>
  <c r="AC12" i="2"/>
  <c r="AC11" i="2"/>
  <c r="N35" i="11"/>
  <c r="AP3" i="3"/>
  <c r="D10" i="4"/>
  <c r="D9" i="4"/>
  <c r="D8" i="4"/>
  <c r="D7" i="4"/>
  <c r="D6" i="4"/>
  <c r="D5" i="4"/>
  <c r="D4" i="4"/>
  <c r="D3" i="4"/>
  <c r="C4" i="3"/>
  <c r="BB11" i="4" l="1"/>
  <c r="BB14" i="4"/>
  <c r="BC14" i="4"/>
  <c r="BB13" i="4"/>
  <c r="BC13" i="4"/>
  <c r="BC29" i="4"/>
  <c r="BB29" i="4"/>
  <c r="BB30" i="4"/>
  <c r="BC30" i="4"/>
  <c r="BB28" i="4"/>
  <c r="BC28" i="4"/>
  <c r="AX3" i="4"/>
  <c r="AH3" i="4"/>
  <c r="AE3" i="4"/>
  <c r="AK3" i="4"/>
  <c r="AM3" i="4"/>
  <c r="AJ3" i="4"/>
  <c r="AA3" i="4"/>
  <c r="AQ3" i="4"/>
  <c r="AI3" i="4"/>
  <c r="AT3" i="4"/>
  <c r="AD3" i="4"/>
  <c r="AW3" i="4"/>
  <c r="AG3" i="4"/>
  <c r="AV3" i="4"/>
  <c r="AF3" i="4"/>
  <c r="AL3" i="4"/>
  <c r="AB3" i="4"/>
  <c r="AN3" i="4"/>
  <c r="AP3" i="4"/>
  <c r="Z3" i="4"/>
  <c r="AS3" i="4"/>
  <c r="AC3" i="4"/>
  <c r="AR3" i="4"/>
  <c r="AU3" i="4"/>
  <c r="AO3" i="4"/>
  <c r="AA10" i="4"/>
  <c r="AQ10" i="4"/>
  <c r="AN10" i="4"/>
  <c r="AO10" i="4"/>
  <c r="AD10" i="4"/>
  <c r="AE10" i="4"/>
  <c r="AU10" i="4"/>
  <c r="AL10" i="4"/>
  <c r="AB10" i="4"/>
  <c r="AR10" i="4"/>
  <c r="AC10" i="4"/>
  <c r="AS10" i="4"/>
  <c r="AP10" i="4"/>
  <c r="AI10" i="4"/>
  <c r="AX10" i="4"/>
  <c r="AF10" i="4"/>
  <c r="AV10" i="4"/>
  <c r="AH10" i="4"/>
  <c r="AG10" i="4"/>
  <c r="AW10" i="4"/>
  <c r="AM10" i="4"/>
  <c r="AJ10" i="4"/>
  <c r="AT10" i="4"/>
  <c r="AK10" i="4"/>
  <c r="AA9" i="4"/>
  <c r="AQ9" i="4"/>
  <c r="AX9" i="4"/>
  <c r="AN9" i="4"/>
  <c r="AH9" i="4"/>
  <c r="AO9" i="4"/>
  <c r="AE9" i="4"/>
  <c r="AU9" i="4"/>
  <c r="AB9" i="4"/>
  <c r="AR9" i="4"/>
  <c r="AT9" i="4"/>
  <c r="AC9" i="4"/>
  <c r="AS9" i="4"/>
  <c r="AI9" i="4"/>
  <c r="AF9" i="4"/>
  <c r="AV9" i="4"/>
  <c r="AG9" i="4"/>
  <c r="AW9" i="4"/>
  <c r="AD9" i="4"/>
  <c r="AM9" i="4"/>
  <c r="AL9" i="4"/>
  <c r="AJ9" i="4"/>
  <c r="AK9" i="4"/>
  <c r="AP9" i="4"/>
  <c r="AA8" i="4"/>
  <c r="AQ8" i="4"/>
  <c r="AN8" i="4"/>
  <c r="AO8" i="4"/>
  <c r="AD8" i="4"/>
  <c r="AE8" i="4"/>
  <c r="AU8" i="4"/>
  <c r="AL8" i="4"/>
  <c r="AB8" i="4"/>
  <c r="AR8" i="4"/>
  <c r="AC8" i="4"/>
  <c r="AS8" i="4"/>
  <c r="AP8" i="4"/>
  <c r="AI8" i="4"/>
  <c r="AX8" i="4"/>
  <c r="AF8" i="4"/>
  <c r="AV8" i="4"/>
  <c r="AH8" i="4"/>
  <c r="AG8" i="4"/>
  <c r="AW8" i="4"/>
  <c r="AM8" i="4"/>
  <c r="AJ8" i="4"/>
  <c r="AT8" i="4"/>
  <c r="AK8" i="4"/>
  <c r="AA7" i="4"/>
  <c r="AQ7" i="4"/>
  <c r="AX7" i="4"/>
  <c r="AN7" i="4"/>
  <c r="AH7" i="4"/>
  <c r="AO7" i="4"/>
  <c r="AF7" i="4"/>
  <c r="AG7" i="4"/>
  <c r="AE7" i="4"/>
  <c r="AU7" i="4"/>
  <c r="AB7" i="4"/>
  <c r="AR7" i="4"/>
  <c r="AT7" i="4"/>
  <c r="AC7" i="4"/>
  <c r="AS7" i="4"/>
  <c r="AM7" i="4"/>
  <c r="AL7" i="4"/>
  <c r="AJ7" i="4"/>
  <c r="AK7" i="4"/>
  <c r="AP7" i="4"/>
  <c r="AI7" i="4"/>
  <c r="AV7" i="4"/>
  <c r="AW7" i="4"/>
  <c r="AD7" i="4"/>
  <c r="AA6" i="4"/>
  <c r="AQ6" i="4"/>
  <c r="AN6" i="4"/>
  <c r="AO6" i="4"/>
  <c r="AD6" i="4"/>
  <c r="AE6" i="4"/>
  <c r="AU6" i="4"/>
  <c r="AL6" i="4"/>
  <c r="AB6" i="4"/>
  <c r="AR6" i="4"/>
  <c r="AC6" i="4"/>
  <c r="AS6" i="4"/>
  <c r="AP6" i="4"/>
  <c r="AI6" i="4"/>
  <c r="AX6" i="4"/>
  <c r="AF6" i="4"/>
  <c r="AV6" i="4"/>
  <c r="AH6" i="4"/>
  <c r="AG6" i="4"/>
  <c r="AW6" i="4"/>
  <c r="AM6" i="4"/>
  <c r="AJ6" i="4"/>
  <c r="AT6" i="4"/>
  <c r="AK6" i="4"/>
  <c r="AA5" i="4"/>
  <c r="AQ5" i="4"/>
  <c r="AX5" i="4"/>
  <c r="AN5" i="4"/>
  <c r="AH5" i="4"/>
  <c r="AO5" i="4"/>
  <c r="AE5" i="4"/>
  <c r="AU5" i="4"/>
  <c r="AB5" i="4"/>
  <c r="AR5" i="4"/>
  <c r="AT5" i="4"/>
  <c r="AC5" i="4"/>
  <c r="AS5" i="4"/>
  <c r="AI5" i="4"/>
  <c r="AF5" i="4"/>
  <c r="AV5" i="4"/>
  <c r="AG5" i="4"/>
  <c r="AW5" i="4"/>
  <c r="AD5" i="4"/>
  <c r="AM5" i="4"/>
  <c r="AL5" i="4"/>
  <c r="AJ5" i="4"/>
  <c r="AK5" i="4"/>
  <c r="AP5" i="4"/>
  <c r="AA4" i="4"/>
  <c r="AQ4" i="4"/>
  <c r="AJ4" i="4"/>
  <c r="AT4" i="4"/>
  <c r="AK4" i="4"/>
  <c r="AE4" i="4"/>
  <c r="AU4" i="4"/>
  <c r="AD4" i="4"/>
  <c r="AN4" i="4"/>
  <c r="AO4" i="4"/>
  <c r="AL4" i="4"/>
  <c r="AI4" i="4"/>
  <c r="AP4" i="4"/>
  <c r="AB4" i="4"/>
  <c r="AR4" i="4"/>
  <c r="AC4" i="4"/>
  <c r="AS4" i="4"/>
  <c r="AM4" i="4"/>
  <c r="AX4" i="4"/>
  <c r="AF4" i="4"/>
  <c r="AV4" i="4"/>
  <c r="AH4" i="4"/>
  <c r="AG4" i="4"/>
  <c r="AW4" i="4"/>
  <c r="Z4" i="4"/>
  <c r="V4" i="4"/>
  <c r="R4" i="4"/>
  <c r="N4" i="4"/>
  <c r="J4" i="4"/>
  <c r="F4" i="4"/>
  <c r="W4" i="4"/>
  <c r="S4" i="4"/>
  <c r="O4" i="4"/>
  <c r="K4" i="4"/>
  <c r="G4" i="4"/>
  <c r="E4" i="4"/>
  <c r="X4" i="4"/>
  <c r="T4" i="4"/>
  <c r="P4" i="4"/>
  <c r="L4" i="4"/>
  <c r="H4" i="4"/>
  <c r="Y4" i="4"/>
  <c r="U4" i="4"/>
  <c r="Q4" i="4"/>
  <c r="M4" i="4"/>
  <c r="I4" i="4"/>
  <c r="Z6" i="4"/>
  <c r="V6" i="4"/>
  <c r="R6" i="4"/>
  <c r="N6" i="4"/>
  <c r="J6" i="4"/>
  <c r="F6" i="4"/>
  <c r="Y6" i="4"/>
  <c r="U6" i="4"/>
  <c r="Q6" i="4"/>
  <c r="M6" i="4"/>
  <c r="I6" i="4"/>
  <c r="E6" i="4"/>
  <c r="X6" i="4"/>
  <c r="T6" i="4"/>
  <c r="P6" i="4"/>
  <c r="L6" i="4"/>
  <c r="H6" i="4"/>
  <c r="W6" i="4"/>
  <c r="S6" i="4"/>
  <c r="O6" i="4"/>
  <c r="K6" i="4"/>
  <c r="G6" i="4"/>
  <c r="Z8" i="4"/>
  <c r="V8" i="4"/>
  <c r="R8" i="4"/>
  <c r="N8" i="4"/>
  <c r="J8" i="4"/>
  <c r="F8" i="4"/>
  <c r="Y8" i="4"/>
  <c r="U8" i="4"/>
  <c r="Q8" i="4"/>
  <c r="M8" i="4"/>
  <c r="I8" i="4"/>
  <c r="E8" i="4"/>
  <c r="X8" i="4"/>
  <c r="T8" i="4"/>
  <c r="P8" i="4"/>
  <c r="L8" i="4"/>
  <c r="H8" i="4"/>
  <c r="W8" i="4"/>
  <c r="S8" i="4"/>
  <c r="O8" i="4"/>
  <c r="K8" i="4"/>
  <c r="G8" i="4"/>
  <c r="D10" i="2"/>
  <c r="Z10" i="4"/>
  <c r="V10" i="4"/>
  <c r="R10" i="4"/>
  <c r="N10" i="4"/>
  <c r="J10" i="4"/>
  <c r="F10" i="4"/>
  <c r="Y10" i="4"/>
  <c r="U10" i="4"/>
  <c r="Q10" i="4"/>
  <c r="M10" i="4"/>
  <c r="I10" i="4"/>
  <c r="E10" i="4"/>
  <c r="X10" i="4"/>
  <c r="T10" i="4"/>
  <c r="P10" i="4"/>
  <c r="L10" i="4"/>
  <c r="H10" i="4"/>
  <c r="W10" i="4"/>
  <c r="S10" i="4"/>
  <c r="O10" i="4"/>
  <c r="K10" i="4"/>
  <c r="G10" i="4"/>
  <c r="D5" i="2"/>
  <c r="X5" i="4"/>
  <c r="T5" i="4"/>
  <c r="P5" i="4"/>
  <c r="L5" i="4"/>
  <c r="H5" i="4"/>
  <c r="W5" i="4"/>
  <c r="S5" i="4"/>
  <c r="O5" i="4"/>
  <c r="K5" i="4"/>
  <c r="G5" i="4"/>
  <c r="Z5" i="4"/>
  <c r="V5" i="4"/>
  <c r="R5" i="4"/>
  <c r="N5" i="4"/>
  <c r="J5" i="4"/>
  <c r="F5" i="4"/>
  <c r="Y5" i="4"/>
  <c r="U5" i="4"/>
  <c r="Q5" i="4"/>
  <c r="M5" i="4"/>
  <c r="I5" i="4"/>
  <c r="E5" i="4"/>
  <c r="X7" i="4"/>
  <c r="T7" i="4"/>
  <c r="P7" i="4"/>
  <c r="L7" i="4"/>
  <c r="H7" i="4"/>
  <c r="W7" i="4"/>
  <c r="S7" i="4"/>
  <c r="O7" i="4"/>
  <c r="K7" i="4"/>
  <c r="G7" i="4"/>
  <c r="Z7" i="4"/>
  <c r="V7" i="4"/>
  <c r="R7" i="4"/>
  <c r="N7" i="4"/>
  <c r="J7" i="4"/>
  <c r="F7" i="4"/>
  <c r="Y7" i="4"/>
  <c r="U7" i="4"/>
  <c r="Q7" i="4"/>
  <c r="M7" i="4"/>
  <c r="I7" i="4"/>
  <c r="E7" i="4"/>
  <c r="AQ9" i="3"/>
  <c r="AR9" i="3" s="1"/>
  <c r="X9" i="4"/>
  <c r="T9" i="4"/>
  <c r="P9" i="4"/>
  <c r="L9" i="4"/>
  <c r="H9" i="4"/>
  <c r="W9" i="4"/>
  <c r="S9" i="4"/>
  <c r="O9" i="4"/>
  <c r="K9" i="4"/>
  <c r="G9" i="4"/>
  <c r="Z9" i="4"/>
  <c r="V9" i="4"/>
  <c r="R9" i="4"/>
  <c r="N9" i="4"/>
  <c r="J9" i="4"/>
  <c r="F9" i="4"/>
  <c r="Y9" i="4"/>
  <c r="U9" i="4"/>
  <c r="Q9" i="4"/>
  <c r="M9" i="4"/>
  <c r="I9" i="4"/>
  <c r="E9" i="4"/>
  <c r="D3" i="2"/>
  <c r="X3" i="4"/>
  <c r="T3" i="4"/>
  <c r="P3" i="4"/>
  <c r="L3" i="4"/>
  <c r="H3" i="4"/>
  <c r="W3" i="4"/>
  <c r="S3" i="4"/>
  <c r="O3" i="4"/>
  <c r="K3" i="4"/>
  <c r="G3" i="4"/>
  <c r="V3" i="4"/>
  <c r="R3" i="4"/>
  <c r="N3" i="4"/>
  <c r="J3" i="4"/>
  <c r="F3" i="4"/>
  <c r="Y3" i="4"/>
  <c r="U3" i="4"/>
  <c r="Q3" i="4"/>
  <c r="M3" i="4"/>
  <c r="I3" i="4"/>
  <c r="E3" i="4"/>
  <c r="AQ5" i="3"/>
  <c r="D7" i="2"/>
  <c r="E7" i="2" s="1"/>
  <c r="AQ7" i="3"/>
  <c r="D4" i="2"/>
  <c r="E4" i="2" s="1"/>
  <c r="AQ4" i="3"/>
  <c r="AQ6" i="3"/>
  <c r="AQ8" i="3"/>
  <c r="B8" i="3"/>
  <c r="D9" i="2"/>
  <c r="C3" i="3"/>
  <c r="K30" i="5" s="1"/>
  <c r="U30" i="5" s="1"/>
  <c r="D22" i="4"/>
  <c r="AQ10" i="3"/>
  <c r="D26" i="4"/>
  <c r="D25" i="4"/>
  <c r="D24" i="4"/>
  <c r="AO3" i="3"/>
  <c r="D27" i="4"/>
  <c r="D8" i="2"/>
  <c r="E8" i="2" s="1"/>
  <c r="D23" i="4"/>
  <c r="D6" i="2"/>
  <c r="E6" i="2" s="1"/>
  <c r="D21" i="4"/>
  <c r="D20" i="4"/>
  <c r="AQ3" i="3"/>
  <c r="X213" i="6"/>
  <c r="AZ6" i="4"/>
  <c r="C1" i="3"/>
  <c r="AB8" i="6"/>
  <c r="AA8" i="6"/>
  <c r="W8" i="6"/>
  <c r="Q8" i="6"/>
  <c r="R8" i="6" s="1"/>
  <c r="P8" i="6"/>
  <c r="I8" i="6"/>
  <c r="B10" i="3"/>
  <c r="B9" i="3"/>
  <c r="B7" i="3"/>
  <c r="B6" i="3"/>
  <c r="B5" i="3"/>
  <c r="B4" i="3"/>
  <c r="B3" i="3"/>
  <c r="B5" i="1"/>
  <c r="D5" i="1"/>
  <c r="C5" i="1"/>
  <c r="B10" i="2"/>
  <c r="B9" i="2"/>
  <c r="B8" i="2"/>
  <c r="B7" i="2"/>
  <c r="B6" i="2"/>
  <c r="B5" i="2"/>
  <c r="B4" i="2"/>
  <c r="B3" i="2"/>
  <c r="D1" i="2"/>
  <c r="D18" i="4"/>
  <c r="D1" i="4"/>
  <c r="C27" i="4"/>
  <c r="C26" i="4"/>
  <c r="C25" i="4"/>
  <c r="C24" i="4"/>
  <c r="C23" i="4"/>
  <c r="C22" i="4"/>
  <c r="C21" i="4"/>
  <c r="C20" i="4"/>
  <c r="C10" i="4"/>
  <c r="C9" i="4"/>
  <c r="C8" i="4"/>
  <c r="C7" i="4"/>
  <c r="C6" i="4"/>
  <c r="C5" i="4"/>
  <c r="C4" i="4"/>
  <c r="C3" i="4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B27" i="4"/>
  <c r="B26" i="4"/>
  <c r="B25" i="4"/>
  <c r="B24" i="4"/>
  <c r="B23" i="4"/>
  <c r="B22" i="4"/>
  <c r="B21" i="4"/>
  <c r="B20" i="4"/>
  <c r="B10" i="4"/>
  <c r="B9" i="4"/>
  <c r="B8" i="4"/>
  <c r="B7" i="4"/>
  <c r="B6" i="4"/>
  <c r="B5" i="4"/>
  <c r="B4" i="4"/>
  <c r="B3" i="4"/>
  <c r="AQ40" i="3" l="1"/>
  <c r="AQ57" i="3"/>
  <c r="AQ74" i="3"/>
  <c r="AQ91" i="3"/>
  <c r="AQ108" i="3"/>
  <c r="AQ125" i="3"/>
  <c r="AQ142" i="3"/>
  <c r="AQ159" i="3"/>
  <c r="AQ176" i="3"/>
  <c r="AQ23" i="3"/>
  <c r="AQ193" i="3"/>
  <c r="AQ194" i="3"/>
  <c r="AQ24" i="3"/>
  <c r="AQ41" i="3"/>
  <c r="AQ58" i="3"/>
  <c r="AQ75" i="3"/>
  <c r="AQ92" i="3"/>
  <c r="AQ109" i="3"/>
  <c r="AQ126" i="3"/>
  <c r="AQ143" i="3"/>
  <c r="AQ160" i="3"/>
  <c r="AQ177" i="3"/>
  <c r="AQ192" i="3"/>
  <c r="AQ22" i="3"/>
  <c r="AQ39" i="3"/>
  <c r="AQ56" i="3"/>
  <c r="AQ73" i="3"/>
  <c r="AQ90" i="3"/>
  <c r="AQ107" i="3"/>
  <c r="AQ124" i="3"/>
  <c r="AQ141" i="3"/>
  <c r="AQ158" i="3"/>
  <c r="AQ175" i="3"/>
  <c r="W3" i="2"/>
  <c r="E3" i="2"/>
  <c r="W5" i="2"/>
  <c r="E5" i="2"/>
  <c r="AQ25" i="3"/>
  <c r="AQ42" i="3"/>
  <c r="AQ59" i="3"/>
  <c r="AQ76" i="3"/>
  <c r="AQ93" i="3"/>
  <c r="AQ110" i="3"/>
  <c r="AQ127" i="3"/>
  <c r="AQ144" i="3"/>
  <c r="AQ161" i="3"/>
  <c r="AQ178" i="3"/>
  <c r="AQ195" i="3"/>
  <c r="AQ21" i="3"/>
  <c r="AQ38" i="3"/>
  <c r="AQ55" i="3"/>
  <c r="AQ72" i="3"/>
  <c r="AQ89" i="3"/>
  <c r="AQ106" i="3"/>
  <c r="AQ123" i="3"/>
  <c r="AQ140" i="3"/>
  <c r="AQ157" i="3"/>
  <c r="AQ174" i="3"/>
  <c r="AQ191" i="3"/>
  <c r="AQ27" i="3"/>
  <c r="AQ44" i="3"/>
  <c r="AQ61" i="3"/>
  <c r="AQ78" i="3"/>
  <c r="AQ95" i="3"/>
  <c r="AQ112" i="3"/>
  <c r="AQ129" i="3"/>
  <c r="AQ146" i="3"/>
  <c r="AQ163" i="3"/>
  <c r="AQ180" i="3"/>
  <c r="AQ197" i="3"/>
  <c r="AQ196" i="3"/>
  <c r="AQ26" i="3"/>
  <c r="AQ43" i="3"/>
  <c r="AQ60" i="3"/>
  <c r="AQ77" i="3"/>
  <c r="AQ94" i="3"/>
  <c r="AQ111" i="3"/>
  <c r="AQ128" i="3"/>
  <c r="AQ145" i="3"/>
  <c r="AQ162" i="3"/>
  <c r="AQ179" i="3"/>
  <c r="AD9" i="2"/>
  <c r="E9" i="2"/>
  <c r="AQ190" i="3"/>
  <c r="AQ20" i="3"/>
  <c r="AQ37" i="3"/>
  <c r="AQ54" i="3"/>
  <c r="AQ71" i="3"/>
  <c r="AQ88" i="3"/>
  <c r="AQ105" i="3"/>
  <c r="AQ122" i="3"/>
  <c r="AQ139" i="3"/>
  <c r="AQ156" i="3"/>
  <c r="AQ173" i="3"/>
  <c r="R10" i="2"/>
  <c r="S10" i="2" s="1"/>
  <c r="E10" i="2"/>
  <c r="AD10" i="2"/>
  <c r="AU10" i="3"/>
  <c r="BE10" i="3"/>
  <c r="BS10" i="3" s="1"/>
  <c r="BL10" i="3"/>
  <c r="AR10" i="3"/>
  <c r="AV10" i="3"/>
  <c r="BG10" i="3"/>
  <c r="BH10" i="3"/>
  <c r="AS10" i="3"/>
  <c r="BR10" i="3" s="1"/>
  <c r="AZ10" i="3"/>
  <c r="BJ10" i="3"/>
  <c r="AX10" i="3"/>
  <c r="BB10" i="3"/>
  <c r="BN10" i="3"/>
  <c r="BC10" i="3"/>
  <c r="BO10" i="3"/>
  <c r="AX15" i="4"/>
  <c r="AG15" i="4"/>
  <c r="AH15" i="4"/>
  <c r="AO15" i="4"/>
  <c r="AR15" i="4"/>
  <c r="AA15" i="4"/>
  <c r="K5" i="2"/>
  <c r="I5" i="2"/>
  <c r="AI15" i="4"/>
  <c r="AX24" i="4"/>
  <c r="AT24" i="4"/>
  <c r="AP24" i="4"/>
  <c r="AL24" i="4"/>
  <c r="AH24" i="4"/>
  <c r="AD24" i="4"/>
  <c r="Z24" i="4"/>
  <c r="V24" i="4"/>
  <c r="R24" i="4"/>
  <c r="N24" i="4"/>
  <c r="J24" i="4"/>
  <c r="F24" i="4"/>
  <c r="AW24" i="4"/>
  <c r="AS24" i="4"/>
  <c r="AO24" i="4"/>
  <c r="AK24" i="4"/>
  <c r="AG24" i="4"/>
  <c r="AC24" i="4"/>
  <c r="Y24" i="4"/>
  <c r="U24" i="4"/>
  <c r="Q24" i="4"/>
  <c r="M24" i="4"/>
  <c r="I24" i="4"/>
  <c r="E24" i="4"/>
  <c r="AV24" i="4"/>
  <c r="AR24" i="4"/>
  <c r="AN24" i="4"/>
  <c r="AJ24" i="4"/>
  <c r="AF24" i="4"/>
  <c r="AB24" i="4"/>
  <c r="X24" i="4"/>
  <c r="T24" i="4"/>
  <c r="P24" i="4"/>
  <c r="L24" i="4"/>
  <c r="H24" i="4"/>
  <c r="AU24" i="4"/>
  <c r="AE24" i="4"/>
  <c r="O24" i="4"/>
  <c r="AI24" i="4"/>
  <c r="AQ24" i="4"/>
  <c r="AA24" i="4"/>
  <c r="K24" i="4"/>
  <c r="S24" i="4"/>
  <c r="AM24" i="4"/>
  <c r="W24" i="4"/>
  <c r="G24" i="4"/>
  <c r="I10" i="2"/>
  <c r="AQ15" i="4"/>
  <c r="AV23" i="4"/>
  <c r="AR23" i="4"/>
  <c r="AN23" i="4"/>
  <c r="AJ23" i="4"/>
  <c r="AF23" i="4"/>
  <c r="AB23" i="4"/>
  <c r="X23" i="4"/>
  <c r="T23" i="4"/>
  <c r="P23" i="4"/>
  <c r="L23" i="4"/>
  <c r="H23" i="4"/>
  <c r="AU23" i="4"/>
  <c r="AQ23" i="4"/>
  <c r="AM23" i="4"/>
  <c r="AI23" i="4"/>
  <c r="AE23" i="4"/>
  <c r="AA23" i="4"/>
  <c r="W23" i="4"/>
  <c r="S23" i="4"/>
  <c r="O23" i="4"/>
  <c r="K23" i="4"/>
  <c r="G23" i="4"/>
  <c r="AX23" i="4"/>
  <c r="AT23" i="4"/>
  <c r="AP23" i="4"/>
  <c r="AL23" i="4"/>
  <c r="AH23" i="4"/>
  <c r="AD23" i="4"/>
  <c r="Z23" i="4"/>
  <c r="V23" i="4"/>
  <c r="R23" i="4"/>
  <c r="N23" i="4"/>
  <c r="J23" i="4"/>
  <c r="F23" i="4"/>
  <c r="AS23" i="4"/>
  <c r="AC23" i="4"/>
  <c r="M23" i="4"/>
  <c r="AG23" i="4"/>
  <c r="AO23" i="4"/>
  <c r="Y23" i="4"/>
  <c r="I23" i="4"/>
  <c r="Q23" i="4"/>
  <c r="AK23" i="4"/>
  <c r="U23" i="4"/>
  <c r="E23" i="4"/>
  <c r="AW23" i="4"/>
  <c r="AV25" i="4"/>
  <c r="AR25" i="4"/>
  <c r="AN25" i="4"/>
  <c r="AJ25" i="4"/>
  <c r="AF25" i="4"/>
  <c r="AB25" i="4"/>
  <c r="X25" i="4"/>
  <c r="T25" i="4"/>
  <c r="P25" i="4"/>
  <c r="L25" i="4"/>
  <c r="H25" i="4"/>
  <c r="AU25" i="4"/>
  <c r="AQ25" i="4"/>
  <c r="AM25" i="4"/>
  <c r="AI25" i="4"/>
  <c r="AE25" i="4"/>
  <c r="AA25" i="4"/>
  <c r="W25" i="4"/>
  <c r="S25" i="4"/>
  <c r="O25" i="4"/>
  <c r="K25" i="4"/>
  <c r="G25" i="4"/>
  <c r="AX25" i="4"/>
  <c r="AT25" i="4"/>
  <c r="AP25" i="4"/>
  <c r="AL25" i="4"/>
  <c r="AH25" i="4"/>
  <c r="AD25" i="4"/>
  <c r="Z25" i="4"/>
  <c r="V25" i="4"/>
  <c r="R25" i="4"/>
  <c r="N25" i="4"/>
  <c r="J25" i="4"/>
  <c r="F25" i="4"/>
  <c r="AW25" i="4"/>
  <c r="AG25" i="4"/>
  <c r="Q25" i="4"/>
  <c r="AK25" i="4"/>
  <c r="AS25" i="4"/>
  <c r="AC25" i="4"/>
  <c r="M25" i="4"/>
  <c r="U25" i="4"/>
  <c r="AO25" i="4"/>
  <c r="Y25" i="4"/>
  <c r="I25" i="4"/>
  <c r="E25" i="4"/>
  <c r="AX22" i="4"/>
  <c r="AT22" i="4"/>
  <c r="AP22" i="4"/>
  <c r="AL22" i="4"/>
  <c r="AH22" i="4"/>
  <c r="AD22" i="4"/>
  <c r="Z22" i="4"/>
  <c r="V22" i="4"/>
  <c r="R22" i="4"/>
  <c r="N22" i="4"/>
  <c r="J22" i="4"/>
  <c r="F22" i="4"/>
  <c r="AW22" i="4"/>
  <c r="AS22" i="4"/>
  <c r="AO22" i="4"/>
  <c r="AK22" i="4"/>
  <c r="AG22" i="4"/>
  <c r="AC22" i="4"/>
  <c r="Y22" i="4"/>
  <c r="U22" i="4"/>
  <c r="Q22" i="4"/>
  <c r="M22" i="4"/>
  <c r="I22" i="4"/>
  <c r="E22" i="4"/>
  <c r="AV22" i="4"/>
  <c r="AR22" i="4"/>
  <c r="AN22" i="4"/>
  <c r="AJ22" i="4"/>
  <c r="AF22" i="4"/>
  <c r="AB22" i="4"/>
  <c r="X22" i="4"/>
  <c r="T22" i="4"/>
  <c r="P22" i="4"/>
  <c r="L22" i="4"/>
  <c r="H22" i="4"/>
  <c r="AQ22" i="4"/>
  <c r="AA22" i="4"/>
  <c r="K22" i="4"/>
  <c r="AE22" i="4"/>
  <c r="AM22" i="4"/>
  <c r="W22" i="4"/>
  <c r="G22" i="4"/>
  <c r="O22" i="4"/>
  <c r="AI22" i="4"/>
  <c r="S22" i="4"/>
  <c r="AU22" i="4"/>
  <c r="AV21" i="4"/>
  <c r="AR21" i="4"/>
  <c r="AN21" i="4"/>
  <c r="AJ21" i="4"/>
  <c r="AF21" i="4"/>
  <c r="AB21" i="4"/>
  <c r="X21" i="4"/>
  <c r="T21" i="4"/>
  <c r="P21" i="4"/>
  <c r="L21" i="4"/>
  <c r="AU21" i="4"/>
  <c r="AQ21" i="4"/>
  <c r="AM21" i="4"/>
  <c r="AI21" i="4"/>
  <c r="AX21" i="4"/>
  <c r="AT21" i="4"/>
  <c r="AP21" i="4"/>
  <c r="AL21" i="4"/>
  <c r="AH21" i="4"/>
  <c r="AO21" i="4"/>
  <c r="AD21" i="4"/>
  <c r="Y21" i="4"/>
  <c r="S21" i="4"/>
  <c r="N21" i="4"/>
  <c r="I21" i="4"/>
  <c r="E21" i="4"/>
  <c r="AE21" i="4"/>
  <c r="O21" i="4"/>
  <c r="AK21" i="4"/>
  <c r="AC21" i="4"/>
  <c r="W21" i="4"/>
  <c r="R21" i="4"/>
  <c r="M21" i="4"/>
  <c r="H21" i="4"/>
  <c r="Z21" i="4"/>
  <c r="J21" i="4"/>
  <c r="AW21" i="4"/>
  <c r="AG21" i="4"/>
  <c r="AA21" i="4"/>
  <c r="V21" i="4"/>
  <c r="Q21" i="4"/>
  <c r="K21" i="4"/>
  <c r="G21" i="4"/>
  <c r="AS21" i="4"/>
  <c r="U21" i="4"/>
  <c r="F21" i="4"/>
  <c r="AV27" i="4"/>
  <c r="AR27" i="4"/>
  <c r="AN27" i="4"/>
  <c r="AJ27" i="4"/>
  <c r="AF27" i="4"/>
  <c r="AB27" i="4"/>
  <c r="X27" i="4"/>
  <c r="T27" i="4"/>
  <c r="P27" i="4"/>
  <c r="L27" i="4"/>
  <c r="H27" i="4"/>
  <c r="AU27" i="4"/>
  <c r="AQ27" i="4"/>
  <c r="AM27" i="4"/>
  <c r="AI27" i="4"/>
  <c r="AE27" i="4"/>
  <c r="AA27" i="4"/>
  <c r="W27" i="4"/>
  <c r="S27" i="4"/>
  <c r="O27" i="4"/>
  <c r="K27" i="4"/>
  <c r="G27" i="4"/>
  <c r="AX27" i="4"/>
  <c r="AT27" i="4"/>
  <c r="AP27" i="4"/>
  <c r="AL27" i="4"/>
  <c r="AH27" i="4"/>
  <c r="AD27" i="4"/>
  <c r="Z27" i="4"/>
  <c r="V27" i="4"/>
  <c r="R27" i="4"/>
  <c r="N27" i="4"/>
  <c r="J27" i="4"/>
  <c r="F27" i="4"/>
  <c r="AK27" i="4"/>
  <c r="U27" i="4"/>
  <c r="E27" i="4"/>
  <c r="AO27" i="4"/>
  <c r="AW27" i="4"/>
  <c r="AG27" i="4"/>
  <c r="Q27" i="4"/>
  <c r="I27" i="4"/>
  <c r="AS27" i="4"/>
  <c r="AC27" i="4"/>
  <c r="M27" i="4"/>
  <c r="Y27" i="4"/>
  <c r="AU20" i="4"/>
  <c r="AQ20" i="4"/>
  <c r="AM20" i="4"/>
  <c r="AI20" i="4"/>
  <c r="AE20" i="4"/>
  <c r="AA20" i="4"/>
  <c r="W20" i="4"/>
  <c r="S20" i="4"/>
  <c r="O20" i="4"/>
  <c r="K20" i="4"/>
  <c r="G20" i="4"/>
  <c r="E20" i="4"/>
  <c r="AV20" i="4"/>
  <c r="AJ20" i="4"/>
  <c r="X20" i="4"/>
  <c r="L20" i="4"/>
  <c r="AX20" i="4"/>
  <c r="AT20" i="4"/>
  <c r="AP20" i="4"/>
  <c r="AL20" i="4"/>
  <c r="AH20" i="4"/>
  <c r="AD20" i="4"/>
  <c r="Z20" i="4"/>
  <c r="V20" i="4"/>
  <c r="R20" i="4"/>
  <c r="N20" i="4"/>
  <c r="J20" i="4"/>
  <c r="F20" i="4"/>
  <c r="I20" i="4"/>
  <c r="AR20" i="4"/>
  <c r="AF20" i="4"/>
  <c r="T20" i="4"/>
  <c r="H20" i="4"/>
  <c r="AW20" i="4"/>
  <c r="AS20" i="4"/>
  <c r="AO20" i="4"/>
  <c r="AK20" i="4"/>
  <c r="AG20" i="4"/>
  <c r="AC20" i="4"/>
  <c r="Y20" i="4"/>
  <c r="U20" i="4"/>
  <c r="Q20" i="4"/>
  <c r="M20" i="4"/>
  <c r="AN20" i="4"/>
  <c r="AB20" i="4"/>
  <c r="P20" i="4"/>
  <c r="AX26" i="4"/>
  <c r="AT26" i="4"/>
  <c r="AP26" i="4"/>
  <c r="AL26" i="4"/>
  <c r="AH26" i="4"/>
  <c r="AD26" i="4"/>
  <c r="Z26" i="4"/>
  <c r="V26" i="4"/>
  <c r="R26" i="4"/>
  <c r="N26" i="4"/>
  <c r="J26" i="4"/>
  <c r="F26" i="4"/>
  <c r="AW26" i="4"/>
  <c r="AS26" i="4"/>
  <c r="AO26" i="4"/>
  <c r="AK26" i="4"/>
  <c r="AG26" i="4"/>
  <c r="AC26" i="4"/>
  <c r="Y26" i="4"/>
  <c r="U26" i="4"/>
  <c r="Q26" i="4"/>
  <c r="M26" i="4"/>
  <c r="I26" i="4"/>
  <c r="E26" i="4"/>
  <c r="AV26" i="4"/>
  <c r="AR26" i="4"/>
  <c r="AN26" i="4"/>
  <c r="AJ26" i="4"/>
  <c r="AF26" i="4"/>
  <c r="AB26" i="4"/>
  <c r="X26" i="4"/>
  <c r="T26" i="4"/>
  <c r="P26" i="4"/>
  <c r="L26" i="4"/>
  <c r="H26" i="4"/>
  <c r="AI26" i="4"/>
  <c r="S26" i="4"/>
  <c r="AM26" i="4"/>
  <c r="AU26" i="4"/>
  <c r="AE26" i="4"/>
  <c r="O26" i="4"/>
  <c r="W26" i="4"/>
  <c r="AQ26" i="4"/>
  <c r="AA26" i="4"/>
  <c r="K26" i="4"/>
  <c r="G26" i="4"/>
  <c r="AC15" i="4"/>
  <c r="AD15" i="4"/>
  <c r="AL15" i="4"/>
  <c r="AU15" i="4"/>
  <c r="AM15" i="4"/>
  <c r="AE15" i="4"/>
  <c r="AV15" i="4"/>
  <c r="AN15" i="4"/>
  <c r="AJ15" i="4"/>
  <c r="AW15" i="4"/>
  <c r="AF15" i="4"/>
  <c r="AB15" i="4"/>
  <c r="AS15" i="4"/>
  <c r="AT15" i="4"/>
  <c r="AP15" i="4"/>
  <c r="AK15" i="4"/>
  <c r="W10" i="2"/>
  <c r="Y5" i="2"/>
  <c r="Y10" i="2"/>
  <c r="AD5" i="2"/>
  <c r="H5" i="2"/>
  <c r="J5" i="2" s="1"/>
  <c r="T5" i="2"/>
  <c r="T10" i="2"/>
  <c r="V10" i="2" s="1"/>
  <c r="F10" i="2"/>
  <c r="U10" i="2"/>
  <c r="M10" i="2"/>
  <c r="AZ9" i="3"/>
  <c r="K10" i="2"/>
  <c r="H10" i="2"/>
  <c r="J10" i="2" s="1"/>
  <c r="U3" i="2"/>
  <c r="X327" i="6"/>
  <c r="K327" i="6" s="1"/>
  <c r="X307" i="6"/>
  <c r="K307" i="6" s="1"/>
  <c r="X291" i="6"/>
  <c r="K291" i="6" s="1"/>
  <c r="X283" i="6"/>
  <c r="K283" i="6" s="1"/>
  <c r="X275" i="6"/>
  <c r="K275" i="6" s="1"/>
  <c r="X267" i="6"/>
  <c r="K267" i="6" s="1"/>
  <c r="X259" i="6"/>
  <c r="K259" i="6" s="1"/>
  <c r="X251" i="6"/>
  <c r="K251" i="6" s="1"/>
  <c r="X243" i="6"/>
  <c r="K243" i="6" s="1"/>
  <c r="X340" i="6"/>
  <c r="K340" i="6" s="1"/>
  <c r="X336" i="6"/>
  <c r="K336" i="6" s="1"/>
  <c r="X332" i="6"/>
  <c r="K332" i="6" s="1"/>
  <c r="X328" i="6"/>
  <c r="K328" i="6" s="1"/>
  <c r="X324" i="6"/>
  <c r="K324" i="6" s="1"/>
  <c r="X320" i="6"/>
  <c r="K320" i="6" s="1"/>
  <c r="X316" i="6"/>
  <c r="K316" i="6" s="1"/>
  <c r="X312" i="6"/>
  <c r="K312" i="6" s="1"/>
  <c r="X308" i="6"/>
  <c r="K308" i="6" s="1"/>
  <c r="X304" i="6"/>
  <c r="K304" i="6" s="1"/>
  <c r="X300" i="6"/>
  <c r="K300" i="6" s="1"/>
  <c r="X296" i="6"/>
  <c r="K296" i="6" s="1"/>
  <c r="X292" i="6"/>
  <c r="K292" i="6" s="1"/>
  <c r="X288" i="6"/>
  <c r="K288" i="6" s="1"/>
  <c r="X284" i="6"/>
  <c r="K284" i="6" s="1"/>
  <c r="X280" i="6"/>
  <c r="K280" i="6" s="1"/>
  <c r="X276" i="6"/>
  <c r="K276" i="6" s="1"/>
  <c r="X272" i="6"/>
  <c r="K272" i="6" s="1"/>
  <c r="X268" i="6"/>
  <c r="K268" i="6" s="1"/>
  <c r="X264" i="6"/>
  <c r="K264" i="6" s="1"/>
  <c r="X260" i="6"/>
  <c r="K260" i="6" s="1"/>
  <c r="X256" i="6"/>
  <c r="K256" i="6" s="1"/>
  <c r="X252" i="6"/>
  <c r="K252" i="6" s="1"/>
  <c r="X248" i="6"/>
  <c r="K248" i="6" s="1"/>
  <c r="X244" i="6"/>
  <c r="K244" i="6" s="1"/>
  <c r="X240" i="6"/>
  <c r="K240" i="6" s="1"/>
  <c r="X236" i="6"/>
  <c r="K236" i="6" s="1"/>
  <c r="X232" i="6"/>
  <c r="K232" i="6" s="1"/>
  <c r="X228" i="6"/>
  <c r="K228" i="6" s="1"/>
  <c r="X224" i="6"/>
  <c r="K224" i="6" s="1"/>
  <c r="X220" i="6"/>
  <c r="K220" i="6" s="1"/>
  <c r="X216" i="6"/>
  <c r="K216" i="6" s="1"/>
  <c r="X341" i="6"/>
  <c r="K341" i="6" s="1"/>
  <c r="X337" i="6"/>
  <c r="K337" i="6" s="1"/>
  <c r="X333" i="6"/>
  <c r="K333" i="6" s="1"/>
  <c r="X329" i="6"/>
  <c r="K329" i="6" s="1"/>
  <c r="X325" i="6"/>
  <c r="K325" i="6" s="1"/>
  <c r="X321" i="6"/>
  <c r="K321" i="6" s="1"/>
  <c r="X317" i="6"/>
  <c r="K317" i="6" s="1"/>
  <c r="X313" i="6"/>
  <c r="K313" i="6" s="1"/>
  <c r="X309" i="6"/>
  <c r="K309" i="6" s="1"/>
  <c r="X305" i="6"/>
  <c r="K305" i="6" s="1"/>
  <c r="X301" i="6"/>
  <c r="K301" i="6" s="1"/>
  <c r="X297" i="6"/>
  <c r="K297" i="6" s="1"/>
  <c r="X293" i="6"/>
  <c r="K293" i="6" s="1"/>
  <c r="X289" i="6"/>
  <c r="K289" i="6" s="1"/>
  <c r="X285" i="6"/>
  <c r="K285" i="6" s="1"/>
  <c r="X281" i="6"/>
  <c r="K281" i="6" s="1"/>
  <c r="X277" i="6"/>
  <c r="K277" i="6" s="1"/>
  <c r="X273" i="6"/>
  <c r="K273" i="6" s="1"/>
  <c r="X269" i="6"/>
  <c r="K269" i="6" s="1"/>
  <c r="X265" i="6"/>
  <c r="K265" i="6" s="1"/>
  <c r="X261" i="6"/>
  <c r="K261" i="6" s="1"/>
  <c r="X257" i="6"/>
  <c r="K257" i="6" s="1"/>
  <c r="X253" i="6"/>
  <c r="K253" i="6" s="1"/>
  <c r="X249" i="6"/>
  <c r="K249" i="6" s="1"/>
  <c r="X245" i="6"/>
  <c r="K245" i="6" s="1"/>
  <c r="X241" i="6"/>
  <c r="K241" i="6" s="1"/>
  <c r="X237" i="6"/>
  <c r="K237" i="6" s="1"/>
  <c r="X233" i="6"/>
  <c r="K233" i="6" s="1"/>
  <c r="X229" i="6"/>
  <c r="K229" i="6" s="1"/>
  <c r="X225" i="6"/>
  <c r="K225" i="6" s="1"/>
  <c r="X221" i="6"/>
  <c r="K221" i="6" s="1"/>
  <c r="X217" i="6"/>
  <c r="K217" i="6" s="1"/>
  <c r="X209" i="6"/>
  <c r="K209" i="6" s="1"/>
  <c r="X205" i="6"/>
  <c r="K205" i="6" s="1"/>
  <c r="K201" i="6"/>
  <c r="K197" i="6"/>
  <c r="K193" i="6"/>
  <c r="K189" i="6"/>
  <c r="K185" i="6"/>
  <c r="K181" i="6"/>
  <c r="K177" i="6"/>
  <c r="K173" i="6"/>
  <c r="K169" i="6"/>
  <c r="K165" i="6"/>
  <c r="X483" i="6"/>
  <c r="K483" i="6" s="1"/>
  <c r="X479" i="6"/>
  <c r="K479" i="6" s="1"/>
  <c r="X475" i="6"/>
  <c r="K475" i="6" s="1"/>
  <c r="X471" i="6"/>
  <c r="K471" i="6" s="1"/>
  <c r="X467" i="6"/>
  <c r="K467" i="6" s="1"/>
  <c r="X463" i="6"/>
  <c r="K463" i="6" s="1"/>
  <c r="X459" i="6"/>
  <c r="K459" i="6" s="1"/>
  <c r="X455" i="6"/>
  <c r="K455" i="6" s="1"/>
  <c r="X451" i="6"/>
  <c r="K451" i="6" s="1"/>
  <c r="X447" i="6"/>
  <c r="K447" i="6" s="1"/>
  <c r="X443" i="6"/>
  <c r="K443" i="6" s="1"/>
  <c r="X439" i="6"/>
  <c r="K439" i="6" s="1"/>
  <c r="X435" i="6"/>
  <c r="K435" i="6" s="1"/>
  <c r="X431" i="6"/>
  <c r="K431" i="6" s="1"/>
  <c r="X427" i="6"/>
  <c r="K427" i="6" s="1"/>
  <c r="X423" i="6"/>
  <c r="K423" i="6" s="1"/>
  <c r="X419" i="6"/>
  <c r="K419" i="6" s="1"/>
  <c r="X415" i="6"/>
  <c r="K415" i="6" s="1"/>
  <c r="X411" i="6"/>
  <c r="K411" i="6" s="1"/>
  <c r="X407" i="6"/>
  <c r="K407" i="6" s="1"/>
  <c r="X403" i="6"/>
  <c r="K403" i="6" s="1"/>
  <c r="X399" i="6"/>
  <c r="K399" i="6" s="1"/>
  <c r="X395" i="6"/>
  <c r="K395" i="6" s="1"/>
  <c r="X391" i="6"/>
  <c r="K391" i="6" s="1"/>
  <c r="X387" i="6"/>
  <c r="K387" i="6" s="1"/>
  <c r="X383" i="6"/>
  <c r="K383" i="6" s="1"/>
  <c r="X379" i="6"/>
  <c r="K379" i="6" s="1"/>
  <c r="X375" i="6"/>
  <c r="K375" i="6" s="1"/>
  <c r="X371" i="6"/>
  <c r="K371" i="6" s="1"/>
  <c r="X367" i="6"/>
  <c r="K367" i="6" s="1"/>
  <c r="X363" i="6"/>
  <c r="K363" i="6" s="1"/>
  <c r="X359" i="6"/>
  <c r="K359" i="6" s="1"/>
  <c r="X355" i="6"/>
  <c r="K355" i="6" s="1"/>
  <c r="X351" i="6"/>
  <c r="K351" i="6" s="1"/>
  <c r="X347" i="6"/>
  <c r="K347" i="6" s="1"/>
  <c r="X343" i="6"/>
  <c r="K343" i="6" s="1"/>
  <c r="X504" i="6"/>
  <c r="K504" i="6" s="1"/>
  <c r="X500" i="6"/>
  <c r="K500" i="6" s="1"/>
  <c r="X496" i="6"/>
  <c r="K496" i="6" s="1"/>
  <c r="X492" i="6"/>
  <c r="K492" i="6" s="1"/>
  <c r="X488" i="6"/>
  <c r="K488" i="6" s="1"/>
  <c r="X508" i="6"/>
  <c r="K508" i="6" s="1"/>
  <c r="X339" i="6"/>
  <c r="K339" i="6" s="1"/>
  <c r="X323" i="6"/>
  <c r="K323" i="6" s="1"/>
  <c r="X303" i="6"/>
  <c r="K303" i="6" s="1"/>
  <c r="X287" i="6"/>
  <c r="K287" i="6" s="1"/>
  <c r="X279" i="6"/>
  <c r="K279" i="6" s="1"/>
  <c r="X338" i="6"/>
  <c r="K338" i="6" s="1"/>
  <c r="X334" i="6"/>
  <c r="K334" i="6" s="1"/>
  <c r="X330" i="6"/>
  <c r="K330" i="6" s="1"/>
  <c r="X326" i="6"/>
  <c r="K326" i="6" s="1"/>
  <c r="X322" i="6"/>
  <c r="K322" i="6" s="1"/>
  <c r="X318" i="6"/>
  <c r="K318" i="6" s="1"/>
  <c r="X314" i="6"/>
  <c r="K314" i="6" s="1"/>
  <c r="X310" i="6"/>
  <c r="K310" i="6" s="1"/>
  <c r="X306" i="6"/>
  <c r="K306" i="6" s="1"/>
  <c r="X302" i="6"/>
  <c r="K302" i="6" s="1"/>
  <c r="X298" i="6"/>
  <c r="K298" i="6" s="1"/>
  <c r="X294" i="6"/>
  <c r="K294" i="6" s="1"/>
  <c r="X290" i="6"/>
  <c r="K290" i="6" s="1"/>
  <c r="X286" i="6"/>
  <c r="K286" i="6" s="1"/>
  <c r="X282" i="6"/>
  <c r="K282" i="6" s="1"/>
  <c r="X278" i="6"/>
  <c r="K278" i="6" s="1"/>
  <c r="X274" i="6"/>
  <c r="K274" i="6" s="1"/>
  <c r="X270" i="6"/>
  <c r="K270" i="6" s="1"/>
  <c r="X266" i="6"/>
  <c r="K266" i="6" s="1"/>
  <c r="X262" i="6"/>
  <c r="K262" i="6" s="1"/>
  <c r="X258" i="6"/>
  <c r="K258" i="6" s="1"/>
  <c r="X254" i="6"/>
  <c r="K254" i="6" s="1"/>
  <c r="X250" i="6"/>
  <c r="K250" i="6" s="1"/>
  <c r="X246" i="6"/>
  <c r="K246" i="6" s="1"/>
  <c r="X242" i="6"/>
  <c r="K242" i="6" s="1"/>
  <c r="X238" i="6"/>
  <c r="K238" i="6" s="1"/>
  <c r="X234" i="6"/>
  <c r="K234" i="6" s="1"/>
  <c r="X230" i="6"/>
  <c r="K230" i="6" s="1"/>
  <c r="X226" i="6"/>
  <c r="K226" i="6" s="1"/>
  <c r="X222" i="6"/>
  <c r="K222" i="6" s="1"/>
  <c r="X218" i="6"/>
  <c r="K218" i="6" s="1"/>
  <c r="X214" i="6"/>
  <c r="K214" i="6" s="1"/>
  <c r="X210" i="6"/>
  <c r="K210" i="6" s="1"/>
  <c r="X206" i="6"/>
  <c r="K206" i="6" s="1"/>
  <c r="K202" i="6"/>
  <c r="K198" i="6"/>
  <c r="K194" i="6"/>
  <c r="K190" i="6"/>
  <c r="K186" i="6"/>
  <c r="K182" i="6"/>
  <c r="K178" i="6"/>
  <c r="K174" i="6"/>
  <c r="K170" i="6"/>
  <c r="K166" i="6"/>
  <c r="X484" i="6"/>
  <c r="K484" i="6" s="1"/>
  <c r="X480" i="6"/>
  <c r="K480" i="6" s="1"/>
  <c r="X476" i="6"/>
  <c r="K476" i="6" s="1"/>
  <c r="X472" i="6"/>
  <c r="K472" i="6" s="1"/>
  <c r="X468" i="6"/>
  <c r="K468" i="6" s="1"/>
  <c r="X464" i="6"/>
  <c r="K464" i="6" s="1"/>
  <c r="X460" i="6"/>
  <c r="K460" i="6" s="1"/>
  <c r="X456" i="6"/>
  <c r="K456" i="6" s="1"/>
  <c r="X452" i="6"/>
  <c r="K452" i="6" s="1"/>
  <c r="X448" i="6"/>
  <c r="K448" i="6" s="1"/>
  <c r="X444" i="6"/>
  <c r="K444" i="6" s="1"/>
  <c r="X440" i="6"/>
  <c r="K440" i="6" s="1"/>
  <c r="X436" i="6"/>
  <c r="K436" i="6" s="1"/>
  <c r="X432" i="6"/>
  <c r="K432" i="6" s="1"/>
  <c r="X428" i="6"/>
  <c r="K428" i="6" s="1"/>
  <c r="X424" i="6"/>
  <c r="K424" i="6" s="1"/>
  <c r="X420" i="6"/>
  <c r="K420" i="6" s="1"/>
  <c r="X416" i="6"/>
  <c r="K416" i="6" s="1"/>
  <c r="X412" i="6"/>
  <c r="K412" i="6" s="1"/>
  <c r="X408" i="6"/>
  <c r="K408" i="6" s="1"/>
  <c r="X404" i="6"/>
  <c r="K404" i="6" s="1"/>
  <c r="X400" i="6"/>
  <c r="K400" i="6" s="1"/>
  <c r="X396" i="6"/>
  <c r="K396" i="6" s="1"/>
  <c r="X392" i="6"/>
  <c r="K392" i="6" s="1"/>
  <c r="X388" i="6"/>
  <c r="K388" i="6" s="1"/>
  <c r="X384" i="6"/>
  <c r="K384" i="6" s="1"/>
  <c r="X380" i="6"/>
  <c r="K380" i="6" s="1"/>
  <c r="X376" i="6"/>
  <c r="K376" i="6" s="1"/>
  <c r="X372" i="6"/>
  <c r="K372" i="6" s="1"/>
  <c r="X368" i="6"/>
  <c r="K368" i="6" s="1"/>
  <c r="X364" i="6"/>
  <c r="K364" i="6" s="1"/>
  <c r="X360" i="6"/>
  <c r="K360" i="6" s="1"/>
  <c r="X356" i="6"/>
  <c r="K356" i="6" s="1"/>
  <c r="X352" i="6"/>
  <c r="K352" i="6" s="1"/>
  <c r="X348" i="6"/>
  <c r="K348" i="6" s="1"/>
  <c r="X344" i="6"/>
  <c r="K344" i="6" s="1"/>
  <c r="X505" i="6"/>
  <c r="K505" i="6" s="1"/>
  <c r="X501" i="6"/>
  <c r="K501" i="6" s="1"/>
  <c r="X497" i="6"/>
  <c r="K497" i="6" s="1"/>
  <c r="X493" i="6"/>
  <c r="K493" i="6" s="1"/>
  <c r="X489" i="6"/>
  <c r="K489" i="6" s="1"/>
  <c r="X509" i="6"/>
  <c r="K509" i="6" s="1"/>
  <c r="X335" i="6"/>
  <c r="K335" i="6" s="1"/>
  <c r="X315" i="6"/>
  <c r="K315" i="6" s="1"/>
  <c r="X299" i="6"/>
  <c r="K299" i="6" s="1"/>
  <c r="X271" i="6"/>
  <c r="K271" i="6" s="1"/>
  <c r="X263" i="6"/>
  <c r="K263" i="6" s="1"/>
  <c r="X255" i="6"/>
  <c r="K255" i="6" s="1"/>
  <c r="X247" i="6"/>
  <c r="K247" i="6" s="1"/>
  <c r="X239" i="6"/>
  <c r="K239" i="6" s="1"/>
  <c r="X235" i="6"/>
  <c r="K235" i="6" s="1"/>
  <c r="X231" i="6"/>
  <c r="K231" i="6" s="1"/>
  <c r="X227" i="6"/>
  <c r="K227" i="6" s="1"/>
  <c r="X223" i="6"/>
  <c r="K223" i="6" s="1"/>
  <c r="X219" i="6"/>
  <c r="K219" i="6" s="1"/>
  <c r="X215" i="6"/>
  <c r="K215" i="6" s="1"/>
  <c r="X211" i="6"/>
  <c r="K211" i="6" s="1"/>
  <c r="X207" i="6"/>
  <c r="K207" i="6" s="1"/>
  <c r="K203" i="6"/>
  <c r="K199" i="6"/>
  <c r="K195" i="6"/>
  <c r="K191" i="6"/>
  <c r="K187" i="6"/>
  <c r="K183" i="6"/>
  <c r="K179" i="6"/>
  <c r="K175" i="6"/>
  <c r="K171" i="6"/>
  <c r="K167" i="6"/>
  <c r="X485" i="6"/>
  <c r="K485" i="6" s="1"/>
  <c r="X481" i="6"/>
  <c r="K481" i="6" s="1"/>
  <c r="X477" i="6"/>
  <c r="K477" i="6" s="1"/>
  <c r="X473" i="6"/>
  <c r="K473" i="6" s="1"/>
  <c r="X469" i="6"/>
  <c r="K469" i="6" s="1"/>
  <c r="X465" i="6"/>
  <c r="K465" i="6" s="1"/>
  <c r="X461" i="6"/>
  <c r="K461" i="6" s="1"/>
  <c r="X457" i="6"/>
  <c r="K457" i="6" s="1"/>
  <c r="X453" i="6"/>
  <c r="K453" i="6" s="1"/>
  <c r="X449" i="6"/>
  <c r="K449" i="6" s="1"/>
  <c r="X445" i="6"/>
  <c r="K445" i="6" s="1"/>
  <c r="X441" i="6"/>
  <c r="K441" i="6" s="1"/>
  <c r="X437" i="6"/>
  <c r="K437" i="6" s="1"/>
  <c r="X433" i="6"/>
  <c r="K433" i="6" s="1"/>
  <c r="X429" i="6"/>
  <c r="K429" i="6" s="1"/>
  <c r="X425" i="6"/>
  <c r="K425" i="6" s="1"/>
  <c r="X421" i="6"/>
  <c r="K421" i="6" s="1"/>
  <c r="X417" i="6"/>
  <c r="K417" i="6" s="1"/>
  <c r="X413" i="6"/>
  <c r="K413" i="6" s="1"/>
  <c r="X409" i="6"/>
  <c r="K409" i="6" s="1"/>
  <c r="X405" i="6"/>
  <c r="K405" i="6" s="1"/>
  <c r="X401" i="6"/>
  <c r="K401" i="6" s="1"/>
  <c r="X397" i="6"/>
  <c r="K397" i="6" s="1"/>
  <c r="X393" i="6"/>
  <c r="K393" i="6" s="1"/>
  <c r="X389" i="6"/>
  <c r="K389" i="6" s="1"/>
  <c r="X385" i="6"/>
  <c r="K385" i="6" s="1"/>
  <c r="X381" i="6"/>
  <c r="K381" i="6" s="1"/>
  <c r="X377" i="6"/>
  <c r="K377" i="6" s="1"/>
  <c r="X373" i="6"/>
  <c r="K373" i="6" s="1"/>
  <c r="X369" i="6"/>
  <c r="K369" i="6" s="1"/>
  <c r="X365" i="6"/>
  <c r="K365" i="6" s="1"/>
  <c r="X361" i="6"/>
  <c r="K361" i="6" s="1"/>
  <c r="X357" i="6"/>
  <c r="K357" i="6" s="1"/>
  <c r="X353" i="6"/>
  <c r="K353" i="6" s="1"/>
  <c r="X349" i="6"/>
  <c r="K349" i="6" s="1"/>
  <c r="X345" i="6"/>
  <c r="K345" i="6" s="1"/>
  <c r="X506" i="6"/>
  <c r="K506" i="6" s="1"/>
  <c r="X502" i="6"/>
  <c r="K502" i="6" s="1"/>
  <c r="X498" i="6"/>
  <c r="K498" i="6" s="1"/>
  <c r="X494" i="6"/>
  <c r="K494" i="6" s="1"/>
  <c r="X490" i="6"/>
  <c r="K490" i="6" s="1"/>
  <c r="X510" i="6"/>
  <c r="K510" i="6" s="1"/>
  <c r="X331" i="6"/>
  <c r="K331" i="6" s="1"/>
  <c r="X319" i="6"/>
  <c r="K319" i="6" s="1"/>
  <c r="X311" i="6"/>
  <c r="K311" i="6" s="1"/>
  <c r="X295" i="6"/>
  <c r="K295" i="6" s="1"/>
  <c r="X212" i="6"/>
  <c r="K212" i="6" s="1"/>
  <c r="X208" i="6"/>
  <c r="K208" i="6" s="1"/>
  <c r="K204" i="6"/>
  <c r="K200" i="6"/>
  <c r="K196" i="6"/>
  <c r="K192" i="6"/>
  <c r="K188" i="6"/>
  <c r="K184" i="6"/>
  <c r="K180" i="6"/>
  <c r="K176" i="6"/>
  <c r="K172" i="6"/>
  <c r="K168" i="6"/>
  <c r="X486" i="6"/>
  <c r="K486" i="6" s="1"/>
  <c r="X482" i="6"/>
  <c r="K482" i="6" s="1"/>
  <c r="X478" i="6"/>
  <c r="K478" i="6" s="1"/>
  <c r="X474" i="6"/>
  <c r="K474" i="6" s="1"/>
  <c r="X470" i="6"/>
  <c r="K470" i="6" s="1"/>
  <c r="X466" i="6"/>
  <c r="K466" i="6" s="1"/>
  <c r="X462" i="6"/>
  <c r="K462" i="6" s="1"/>
  <c r="X458" i="6"/>
  <c r="K458" i="6" s="1"/>
  <c r="X454" i="6"/>
  <c r="K454" i="6" s="1"/>
  <c r="X450" i="6"/>
  <c r="K450" i="6" s="1"/>
  <c r="X446" i="6"/>
  <c r="K446" i="6" s="1"/>
  <c r="X442" i="6"/>
  <c r="K442" i="6" s="1"/>
  <c r="X438" i="6"/>
  <c r="K438" i="6" s="1"/>
  <c r="X434" i="6"/>
  <c r="K434" i="6" s="1"/>
  <c r="X430" i="6"/>
  <c r="K430" i="6" s="1"/>
  <c r="X426" i="6"/>
  <c r="K426" i="6" s="1"/>
  <c r="X422" i="6"/>
  <c r="K422" i="6" s="1"/>
  <c r="X418" i="6"/>
  <c r="K418" i="6" s="1"/>
  <c r="X414" i="6"/>
  <c r="K414" i="6" s="1"/>
  <c r="X410" i="6"/>
  <c r="K410" i="6" s="1"/>
  <c r="X406" i="6"/>
  <c r="K406" i="6" s="1"/>
  <c r="X402" i="6"/>
  <c r="K402" i="6" s="1"/>
  <c r="X398" i="6"/>
  <c r="K398" i="6" s="1"/>
  <c r="X394" i="6"/>
  <c r="K394" i="6" s="1"/>
  <c r="X390" i="6"/>
  <c r="K390" i="6" s="1"/>
  <c r="X386" i="6"/>
  <c r="K386" i="6" s="1"/>
  <c r="X382" i="6"/>
  <c r="K382" i="6" s="1"/>
  <c r="X378" i="6"/>
  <c r="K378" i="6" s="1"/>
  <c r="X374" i="6"/>
  <c r="K374" i="6" s="1"/>
  <c r="X370" i="6"/>
  <c r="K370" i="6" s="1"/>
  <c r="X366" i="6"/>
  <c r="K366" i="6" s="1"/>
  <c r="X362" i="6"/>
  <c r="K362" i="6" s="1"/>
  <c r="X358" i="6"/>
  <c r="K358" i="6" s="1"/>
  <c r="X354" i="6"/>
  <c r="K354" i="6" s="1"/>
  <c r="X350" i="6"/>
  <c r="K350" i="6" s="1"/>
  <c r="X346" i="6"/>
  <c r="K346" i="6" s="1"/>
  <c r="X342" i="6"/>
  <c r="K342" i="6" s="1"/>
  <c r="X503" i="6"/>
  <c r="K503" i="6" s="1"/>
  <c r="X499" i="6"/>
  <c r="K499" i="6" s="1"/>
  <c r="X495" i="6"/>
  <c r="K495" i="6" s="1"/>
  <c r="X491" i="6"/>
  <c r="K491" i="6" s="1"/>
  <c r="X487" i="6"/>
  <c r="K487" i="6" s="1"/>
  <c r="X507" i="6"/>
  <c r="K507" i="6" s="1"/>
  <c r="K213" i="6"/>
  <c r="BG3" i="3"/>
  <c r="AS3" i="3"/>
  <c r="BE3" i="3"/>
  <c r="AU3" i="3"/>
  <c r="AV3" i="3"/>
  <c r="BH3" i="3"/>
  <c r="BE9" i="3"/>
  <c r="BS9" i="3" s="1"/>
  <c r="BO9" i="3"/>
  <c r="R5" i="2"/>
  <c r="F5" i="2"/>
  <c r="U5" i="2"/>
  <c r="M5" i="2"/>
  <c r="I3" i="2"/>
  <c r="AR4" i="3"/>
  <c r="AX4" i="3"/>
  <c r="AS4" i="3"/>
  <c r="BR4" i="3" s="1"/>
  <c r="AX3" i="3"/>
  <c r="AR3" i="3"/>
  <c r="AB5" i="2"/>
  <c r="AB10" i="2"/>
  <c r="AA10" i="2"/>
  <c r="AA5" i="2"/>
  <c r="BG8" i="3"/>
  <c r="BH8" i="3"/>
  <c r="AU8" i="3"/>
  <c r="AV8" i="3"/>
  <c r="BG4" i="3"/>
  <c r="BH4" i="3"/>
  <c r="AU4" i="3"/>
  <c r="AV4" i="3"/>
  <c r="BG7" i="3"/>
  <c r="BH7" i="3"/>
  <c r="AU7" i="3"/>
  <c r="AV7" i="3"/>
  <c r="BG5" i="3"/>
  <c r="BH5" i="3"/>
  <c r="AU5" i="3"/>
  <c r="AV5" i="3"/>
  <c r="BG6" i="3"/>
  <c r="BH6" i="3"/>
  <c r="AU6" i="3"/>
  <c r="AV6" i="3"/>
  <c r="BJ9" i="3"/>
  <c r="BG9" i="3"/>
  <c r="BH9" i="3"/>
  <c r="AU9" i="3"/>
  <c r="AV9" i="3"/>
  <c r="AZ9" i="4"/>
  <c r="AZ7" i="4"/>
  <c r="AZ8" i="4"/>
  <c r="AZ5" i="4"/>
  <c r="BB9" i="3"/>
  <c r="H3" i="2"/>
  <c r="M3" i="2"/>
  <c r="AD3" i="2"/>
  <c r="BN9" i="3"/>
  <c r="BL9" i="3"/>
  <c r="F3" i="2"/>
  <c r="R3" i="2"/>
  <c r="T3" i="2"/>
  <c r="BC9" i="3"/>
  <c r="AX9" i="3"/>
  <c r="AS9" i="3"/>
  <c r="BR9" i="3" s="1"/>
  <c r="K3" i="2"/>
  <c r="Y3" i="2"/>
  <c r="AB3" i="2"/>
  <c r="AA3" i="2"/>
  <c r="AZ4" i="4"/>
  <c r="AZ24" i="4"/>
  <c r="AY24" i="4"/>
  <c r="AZ26" i="4"/>
  <c r="AY26" i="4"/>
  <c r="AZ21" i="4"/>
  <c r="AY21" i="4"/>
  <c r="AZ23" i="4"/>
  <c r="AY23" i="4"/>
  <c r="AZ27" i="4"/>
  <c r="AY27" i="4"/>
  <c r="AZ25" i="4"/>
  <c r="AY25" i="4"/>
  <c r="AZ22" i="4"/>
  <c r="AY22" i="4"/>
  <c r="AZ20" i="4"/>
  <c r="AY20" i="4"/>
  <c r="P10" i="2"/>
  <c r="BJ3" i="3"/>
  <c r="AZ3" i="3"/>
  <c r="BL3" i="3"/>
  <c r="BB3" i="3"/>
  <c r="BN3" i="3"/>
  <c r="BO3" i="3"/>
  <c r="BC3" i="3"/>
  <c r="W9" i="2"/>
  <c r="T9" i="2"/>
  <c r="M9" i="2"/>
  <c r="I9" i="2"/>
  <c r="H9" i="2"/>
  <c r="F9" i="2"/>
  <c r="Y9" i="2"/>
  <c r="U9" i="2"/>
  <c r="R9" i="2"/>
  <c r="K9" i="2"/>
  <c r="BL6" i="3"/>
  <c r="BE6" i="3"/>
  <c r="BS6" i="3" s="1"/>
  <c r="AX6" i="3"/>
  <c r="AR6" i="3"/>
  <c r="BJ6" i="3"/>
  <c r="AZ6" i="3"/>
  <c r="AS6" i="3"/>
  <c r="BR6" i="3" s="1"/>
  <c r="BB6" i="3"/>
  <c r="BO6" i="3"/>
  <c r="BN6" i="3"/>
  <c r="BC6" i="3"/>
  <c r="Y4" i="2"/>
  <c r="U4" i="2"/>
  <c r="R4" i="2"/>
  <c r="M4" i="2"/>
  <c r="I4" i="2"/>
  <c r="F4" i="2"/>
  <c r="W4" i="2"/>
  <c r="K4" i="2"/>
  <c r="T4" i="2"/>
  <c r="H4" i="2"/>
  <c r="W7" i="2"/>
  <c r="T7" i="2"/>
  <c r="M7" i="2"/>
  <c r="I7" i="2"/>
  <c r="U7" i="2"/>
  <c r="H7" i="2"/>
  <c r="Y7" i="2"/>
  <c r="R7" i="2"/>
  <c r="K7" i="2"/>
  <c r="F7" i="2"/>
  <c r="Y6" i="2"/>
  <c r="U6" i="2"/>
  <c r="R6" i="2"/>
  <c r="M6" i="2"/>
  <c r="I6" i="2"/>
  <c r="F6" i="2"/>
  <c r="W6" i="2"/>
  <c r="K6" i="2"/>
  <c r="T6" i="2"/>
  <c r="H6" i="2"/>
  <c r="Y8" i="2"/>
  <c r="U8" i="2"/>
  <c r="R8" i="2"/>
  <c r="M8" i="2"/>
  <c r="I8" i="2"/>
  <c r="F8" i="2"/>
  <c r="K8" i="2"/>
  <c r="H8" i="2"/>
  <c r="W8" i="2"/>
  <c r="T8" i="2"/>
  <c r="BL8" i="3"/>
  <c r="BE8" i="3"/>
  <c r="BS8" i="3" s="1"/>
  <c r="AX8" i="3"/>
  <c r="AR8" i="3"/>
  <c r="BJ8" i="3"/>
  <c r="AZ8" i="3"/>
  <c r="AS8" i="3"/>
  <c r="BR8" i="3" s="1"/>
  <c r="BB8" i="3"/>
  <c r="BC8" i="3"/>
  <c r="BO8" i="3"/>
  <c r="BN8" i="3"/>
  <c r="BL4" i="3"/>
  <c r="BE4" i="3"/>
  <c r="BS4" i="3" s="1"/>
  <c r="BJ4" i="3"/>
  <c r="AZ4" i="3"/>
  <c r="BB4" i="3"/>
  <c r="BC4" i="3"/>
  <c r="BN4" i="3"/>
  <c r="BO4" i="3"/>
  <c r="BJ7" i="3"/>
  <c r="AZ7" i="3"/>
  <c r="AS7" i="3"/>
  <c r="BR7" i="3" s="1"/>
  <c r="BL7" i="3"/>
  <c r="BE7" i="3"/>
  <c r="BS7" i="3" s="1"/>
  <c r="AX7" i="3"/>
  <c r="AR7" i="3"/>
  <c r="BB7" i="3"/>
  <c r="BC7" i="3"/>
  <c r="BN7" i="3"/>
  <c r="BO7" i="3"/>
  <c r="BJ5" i="3"/>
  <c r="AZ5" i="3"/>
  <c r="AS5" i="3"/>
  <c r="BR5" i="3" s="1"/>
  <c r="BL5" i="3"/>
  <c r="BE5" i="3"/>
  <c r="BS5" i="3" s="1"/>
  <c r="AX5" i="3"/>
  <c r="AR5" i="3"/>
  <c r="BB5" i="3"/>
  <c r="BC5" i="3"/>
  <c r="BO5" i="3"/>
  <c r="BN5" i="3"/>
  <c r="AZ10" i="4"/>
  <c r="P5" i="2"/>
  <c r="AD6" i="2"/>
  <c r="AB6" i="2"/>
  <c r="AA6" i="2"/>
  <c r="P6" i="2"/>
  <c r="AD4" i="2"/>
  <c r="AA4" i="2"/>
  <c r="P4" i="2"/>
  <c r="AB4" i="2"/>
  <c r="AD8" i="2"/>
  <c r="AB8" i="2"/>
  <c r="AA8" i="2"/>
  <c r="P8" i="2"/>
  <c r="AA9" i="2"/>
  <c r="P9" i="2"/>
  <c r="AB9" i="2"/>
  <c r="AD7" i="2"/>
  <c r="AA7" i="2"/>
  <c r="P7" i="2"/>
  <c r="AB7" i="2"/>
  <c r="S34" i="5" l="1"/>
  <c r="S32" i="5"/>
  <c r="Q35" i="5"/>
  <c r="Q31" i="5"/>
  <c r="S37" i="5"/>
  <c r="Q32" i="5"/>
  <c r="Q34" i="5"/>
  <c r="Q36" i="5"/>
  <c r="S36" i="5"/>
  <c r="S31" i="5"/>
  <c r="Q37" i="5"/>
  <c r="X10" i="2"/>
  <c r="R33" i="5"/>
  <c r="R32" i="5"/>
  <c r="R34" i="5"/>
  <c r="R31" i="5"/>
  <c r="R35" i="5"/>
  <c r="S35" i="5"/>
  <c r="BI10" i="3"/>
  <c r="R37" i="5"/>
  <c r="Q33" i="5"/>
  <c r="P33" i="5"/>
  <c r="P32" i="5"/>
  <c r="P34" i="5"/>
  <c r="AW10" i="3"/>
  <c r="P37" i="5"/>
  <c r="S33" i="5"/>
  <c r="BI9" i="3"/>
  <c r="R36" i="5"/>
  <c r="J8" i="2"/>
  <c r="J6" i="2"/>
  <c r="AR139" i="3"/>
  <c r="BE139" i="3"/>
  <c r="BH139" i="3"/>
  <c r="BJ139" i="3"/>
  <c r="AX139" i="3"/>
  <c r="AU139" i="3"/>
  <c r="AV139" i="3"/>
  <c r="BG139" i="3"/>
  <c r="BL139" i="3"/>
  <c r="AS139" i="3"/>
  <c r="AZ139" i="3"/>
  <c r="BO139" i="3"/>
  <c r="BN139" i="3"/>
  <c r="BC139" i="3"/>
  <c r="BB139" i="3"/>
  <c r="AR71" i="3"/>
  <c r="AU71" i="3"/>
  <c r="BL71" i="3"/>
  <c r="AZ71" i="3"/>
  <c r="BG71" i="3"/>
  <c r="AS71" i="3"/>
  <c r="BE71" i="3"/>
  <c r="S86" i="5" s="1"/>
  <c r="AV71" i="3"/>
  <c r="AX71" i="3"/>
  <c r="BJ71" i="3"/>
  <c r="BH71" i="3"/>
  <c r="BC71" i="3"/>
  <c r="BB71" i="3"/>
  <c r="BO71" i="3"/>
  <c r="BN71" i="3"/>
  <c r="BG190" i="3"/>
  <c r="BE190" i="3"/>
  <c r="BJ190" i="3"/>
  <c r="AZ190" i="3"/>
  <c r="AX190" i="3"/>
  <c r="AS190" i="3"/>
  <c r="BH190" i="3"/>
  <c r="AV190" i="3"/>
  <c r="AR190" i="3"/>
  <c r="BL190" i="3"/>
  <c r="AU190" i="3"/>
  <c r="BB190" i="3"/>
  <c r="BN190" i="3"/>
  <c r="BC190" i="3"/>
  <c r="BO190" i="3"/>
  <c r="AU162" i="3"/>
  <c r="AZ162" i="3"/>
  <c r="BJ162" i="3"/>
  <c r="BL162" i="3"/>
  <c r="AS162" i="3"/>
  <c r="AV162" i="3"/>
  <c r="BE162" i="3"/>
  <c r="BG162" i="3"/>
  <c r="BH162" i="3"/>
  <c r="AX162" i="3"/>
  <c r="AR162" i="3"/>
  <c r="BC162" i="3"/>
  <c r="BB162" i="3"/>
  <c r="BN162" i="3"/>
  <c r="BO162" i="3"/>
  <c r="BG94" i="3"/>
  <c r="AV94" i="3"/>
  <c r="AU94" i="3"/>
  <c r="AX94" i="3"/>
  <c r="AZ94" i="3"/>
  <c r="BL94" i="3"/>
  <c r="AS94" i="3"/>
  <c r="BE94" i="3"/>
  <c r="BH94" i="3"/>
  <c r="BJ94" i="3"/>
  <c r="AR94" i="3"/>
  <c r="BN94" i="3"/>
  <c r="BC94" i="3"/>
  <c r="BO94" i="3"/>
  <c r="BB94" i="3"/>
  <c r="BL26" i="3"/>
  <c r="BJ26" i="3"/>
  <c r="BH26" i="3"/>
  <c r="AU26" i="3"/>
  <c r="AZ26" i="3"/>
  <c r="AS26" i="3"/>
  <c r="BR26" i="3" s="1"/>
  <c r="AV26" i="3"/>
  <c r="BG26" i="3"/>
  <c r="BE26" i="3"/>
  <c r="BS26" i="3" s="1"/>
  <c r="AR26" i="3"/>
  <c r="AX26" i="3"/>
  <c r="BC26" i="3"/>
  <c r="BN26" i="3"/>
  <c r="BO26" i="3"/>
  <c r="BB26" i="3"/>
  <c r="BL163" i="3"/>
  <c r="AU163" i="3"/>
  <c r="BE163" i="3"/>
  <c r="BJ163" i="3"/>
  <c r="BG163" i="3"/>
  <c r="AX163" i="3"/>
  <c r="AS163" i="3"/>
  <c r="AV163" i="3"/>
  <c r="BH163" i="3"/>
  <c r="AZ163" i="3"/>
  <c r="AR163" i="3"/>
  <c r="BC163" i="3"/>
  <c r="BN163" i="3"/>
  <c r="BO163" i="3"/>
  <c r="BB163" i="3"/>
  <c r="AR95" i="3"/>
  <c r="BH95" i="3"/>
  <c r="AX95" i="3"/>
  <c r="AU95" i="3"/>
  <c r="AS95" i="3"/>
  <c r="AV95" i="3"/>
  <c r="BE95" i="3"/>
  <c r="AZ95" i="3"/>
  <c r="BL95" i="3"/>
  <c r="BG95" i="3"/>
  <c r="BJ95" i="3"/>
  <c r="BC95" i="3"/>
  <c r="BN95" i="3"/>
  <c r="BO95" i="3"/>
  <c r="BB95" i="3"/>
  <c r="BJ27" i="3"/>
  <c r="AV27" i="3"/>
  <c r="AS27" i="3"/>
  <c r="BR27" i="3" s="1"/>
  <c r="AZ27" i="3"/>
  <c r="BG27" i="3"/>
  <c r="BL27" i="3"/>
  <c r="AX27" i="3"/>
  <c r="BE27" i="3"/>
  <c r="BS27" i="3" s="1"/>
  <c r="AU27" i="3"/>
  <c r="BH27" i="3"/>
  <c r="AR27" i="3"/>
  <c r="BC27" i="3"/>
  <c r="BO27" i="3"/>
  <c r="BN27" i="3"/>
  <c r="BB27" i="3"/>
  <c r="AS140" i="3"/>
  <c r="AV140" i="3"/>
  <c r="AZ140" i="3"/>
  <c r="BE140" i="3"/>
  <c r="BH140" i="3"/>
  <c r="BL140" i="3"/>
  <c r="BG140" i="3"/>
  <c r="BJ140" i="3"/>
  <c r="AU140" i="3"/>
  <c r="AX140" i="3"/>
  <c r="AR140" i="3"/>
  <c r="BC140" i="3"/>
  <c r="BB140" i="3"/>
  <c r="BN140" i="3"/>
  <c r="BO140" i="3"/>
  <c r="AR72" i="3"/>
  <c r="AV72" i="3"/>
  <c r="AX72" i="3"/>
  <c r="BH72" i="3"/>
  <c r="AS72" i="3"/>
  <c r="BL72" i="3"/>
  <c r="AU72" i="3"/>
  <c r="BG72" i="3"/>
  <c r="BJ72" i="3"/>
  <c r="AZ72" i="3"/>
  <c r="BE72" i="3"/>
  <c r="BO72" i="3"/>
  <c r="BB72" i="3"/>
  <c r="BN72" i="3"/>
  <c r="BC72" i="3"/>
  <c r="AR195" i="3"/>
  <c r="AS195" i="3"/>
  <c r="AV195" i="3"/>
  <c r="BE195" i="3"/>
  <c r="BH195" i="3"/>
  <c r="BG195" i="3"/>
  <c r="AU195" i="3"/>
  <c r="AZ195" i="3"/>
  <c r="BL195" i="3"/>
  <c r="BJ195" i="3"/>
  <c r="AX195" i="3"/>
  <c r="BN195" i="3"/>
  <c r="BC195" i="3"/>
  <c r="BB195" i="3"/>
  <c r="BO195" i="3"/>
  <c r="AZ127" i="3"/>
  <c r="BJ127" i="3"/>
  <c r="AX127" i="3"/>
  <c r="BH127" i="3"/>
  <c r="BL127" i="3"/>
  <c r="AU127" i="3"/>
  <c r="AS127" i="3"/>
  <c r="BE127" i="3"/>
  <c r="BG127" i="3"/>
  <c r="AV127" i="3"/>
  <c r="AR127" i="3"/>
  <c r="BC127" i="3"/>
  <c r="BN127" i="3"/>
  <c r="BO127" i="3"/>
  <c r="BB127" i="3"/>
  <c r="AX59" i="3"/>
  <c r="BL59" i="3"/>
  <c r="BH59" i="3"/>
  <c r="AV59" i="3"/>
  <c r="BG59" i="3"/>
  <c r="AU59" i="3"/>
  <c r="BJ59" i="3"/>
  <c r="AS59" i="3"/>
  <c r="AZ59" i="3"/>
  <c r="BE59" i="3"/>
  <c r="AR59" i="3"/>
  <c r="BO59" i="3"/>
  <c r="BC59" i="3"/>
  <c r="BB59" i="3"/>
  <c r="BN59" i="3"/>
  <c r="AS158" i="3"/>
  <c r="BJ158" i="3"/>
  <c r="BL158" i="3"/>
  <c r="AZ158" i="3"/>
  <c r="AV158" i="3"/>
  <c r="BE158" i="3"/>
  <c r="BH158" i="3"/>
  <c r="AX158" i="3"/>
  <c r="AU158" i="3"/>
  <c r="BG158" i="3"/>
  <c r="AR158" i="3"/>
  <c r="BN158" i="3"/>
  <c r="BC158" i="3"/>
  <c r="BB158" i="3"/>
  <c r="BO158" i="3"/>
  <c r="BG90" i="3"/>
  <c r="AV90" i="3"/>
  <c r="BH90" i="3"/>
  <c r="BJ90" i="3"/>
  <c r="AU90" i="3"/>
  <c r="BL90" i="3"/>
  <c r="AZ90" i="3"/>
  <c r="BE90" i="3"/>
  <c r="AS90" i="3"/>
  <c r="AX90" i="3"/>
  <c r="AR90" i="3"/>
  <c r="BC90" i="3"/>
  <c r="BO90" i="3"/>
  <c r="BN90" i="3"/>
  <c r="BB90" i="3"/>
  <c r="BL22" i="3"/>
  <c r="BJ22" i="3"/>
  <c r="BH22" i="3"/>
  <c r="AU22" i="3"/>
  <c r="AS22" i="3"/>
  <c r="BR22" i="3" s="1"/>
  <c r="AZ22" i="3"/>
  <c r="AV22" i="3"/>
  <c r="BG22" i="3"/>
  <c r="AX22" i="3"/>
  <c r="BE22" i="3"/>
  <c r="BS22" i="3" s="1"/>
  <c r="AR22" i="3"/>
  <c r="BC22" i="3"/>
  <c r="BO22" i="3"/>
  <c r="BB22" i="3"/>
  <c r="BN22" i="3"/>
  <c r="AR143" i="3"/>
  <c r="AZ143" i="3"/>
  <c r="BH143" i="3"/>
  <c r="BE143" i="3"/>
  <c r="AX143" i="3"/>
  <c r="BL143" i="3"/>
  <c r="BG143" i="3"/>
  <c r="BJ143" i="3"/>
  <c r="AU143" i="3"/>
  <c r="AV143" i="3"/>
  <c r="AS143" i="3"/>
  <c r="BC143" i="3"/>
  <c r="BB143" i="3"/>
  <c r="BO143" i="3"/>
  <c r="BN143" i="3"/>
  <c r="BG75" i="3"/>
  <c r="AU75" i="3"/>
  <c r="BL75" i="3"/>
  <c r="BH75" i="3"/>
  <c r="AS75" i="3"/>
  <c r="BJ75" i="3"/>
  <c r="AZ75" i="3"/>
  <c r="AX75" i="3"/>
  <c r="AV75" i="3"/>
  <c r="BE75" i="3"/>
  <c r="AR75" i="3"/>
  <c r="BC75" i="3"/>
  <c r="BO75" i="3"/>
  <c r="BN75" i="3"/>
  <c r="BB75" i="3"/>
  <c r="AZ194" i="3"/>
  <c r="BL194" i="3"/>
  <c r="BG194" i="3"/>
  <c r="AS194" i="3"/>
  <c r="AU194" i="3"/>
  <c r="BH194" i="3"/>
  <c r="AV194" i="3"/>
  <c r="AX194" i="3"/>
  <c r="BJ194" i="3"/>
  <c r="BE194" i="3"/>
  <c r="AR194" i="3"/>
  <c r="BB194" i="3"/>
  <c r="BC194" i="3"/>
  <c r="BN194" i="3"/>
  <c r="BO194" i="3"/>
  <c r="AV159" i="3"/>
  <c r="AZ159" i="3"/>
  <c r="AX159" i="3"/>
  <c r="BG159" i="3"/>
  <c r="BH159" i="3"/>
  <c r="AS159" i="3"/>
  <c r="AU159" i="3"/>
  <c r="BE159" i="3"/>
  <c r="BL159" i="3"/>
  <c r="BJ159" i="3"/>
  <c r="AR159" i="3"/>
  <c r="BN159" i="3"/>
  <c r="BB159" i="3"/>
  <c r="BC159" i="3"/>
  <c r="BO159" i="3"/>
  <c r="AR91" i="3"/>
  <c r="BH91" i="3"/>
  <c r="AX91" i="3"/>
  <c r="AU91" i="3"/>
  <c r="BG91" i="3"/>
  <c r="AV91" i="3"/>
  <c r="BE91" i="3"/>
  <c r="AS91" i="3"/>
  <c r="AZ91" i="3"/>
  <c r="BJ91" i="3"/>
  <c r="BL91" i="3"/>
  <c r="BO91" i="3"/>
  <c r="BB91" i="3"/>
  <c r="BN91" i="3"/>
  <c r="BC91" i="3"/>
  <c r="AS122" i="3"/>
  <c r="BJ122" i="3"/>
  <c r="AX122" i="3"/>
  <c r="AZ122" i="3"/>
  <c r="AV122" i="3"/>
  <c r="BH122" i="3"/>
  <c r="BG122" i="3"/>
  <c r="BL122" i="3"/>
  <c r="AU122" i="3"/>
  <c r="BE122" i="3"/>
  <c r="AR122" i="3"/>
  <c r="BC122" i="3"/>
  <c r="BB122" i="3"/>
  <c r="BN122" i="3"/>
  <c r="BO122" i="3"/>
  <c r="BJ54" i="3"/>
  <c r="AV54" i="3"/>
  <c r="AU54" i="3"/>
  <c r="BH54" i="3"/>
  <c r="BE54" i="3"/>
  <c r="BL54" i="3"/>
  <c r="AX54" i="3"/>
  <c r="BG54" i="3"/>
  <c r="AS54" i="3"/>
  <c r="AR54" i="3"/>
  <c r="AZ54" i="3"/>
  <c r="BN54" i="3"/>
  <c r="BC54" i="3"/>
  <c r="BB54" i="3"/>
  <c r="BO54" i="3"/>
  <c r="AR145" i="3"/>
  <c r="AZ145" i="3"/>
  <c r="AV145" i="3"/>
  <c r="BG145" i="3"/>
  <c r="BL145" i="3"/>
  <c r="AS145" i="3"/>
  <c r="BE145" i="3"/>
  <c r="BH145" i="3"/>
  <c r="AU145" i="3"/>
  <c r="BJ145" i="3"/>
  <c r="AX145" i="3"/>
  <c r="BC145" i="3"/>
  <c r="BO145" i="3"/>
  <c r="BN145" i="3"/>
  <c r="BB145" i="3"/>
  <c r="BH77" i="3"/>
  <c r="AU77" i="3"/>
  <c r="BG77" i="3"/>
  <c r="AX77" i="3"/>
  <c r="AZ77" i="3"/>
  <c r="BL77" i="3"/>
  <c r="AS77" i="3"/>
  <c r="AV77" i="3"/>
  <c r="BE77" i="3"/>
  <c r="BJ77" i="3"/>
  <c r="AR77" i="3"/>
  <c r="BC77" i="3"/>
  <c r="BN77" i="3"/>
  <c r="BO77" i="3"/>
  <c r="BB77" i="3"/>
  <c r="AS196" i="3"/>
  <c r="BH196" i="3"/>
  <c r="BG196" i="3"/>
  <c r="AX196" i="3"/>
  <c r="AZ196" i="3"/>
  <c r="AU196" i="3"/>
  <c r="BL196" i="3"/>
  <c r="BJ196" i="3"/>
  <c r="BE196" i="3"/>
  <c r="AV196" i="3"/>
  <c r="AR196" i="3"/>
  <c r="BO196" i="3"/>
  <c r="BN196" i="3"/>
  <c r="BC196" i="3"/>
  <c r="BB196" i="3"/>
  <c r="AR146" i="3"/>
  <c r="BG146" i="3"/>
  <c r="BH146" i="3"/>
  <c r="BE146" i="3"/>
  <c r="AS146" i="3"/>
  <c r="AV146" i="3"/>
  <c r="BL146" i="3"/>
  <c r="AX146" i="3"/>
  <c r="AZ146" i="3"/>
  <c r="BJ146" i="3"/>
  <c r="AU146" i="3"/>
  <c r="BB146" i="3"/>
  <c r="BN146" i="3"/>
  <c r="BO146" i="3"/>
  <c r="BC146" i="3"/>
  <c r="AR78" i="3"/>
  <c r="AV78" i="3"/>
  <c r="BG78" i="3"/>
  <c r="BJ78" i="3"/>
  <c r="AS78" i="3"/>
  <c r="BH78" i="3"/>
  <c r="AX78" i="3"/>
  <c r="AU78" i="3"/>
  <c r="BL78" i="3"/>
  <c r="AZ78" i="3"/>
  <c r="BE78" i="3"/>
  <c r="BO78" i="3"/>
  <c r="BN78" i="3"/>
  <c r="BC78" i="3"/>
  <c r="BB78" i="3"/>
  <c r="AV191" i="3"/>
  <c r="BE191" i="3"/>
  <c r="AZ191" i="3"/>
  <c r="BJ191" i="3"/>
  <c r="AX191" i="3"/>
  <c r="AR191" i="3"/>
  <c r="BH191" i="3"/>
  <c r="BG191" i="3"/>
  <c r="AU191" i="3"/>
  <c r="AS191" i="3"/>
  <c r="BL191" i="3"/>
  <c r="BC191" i="3"/>
  <c r="BO191" i="3"/>
  <c r="BB191" i="3"/>
  <c r="BN191" i="3"/>
  <c r="BH123" i="3"/>
  <c r="BE123" i="3"/>
  <c r="BG123" i="3"/>
  <c r="BL123" i="3"/>
  <c r="AZ123" i="3"/>
  <c r="AX123" i="3"/>
  <c r="AU123" i="3"/>
  <c r="BJ123" i="3"/>
  <c r="AS123" i="3"/>
  <c r="AV123" i="3"/>
  <c r="AR123" i="3"/>
  <c r="BC123" i="3"/>
  <c r="BB123" i="3"/>
  <c r="BN123" i="3"/>
  <c r="BO123" i="3"/>
  <c r="AZ55" i="3"/>
  <c r="AS55" i="3"/>
  <c r="BH55" i="3"/>
  <c r="AX55" i="3"/>
  <c r="BG55" i="3"/>
  <c r="BJ55" i="3"/>
  <c r="AU55" i="3"/>
  <c r="BL55" i="3"/>
  <c r="AV55" i="3"/>
  <c r="BE55" i="3"/>
  <c r="AR55" i="3"/>
  <c r="BN55" i="3"/>
  <c r="BO55" i="3"/>
  <c r="BC55" i="3"/>
  <c r="BB55" i="3"/>
  <c r="BE178" i="3"/>
  <c r="AS178" i="3"/>
  <c r="BL178" i="3"/>
  <c r="AU178" i="3"/>
  <c r="AX178" i="3"/>
  <c r="BH178" i="3"/>
  <c r="BJ178" i="3"/>
  <c r="AZ178" i="3"/>
  <c r="AV178" i="3"/>
  <c r="BG178" i="3"/>
  <c r="AR178" i="3"/>
  <c r="BB178" i="3"/>
  <c r="BN178" i="3"/>
  <c r="BO178" i="3"/>
  <c r="BC178" i="3"/>
  <c r="BE110" i="3"/>
  <c r="AZ110" i="3"/>
  <c r="BH110" i="3"/>
  <c r="AS110" i="3"/>
  <c r="BG110" i="3"/>
  <c r="AV110" i="3"/>
  <c r="AX110" i="3"/>
  <c r="AU110" i="3"/>
  <c r="BJ110" i="3"/>
  <c r="BL110" i="3"/>
  <c r="AR110" i="3"/>
  <c r="BC110" i="3"/>
  <c r="BB110" i="3"/>
  <c r="BO110" i="3"/>
  <c r="BN110" i="3"/>
  <c r="AR42" i="3"/>
  <c r="BH42" i="3"/>
  <c r="AS42" i="3"/>
  <c r="BL42" i="3"/>
  <c r="BJ42" i="3"/>
  <c r="AU42" i="3"/>
  <c r="AV42" i="3"/>
  <c r="BG42" i="3"/>
  <c r="BE42" i="3"/>
  <c r="AZ42" i="3"/>
  <c r="AX42" i="3"/>
  <c r="BC42" i="3"/>
  <c r="BB42" i="3"/>
  <c r="BN42" i="3"/>
  <c r="BO42" i="3"/>
  <c r="E15" i="2"/>
  <c r="AS141" i="3"/>
  <c r="BL141" i="3"/>
  <c r="BH141" i="3"/>
  <c r="BE141" i="3"/>
  <c r="AU141" i="3"/>
  <c r="BJ141" i="3"/>
  <c r="AX141" i="3"/>
  <c r="BG141" i="3"/>
  <c r="AV141" i="3"/>
  <c r="AZ141" i="3"/>
  <c r="AR141" i="3"/>
  <c r="BB141" i="3"/>
  <c r="BN141" i="3"/>
  <c r="BO141" i="3"/>
  <c r="BC141" i="3"/>
  <c r="BJ73" i="3"/>
  <c r="AR73" i="3"/>
  <c r="AV73" i="3"/>
  <c r="AX73" i="3"/>
  <c r="BG73" i="3"/>
  <c r="AZ73" i="3"/>
  <c r="BL73" i="3"/>
  <c r="AS73" i="3"/>
  <c r="BE73" i="3"/>
  <c r="AU73" i="3"/>
  <c r="BH73" i="3"/>
  <c r="BB73" i="3"/>
  <c r="BO73" i="3"/>
  <c r="BN73" i="3"/>
  <c r="BC73" i="3"/>
  <c r="AR192" i="3"/>
  <c r="BL192" i="3"/>
  <c r="AU192" i="3"/>
  <c r="BG192" i="3"/>
  <c r="BE192" i="3"/>
  <c r="BJ192" i="3"/>
  <c r="AZ192" i="3"/>
  <c r="AX192" i="3"/>
  <c r="AV192" i="3"/>
  <c r="AS192" i="3"/>
  <c r="BH192" i="3"/>
  <c r="BB192" i="3"/>
  <c r="BN192" i="3"/>
  <c r="BC192" i="3"/>
  <c r="BO192" i="3"/>
  <c r="AR126" i="3"/>
  <c r="AS126" i="3"/>
  <c r="BJ126" i="3"/>
  <c r="AX126" i="3"/>
  <c r="BE126" i="3"/>
  <c r="AZ126" i="3"/>
  <c r="BG126" i="3"/>
  <c r="BL126" i="3"/>
  <c r="AV126" i="3"/>
  <c r="AU126" i="3"/>
  <c r="BH126" i="3"/>
  <c r="BN126" i="3"/>
  <c r="BO126" i="3"/>
  <c r="BB126" i="3"/>
  <c r="BC126" i="3"/>
  <c r="AX58" i="3"/>
  <c r="AR58" i="3"/>
  <c r="BE58" i="3"/>
  <c r="AS58" i="3"/>
  <c r="AU58" i="3"/>
  <c r="BH58" i="3"/>
  <c r="BG58" i="3"/>
  <c r="BJ58" i="3"/>
  <c r="AZ58" i="3"/>
  <c r="BL58" i="3"/>
  <c r="AV58" i="3"/>
  <c r="BC58" i="3"/>
  <c r="BB58" i="3"/>
  <c r="BN58" i="3"/>
  <c r="BO58" i="3"/>
  <c r="AR193" i="3"/>
  <c r="AU193" i="3"/>
  <c r="AS193" i="3"/>
  <c r="AV193" i="3"/>
  <c r="AX193" i="3"/>
  <c r="BH193" i="3"/>
  <c r="AZ193" i="3"/>
  <c r="BL193" i="3"/>
  <c r="BG193" i="3"/>
  <c r="BJ193" i="3"/>
  <c r="BE193" i="3"/>
  <c r="BC193" i="3"/>
  <c r="BO193" i="3"/>
  <c r="BB193" i="3"/>
  <c r="BN193" i="3"/>
  <c r="AR142" i="3"/>
  <c r="BG142" i="3"/>
  <c r="AU142" i="3"/>
  <c r="AS142" i="3"/>
  <c r="BE142" i="3"/>
  <c r="BH142" i="3"/>
  <c r="AZ142" i="3"/>
  <c r="AX142" i="3"/>
  <c r="BL142" i="3"/>
  <c r="BJ142" i="3"/>
  <c r="AV142" i="3"/>
  <c r="BC142" i="3"/>
  <c r="BN142" i="3"/>
  <c r="BB142" i="3"/>
  <c r="BO142" i="3"/>
  <c r="AR74" i="3"/>
  <c r="AV74" i="3"/>
  <c r="BH74" i="3"/>
  <c r="AU74" i="3"/>
  <c r="BJ74" i="3"/>
  <c r="BE74" i="3"/>
  <c r="AZ74" i="3"/>
  <c r="AS74" i="3"/>
  <c r="BG74" i="3"/>
  <c r="AX74" i="3"/>
  <c r="BL74" i="3"/>
  <c r="BN74" i="3"/>
  <c r="BB74" i="3"/>
  <c r="BC74" i="3"/>
  <c r="BO74" i="3"/>
  <c r="J9" i="2"/>
  <c r="AR173" i="3"/>
  <c r="BH173" i="3"/>
  <c r="AV173" i="3"/>
  <c r="AS173" i="3"/>
  <c r="AX173" i="3"/>
  <c r="AU173" i="3"/>
  <c r="BL173" i="3"/>
  <c r="BG173" i="3"/>
  <c r="BE173" i="3"/>
  <c r="AZ173" i="3"/>
  <c r="BJ173" i="3"/>
  <c r="BN173" i="3"/>
  <c r="BB173" i="3"/>
  <c r="BO173" i="3"/>
  <c r="BC173" i="3"/>
  <c r="BJ105" i="3"/>
  <c r="AV105" i="3"/>
  <c r="AX105" i="3"/>
  <c r="BG105" i="3"/>
  <c r="AZ105" i="3"/>
  <c r="BL105" i="3"/>
  <c r="AS105" i="3"/>
  <c r="BE105" i="3"/>
  <c r="BH105" i="3"/>
  <c r="AU105" i="3"/>
  <c r="AR105" i="3"/>
  <c r="BC105" i="3"/>
  <c r="BO105" i="3"/>
  <c r="BB105" i="3"/>
  <c r="BN105" i="3"/>
  <c r="AR37" i="3"/>
  <c r="BE37" i="3"/>
  <c r="BG37" i="3"/>
  <c r="BH37" i="3"/>
  <c r="AX37" i="3"/>
  <c r="AZ37" i="3"/>
  <c r="BJ37" i="3"/>
  <c r="AS37" i="3"/>
  <c r="BL37" i="3"/>
  <c r="AV37" i="3"/>
  <c r="AU37" i="3"/>
  <c r="BO37" i="3"/>
  <c r="BN37" i="3"/>
  <c r="BB37" i="3"/>
  <c r="BC37" i="3"/>
  <c r="BG128" i="3"/>
  <c r="BE128" i="3"/>
  <c r="AU128" i="3"/>
  <c r="AV128" i="3"/>
  <c r="BH128" i="3"/>
  <c r="BL128" i="3"/>
  <c r="AX128" i="3"/>
  <c r="BJ128" i="3"/>
  <c r="AZ128" i="3"/>
  <c r="AS128" i="3"/>
  <c r="AR128" i="3"/>
  <c r="BB128" i="3"/>
  <c r="BN128" i="3"/>
  <c r="BC128" i="3"/>
  <c r="BO128" i="3"/>
  <c r="BJ60" i="3"/>
  <c r="AV60" i="3"/>
  <c r="BG60" i="3"/>
  <c r="BL60" i="3"/>
  <c r="AZ60" i="3"/>
  <c r="BE60" i="3"/>
  <c r="AS60" i="3"/>
  <c r="AX60" i="3"/>
  <c r="AU60" i="3"/>
  <c r="BH60" i="3"/>
  <c r="AR60" i="3"/>
  <c r="BO60" i="3"/>
  <c r="BC60" i="3"/>
  <c r="BB60" i="3"/>
  <c r="BN60" i="3"/>
  <c r="AR197" i="3"/>
  <c r="BJ197" i="3"/>
  <c r="BL197" i="3"/>
  <c r="AS197" i="3"/>
  <c r="AU197" i="3"/>
  <c r="AZ197" i="3"/>
  <c r="BE197" i="3"/>
  <c r="AV197" i="3"/>
  <c r="AX197" i="3"/>
  <c r="BH197" i="3"/>
  <c r="BG197" i="3"/>
  <c r="BN197" i="3"/>
  <c r="BO197" i="3"/>
  <c r="BC197" i="3"/>
  <c r="BB197" i="3"/>
  <c r="BH129" i="3"/>
  <c r="BE129" i="3"/>
  <c r="AU129" i="3"/>
  <c r="BG129" i="3"/>
  <c r="BL129" i="3"/>
  <c r="AV129" i="3"/>
  <c r="AS129" i="3"/>
  <c r="AZ129" i="3"/>
  <c r="AX129" i="3"/>
  <c r="BJ129" i="3"/>
  <c r="AR129" i="3"/>
  <c r="BO129" i="3"/>
  <c r="BC129" i="3"/>
  <c r="BN129" i="3"/>
  <c r="BB129" i="3"/>
  <c r="BE61" i="3"/>
  <c r="BH61" i="3"/>
  <c r="AU61" i="3"/>
  <c r="AZ61" i="3"/>
  <c r="BJ61" i="3"/>
  <c r="AV61" i="3"/>
  <c r="BG61" i="3"/>
  <c r="AS61" i="3"/>
  <c r="AX61" i="3"/>
  <c r="BL61" i="3"/>
  <c r="AR61" i="3"/>
  <c r="BO61" i="3"/>
  <c r="BN61" i="3"/>
  <c r="BC61" i="3"/>
  <c r="BB61" i="3"/>
  <c r="BL174" i="3"/>
  <c r="AU174" i="3"/>
  <c r="BJ174" i="3"/>
  <c r="BH174" i="3"/>
  <c r="AV174" i="3"/>
  <c r="BG174" i="3"/>
  <c r="BE174" i="3"/>
  <c r="AS174" i="3"/>
  <c r="AX174" i="3"/>
  <c r="AZ174" i="3"/>
  <c r="AR174" i="3"/>
  <c r="BB174" i="3"/>
  <c r="BC174" i="3"/>
  <c r="BN174" i="3"/>
  <c r="BO174" i="3"/>
  <c r="AU106" i="3"/>
  <c r="BJ106" i="3"/>
  <c r="BH106" i="3"/>
  <c r="AV106" i="3"/>
  <c r="BL106" i="3"/>
  <c r="AZ106" i="3"/>
  <c r="BG106" i="3"/>
  <c r="BE106" i="3"/>
  <c r="AS106" i="3"/>
  <c r="AX106" i="3"/>
  <c r="AR106" i="3"/>
  <c r="BN106" i="3"/>
  <c r="BC106" i="3"/>
  <c r="BO106" i="3"/>
  <c r="BB106" i="3"/>
  <c r="AR38" i="3"/>
  <c r="BH38" i="3"/>
  <c r="AS38" i="3"/>
  <c r="AX38" i="3"/>
  <c r="AZ38" i="3"/>
  <c r="BL38" i="3"/>
  <c r="BJ38" i="3"/>
  <c r="AU38" i="3"/>
  <c r="AV38" i="3"/>
  <c r="BG38" i="3"/>
  <c r="BE38" i="3"/>
  <c r="BC38" i="3"/>
  <c r="BB38" i="3"/>
  <c r="BO38" i="3"/>
  <c r="BN38" i="3"/>
  <c r="BG161" i="3"/>
  <c r="BE161" i="3"/>
  <c r="AV161" i="3"/>
  <c r="AS161" i="3"/>
  <c r="AU161" i="3"/>
  <c r="BL161" i="3"/>
  <c r="AZ161" i="3"/>
  <c r="BH161" i="3"/>
  <c r="AX161" i="3"/>
  <c r="BJ161" i="3"/>
  <c r="AR161" i="3"/>
  <c r="BN161" i="3"/>
  <c r="BB161" i="3"/>
  <c r="BO161" i="3"/>
  <c r="BC161" i="3"/>
  <c r="BG93" i="3"/>
  <c r="BE93" i="3"/>
  <c r="AV93" i="3"/>
  <c r="AZ93" i="3"/>
  <c r="AX93" i="3"/>
  <c r="BJ93" i="3"/>
  <c r="BL93" i="3"/>
  <c r="AU93" i="3"/>
  <c r="AS93" i="3"/>
  <c r="BH93" i="3"/>
  <c r="AR93" i="3"/>
  <c r="BB93" i="3"/>
  <c r="BN93" i="3"/>
  <c r="BC93" i="3"/>
  <c r="BO93" i="3"/>
  <c r="AX25" i="3"/>
  <c r="AS25" i="3"/>
  <c r="BR25" i="3" s="1"/>
  <c r="BL25" i="3"/>
  <c r="BG25" i="3"/>
  <c r="BJ25" i="3"/>
  <c r="BE25" i="3"/>
  <c r="BS25" i="3" s="1"/>
  <c r="AZ25" i="3"/>
  <c r="AV25" i="3"/>
  <c r="AR25" i="3"/>
  <c r="AU25" i="3"/>
  <c r="BH25" i="3"/>
  <c r="BO25" i="3"/>
  <c r="BC25" i="3"/>
  <c r="BN25" i="3"/>
  <c r="BB25" i="3"/>
  <c r="AR124" i="3"/>
  <c r="AZ124" i="3"/>
  <c r="BJ124" i="3"/>
  <c r="AX124" i="3"/>
  <c r="AU124" i="3"/>
  <c r="BL124" i="3"/>
  <c r="BH124" i="3"/>
  <c r="BE124" i="3"/>
  <c r="BG124" i="3"/>
  <c r="AV124" i="3"/>
  <c r="AS124" i="3"/>
  <c r="BC124" i="3"/>
  <c r="BB124" i="3"/>
  <c r="BO124" i="3"/>
  <c r="BN124" i="3"/>
  <c r="BJ56" i="3"/>
  <c r="AU56" i="3"/>
  <c r="BL56" i="3"/>
  <c r="AS56" i="3"/>
  <c r="AV56" i="3"/>
  <c r="BE56" i="3"/>
  <c r="BG56" i="3"/>
  <c r="AZ56" i="3"/>
  <c r="BH56" i="3"/>
  <c r="AX56" i="3"/>
  <c r="AR56" i="3"/>
  <c r="BB56" i="3"/>
  <c r="BO56" i="3"/>
  <c r="BC56" i="3"/>
  <c r="BN56" i="3"/>
  <c r="AR177" i="3"/>
  <c r="BL177" i="3"/>
  <c r="BG177" i="3"/>
  <c r="BE177" i="3"/>
  <c r="AX177" i="3"/>
  <c r="BJ177" i="3"/>
  <c r="AU177" i="3"/>
  <c r="AZ177" i="3"/>
  <c r="BH177" i="3"/>
  <c r="AS177" i="3"/>
  <c r="AV177" i="3"/>
  <c r="BB177" i="3"/>
  <c r="BC177" i="3"/>
  <c r="BO177" i="3"/>
  <c r="BN177" i="3"/>
  <c r="AR109" i="3"/>
  <c r="AU109" i="3"/>
  <c r="BH109" i="3"/>
  <c r="BJ109" i="3"/>
  <c r="AZ109" i="3"/>
  <c r="AX109" i="3"/>
  <c r="AS109" i="3"/>
  <c r="BE109" i="3"/>
  <c r="BG109" i="3"/>
  <c r="AV109" i="3"/>
  <c r="BL109" i="3"/>
  <c r="BO109" i="3"/>
  <c r="BN109" i="3"/>
  <c r="BC109" i="3"/>
  <c r="BB109" i="3"/>
  <c r="AR41" i="3"/>
  <c r="BE41" i="3"/>
  <c r="BG41" i="3"/>
  <c r="AU41" i="3"/>
  <c r="AX41" i="3"/>
  <c r="AZ41" i="3"/>
  <c r="BJ41" i="3"/>
  <c r="AS41" i="3"/>
  <c r="BL41" i="3"/>
  <c r="AV41" i="3"/>
  <c r="BH41" i="3"/>
  <c r="BB41" i="3"/>
  <c r="BO41" i="3"/>
  <c r="BC41" i="3"/>
  <c r="BN41" i="3"/>
  <c r="AZ23" i="3"/>
  <c r="BE23" i="3"/>
  <c r="BS23" i="3" s="1"/>
  <c r="BL23" i="3"/>
  <c r="AV23" i="3"/>
  <c r="AX23" i="3"/>
  <c r="BJ23" i="3"/>
  <c r="AS23" i="3"/>
  <c r="BR23" i="3" s="1"/>
  <c r="BG23" i="3"/>
  <c r="BH23" i="3"/>
  <c r="AR23" i="3"/>
  <c r="AU23" i="3"/>
  <c r="BN23" i="3"/>
  <c r="BC23" i="3"/>
  <c r="BB23" i="3"/>
  <c r="BO23" i="3"/>
  <c r="BH125" i="3"/>
  <c r="BE125" i="3"/>
  <c r="AS125" i="3"/>
  <c r="BL125" i="3"/>
  <c r="AU125" i="3"/>
  <c r="AX125" i="3"/>
  <c r="AZ125" i="3"/>
  <c r="AV125" i="3"/>
  <c r="BG125" i="3"/>
  <c r="BJ125" i="3"/>
  <c r="AR125" i="3"/>
  <c r="BC125" i="3"/>
  <c r="BN125" i="3"/>
  <c r="BB125" i="3"/>
  <c r="BO125" i="3"/>
  <c r="BG57" i="3"/>
  <c r="AX57" i="3"/>
  <c r="AU57" i="3"/>
  <c r="BJ57" i="3"/>
  <c r="AV57" i="3"/>
  <c r="BE57" i="3"/>
  <c r="AZ57" i="3"/>
  <c r="BH57" i="3"/>
  <c r="AR57" i="3"/>
  <c r="AS57" i="3"/>
  <c r="BL57" i="3"/>
  <c r="BO57" i="3"/>
  <c r="BC57" i="3"/>
  <c r="BB57" i="3"/>
  <c r="BN57" i="3"/>
  <c r="BH156" i="3"/>
  <c r="AX156" i="3"/>
  <c r="AU156" i="3"/>
  <c r="AZ156" i="3"/>
  <c r="BJ156" i="3"/>
  <c r="BL156" i="3"/>
  <c r="AS156" i="3"/>
  <c r="AV156" i="3"/>
  <c r="BE156" i="3"/>
  <c r="BG156" i="3"/>
  <c r="AR156" i="3"/>
  <c r="BB156" i="3"/>
  <c r="BN156" i="3"/>
  <c r="BO156" i="3"/>
  <c r="BC156" i="3"/>
  <c r="BL88" i="3"/>
  <c r="AZ88" i="3"/>
  <c r="BH88" i="3"/>
  <c r="AS88" i="3"/>
  <c r="BE88" i="3"/>
  <c r="BJ88" i="3"/>
  <c r="AX88" i="3"/>
  <c r="AV88" i="3"/>
  <c r="BG88" i="3"/>
  <c r="AU88" i="3"/>
  <c r="AR88" i="3"/>
  <c r="BB88" i="3"/>
  <c r="BN88" i="3"/>
  <c r="BC88" i="3"/>
  <c r="BO88" i="3"/>
  <c r="BL20" i="3"/>
  <c r="AS20" i="3"/>
  <c r="BH20" i="3"/>
  <c r="AZ20" i="3"/>
  <c r="AU20" i="3"/>
  <c r="BG20" i="3"/>
  <c r="AX20" i="3"/>
  <c r="AV20" i="3"/>
  <c r="AR20" i="3"/>
  <c r="BJ20" i="3"/>
  <c r="BE20" i="3"/>
  <c r="BB20" i="3"/>
  <c r="BC20" i="3"/>
  <c r="BO20" i="3"/>
  <c r="BN20" i="3"/>
  <c r="AR179" i="3"/>
  <c r="AZ179" i="3"/>
  <c r="BE179" i="3"/>
  <c r="AU179" i="3"/>
  <c r="BG179" i="3"/>
  <c r="BJ179" i="3"/>
  <c r="AS179" i="3"/>
  <c r="AV179" i="3"/>
  <c r="BH179" i="3"/>
  <c r="BL179" i="3"/>
  <c r="AX179" i="3"/>
  <c r="BN179" i="3"/>
  <c r="BC179" i="3"/>
  <c r="BO179" i="3"/>
  <c r="BB179" i="3"/>
  <c r="BH111" i="3"/>
  <c r="BE111" i="3"/>
  <c r="BG111" i="3"/>
  <c r="BJ111" i="3"/>
  <c r="AV111" i="3"/>
  <c r="BL111" i="3"/>
  <c r="AZ111" i="3"/>
  <c r="AX111" i="3"/>
  <c r="AS111" i="3"/>
  <c r="AU111" i="3"/>
  <c r="AR111" i="3"/>
  <c r="BN111" i="3"/>
  <c r="BC111" i="3"/>
  <c r="BO111" i="3"/>
  <c r="BB111" i="3"/>
  <c r="AR43" i="3"/>
  <c r="BJ43" i="3"/>
  <c r="AS43" i="3"/>
  <c r="BL43" i="3"/>
  <c r="AV43" i="3"/>
  <c r="AU43" i="3"/>
  <c r="BE43" i="3"/>
  <c r="BG43" i="3"/>
  <c r="BH43" i="3"/>
  <c r="AX43" i="3"/>
  <c r="AZ43" i="3"/>
  <c r="BN43" i="3"/>
  <c r="BB43" i="3"/>
  <c r="BO43" i="3"/>
  <c r="BC43" i="3"/>
  <c r="AV180" i="3"/>
  <c r="BH180" i="3"/>
  <c r="AZ180" i="3"/>
  <c r="BE180" i="3"/>
  <c r="AS180" i="3"/>
  <c r="AX180" i="3"/>
  <c r="BL180" i="3"/>
  <c r="BG180" i="3"/>
  <c r="BJ180" i="3"/>
  <c r="AU180" i="3"/>
  <c r="AR180" i="3"/>
  <c r="BC180" i="3"/>
  <c r="BN180" i="3"/>
  <c r="BB180" i="3"/>
  <c r="BO180" i="3"/>
  <c r="BL112" i="3"/>
  <c r="BH112" i="3"/>
  <c r="AS112" i="3"/>
  <c r="AU112" i="3"/>
  <c r="BJ112" i="3"/>
  <c r="AZ112" i="3"/>
  <c r="BE112" i="3"/>
  <c r="BG112" i="3"/>
  <c r="AV112" i="3"/>
  <c r="AX112" i="3"/>
  <c r="AR112" i="3"/>
  <c r="BN112" i="3"/>
  <c r="BB112" i="3"/>
  <c r="BO112" i="3"/>
  <c r="BC112" i="3"/>
  <c r="BG44" i="3"/>
  <c r="AV44" i="3"/>
  <c r="BH44" i="3"/>
  <c r="BJ44" i="3"/>
  <c r="AU44" i="3"/>
  <c r="AX44" i="3"/>
  <c r="AZ44" i="3"/>
  <c r="BL44" i="3"/>
  <c r="AS44" i="3"/>
  <c r="BE44" i="3"/>
  <c r="AR44" i="3"/>
  <c r="BO44" i="3"/>
  <c r="BN44" i="3"/>
  <c r="BC44" i="3"/>
  <c r="BB44" i="3"/>
  <c r="BL157" i="3"/>
  <c r="AU157" i="3"/>
  <c r="BG157" i="3"/>
  <c r="AX157" i="3"/>
  <c r="AZ157" i="3"/>
  <c r="BH157" i="3"/>
  <c r="BE157" i="3"/>
  <c r="BJ157" i="3"/>
  <c r="AS157" i="3"/>
  <c r="AV157" i="3"/>
  <c r="AR157" i="3"/>
  <c r="BN157" i="3"/>
  <c r="BO157" i="3"/>
  <c r="BC157" i="3"/>
  <c r="BB157" i="3"/>
  <c r="AR89" i="3"/>
  <c r="BG89" i="3"/>
  <c r="BE89" i="3"/>
  <c r="BJ89" i="3"/>
  <c r="AZ89" i="3"/>
  <c r="AX89" i="3"/>
  <c r="AV89" i="3"/>
  <c r="BL89" i="3"/>
  <c r="AU89" i="3"/>
  <c r="AS89" i="3"/>
  <c r="BH89" i="3"/>
  <c r="BN89" i="3"/>
  <c r="BC89" i="3"/>
  <c r="BO89" i="3"/>
  <c r="BB89" i="3"/>
  <c r="BL21" i="3"/>
  <c r="BE21" i="3"/>
  <c r="BS21" i="3" s="1"/>
  <c r="BJ21" i="3"/>
  <c r="AV21" i="3"/>
  <c r="AX21" i="3"/>
  <c r="AZ21" i="3"/>
  <c r="BG21" i="3"/>
  <c r="AU21" i="3"/>
  <c r="BH21" i="3"/>
  <c r="AS21" i="3"/>
  <c r="BR21" i="3" s="1"/>
  <c r="AR21" i="3"/>
  <c r="BC21" i="3"/>
  <c r="BO21" i="3"/>
  <c r="BN21" i="3"/>
  <c r="BB21" i="3"/>
  <c r="BG144" i="3"/>
  <c r="AU144" i="3"/>
  <c r="BL144" i="3"/>
  <c r="AZ144" i="3"/>
  <c r="AX144" i="3"/>
  <c r="BH144" i="3"/>
  <c r="AS144" i="3"/>
  <c r="BE144" i="3"/>
  <c r="AV144" i="3"/>
  <c r="BJ144" i="3"/>
  <c r="AR144" i="3"/>
  <c r="BC144" i="3"/>
  <c r="BN144" i="3"/>
  <c r="BO144" i="3"/>
  <c r="BB144" i="3"/>
  <c r="AR76" i="3"/>
  <c r="AV76" i="3"/>
  <c r="AU76" i="3"/>
  <c r="AZ76" i="3"/>
  <c r="BE76" i="3"/>
  <c r="BJ76" i="3"/>
  <c r="BH76" i="3"/>
  <c r="BG76" i="3"/>
  <c r="AX76" i="3"/>
  <c r="AS76" i="3"/>
  <c r="BL76" i="3"/>
  <c r="BB76" i="3"/>
  <c r="BO76" i="3"/>
  <c r="BN76" i="3"/>
  <c r="BC76" i="3"/>
  <c r="AZ175" i="3"/>
  <c r="BL175" i="3"/>
  <c r="BE175" i="3"/>
  <c r="BH175" i="3"/>
  <c r="AV175" i="3"/>
  <c r="AU175" i="3"/>
  <c r="BG175" i="3"/>
  <c r="AX175" i="3"/>
  <c r="AS175" i="3"/>
  <c r="BJ175" i="3"/>
  <c r="AR175" i="3"/>
  <c r="BC175" i="3"/>
  <c r="BN175" i="3"/>
  <c r="BB175" i="3"/>
  <c r="BO175" i="3"/>
  <c r="AR107" i="3"/>
  <c r="BH107" i="3"/>
  <c r="BL107" i="3"/>
  <c r="AV107" i="3"/>
  <c r="AX107" i="3"/>
  <c r="AS107" i="3"/>
  <c r="BJ107" i="3"/>
  <c r="BG107" i="3"/>
  <c r="BE107" i="3"/>
  <c r="AZ107" i="3"/>
  <c r="AU107" i="3"/>
  <c r="BC107" i="3"/>
  <c r="BO107" i="3"/>
  <c r="BN107" i="3"/>
  <c r="BB107" i="3"/>
  <c r="AR39" i="3"/>
  <c r="BJ39" i="3"/>
  <c r="AS39" i="3"/>
  <c r="BL39" i="3"/>
  <c r="AV39" i="3"/>
  <c r="BH39" i="3"/>
  <c r="BE39" i="3"/>
  <c r="BG39" i="3"/>
  <c r="AU39" i="3"/>
  <c r="AX39" i="3"/>
  <c r="AZ39" i="3"/>
  <c r="BO39" i="3"/>
  <c r="BN39" i="3"/>
  <c r="BB39" i="3"/>
  <c r="BC39" i="3"/>
  <c r="AR160" i="3"/>
  <c r="BE160" i="3"/>
  <c r="BG160" i="3"/>
  <c r="AU160" i="3"/>
  <c r="AS160" i="3"/>
  <c r="AV160" i="3"/>
  <c r="BH160" i="3"/>
  <c r="BL160" i="3"/>
  <c r="AX160" i="3"/>
  <c r="BJ160" i="3"/>
  <c r="AZ160" i="3"/>
  <c r="BC160" i="3"/>
  <c r="BB160" i="3"/>
  <c r="BN160" i="3"/>
  <c r="BO160" i="3"/>
  <c r="BL92" i="3"/>
  <c r="AV92" i="3"/>
  <c r="AU92" i="3"/>
  <c r="BE92" i="3"/>
  <c r="AZ92" i="3"/>
  <c r="AX92" i="3"/>
  <c r="AS92" i="3"/>
  <c r="BJ92" i="3"/>
  <c r="BH92" i="3"/>
  <c r="BG92" i="3"/>
  <c r="AR92" i="3"/>
  <c r="BN92" i="3"/>
  <c r="BB92" i="3"/>
  <c r="BO92" i="3"/>
  <c r="BC92" i="3"/>
  <c r="BH24" i="3"/>
  <c r="AU24" i="3"/>
  <c r="BJ24" i="3"/>
  <c r="AV24" i="3"/>
  <c r="BE24" i="3"/>
  <c r="BS24" i="3" s="1"/>
  <c r="AS24" i="3"/>
  <c r="BR24" i="3" s="1"/>
  <c r="BL24" i="3"/>
  <c r="AZ24" i="3"/>
  <c r="BG24" i="3"/>
  <c r="AR24" i="3"/>
  <c r="AX24" i="3"/>
  <c r="BO24" i="3"/>
  <c r="BN24" i="3"/>
  <c r="BC24" i="3"/>
  <c r="BB24" i="3"/>
  <c r="AR176" i="3"/>
  <c r="BJ176" i="3"/>
  <c r="AX176" i="3"/>
  <c r="AU176" i="3"/>
  <c r="AV176" i="3"/>
  <c r="BG176" i="3"/>
  <c r="BL176" i="3"/>
  <c r="AS176" i="3"/>
  <c r="BE176" i="3"/>
  <c r="AZ176" i="3"/>
  <c r="BH176" i="3"/>
  <c r="BB176" i="3"/>
  <c r="BO176" i="3"/>
  <c r="BN176" i="3"/>
  <c r="BC176" i="3"/>
  <c r="BG108" i="3"/>
  <c r="AV108" i="3"/>
  <c r="AZ108" i="3"/>
  <c r="AU108" i="3"/>
  <c r="BJ108" i="3"/>
  <c r="BH108" i="3"/>
  <c r="AS108" i="3"/>
  <c r="BL108" i="3"/>
  <c r="BE108" i="3"/>
  <c r="AX108" i="3"/>
  <c r="AR108" i="3"/>
  <c r="BC108" i="3"/>
  <c r="BO108" i="3"/>
  <c r="BB108" i="3"/>
  <c r="BN108" i="3"/>
  <c r="BG40" i="3"/>
  <c r="AV40" i="3"/>
  <c r="AS40" i="3"/>
  <c r="BE40" i="3"/>
  <c r="BH40" i="3"/>
  <c r="BJ40" i="3"/>
  <c r="AU40" i="3"/>
  <c r="BL40" i="3"/>
  <c r="AZ40" i="3"/>
  <c r="AX40" i="3"/>
  <c r="AR40" i="3"/>
  <c r="BC40" i="3"/>
  <c r="BO40" i="3"/>
  <c r="BN40" i="3"/>
  <c r="BB40" i="3"/>
  <c r="L10" i="2"/>
  <c r="BD10" i="3"/>
  <c r="AT10" i="3"/>
  <c r="AY10" i="3"/>
  <c r="BA10" i="3"/>
  <c r="BF10" i="3"/>
  <c r="BM10" i="3"/>
  <c r="BK10" i="3"/>
  <c r="BP10" i="3"/>
  <c r="J7" i="2"/>
  <c r="W15" i="2"/>
  <c r="BN15" i="3"/>
  <c r="BJ15" i="3"/>
  <c r="AB15" i="2"/>
  <c r="F15" i="2"/>
  <c r="M15" i="2"/>
  <c r="AR15" i="3"/>
  <c r="BH15" i="3"/>
  <c r="AS15" i="3"/>
  <c r="BB15" i="3"/>
  <c r="Y15" i="2"/>
  <c r="H15" i="2"/>
  <c r="AX15" i="3"/>
  <c r="I15" i="2"/>
  <c r="AV15" i="3"/>
  <c r="BG15" i="3"/>
  <c r="BC15" i="3"/>
  <c r="BL15" i="3"/>
  <c r="K15" i="2"/>
  <c r="T15" i="2"/>
  <c r="AU15" i="3"/>
  <c r="U15" i="2"/>
  <c r="BO15" i="3"/>
  <c r="AZ15" i="3"/>
  <c r="AA15" i="2"/>
  <c r="R15" i="2"/>
  <c r="K5" i="1"/>
  <c r="AD15" i="2"/>
  <c r="BE15" i="3"/>
  <c r="BS15" i="3" s="1"/>
  <c r="BK9" i="3"/>
  <c r="V5" i="2"/>
  <c r="AG32" i="4"/>
  <c r="AW32" i="4"/>
  <c r="AR32" i="4"/>
  <c r="AD32" i="4"/>
  <c r="AT32" i="4"/>
  <c r="AQ32" i="4"/>
  <c r="AB32" i="4"/>
  <c r="AK32" i="4"/>
  <c r="AH32" i="4"/>
  <c r="AX32" i="4"/>
  <c r="AV32" i="4"/>
  <c r="AE32" i="4"/>
  <c r="AU32" i="4"/>
  <c r="AJ32" i="4"/>
  <c r="AN32" i="4"/>
  <c r="AO32" i="4"/>
  <c r="AL32" i="4"/>
  <c r="AI32" i="4"/>
  <c r="Z5" i="2"/>
  <c r="AC32" i="4"/>
  <c r="AS32" i="4"/>
  <c r="AF32" i="4"/>
  <c r="AP32" i="4"/>
  <c r="AM32" i="4"/>
  <c r="AA32" i="4"/>
  <c r="J4" i="2"/>
  <c r="Z10" i="2"/>
  <c r="N10" i="2"/>
  <c r="G10" i="2"/>
  <c r="J3" i="2"/>
  <c r="BA3" i="3"/>
  <c r="Z8" i="2"/>
  <c r="V8" i="2"/>
  <c r="N8" i="2"/>
  <c r="L8" i="2"/>
  <c r="G8" i="2"/>
  <c r="N6" i="2"/>
  <c r="L6" i="2"/>
  <c r="G6" i="2"/>
  <c r="Z4" i="2"/>
  <c r="V4" i="2"/>
  <c r="X4" i="2"/>
  <c r="S4" i="2"/>
  <c r="N9" i="2"/>
  <c r="L9" i="2"/>
  <c r="G9" i="2"/>
  <c r="Z9" i="2"/>
  <c r="V9" i="2"/>
  <c r="Z3" i="2"/>
  <c r="V3" i="2"/>
  <c r="N3" i="2"/>
  <c r="L3" i="2"/>
  <c r="G3" i="2"/>
  <c r="N5" i="2"/>
  <c r="L5" i="2"/>
  <c r="G5" i="2"/>
  <c r="X8" i="2"/>
  <c r="S8" i="2"/>
  <c r="Z6" i="2"/>
  <c r="V6" i="2"/>
  <c r="X6" i="2"/>
  <c r="S6" i="2"/>
  <c r="N7" i="2"/>
  <c r="L7" i="2"/>
  <c r="G7" i="2"/>
  <c r="X7" i="2"/>
  <c r="S7" i="2"/>
  <c r="Z7" i="2"/>
  <c r="V7" i="2"/>
  <c r="N4" i="2"/>
  <c r="L4" i="2"/>
  <c r="G4" i="2"/>
  <c r="X9" i="2"/>
  <c r="S9" i="2"/>
  <c r="X3" i="2"/>
  <c r="S3" i="2"/>
  <c r="X5" i="2"/>
  <c r="S5" i="2"/>
  <c r="AW3" i="3"/>
  <c r="P30" i="5" s="1"/>
  <c r="AW6" i="3"/>
  <c r="AW9" i="3"/>
  <c r="P36" i="5" s="1"/>
  <c r="BI6" i="3"/>
  <c r="AW5" i="3"/>
  <c r="BI5" i="3"/>
  <c r="AW7" i="3"/>
  <c r="BI7" i="3"/>
  <c r="BI4" i="3"/>
  <c r="AW8" i="3"/>
  <c r="P35" i="5" s="1"/>
  <c r="BI8" i="3"/>
  <c r="BM9" i="3"/>
  <c r="BF9" i="3"/>
  <c r="AW4" i="3"/>
  <c r="P31" i="5" s="1"/>
  <c r="Q30" i="5"/>
  <c r="AT3" i="3"/>
  <c r="AY3" i="3"/>
  <c r="AT4" i="3"/>
  <c r="AY4" i="3"/>
  <c r="BA4" i="3"/>
  <c r="BA8" i="3"/>
  <c r="BA9" i="3"/>
  <c r="BA7" i="3"/>
  <c r="BA5" i="3"/>
  <c r="BA6" i="3"/>
  <c r="BK5" i="3"/>
  <c r="BM5" i="3"/>
  <c r="BF5" i="3"/>
  <c r="BM6" i="3"/>
  <c r="BF6" i="3"/>
  <c r="BK6" i="3"/>
  <c r="BM3" i="3"/>
  <c r="BF3" i="3"/>
  <c r="BK3" i="3"/>
  <c r="BK7" i="3"/>
  <c r="BF7" i="3"/>
  <c r="BM7" i="3"/>
  <c r="BM4" i="3"/>
  <c r="BF4" i="3"/>
  <c r="BK4" i="3"/>
  <c r="BM8" i="3"/>
  <c r="BF8" i="3"/>
  <c r="BK8" i="3"/>
  <c r="AC10" i="2"/>
  <c r="AY7" i="3"/>
  <c r="AT7" i="3"/>
  <c r="AY8" i="3"/>
  <c r="AT8" i="3"/>
  <c r="AY5" i="3"/>
  <c r="AT5" i="3"/>
  <c r="AT6" i="3"/>
  <c r="AY6" i="3"/>
  <c r="AY9" i="3"/>
  <c r="AT9" i="3"/>
  <c r="BI3" i="3"/>
  <c r="S30" i="5"/>
  <c r="AC9" i="2"/>
  <c r="Y8" i="6"/>
  <c r="BD8" i="3"/>
  <c r="BP8" i="3"/>
  <c r="N8" i="6"/>
  <c r="R59" i="5" l="1"/>
  <c r="P114" i="5"/>
  <c r="P128" i="5"/>
  <c r="R72" i="5"/>
  <c r="E3" i="3"/>
  <c r="P60" i="5"/>
  <c r="Q61" i="5"/>
  <c r="BR40" i="3"/>
  <c r="S173" i="5"/>
  <c r="BS176" i="3"/>
  <c r="Q104" i="5"/>
  <c r="BR92" i="3"/>
  <c r="S160" i="5"/>
  <c r="BS160" i="3"/>
  <c r="S172" i="5"/>
  <c r="BS175" i="3"/>
  <c r="Q91" i="5"/>
  <c r="BR76" i="3"/>
  <c r="S101" i="5"/>
  <c r="BS89" i="3"/>
  <c r="Q65" i="5"/>
  <c r="BR44" i="3"/>
  <c r="Q120" i="5"/>
  <c r="BR111" i="3"/>
  <c r="S156" i="5"/>
  <c r="BS156" i="3"/>
  <c r="Q131" i="5"/>
  <c r="BR125" i="3"/>
  <c r="S47" i="5"/>
  <c r="S118" i="5"/>
  <c r="BS109" i="3"/>
  <c r="S74" i="5"/>
  <c r="BS56" i="3"/>
  <c r="S161" i="5"/>
  <c r="BS161" i="3"/>
  <c r="S115" i="5"/>
  <c r="BS106" i="3"/>
  <c r="S171" i="5"/>
  <c r="BS174" i="3"/>
  <c r="Q191" i="5"/>
  <c r="BR197" i="3"/>
  <c r="Q78" i="5"/>
  <c r="BR60" i="3"/>
  <c r="Q134" i="5"/>
  <c r="BR128" i="3"/>
  <c r="S134" i="5"/>
  <c r="BS128" i="3"/>
  <c r="S114" i="5"/>
  <c r="BS105" i="3"/>
  <c r="Q76" i="5"/>
  <c r="BR58" i="3"/>
  <c r="Q186" i="5"/>
  <c r="BR192" i="3"/>
  <c r="S88" i="5"/>
  <c r="BS73" i="3"/>
  <c r="S144" i="5"/>
  <c r="BS141" i="3"/>
  <c r="Q175" i="5"/>
  <c r="BR178" i="3"/>
  <c r="Q149" i="5"/>
  <c r="BR146" i="3"/>
  <c r="Q92" i="5"/>
  <c r="BR77" i="3"/>
  <c r="Q148" i="5"/>
  <c r="BR145" i="3"/>
  <c r="Q72" i="5"/>
  <c r="BR54" i="3"/>
  <c r="S72" i="5"/>
  <c r="BS54" i="3"/>
  <c r="S103" i="5"/>
  <c r="BS91" i="3"/>
  <c r="Q159" i="5"/>
  <c r="BR159" i="3"/>
  <c r="Q146" i="5"/>
  <c r="BR143" i="3"/>
  <c r="S46" i="5"/>
  <c r="Q102" i="5"/>
  <c r="BR90" i="3"/>
  <c r="Q107" i="5"/>
  <c r="BR95" i="3"/>
  <c r="Q162" i="5"/>
  <c r="BR162" i="3"/>
  <c r="Q142" i="5"/>
  <c r="BR139" i="3"/>
  <c r="S142" i="5"/>
  <c r="BS139" i="3"/>
  <c r="S117" i="5"/>
  <c r="BS108" i="3"/>
  <c r="Q173" i="5"/>
  <c r="BR176" i="3"/>
  <c r="Q160" i="5"/>
  <c r="BR160" i="3"/>
  <c r="S91" i="5"/>
  <c r="BS76" i="3"/>
  <c r="S147" i="5"/>
  <c r="BS144" i="3"/>
  <c r="Q101" i="5"/>
  <c r="BR89" i="3"/>
  <c r="Q157" i="5"/>
  <c r="BR157" i="3"/>
  <c r="S121" i="5"/>
  <c r="BS112" i="3"/>
  <c r="Q121" i="5"/>
  <c r="BR112" i="3"/>
  <c r="Q176" i="5"/>
  <c r="BR179" i="3"/>
  <c r="S176" i="5"/>
  <c r="BS179" i="3"/>
  <c r="Q44" i="5"/>
  <c r="BR20" i="3"/>
  <c r="S100" i="5"/>
  <c r="BS88" i="3"/>
  <c r="S131" i="5"/>
  <c r="BS125" i="3"/>
  <c r="Q62" i="5"/>
  <c r="BR41" i="3"/>
  <c r="Q118" i="5"/>
  <c r="BR109" i="3"/>
  <c r="Q174" i="5"/>
  <c r="BR177" i="3"/>
  <c r="S130" i="5"/>
  <c r="BS124" i="3"/>
  <c r="S105" i="5"/>
  <c r="BS93" i="3"/>
  <c r="S79" i="5"/>
  <c r="BS61" i="3"/>
  <c r="S191" i="5"/>
  <c r="BS197" i="3"/>
  <c r="S78" i="5"/>
  <c r="BS60" i="3"/>
  <c r="Q58" i="5"/>
  <c r="Q114" i="5"/>
  <c r="BR105" i="3"/>
  <c r="S89" i="5"/>
  <c r="BS74" i="3"/>
  <c r="S145" i="5"/>
  <c r="BS142" i="3"/>
  <c r="S76" i="5"/>
  <c r="BS58" i="3"/>
  <c r="Q132" i="5"/>
  <c r="BR126" i="3"/>
  <c r="S186" i="5"/>
  <c r="BS192" i="3"/>
  <c r="Q88" i="5"/>
  <c r="BR73" i="3"/>
  <c r="Q63" i="5"/>
  <c r="BR42" i="3"/>
  <c r="S175" i="5"/>
  <c r="BS178" i="3"/>
  <c r="Q185" i="5"/>
  <c r="BR191" i="3"/>
  <c r="S185" i="5"/>
  <c r="BS191" i="3"/>
  <c r="Q93" i="5"/>
  <c r="BR78" i="3"/>
  <c r="S149" i="5"/>
  <c r="BS146" i="3"/>
  <c r="Q188" i="5"/>
  <c r="BR194" i="3"/>
  <c r="Q46" i="5"/>
  <c r="S102" i="5"/>
  <c r="BS90" i="3"/>
  <c r="S77" i="5"/>
  <c r="BS59" i="3"/>
  <c r="S189" i="5"/>
  <c r="BS195" i="3"/>
  <c r="S87" i="5"/>
  <c r="BS72" i="3"/>
  <c r="Q163" i="5"/>
  <c r="BR163" i="3"/>
  <c r="S163" i="5"/>
  <c r="BS163" i="3"/>
  <c r="Q50" i="5"/>
  <c r="Q86" i="5"/>
  <c r="Q48" i="5"/>
  <c r="S60" i="5"/>
  <c r="BS39" i="3"/>
  <c r="Q60" i="5"/>
  <c r="BR39" i="3"/>
  <c r="Q116" i="5"/>
  <c r="BR107" i="3"/>
  <c r="Q172" i="5"/>
  <c r="BR175" i="3"/>
  <c r="Q147" i="5"/>
  <c r="BR144" i="3"/>
  <c r="Q45" i="5"/>
  <c r="S45" i="5"/>
  <c r="Q177" i="5"/>
  <c r="BR180" i="3"/>
  <c r="Q100" i="5"/>
  <c r="Q156" i="5"/>
  <c r="BR156" i="3"/>
  <c r="Q75" i="5"/>
  <c r="BR57" i="3"/>
  <c r="S75" i="5"/>
  <c r="BS57" i="3"/>
  <c r="Q74" i="5"/>
  <c r="BR56" i="3"/>
  <c r="Q130" i="5"/>
  <c r="BR124" i="3"/>
  <c r="S49" i="5"/>
  <c r="Q49" i="5"/>
  <c r="Q105" i="5"/>
  <c r="BR93" i="3"/>
  <c r="Q161" i="5"/>
  <c r="BR161" i="3"/>
  <c r="S59" i="5"/>
  <c r="BS38" i="3"/>
  <c r="Q59" i="5"/>
  <c r="BR38" i="3"/>
  <c r="Q79" i="5"/>
  <c r="BR61" i="3"/>
  <c r="Q135" i="5"/>
  <c r="BR129" i="3"/>
  <c r="S170" i="5"/>
  <c r="BS173" i="3"/>
  <c r="Q145" i="5"/>
  <c r="BR142" i="3"/>
  <c r="S187" i="5"/>
  <c r="BS193" i="3"/>
  <c r="Q187" i="5"/>
  <c r="BR193" i="3"/>
  <c r="S132" i="5"/>
  <c r="BS126" i="3"/>
  <c r="S119" i="5"/>
  <c r="BS110" i="3"/>
  <c r="S129" i="5"/>
  <c r="BS123" i="3"/>
  <c r="S92" i="5"/>
  <c r="BS77" i="3"/>
  <c r="S128" i="5"/>
  <c r="BS122" i="3"/>
  <c r="S159" i="5"/>
  <c r="BS159" i="3"/>
  <c r="S90" i="5"/>
  <c r="S158" i="5"/>
  <c r="BS158" i="3"/>
  <c r="S133" i="5"/>
  <c r="BS127" i="3"/>
  <c r="Q143" i="5"/>
  <c r="BR140" i="3"/>
  <c r="S51" i="5"/>
  <c r="S107" i="5"/>
  <c r="BS95" i="3"/>
  <c r="S50" i="5"/>
  <c r="S106" i="5"/>
  <c r="BS94" i="3"/>
  <c r="S162" i="5"/>
  <c r="BS162" i="3"/>
  <c r="Q184" i="5"/>
  <c r="BR190" i="3"/>
  <c r="S184" i="5"/>
  <c r="BS190" i="3"/>
  <c r="S61" i="5"/>
  <c r="BS40" i="3"/>
  <c r="Q117" i="5"/>
  <c r="BR108" i="3"/>
  <c r="S48" i="5"/>
  <c r="S104" i="5"/>
  <c r="BS92" i="3"/>
  <c r="S116" i="5"/>
  <c r="BS107" i="3"/>
  <c r="S157" i="5"/>
  <c r="BS157" i="3"/>
  <c r="S65" i="5"/>
  <c r="BS44" i="3"/>
  <c r="S177" i="5"/>
  <c r="BS180" i="3"/>
  <c r="S64" i="5"/>
  <c r="BS43" i="3"/>
  <c r="Q64" i="5"/>
  <c r="BR43" i="3"/>
  <c r="S120" i="5"/>
  <c r="BS111" i="3"/>
  <c r="Q47" i="5"/>
  <c r="S62" i="5"/>
  <c r="BS41" i="3"/>
  <c r="S174" i="5"/>
  <c r="BS177" i="3"/>
  <c r="Q115" i="5"/>
  <c r="BR106" i="3"/>
  <c r="Q171" i="5"/>
  <c r="BR174" i="3"/>
  <c r="S135" i="5"/>
  <c r="BS129" i="3"/>
  <c r="S58" i="5"/>
  <c r="BS37" i="3"/>
  <c r="Q170" i="5"/>
  <c r="BR173" i="3"/>
  <c r="Q89" i="5"/>
  <c r="BR74" i="3"/>
  <c r="Q144" i="5"/>
  <c r="BR141" i="3"/>
  <c r="S63" i="5"/>
  <c r="BS42" i="3"/>
  <c r="Q119" i="5"/>
  <c r="BR110" i="3"/>
  <c r="S73" i="5"/>
  <c r="BS55" i="3"/>
  <c r="Q73" i="5"/>
  <c r="BR55" i="3"/>
  <c r="Q129" i="5"/>
  <c r="BR123" i="3"/>
  <c r="S93" i="5"/>
  <c r="BS78" i="3"/>
  <c r="S190" i="5"/>
  <c r="BS196" i="3"/>
  <c r="Q190" i="5"/>
  <c r="BR196" i="3"/>
  <c r="S148" i="5"/>
  <c r="BS145" i="3"/>
  <c r="Q128" i="5"/>
  <c r="BR122" i="3"/>
  <c r="Q103" i="5"/>
  <c r="BR91" i="3"/>
  <c r="S188" i="5"/>
  <c r="BS194" i="3"/>
  <c r="Q90" i="5"/>
  <c r="BR75" i="3"/>
  <c r="S146" i="5"/>
  <c r="BS143" i="3"/>
  <c r="Q158" i="5"/>
  <c r="BR158" i="3"/>
  <c r="Q77" i="5"/>
  <c r="BR59" i="3"/>
  <c r="Q133" i="5"/>
  <c r="BR127" i="3"/>
  <c r="Q189" i="5"/>
  <c r="BR195" i="3"/>
  <c r="Q87" i="5"/>
  <c r="BR72" i="3"/>
  <c r="S143" i="5"/>
  <c r="BS140" i="3"/>
  <c r="Q51" i="5"/>
  <c r="Q106" i="5"/>
  <c r="BR94" i="3"/>
  <c r="BI197" i="3"/>
  <c r="R191" i="5"/>
  <c r="BI196" i="3"/>
  <c r="R190" i="5"/>
  <c r="BI192" i="3"/>
  <c r="R186" i="5"/>
  <c r="AW191" i="3"/>
  <c r="P185" i="5"/>
  <c r="AW196" i="3"/>
  <c r="P190" i="5"/>
  <c r="BI194" i="3"/>
  <c r="R188" i="5"/>
  <c r="AW195" i="3"/>
  <c r="P189" i="5"/>
  <c r="AW197" i="3"/>
  <c r="P191" i="5"/>
  <c r="AW193" i="3"/>
  <c r="P187" i="5"/>
  <c r="AW192" i="3"/>
  <c r="P186" i="5"/>
  <c r="BI191" i="3"/>
  <c r="R185" i="5"/>
  <c r="BI195" i="3"/>
  <c r="R189" i="5"/>
  <c r="BI193" i="3"/>
  <c r="R187" i="5"/>
  <c r="AW194" i="3"/>
  <c r="P188" i="5"/>
  <c r="R156" i="5"/>
  <c r="R170" i="5"/>
  <c r="P170" i="5"/>
  <c r="AW176" i="3"/>
  <c r="P173" i="5"/>
  <c r="AW175" i="3"/>
  <c r="P172" i="5"/>
  <c r="AW180" i="3"/>
  <c r="P177" i="5"/>
  <c r="BI174" i="3"/>
  <c r="R171" i="5"/>
  <c r="AW174" i="3"/>
  <c r="P171" i="5"/>
  <c r="P184" i="5"/>
  <c r="AW178" i="3"/>
  <c r="P175" i="5"/>
  <c r="BI176" i="3"/>
  <c r="R173" i="5"/>
  <c r="BI180" i="3"/>
  <c r="R177" i="5"/>
  <c r="BI179" i="3"/>
  <c r="R176" i="5"/>
  <c r="R184" i="5"/>
  <c r="BI175" i="3"/>
  <c r="R172" i="5"/>
  <c r="AW179" i="3"/>
  <c r="P176" i="5"/>
  <c r="AW177" i="3"/>
  <c r="P174" i="5"/>
  <c r="BI177" i="3"/>
  <c r="R174" i="5"/>
  <c r="BI178" i="3"/>
  <c r="R175" i="5"/>
  <c r="P156" i="5"/>
  <c r="BI157" i="3"/>
  <c r="R157" i="5"/>
  <c r="AW161" i="3"/>
  <c r="P161" i="5"/>
  <c r="BI161" i="3"/>
  <c r="R161" i="5"/>
  <c r="BI162" i="3"/>
  <c r="R162" i="5"/>
  <c r="BI159" i="3"/>
  <c r="R159" i="5"/>
  <c r="BI158" i="3"/>
  <c r="R158" i="5"/>
  <c r="AW163" i="3"/>
  <c r="P163" i="5"/>
  <c r="AW159" i="3"/>
  <c r="P159" i="5"/>
  <c r="AW158" i="3"/>
  <c r="P158" i="5"/>
  <c r="BI163" i="3"/>
  <c r="R163" i="5"/>
  <c r="AW160" i="3"/>
  <c r="P160" i="5"/>
  <c r="BI160" i="3"/>
  <c r="R160" i="5"/>
  <c r="AW157" i="3"/>
  <c r="P157" i="5"/>
  <c r="AW162" i="3"/>
  <c r="P162" i="5"/>
  <c r="R142" i="5"/>
  <c r="AW145" i="3"/>
  <c r="P148" i="5"/>
  <c r="AW146" i="3"/>
  <c r="P149" i="5"/>
  <c r="BI145" i="3"/>
  <c r="R148" i="5"/>
  <c r="AW143" i="3"/>
  <c r="P146" i="5"/>
  <c r="AW140" i="3"/>
  <c r="P143" i="5"/>
  <c r="AW144" i="3"/>
  <c r="P147" i="5"/>
  <c r="AW142" i="3"/>
  <c r="P145" i="5"/>
  <c r="AW141" i="3"/>
  <c r="P144" i="5"/>
  <c r="BI146" i="3"/>
  <c r="R149" i="5"/>
  <c r="BI144" i="3"/>
  <c r="R147" i="5"/>
  <c r="BI142" i="3"/>
  <c r="R145" i="5"/>
  <c r="BI141" i="3"/>
  <c r="R144" i="5"/>
  <c r="BI143" i="3"/>
  <c r="R146" i="5"/>
  <c r="BI140" i="3"/>
  <c r="R143" i="5"/>
  <c r="P142" i="5"/>
  <c r="BI129" i="3"/>
  <c r="R135" i="5"/>
  <c r="BI128" i="3"/>
  <c r="R134" i="5"/>
  <c r="AW126" i="3"/>
  <c r="P132" i="5"/>
  <c r="AW123" i="3"/>
  <c r="P129" i="5"/>
  <c r="BI123" i="3"/>
  <c r="R129" i="5"/>
  <c r="BI127" i="3"/>
  <c r="R133" i="5"/>
  <c r="BI125" i="3"/>
  <c r="R131" i="5"/>
  <c r="AW125" i="3"/>
  <c r="P131" i="5"/>
  <c r="AW129" i="3"/>
  <c r="P135" i="5"/>
  <c r="AW128" i="3"/>
  <c r="P134" i="5"/>
  <c r="BI124" i="3"/>
  <c r="R130" i="5"/>
  <c r="AW124" i="3"/>
  <c r="P130" i="5"/>
  <c r="BI126" i="3"/>
  <c r="R132" i="5"/>
  <c r="AW127" i="3"/>
  <c r="P133" i="5"/>
  <c r="AW107" i="3"/>
  <c r="P116" i="5"/>
  <c r="BI106" i="3"/>
  <c r="R115" i="5"/>
  <c r="R128" i="5"/>
  <c r="AW108" i="3"/>
  <c r="P117" i="5"/>
  <c r="BI111" i="3"/>
  <c r="R120" i="5"/>
  <c r="BI110" i="3"/>
  <c r="R119" i="5"/>
  <c r="BI108" i="3"/>
  <c r="R117" i="5"/>
  <c r="AW109" i="3"/>
  <c r="P118" i="5"/>
  <c r="AW111" i="3"/>
  <c r="P120" i="5"/>
  <c r="BI109" i="3"/>
  <c r="R118" i="5"/>
  <c r="AW106" i="3"/>
  <c r="P115" i="5"/>
  <c r="AW110" i="3"/>
  <c r="P119" i="5"/>
  <c r="BI107" i="3"/>
  <c r="R116" i="5"/>
  <c r="BI112" i="3"/>
  <c r="R121" i="5"/>
  <c r="AW112" i="3"/>
  <c r="P121" i="5"/>
  <c r="R114" i="5"/>
  <c r="R100" i="5"/>
  <c r="P100" i="5"/>
  <c r="BR88" i="3" s="1"/>
  <c r="AW90" i="3"/>
  <c r="P102" i="5"/>
  <c r="BI90" i="3"/>
  <c r="R102" i="5"/>
  <c r="BI92" i="3"/>
  <c r="R104" i="5"/>
  <c r="BI89" i="3"/>
  <c r="R101" i="5"/>
  <c r="AW95" i="3"/>
  <c r="P107" i="5"/>
  <c r="BI94" i="3"/>
  <c r="R106" i="5"/>
  <c r="AW89" i="3"/>
  <c r="P101" i="5"/>
  <c r="BI91" i="3"/>
  <c r="R103" i="5"/>
  <c r="AW91" i="3"/>
  <c r="P103" i="5"/>
  <c r="BI95" i="3"/>
  <c r="R107" i="5"/>
  <c r="AW94" i="3"/>
  <c r="P106" i="5"/>
  <c r="BI73" i="3"/>
  <c r="R88" i="5"/>
  <c r="BI77" i="3"/>
  <c r="R92" i="5"/>
  <c r="BI72" i="3"/>
  <c r="R87" i="5"/>
  <c r="P62" i="5"/>
  <c r="AW77" i="3"/>
  <c r="P92" i="5"/>
  <c r="AW72" i="3"/>
  <c r="P87" i="5"/>
  <c r="BI76" i="3"/>
  <c r="R91" i="5"/>
  <c r="BI74" i="3"/>
  <c r="R89" i="5"/>
  <c r="R86" i="5"/>
  <c r="AW76" i="3"/>
  <c r="P91" i="5"/>
  <c r="AW74" i="3"/>
  <c r="P89" i="5"/>
  <c r="AW73" i="3"/>
  <c r="P88" i="5"/>
  <c r="BI78" i="3"/>
  <c r="R93" i="5"/>
  <c r="R63" i="5"/>
  <c r="P59" i="5"/>
  <c r="BI58" i="3"/>
  <c r="R76" i="5"/>
  <c r="R65" i="5"/>
  <c r="P64" i="5"/>
  <c r="AW56" i="3"/>
  <c r="P74" i="5"/>
  <c r="BI60" i="3"/>
  <c r="R78" i="5"/>
  <c r="BI55" i="3"/>
  <c r="R73" i="5"/>
  <c r="AW59" i="3"/>
  <c r="P77" i="5"/>
  <c r="R61" i="5"/>
  <c r="R64" i="5"/>
  <c r="R62" i="5"/>
  <c r="AW60" i="3"/>
  <c r="P78" i="5"/>
  <c r="P58" i="5"/>
  <c r="BR37" i="3" s="1"/>
  <c r="R58" i="5"/>
  <c r="P63" i="5"/>
  <c r="AW55" i="3"/>
  <c r="P73" i="5"/>
  <c r="P72" i="5"/>
  <c r="BI59" i="3"/>
  <c r="R77" i="5"/>
  <c r="AW57" i="3"/>
  <c r="P75" i="5"/>
  <c r="BI56" i="3"/>
  <c r="R74" i="5"/>
  <c r="BI61" i="3"/>
  <c r="R79" i="5"/>
  <c r="AW39" i="3"/>
  <c r="BI44" i="3"/>
  <c r="AW43" i="3"/>
  <c r="BI42" i="3"/>
  <c r="AW41" i="3"/>
  <c r="AW38" i="3"/>
  <c r="BI40" i="3"/>
  <c r="BI43" i="3"/>
  <c r="BI41" i="3"/>
  <c r="AW42" i="3"/>
  <c r="AW93" i="3"/>
  <c r="P105" i="5" s="1"/>
  <c r="BI38" i="3"/>
  <c r="BD59" i="3"/>
  <c r="BD127" i="3"/>
  <c r="BD27" i="3"/>
  <c r="BP163" i="3"/>
  <c r="AW21" i="3"/>
  <c r="P45" i="5" s="1"/>
  <c r="BI25" i="3"/>
  <c r="R49" i="5"/>
  <c r="AW27" i="3"/>
  <c r="P51" i="5" s="1"/>
  <c r="BI27" i="3"/>
  <c r="R51" i="5"/>
  <c r="AW24" i="3"/>
  <c r="P48" i="5"/>
  <c r="BI23" i="3"/>
  <c r="R47" i="5"/>
  <c r="AW25" i="3"/>
  <c r="P49" i="5"/>
  <c r="BI22" i="3"/>
  <c r="R46" i="5"/>
  <c r="BI24" i="3"/>
  <c r="R48" i="5"/>
  <c r="AW23" i="3"/>
  <c r="P47" i="5"/>
  <c r="BI26" i="3"/>
  <c r="R50" i="5"/>
  <c r="BD22" i="3"/>
  <c r="BP162" i="3"/>
  <c r="BP195" i="3"/>
  <c r="BA40" i="3"/>
  <c r="BD108" i="3"/>
  <c r="BD174" i="3"/>
  <c r="BP141" i="3"/>
  <c r="BD145" i="3"/>
  <c r="BP194" i="3"/>
  <c r="BD89" i="3"/>
  <c r="BD39" i="3"/>
  <c r="BD177" i="3"/>
  <c r="BP126" i="3"/>
  <c r="BP92" i="3"/>
  <c r="BP89" i="3"/>
  <c r="BD112" i="3"/>
  <c r="AW40" i="3"/>
  <c r="P61" i="5" s="1"/>
  <c r="AW92" i="3"/>
  <c r="P104" i="5" s="1"/>
  <c r="BP160" i="3"/>
  <c r="BP39" i="3"/>
  <c r="BP76" i="3"/>
  <c r="BP144" i="3"/>
  <c r="BP44" i="3"/>
  <c r="AW44" i="3"/>
  <c r="P65" i="5" s="1"/>
  <c r="BP112" i="3"/>
  <c r="BP179" i="3"/>
  <c r="BI57" i="3"/>
  <c r="R75" i="5" s="1"/>
  <c r="BD23" i="3"/>
  <c r="BP177" i="3"/>
  <c r="BD124" i="3"/>
  <c r="BD38" i="3"/>
  <c r="BP106" i="3"/>
  <c r="BP197" i="3"/>
  <c r="BP60" i="3"/>
  <c r="BD142" i="3"/>
  <c r="BD141" i="3"/>
  <c r="BP110" i="3"/>
  <c r="BP191" i="3"/>
  <c r="BP146" i="3"/>
  <c r="BD77" i="3"/>
  <c r="BP145" i="3"/>
  <c r="BI75" i="3"/>
  <c r="R90" i="5" s="1"/>
  <c r="BS75" i="3" s="1"/>
  <c r="BP143" i="3"/>
  <c r="BP158" i="3"/>
  <c r="BP59" i="3"/>
  <c r="BP27" i="3"/>
  <c r="BD26" i="3"/>
  <c r="BD162" i="3"/>
  <c r="BD144" i="3"/>
  <c r="BP157" i="3"/>
  <c r="BD74" i="3"/>
  <c r="BP58" i="3"/>
  <c r="BP123" i="3"/>
  <c r="BP77" i="3"/>
  <c r="BP108" i="3"/>
  <c r="BP56" i="3"/>
  <c r="BD93" i="3"/>
  <c r="BP129" i="3"/>
  <c r="BD193" i="3"/>
  <c r="AW58" i="3"/>
  <c r="P76" i="5" s="1"/>
  <c r="BP22" i="3"/>
  <c r="BD72" i="3"/>
  <c r="BD94" i="3"/>
  <c r="AY24" i="3"/>
  <c r="AT24" i="3"/>
  <c r="BA24" i="3"/>
  <c r="BD92" i="3"/>
  <c r="BK39" i="3"/>
  <c r="BM39" i="3"/>
  <c r="BF39" i="3"/>
  <c r="AY39" i="3"/>
  <c r="BA39" i="3"/>
  <c r="AT39" i="3"/>
  <c r="BP107" i="3"/>
  <c r="AT107" i="3"/>
  <c r="AY107" i="3"/>
  <c r="BA107" i="3"/>
  <c r="BP175" i="3"/>
  <c r="BA175" i="3"/>
  <c r="AY175" i="3"/>
  <c r="AT175" i="3"/>
  <c r="BD76" i="3"/>
  <c r="AY144" i="3"/>
  <c r="BA144" i="3"/>
  <c r="AT144" i="3"/>
  <c r="BP21" i="3"/>
  <c r="AT21" i="3"/>
  <c r="AY21" i="3"/>
  <c r="BA21" i="3"/>
  <c r="BM21" i="3"/>
  <c r="BK21" i="3"/>
  <c r="BF21" i="3"/>
  <c r="BD44" i="3"/>
  <c r="AY44" i="3"/>
  <c r="BP180" i="3"/>
  <c r="AY180" i="3"/>
  <c r="BA180" i="3"/>
  <c r="AT180" i="3"/>
  <c r="BP43" i="3"/>
  <c r="BD111" i="3"/>
  <c r="BC32" i="3"/>
  <c r="O4" i="3" s="1"/>
  <c r="AR32" i="3"/>
  <c r="D4" i="3" s="1"/>
  <c r="AW20" i="3"/>
  <c r="AU32" i="3"/>
  <c r="BL32" i="3"/>
  <c r="X4" i="3" s="1"/>
  <c r="BY45" i="5" s="1"/>
  <c r="BB100" i="3"/>
  <c r="N8" i="3" s="1"/>
  <c r="BD88" i="3"/>
  <c r="AV100" i="3"/>
  <c r="H8" i="3" s="1"/>
  <c r="BW100" i="5" s="1"/>
  <c r="AS100" i="3"/>
  <c r="AY88" i="3"/>
  <c r="AT88" i="3"/>
  <c r="BA88" i="3"/>
  <c r="BC168" i="3"/>
  <c r="O12" i="3" s="1"/>
  <c r="AR168" i="3"/>
  <c r="D12" i="3" s="1"/>
  <c r="AS168" i="3"/>
  <c r="BR168" i="3" s="1"/>
  <c r="AT156" i="3"/>
  <c r="BA156" i="3"/>
  <c r="AY156" i="3"/>
  <c r="AW156" i="3"/>
  <c r="AU168" i="3"/>
  <c r="BD57" i="3"/>
  <c r="AT57" i="3"/>
  <c r="AY57" i="3"/>
  <c r="BA57" i="3"/>
  <c r="BM57" i="3"/>
  <c r="BF57" i="3"/>
  <c r="BK57" i="3"/>
  <c r="BP125" i="3"/>
  <c r="BP23" i="3"/>
  <c r="BP41" i="3"/>
  <c r="BD56" i="3"/>
  <c r="AY56" i="3"/>
  <c r="AT56" i="3"/>
  <c r="BA56" i="3"/>
  <c r="BP124" i="3"/>
  <c r="AT124" i="3"/>
  <c r="AY124" i="3"/>
  <c r="BA124" i="3"/>
  <c r="BP25" i="3"/>
  <c r="BK25" i="3"/>
  <c r="BF25" i="3"/>
  <c r="BM25" i="3"/>
  <c r="AY25" i="3"/>
  <c r="BA25" i="3"/>
  <c r="AT25" i="3"/>
  <c r="BP93" i="3"/>
  <c r="BA93" i="3"/>
  <c r="AY93" i="3"/>
  <c r="AT93" i="3"/>
  <c r="BI93" i="3"/>
  <c r="R105" i="5" s="1"/>
  <c r="BP161" i="3"/>
  <c r="AY161" i="3"/>
  <c r="BA161" i="3"/>
  <c r="AT161" i="3"/>
  <c r="BP38" i="3"/>
  <c r="BF38" i="3"/>
  <c r="BM38" i="3"/>
  <c r="BK38" i="3"/>
  <c r="AT38" i="3"/>
  <c r="BA38" i="3"/>
  <c r="AY38" i="3"/>
  <c r="AT61" i="3"/>
  <c r="AY61" i="3"/>
  <c r="BA61" i="3"/>
  <c r="BD129" i="3"/>
  <c r="AT129" i="3"/>
  <c r="BA129" i="3"/>
  <c r="AY129" i="3"/>
  <c r="BD128" i="3"/>
  <c r="BC49" i="3"/>
  <c r="O5" i="3" s="1"/>
  <c r="AU49" i="3"/>
  <c r="AW37" i="3"/>
  <c r="BJ49" i="3"/>
  <c r="V5" i="3" s="1"/>
  <c r="BX59" i="5" s="1"/>
  <c r="BI37" i="3"/>
  <c r="BG49" i="3"/>
  <c r="S5" i="3" s="1"/>
  <c r="BV59" i="5" s="1"/>
  <c r="BB117" i="3"/>
  <c r="N9" i="3" s="1"/>
  <c r="BD105" i="3"/>
  <c r="AW105" i="3"/>
  <c r="AU117" i="3"/>
  <c r="BL117" i="3"/>
  <c r="X9" i="3" s="1"/>
  <c r="BY115" i="5" s="1"/>
  <c r="AV117" i="3"/>
  <c r="H9" i="3" s="1"/>
  <c r="BW114" i="5" s="1"/>
  <c r="BD173" i="3"/>
  <c r="BB185" i="3"/>
  <c r="N13" i="3" s="1"/>
  <c r="BF173" i="3"/>
  <c r="BK173" i="3"/>
  <c r="BM173" i="3"/>
  <c r="BE185" i="3"/>
  <c r="AX185" i="3"/>
  <c r="J13" i="3" s="1"/>
  <c r="BX170" i="5" s="1"/>
  <c r="AR185" i="3"/>
  <c r="D13" i="3" s="1"/>
  <c r="BA142" i="3"/>
  <c r="AT142" i="3"/>
  <c r="AY142" i="3"/>
  <c r="BP193" i="3"/>
  <c r="BM193" i="3"/>
  <c r="BF193" i="3"/>
  <c r="BK193" i="3"/>
  <c r="AY193" i="3"/>
  <c r="AT193" i="3"/>
  <c r="BA193" i="3"/>
  <c r="BF126" i="3"/>
  <c r="BK126" i="3"/>
  <c r="BM126" i="3"/>
  <c r="BD192" i="3"/>
  <c r="BD110" i="3"/>
  <c r="BK110" i="3"/>
  <c r="BM110" i="3"/>
  <c r="BF110" i="3"/>
  <c r="BD178" i="3"/>
  <c r="BD55" i="3"/>
  <c r="BK123" i="3"/>
  <c r="BF123" i="3"/>
  <c r="BM123" i="3"/>
  <c r="AW78" i="3"/>
  <c r="P93" i="5" s="1"/>
  <c r="BF77" i="3"/>
  <c r="BK77" i="3"/>
  <c r="BM77" i="3"/>
  <c r="BO66" i="3"/>
  <c r="AA6" i="3" s="1"/>
  <c r="AZ66" i="3"/>
  <c r="L6" i="3" s="1"/>
  <c r="AX66" i="3"/>
  <c r="J6" i="3" s="1"/>
  <c r="AW54" i="3"/>
  <c r="AU66" i="3"/>
  <c r="BP122" i="3"/>
  <c r="BN134" i="3"/>
  <c r="Z10" i="3" s="1"/>
  <c r="BK122" i="3"/>
  <c r="BE134" i="3"/>
  <c r="BF122" i="3"/>
  <c r="BM122" i="3"/>
  <c r="BH134" i="3"/>
  <c r="T10" i="3" s="1"/>
  <c r="BW129" i="5" s="1"/>
  <c r="BJ134" i="3"/>
  <c r="V10" i="3" s="1"/>
  <c r="BX129" i="5" s="1"/>
  <c r="BD91" i="3"/>
  <c r="BP159" i="3"/>
  <c r="BF159" i="3"/>
  <c r="BK159" i="3"/>
  <c r="BM159" i="3"/>
  <c r="BP75" i="3"/>
  <c r="BK75" i="3"/>
  <c r="BF75" i="3"/>
  <c r="BM75" i="3"/>
  <c r="AW75" i="3"/>
  <c r="P90" i="5" s="1"/>
  <c r="BD143" i="3"/>
  <c r="AW22" i="3"/>
  <c r="P46" i="5" s="1"/>
  <c r="BD90" i="3"/>
  <c r="BD158" i="3"/>
  <c r="BM158" i="3"/>
  <c r="BF158" i="3"/>
  <c r="BK158" i="3"/>
  <c r="BK127" i="3"/>
  <c r="BM127" i="3"/>
  <c r="BF127" i="3"/>
  <c r="BP72" i="3"/>
  <c r="BD140" i="3"/>
  <c r="AT140" i="3"/>
  <c r="BA140" i="3"/>
  <c r="AY140" i="3"/>
  <c r="BF27" i="3"/>
  <c r="BK27" i="3"/>
  <c r="BM27" i="3"/>
  <c r="BD95" i="3"/>
  <c r="BK95" i="3"/>
  <c r="BM95" i="3"/>
  <c r="BF95" i="3"/>
  <c r="BP26" i="3"/>
  <c r="BF26" i="3"/>
  <c r="BM26" i="3"/>
  <c r="BK26" i="3"/>
  <c r="BP94" i="3"/>
  <c r="BF94" i="3"/>
  <c r="BM94" i="3"/>
  <c r="BK94" i="3"/>
  <c r="BF162" i="3"/>
  <c r="BM162" i="3"/>
  <c r="BK162" i="3"/>
  <c r="BC202" i="3"/>
  <c r="O14" i="3" s="1"/>
  <c r="BL202" i="3"/>
  <c r="X14" i="3" s="1"/>
  <c r="BY185" i="5" s="1"/>
  <c r="AS202" i="3"/>
  <c r="BR202" i="3" s="1"/>
  <c r="AY190" i="3"/>
  <c r="BA190" i="3"/>
  <c r="AT190" i="3"/>
  <c r="BK190" i="3"/>
  <c r="BF190" i="3"/>
  <c r="BE202" i="3"/>
  <c r="BM190" i="3"/>
  <c r="BB83" i="3"/>
  <c r="N7" i="3" s="1"/>
  <c r="BD71" i="3"/>
  <c r="AX83" i="3"/>
  <c r="J7" i="3" s="1"/>
  <c r="BX86" i="5" s="1"/>
  <c r="BG83" i="3"/>
  <c r="S7" i="3" s="1"/>
  <c r="BV87" i="5" s="1"/>
  <c r="BI71" i="3"/>
  <c r="AR83" i="3"/>
  <c r="D7" i="3" s="1"/>
  <c r="BO151" i="3"/>
  <c r="AA11" i="3" s="1"/>
  <c r="BG151" i="3"/>
  <c r="S11" i="3" s="1"/>
  <c r="BV143" i="5" s="1"/>
  <c r="BI139" i="3"/>
  <c r="BJ151" i="3"/>
  <c r="V11" i="3" s="1"/>
  <c r="BX143" i="5" s="1"/>
  <c r="BA108" i="3"/>
  <c r="AY108" i="3"/>
  <c r="AT108" i="3"/>
  <c r="BP176" i="3"/>
  <c r="BP24" i="3"/>
  <c r="BF24" i="3"/>
  <c r="BM24" i="3"/>
  <c r="BK24" i="3"/>
  <c r="BM92" i="3"/>
  <c r="BK92" i="3"/>
  <c r="BF92" i="3"/>
  <c r="BM107" i="3"/>
  <c r="BK107" i="3"/>
  <c r="BF107" i="3"/>
  <c r="BD157" i="3"/>
  <c r="BM157" i="3"/>
  <c r="BF157" i="3"/>
  <c r="BK157" i="3"/>
  <c r="BK44" i="3"/>
  <c r="BF44" i="3"/>
  <c r="BM44" i="3"/>
  <c r="BM180" i="3"/>
  <c r="BK180" i="3"/>
  <c r="BF180" i="3"/>
  <c r="BM43" i="3"/>
  <c r="BK43" i="3"/>
  <c r="BF43" i="3"/>
  <c r="AY43" i="3"/>
  <c r="AT43" i="3"/>
  <c r="BA43" i="3"/>
  <c r="BF111" i="3"/>
  <c r="BM111" i="3"/>
  <c r="BK111" i="3"/>
  <c r="BB32" i="3"/>
  <c r="N4" i="3" s="1"/>
  <c r="BD20" i="3"/>
  <c r="AV32" i="3"/>
  <c r="H4" i="3" s="1"/>
  <c r="BW44" i="5" s="1"/>
  <c r="AZ32" i="3"/>
  <c r="L4" i="3" s="1"/>
  <c r="BY44" i="5" s="1"/>
  <c r="BO100" i="3"/>
  <c r="AA8" i="3" s="1"/>
  <c r="AR100" i="3"/>
  <c r="D8" i="3" s="1"/>
  <c r="AX100" i="3"/>
  <c r="J8" i="3" s="1"/>
  <c r="BX100" i="5" s="1"/>
  <c r="BH100" i="3"/>
  <c r="T8" i="3" s="1"/>
  <c r="BW101" i="5" s="1"/>
  <c r="BO168" i="3"/>
  <c r="AA12" i="3" s="1"/>
  <c r="BI156" i="3"/>
  <c r="BG168" i="3"/>
  <c r="S12" i="3" s="1"/>
  <c r="BV157" i="5" s="1"/>
  <c r="BL168" i="3"/>
  <c r="X12" i="3" s="1"/>
  <c r="BY157" i="5" s="1"/>
  <c r="AX168" i="3"/>
  <c r="J12" i="3" s="1"/>
  <c r="BX156" i="5" s="1"/>
  <c r="AT23" i="3"/>
  <c r="BA23" i="3"/>
  <c r="AY23" i="3"/>
  <c r="BM41" i="3"/>
  <c r="BK41" i="3"/>
  <c r="BF41" i="3"/>
  <c r="BP109" i="3"/>
  <c r="BF177" i="3"/>
  <c r="BK177" i="3"/>
  <c r="BM177" i="3"/>
  <c r="BA106" i="3"/>
  <c r="AT106" i="3"/>
  <c r="AY106" i="3"/>
  <c r="BA174" i="3"/>
  <c r="AT174" i="3"/>
  <c r="AY174" i="3"/>
  <c r="BD61" i="3"/>
  <c r="AW61" i="3"/>
  <c r="P79" i="5" s="1"/>
  <c r="BK129" i="3"/>
  <c r="BM129" i="3"/>
  <c r="BF129" i="3"/>
  <c r="BD37" i="3"/>
  <c r="BB49" i="3"/>
  <c r="N5" i="3" s="1"/>
  <c r="AV49" i="3"/>
  <c r="H5" i="3" s="1"/>
  <c r="BW58" i="5" s="1"/>
  <c r="AZ49" i="3"/>
  <c r="L5" i="3" s="1"/>
  <c r="BY58" i="5" s="1"/>
  <c r="BF37" i="3"/>
  <c r="BK37" i="3"/>
  <c r="BM37" i="3"/>
  <c r="BE49" i="3"/>
  <c r="BO117" i="3"/>
  <c r="AA9" i="3" s="1"/>
  <c r="BH117" i="3"/>
  <c r="T9" i="3" s="1"/>
  <c r="BW115" i="5" s="1"/>
  <c r="AZ117" i="3"/>
  <c r="L9" i="3" s="1"/>
  <c r="BY114" i="5" s="1"/>
  <c r="BJ117" i="3"/>
  <c r="V9" i="3" s="1"/>
  <c r="BX115" i="5" s="1"/>
  <c r="BP173" i="3"/>
  <c r="BN185" i="3"/>
  <c r="Z13" i="3" s="1"/>
  <c r="BG185" i="3"/>
  <c r="S13" i="3" s="1"/>
  <c r="BV171" i="5" s="1"/>
  <c r="BI173" i="3"/>
  <c r="BA173" i="3"/>
  <c r="AT173" i="3"/>
  <c r="AS185" i="3"/>
  <c r="BR185" i="3" s="1"/>
  <c r="AY173" i="3"/>
  <c r="BP74" i="3"/>
  <c r="AY74" i="3"/>
  <c r="AT74" i="3"/>
  <c r="BA74" i="3"/>
  <c r="BD58" i="3"/>
  <c r="BP73" i="3"/>
  <c r="AY141" i="3"/>
  <c r="BA141" i="3"/>
  <c r="AT141" i="3"/>
  <c r="BD42" i="3"/>
  <c r="BK42" i="3"/>
  <c r="BM42" i="3"/>
  <c r="BF42" i="3"/>
  <c r="BA110" i="3"/>
  <c r="AT110" i="3"/>
  <c r="AY110" i="3"/>
  <c r="BF55" i="3"/>
  <c r="BM55" i="3"/>
  <c r="BK55" i="3"/>
  <c r="AY55" i="3"/>
  <c r="AT55" i="3"/>
  <c r="BA55" i="3"/>
  <c r="BD123" i="3"/>
  <c r="AT123" i="3"/>
  <c r="AY123" i="3"/>
  <c r="BA123" i="3"/>
  <c r="BD78" i="3"/>
  <c r="BM78" i="3"/>
  <c r="BF78" i="3"/>
  <c r="BK78" i="3"/>
  <c r="BP196" i="3"/>
  <c r="BK196" i="3"/>
  <c r="BF196" i="3"/>
  <c r="BM196" i="3"/>
  <c r="AT196" i="3"/>
  <c r="AY196" i="3"/>
  <c r="BA196" i="3"/>
  <c r="BK145" i="3"/>
  <c r="BM145" i="3"/>
  <c r="BF145" i="3"/>
  <c r="BB66" i="3"/>
  <c r="N6" i="3" s="1"/>
  <c r="BD54" i="3"/>
  <c r="AR66" i="3"/>
  <c r="D6" i="3" s="1"/>
  <c r="BL66" i="3"/>
  <c r="X6" i="3" s="1"/>
  <c r="AV66" i="3"/>
  <c r="H6" i="3" s="1"/>
  <c r="BB134" i="3"/>
  <c r="N10" i="3" s="1"/>
  <c r="BD122" i="3"/>
  <c r="AW122" i="3"/>
  <c r="AU134" i="3"/>
  <c r="AV134" i="3"/>
  <c r="H10" i="3" s="1"/>
  <c r="BW128" i="5" s="1"/>
  <c r="AT122" i="3"/>
  <c r="AS134" i="3"/>
  <c r="BR134" i="3" s="1"/>
  <c r="AY122" i="3"/>
  <c r="BA122" i="3"/>
  <c r="AY91" i="3"/>
  <c r="BA91" i="3"/>
  <c r="AT91" i="3"/>
  <c r="BM194" i="3"/>
  <c r="BF194" i="3"/>
  <c r="BK194" i="3"/>
  <c r="AT75" i="3"/>
  <c r="AY75" i="3"/>
  <c r="BA75" i="3"/>
  <c r="BK143" i="3"/>
  <c r="BM143" i="3"/>
  <c r="BF143" i="3"/>
  <c r="BP90" i="3"/>
  <c r="BA158" i="3"/>
  <c r="AY158" i="3"/>
  <c r="AT158" i="3"/>
  <c r="AY59" i="3"/>
  <c r="AT59" i="3"/>
  <c r="BA59" i="3"/>
  <c r="BA127" i="3"/>
  <c r="AT127" i="3"/>
  <c r="AY127" i="3"/>
  <c r="BD195" i="3"/>
  <c r="BA195" i="3"/>
  <c r="AT195" i="3"/>
  <c r="AY195" i="3"/>
  <c r="AY72" i="3"/>
  <c r="AT72" i="3"/>
  <c r="BA72" i="3"/>
  <c r="BM140" i="3"/>
  <c r="BK140" i="3"/>
  <c r="BF140" i="3"/>
  <c r="BA27" i="3"/>
  <c r="AT27" i="3"/>
  <c r="AY27" i="3"/>
  <c r="AW26" i="3"/>
  <c r="P50" i="5" s="1"/>
  <c r="AT94" i="3"/>
  <c r="AY94" i="3"/>
  <c r="BA94" i="3"/>
  <c r="BN202" i="3"/>
  <c r="Z14" i="3" s="1"/>
  <c r="BP190" i="3"/>
  <c r="AR202" i="3"/>
  <c r="D14" i="3" s="1"/>
  <c r="AX202" i="3"/>
  <c r="J14" i="3" s="1"/>
  <c r="BX184" i="5" s="1"/>
  <c r="BI190" i="3"/>
  <c r="BG202" i="3"/>
  <c r="S14" i="3" s="1"/>
  <c r="BV185" i="5" s="1"/>
  <c r="BC83" i="3"/>
  <c r="O7" i="3" s="1"/>
  <c r="AV83" i="3"/>
  <c r="H7" i="3" s="1"/>
  <c r="BW86" i="5" s="1"/>
  <c r="AZ83" i="3"/>
  <c r="L7" i="3" s="1"/>
  <c r="BY86" i="5" s="1"/>
  <c r="BD139" i="3"/>
  <c r="BB151" i="3"/>
  <c r="N11" i="3" s="1"/>
  <c r="AZ151" i="3"/>
  <c r="L11" i="3" s="1"/>
  <c r="BY142" i="5" s="1"/>
  <c r="AV151" i="3"/>
  <c r="H11" i="3" s="1"/>
  <c r="BW142" i="5" s="1"/>
  <c r="BH151" i="3"/>
  <c r="T11" i="3" s="1"/>
  <c r="BW143" i="5" s="1"/>
  <c r="BD40" i="3"/>
  <c r="BA92" i="3"/>
  <c r="AY92" i="3"/>
  <c r="AT92" i="3"/>
  <c r="BF160" i="3"/>
  <c r="BM160" i="3"/>
  <c r="BK160" i="3"/>
  <c r="BF175" i="3"/>
  <c r="BK175" i="3"/>
  <c r="BM175" i="3"/>
  <c r="BA76" i="3"/>
  <c r="AY76" i="3"/>
  <c r="AT76" i="3"/>
  <c r="BM89" i="3"/>
  <c r="BF89" i="3"/>
  <c r="BK89" i="3"/>
  <c r="BA44" i="3"/>
  <c r="AT44" i="3"/>
  <c r="BA111" i="3"/>
  <c r="AY111" i="3"/>
  <c r="AT111" i="3"/>
  <c r="BN32" i="3"/>
  <c r="Z4" i="3" s="1"/>
  <c r="BP20" i="3"/>
  <c r="BS20" i="3"/>
  <c r="BK20" i="3"/>
  <c r="BE32" i="3"/>
  <c r="BM20" i="3"/>
  <c r="BF20" i="3"/>
  <c r="AX32" i="3"/>
  <c r="J4" i="3" s="1"/>
  <c r="BX44" i="5" s="1"/>
  <c r="BH32" i="3"/>
  <c r="T4" i="3" s="1"/>
  <c r="BW45" i="5" s="1"/>
  <c r="BC100" i="3"/>
  <c r="O8" i="3" s="1"/>
  <c r="AW88" i="3"/>
  <c r="AU100" i="3"/>
  <c r="BJ100" i="3"/>
  <c r="V8" i="3" s="1"/>
  <c r="BX101" i="5" s="1"/>
  <c r="AZ100" i="3"/>
  <c r="L8" i="3" s="1"/>
  <c r="BY100" i="5" s="1"/>
  <c r="BN168" i="3"/>
  <c r="Z12" i="3" s="1"/>
  <c r="BP156" i="3"/>
  <c r="BF156" i="3"/>
  <c r="BM156" i="3"/>
  <c r="BE168" i="3"/>
  <c r="BK156" i="3"/>
  <c r="BJ168" i="3"/>
  <c r="V12" i="3" s="1"/>
  <c r="BX157" i="5" s="1"/>
  <c r="BH168" i="3"/>
  <c r="T12" i="3" s="1"/>
  <c r="BW157" i="5" s="1"/>
  <c r="BA125" i="3"/>
  <c r="AY125" i="3"/>
  <c r="AT125" i="3"/>
  <c r="BF23" i="3"/>
  <c r="BM23" i="3"/>
  <c r="BK23" i="3"/>
  <c r="BF109" i="3"/>
  <c r="BM109" i="3"/>
  <c r="BK109" i="3"/>
  <c r="BM56" i="3"/>
  <c r="BK56" i="3"/>
  <c r="BF56" i="3"/>
  <c r="BM161" i="3"/>
  <c r="BF161" i="3"/>
  <c r="BK161" i="3"/>
  <c r="BK106" i="3"/>
  <c r="BF106" i="3"/>
  <c r="BM106" i="3"/>
  <c r="BM174" i="3"/>
  <c r="BF174" i="3"/>
  <c r="BK174" i="3"/>
  <c r="AY197" i="3"/>
  <c r="AT197" i="3"/>
  <c r="BA197" i="3"/>
  <c r="BA60" i="3"/>
  <c r="AT60" i="3"/>
  <c r="AY60" i="3"/>
  <c r="BA128" i="3"/>
  <c r="AY128" i="3"/>
  <c r="AT128" i="3"/>
  <c r="BF128" i="3"/>
  <c r="BM128" i="3"/>
  <c r="BK128" i="3"/>
  <c r="BP37" i="3"/>
  <c r="BN49" i="3"/>
  <c r="Z5" i="3" s="1"/>
  <c r="BL49" i="3"/>
  <c r="X5" i="3" s="1"/>
  <c r="BY59" i="5" s="1"/>
  <c r="AX49" i="3"/>
  <c r="J5" i="3" s="1"/>
  <c r="BX58" i="5" s="1"/>
  <c r="AR49" i="3"/>
  <c r="D5" i="3" s="1"/>
  <c r="BC117" i="3"/>
  <c r="O9" i="3" s="1"/>
  <c r="BF105" i="3"/>
  <c r="BK105" i="3"/>
  <c r="BM105" i="3"/>
  <c r="BE117" i="3"/>
  <c r="BG117" i="3"/>
  <c r="S9" i="3" s="1"/>
  <c r="BV115" i="5" s="1"/>
  <c r="BI105" i="3"/>
  <c r="BC185" i="3"/>
  <c r="O13" i="3" s="1"/>
  <c r="BJ185" i="3"/>
  <c r="V13" i="3" s="1"/>
  <c r="BX171" i="5" s="1"/>
  <c r="BL185" i="3"/>
  <c r="X13" i="3" s="1"/>
  <c r="BY171" i="5" s="1"/>
  <c r="AV185" i="3"/>
  <c r="H13" i="3" s="1"/>
  <c r="BW170" i="5" s="1"/>
  <c r="AY58" i="3"/>
  <c r="BA58" i="3"/>
  <c r="AT58" i="3"/>
  <c r="AY192" i="3"/>
  <c r="BA192" i="3"/>
  <c r="AT192" i="3"/>
  <c r="BF73" i="3"/>
  <c r="BM73" i="3"/>
  <c r="BK73" i="3"/>
  <c r="BM141" i="3"/>
  <c r="BF141" i="3"/>
  <c r="BK141" i="3"/>
  <c r="AY178" i="3"/>
  <c r="BA178" i="3"/>
  <c r="AT178" i="3"/>
  <c r="AY146" i="3"/>
  <c r="AT146" i="3"/>
  <c r="BA146" i="3"/>
  <c r="AY77" i="3"/>
  <c r="BA77" i="3"/>
  <c r="AT77" i="3"/>
  <c r="AY145" i="3"/>
  <c r="AT145" i="3"/>
  <c r="BA145" i="3"/>
  <c r="BC66" i="3"/>
  <c r="O6" i="3" s="1"/>
  <c r="AY54" i="3"/>
  <c r="AT54" i="3"/>
  <c r="AS66" i="3"/>
  <c r="BR66" i="3" s="1"/>
  <c r="BA54" i="3"/>
  <c r="BM54" i="3"/>
  <c r="BK54" i="3"/>
  <c r="BE66" i="3"/>
  <c r="BF54" i="3"/>
  <c r="BJ66" i="3"/>
  <c r="V6" i="3" s="1"/>
  <c r="BC134" i="3"/>
  <c r="O10" i="3" s="1"/>
  <c r="BL134" i="3"/>
  <c r="X10" i="3" s="1"/>
  <c r="BY129" i="5" s="1"/>
  <c r="AZ134" i="3"/>
  <c r="L10" i="3" s="1"/>
  <c r="BY128" i="5" s="1"/>
  <c r="BM91" i="3"/>
  <c r="BK91" i="3"/>
  <c r="BF91" i="3"/>
  <c r="BA159" i="3"/>
  <c r="AY159" i="3"/>
  <c r="AT159" i="3"/>
  <c r="BA143" i="3"/>
  <c r="AY143" i="3"/>
  <c r="AT143" i="3"/>
  <c r="BM22" i="3"/>
  <c r="BK22" i="3"/>
  <c r="BF22" i="3"/>
  <c r="AY90" i="3"/>
  <c r="AT90" i="3"/>
  <c r="BA90" i="3"/>
  <c r="BP95" i="3"/>
  <c r="BA95" i="3"/>
  <c r="AY95" i="3"/>
  <c r="AT95" i="3"/>
  <c r="BA162" i="3"/>
  <c r="AY162" i="3"/>
  <c r="AT162" i="3"/>
  <c r="BB202" i="3"/>
  <c r="N14" i="3" s="1"/>
  <c r="BD190" i="3"/>
  <c r="AV202" i="3"/>
  <c r="H14" i="3" s="1"/>
  <c r="BW184" i="5" s="1"/>
  <c r="AZ202" i="3"/>
  <c r="L14" i="3" s="1"/>
  <c r="BY184" i="5" s="1"/>
  <c r="BN83" i="3"/>
  <c r="Z7" i="3" s="1"/>
  <c r="BP71" i="3"/>
  <c r="BH83" i="3"/>
  <c r="T7" i="3" s="1"/>
  <c r="BW87" i="5" s="1"/>
  <c r="BM71" i="3"/>
  <c r="BF71" i="3"/>
  <c r="BK71" i="3"/>
  <c r="BE83" i="3"/>
  <c r="BL83" i="3"/>
  <c r="X7" i="3" s="1"/>
  <c r="BY87" i="5" s="1"/>
  <c r="BC151" i="3"/>
  <c r="O11" i="3" s="1"/>
  <c r="BA139" i="3"/>
  <c r="AS151" i="3"/>
  <c r="BR151" i="3" s="1"/>
  <c r="AT139" i="3"/>
  <c r="AY139" i="3"/>
  <c r="AW139" i="3"/>
  <c r="AU151" i="3"/>
  <c r="BK139" i="3"/>
  <c r="BM139" i="3"/>
  <c r="BF139" i="3"/>
  <c r="BE151" i="3"/>
  <c r="BM40" i="3"/>
  <c r="BF40" i="3"/>
  <c r="BK40" i="3"/>
  <c r="AY40" i="3"/>
  <c r="AT40" i="3"/>
  <c r="BF176" i="3"/>
  <c r="BK176" i="3"/>
  <c r="BM176" i="3"/>
  <c r="BP40" i="3"/>
  <c r="BK108" i="3"/>
  <c r="BM108" i="3"/>
  <c r="BF108" i="3"/>
  <c r="BD176" i="3"/>
  <c r="AY176" i="3"/>
  <c r="BA176" i="3"/>
  <c r="AT176" i="3"/>
  <c r="BD24" i="3"/>
  <c r="BD160" i="3"/>
  <c r="AT160" i="3"/>
  <c r="AY160" i="3"/>
  <c r="BA160" i="3"/>
  <c r="BI39" i="3"/>
  <c r="R60" i="5" s="1"/>
  <c r="BD107" i="3"/>
  <c r="BD175" i="3"/>
  <c r="BM76" i="3"/>
  <c r="BK76" i="3"/>
  <c r="BF76" i="3"/>
  <c r="BK144" i="3"/>
  <c r="BM144" i="3"/>
  <c r="BF144" i="3"/>
  <c r="BD21" i="3"/>
  <c r="BI21" i="3"/>
  <c r="R45" i="5" s="1"/>
  <c r="BA89" i="3"/>
  <c r="AY89" i="3"/>
  <c r="AT89" i="3"/>
  <c r="BA157" i="3"/>
  <c r="AY157" i="3"/>
  <c r="AT157" i="3"/>
  <c r="BK112" i="3"/>
  <c r="BF112" i="3"/>
  <c r="BM112" i="3"/>
  <c r="AY112" i="3"/>
  <c r="AT112" i="3"/>
  <c r="BA112" i="3"/>
  <c r="BD180" i="3"/>
  <c r="BD43" i="3"/>
  <c r="BP111" i="3"/>
  <c r="BD179" i="3"/>
  <c r="BA179" i="3"/>
  <c r="AT179" i="3"/>
  <c r="AY179" i="3"/>
  <c r="BM179" i="3"/>
  <c r="BF179" i="3"/>
  <c r="BK179" i="3"/>
  <c r="BO32" i="3"/>
  <c r="AA4" i="3" s="1"/>
  <c r="BJ32" i="3"/>
  <c r="V4" i="3" s="1"/>
  <c r="BX45" i="5" s="1"/>
  <c r="BI20" i="3"/>
  <c r="BG32" i="3"/>
  <c r="S4" i="3" s="1"/>
  <c r="BV45" i="5" s="1"/>
  <c r="AS32" i="3"/>
  <c r="BR32" i="3" s="1"/>
  <c r="AT20" i="3"/>
  <c r="BA20" i="3"/>
  <c r="AY20" i="3"/>
  <c r="BN100" i="3"/>
  <c r="Z8" i="3" s="1"/>
  <c r="BP88" i="3"/>
  <c r="BI88" i="3"/>
  <c r="BG100" i="3"/>
  <c r="S8" i="3" s="1"/>
  <c r="BV101" i="5" s="1"/>
  <c r="BM88" i="3"/>
  <c r="BK88" i="3"/>
  <c r="BF88" i="3"/>
  <c r="BE100" i="3"/>
  <c r="BL100" i="3"/>
  <c r="X8" i="3" s="1"/>
  <c r="BY101" i="5" s="1"/>
  <c r="BD156" i="3"/>
  <c r="BB168" i="3"/>
  <c r="N12" i="3" s="1"/>
  <c r="AV168" i="3"/>
  <c r="H12" i="3" s="1"/>
  <c r="BW156" i="5" s="1"/>
  <c r="AZ168" i="3"/>
  <c r="L12" i="3" s="1"/>
  <c r="BY156" i="5" s="1"/>
  <c r="BP57" i="3"/>
  <c r="BD125" i="3"/>
  <c r="BK125" i="3"/>
  <c r="BM125" i="3"/>
  <c r="BF125" i="3"/>
  <c r="BD41" i="3"/>
  <c r="AT41" i="3"/>
  <c r="AY41" i="3"/>
  <c r="BA41" i="3"/>
  <c r="BD109" i="3"/>
  <c r="AT109" i="3"/>
  <c r="BA109" i="3"/>
  <c r="AY109" i="3"/>
  <c r="AT177" i="3"/>
  <c r="AY177" i="3"/>
  <c r="BA177" i="3"/>
  <c r="BM124" i="3"/>
  <c r="BK124" i="3"/>
  <c r="BF124" i="3"/>
  <c r="BD25" i="3"/>
  <c r="BM93" i="3"/>
  <c r="BK93" i="3"/>
  <c r="BF93" i="3"/>
  <c r="BD161" i="3"/>
  <c r="BD106" i="3"/>
  <c r="BP174" i="3"/>
  <c r="BP61" i="3"/>
  <c r="BF61" i="3"/>
  <c r="BM61" i="3"/>
  <c r="BK61" i="3"/>
  <c r="BD197" i="3"/>
  <c r="BM197" i="3"/>
  <c r="BK197" i="3"/>
  <c r="BF197" i="3"/>
  <c r="BD60" i="3"/>
  <c r="BK60" i="3"/>
  <c r="BF60" i="3"/>
  <c r="BM60" i="3"/>
  <c r="BP128" i="3"/>
  <c r="BO49" i="3"/>
  <c r="AA5" i="3" s="1"/>
  <c r="AT37" i="3"/>
  <c r="AY37" i="3"/>
  <c r="BA37" i="3"/>
  <c r="AS49" i="3"/>
  <c r="BH49" i="3"/>
  <c r="T5" i="3" s="1"/>
  <c r="BW59" i="5" s="1"/>
  <c r="BN117" i="3"/>
  <c r="Z9" i="3" s="1"/>
  <c r="BP105" i="3"/>
  <c r="AR117" i="3"/>
  <c r="D9" i="3" s="1"/>
  <c r="AS117" i="3"/>
  <c r="BR117" i="3" s="1"/>
  <c r="BA105" i="3"/>
  <c r="AY105" i="3"/>
  <c r="AT105" i="3"/>
  <c r="AX117" i="3"/>
  <c r="J9" i="3" s="1"/>
  <c r="BX114" i="5" s="1"/>
  <c r="BO185" i="3"/>
  <c r="AA13" i="3" s="1"/>
  <c r="AZ185" i="3"/>
  <c r="L13" i="3" s="1"/>
  <c r="BY170" i="5" s="1"/>
  <c r="AW173" i="3"/>
  <c r="AU185" i="3"/>
  <c r="BH185" i="3"/>
  <c r="T13" i="3" s="1"/>
  <c r="BW171" i="5" s="1"/>
  <c r="BM74" i="3"/>
  <c r="BF74" i="3"/>
  <c r="BK74" i="3"/>
  <c r="BP142" i="3"/>
  <c r="BF142" i="3"/>
  <c r="BK142" i="3"/>
  <c r="BM142" i="3"/>
  <c r="BM58" i="3"/>
  <c r="BF58" i="3"/>
  <c r="BK58" i="3"/>
  <c r="BD126" i="3"/>
  <c r="AY126" i="3"/>
  <c r="AT126" i="3"/>
  <c r="BA126" i="3"/>
  <c r="BP192" i="3"/>
  <c r="BF192" i="3"/>
  <c r="BK192" i="3"/>
  <c r="BM192" i="3"/>
  <c r="BD73" i="3"/>
  <c r="AT73" i="3"/>
  <c r="BA73" i="3"/>
  <c r="AY73" i="3"/>
  <c r="BP42" i="3"/>
  <c r="BA42" i="3"/>
  <c r="AT42" i="3"/>
  <c r="AY42" i="3"/>
  <c r="BP178" i="3"/>
  <c r="BK178" i="3"/>
  <c r="BF178" i="3"/>
  <c r="BM178" i="3"/>
  <c r="BP55" i="3"/>
  <c r="BD191" i="3"/>
  <c r="BA191" i="3"/>
  <c r="AY191" i="3"/>
  <c r="AT191" i="3"/>
  <c r="BK191" i="3"/>
  <c r="BF191" i="3"/>
  <c r="BM191" i="3"/>
  <c r="BP78" i="3"/>
  <c r="AT78" i="3"/>
  <c r="BA78" i="3"/>
  <c r="AY78" i="3"/>
  <c r="BD146" i="3"/>
  <c r="BK146" i="3"/>
  <c r="BF146" i="3"/>
  <c r="BM146" i="3"/>
  <c r="BD196" i="3"/>
  <c r="BP54" i="3"/>
  <c r="BN66" i="3"/>
  <c r="Z6" i="3" s="1"/>
  <c r="BG66" i="3"/>
  <c r="S6" i="3" s="1"/>
  <c r="BI54" i="3"/>
  <c r="BH66" i="3"/>
  <c r="T6" i="3" s="1"/>
  <c r="BO134" i="3"/>
  <c r="AA10" i="3" s="1"/>
  <c r="AR134" i="3"/>
  <c r="D10" i="3" s="1"/>
  <c r="BG134" i="3"/>
  <c r="S10" i="3" s="1"/>
  <c r="BV129" i="5" s="1"/>
  <c r="BI122" i="3"/>
  <c r="AX134" i="3"/>
  <c r="J10" i="3" s="1"/>
  <c r="BX128" i="5" s="1"/>
  <c r="BP91" i="3"/>
  <c r="BD159" i="3"/>
  <c r="BD194" i="3"/>
  <c r="BA194" i="3"/>
  <c r="AY194" i="3"/>
  <c r="AT194" i="3"/>
  <c r="BD75" i="3"/>
  <c r="BA22" i="3"/>
  <c r="AY22" i="3"/>
  <c r="AT22" i="3"/>
  <c r="BF90" i="3"/>
  <c r="BK90" i="3"/>
  <c r="BM90" i="3"/>
  <c r="BK59" i="3"/>
  <c r="BM59" i="3"/>
  <c r="BF59" i="3"/>
  <c r="BP127" i="3"/>
  <c r="BM195" i="3"/>
  <c r="BK195" i="3"/>
  <c r="BF195" i="3"/>
  <c r="BK72" i="3"/>
  <c r="BF72" i="3"/>
  <c r="BM72" i="3"/>
  <c r="BP140" i="3"/>
  <c r="BD163" i="3"/>
  <c r="BA163" i="3"/>
  <c r="AY163" i="3"/>
  <c r="AT163" i="3"/>
  <c r="BF163" i="3"/>
  <c r="BK163" i="3"/>
  <c r="BM163" i="3"/>
  <c r="BA26" i="3"/>
  <c r="AT26" i="3"/>
  <c r="AY26" i="3"/>
  <c r="BO202" i="3"/>
  <c r="AA14" i="3" s="1"/>
  <c r="AW190" i="3"/>
  <c r="AU202" i="3"/>
  <c r="BH202" i="3"/>
  <c r="T14" i="3" s="1"/>
  <c r="BW185" i="5" s="1"/>
  <c r="BJ202" i="3"/>
  <c r="V14" i="3" s="1"/>
  <c r="BX185" i="5" s="1"/>
  <c r="BO83" i="3"/>
  <c r="AA7" i="3" s="1"/>
  <c r="BJ83" i="3"/>
  <c r="V7" i="3" s="1"/>
  <c r="BX87" i="5" s="1"/>
  <c r="AS83" i="3"/>
  <c r="BA71" i="3"/>
  <c r="AY71" i="3"/>
  <c r="AT71" i="3"/>
  <c r="AU83" i="3"/>
  <c r="AW71" i="3"/>
  <c r="P86" i="5" s="1"/>
  <c r="BR71" i="3" s="1"/>
  <c r="BN151" i="3"/>
  <c r="Z11" i="3" s="1"/>
  <c r="BP139" i="3"/>
  <c r="BL151" i="3"/>
  <c r="X11" i="3" s="1"/>
  <c r="BY143" i="5" s="1"/>
  <c r="AX151" i="3"/>
  <c r="J11" i="3" s="1"/>
  <c r="BX142" i="5" s="1"/>
  <c r="AR151" i="3"/>
  <c r="D11" i="3" s="1"/>
  <c r="BM15" i="3"/>
  <c r="R30" i="5"/>
  <c r="BS3" i="3" s="1"/>
  <c r="BI15" i="3"/>
  <c r="BK15" i="3"/>
  <c r="BF15" i="3"/>
  <c r="R44" i="5"/>
  <c r="BR3" i="3"/>
  <c r="S44" i="5"/>
  <c r="T5" i="1"/>
  <c r="BI202" i="3" l="1"/>
  <c r="U14" i="3" s="1"/>
  <c r="BI168" i="3"/>
  <c r="U12" i="3" s="1"/>
  <c r="Q11" i="3"/>
  <c r="BS151" i="3"/>
  <c r="Q7" i="3"/>
  <c r="BS83" i="3"/>
  <c r="Q9" i="3"/>
  <c r="BS117" i="3"/>
  <c r="Q4" i="3"/>
  <c r="BS32" i="3"/>
  <c r="Q5" i="3"/>
  <c r="BS49" i="3"/>
  <c r="Q13" i="3"/>
  <c r="BS185" i="3"/>
  <c r="Q8" i="3"/>
  <c r="BS100" i="3"/>
  <c r="Q6" i="3"/>
  <c r="BS66" i="3"/>
  <c r="Q12" i="3"/>
  <c r="BS168" i="3"/>
  <c r="M158" i="5" s="1"/>
  <c r="Q14" i="3"/>
  <c r="BS202" i="3"/>
  <c r="M186" i="5" s="1"/>
  <c r="Q10" i="3"/>
  <c r="BS134" i="3"/>
  <c r="BI151" i="3"/>
  <c r="BI134" i="3"/>
  <c r="U10" i="3" s="1"/>
  <c r="BI185" i="3"/>
  <c r="U13" i="3" s="1"/>
  <c r="BI117" i="3"/>
  <c r="BI66" i="3"/>
  <c r="BI83" i="3"/>
  <c r="U7" i="3" s="1"/>
  <c r="BP32" i="3"/>
  <c r="AB4" i="3" s="1"/>
  <c r="BP168" i="3"/>
  <c r="AB12" i="3" s="1"/>
  <c r="BI100" i="3"/>
  <c r="BP151" i="3"/>
  <c r="AB11" i="3" s="1"/>
  <c r="E7" i="3"/>
  <c r="AY83" i="3"/>
  <c r="K7" i="3" s="1"/>
  <c r="AT83" i="3"/>
  <c r="F7" i="3" s="1"/>
  <c r="BA83" i="3"/>
  <c r="M7" i="3" s="1"/>
  <c r="BP66" i="3"/>
  <c r="AB6" i="3" s="1"/>
  <c r="BP117" i="3"/>
  <c r="AB9" i="3" s="1"/>
  <c r="BM100" i="3"/>
  <c r="Y8" i="3" s="1"/>
  <c r="BK83" i="3"/>
  <c r="W7" i="3" s="1"/>
  <c r="BP83" i="3"/>
  <c r="AB7" i="3" s="1"/>
  <c r="BD202" i="3"/>
  <c r="P14" i="3" s="1"/>
  <c r="E6" i="3"/>
  <c r="AY66" i="3"/>
  <c r="K6" i="3" s="1"/>
  <c r="AT66" i="3"/>
  <c r="F6" i="3" s="1"/>
  <c r="BA66" i="3"/>
  <c r="M6" i="3" s="1"/>
  <c r="BF117" i="3"/>
  <c r="R9" i="3" s="1"/>
  <c r="BK168" i="3"/>
  <c r="W12" i="3" s="1"/>
  <c r="BF168" i="3"/>
  <c r="R12" i="3" s="1"/>
  <c r="BD151" i="3"/>
  <c r="P11" i="3" s="1"/>
  <c r="BP202" i="3"/>
  <c r="AB14" i="3" s="1"/>
  <c r="BD134" i="3"/>
  <c r="P10" i="3" s="1"/>
  <c r="E13" i="3"/>
  <c r="AY185" i="3"/>
  <c r="K13" i="3" s="1"/>
  <c r="AT185" i="3"/>
  <c r="F13" i="3" s="1"/>
  <c r="BA185" i="3"/>
  <c r="M13" i="3" s="1"/>
  <c r="BM49" i="3"/>
  <c r="Y5" i="3" s="1"/>
  <c r="BF202" i="3"/>
  <c r="R14" i="3" s="1"/>
  <c r="BM134" i="3"/>
  <c r="Y10" i="3" s="1"/>
  <c r="BK134" i="3"/>
  <c r="W10" i="3" s="1"/>
  <c r="BM185" i="3"/>
  <c r="Y13" i="3" s="1"/>
  <c r="G9" i="3"/>
  <c r="BV114" i="5" s="1"/>
  <c r="AW117" i="3"/>
  <c r="G5" i="3"/>
  <c r="BV58" i="5" s="1"/>
  <c r="AW49" i="3"/>
  <c r="BR49" i="3" s="1"/>
  <c r="AW168" i="3"/>
  <c r="G12" i="3"/>
  <c r="BV156" i="5" s="1"/>
  <c r="AW202" i="3"/>
  <c r="G14" i="3"/>
  <c r="BV184" i="5" s="1"/>
  <c r="G13" i="3"/>
  <c r="BV170" i="5" s="1"/>
  <c r="AW185" i="3"/>
  <c r="E4" i="3"/>
  <c r="AY32" i="3"/>
  <c r="K4" i="3" s="1"/>
  <c r="AT32" i="3"/>
  <c r="F4" i="3" s="1"/>
  <c r="BA32" i="3"/>
  <c r="M4" i="3" s="1"/>
  <c r="BK151" i="3"/>
  <c r="W11" i="3" s="1"/>
  <c r="BF83" i="3"/>
  <c r="R7" i="3" s="1"/>
  <c r="BK66" i="3"/>
  <c r="W6" i="3" s="1"/>
  <c r="G8" i="3"/>
  <c r="BV100" i="5" s="1"/>
  <c r="AW100" i="3"/>
  <c r="BR100" i="3" s="1"/>
  <c r="BK32" i="3"/>
  <c r="W4" i="3" s="1"/>
  <c r="BD66" i="3"/>
  <c r="P6" i="3" s="1"/>
  <c r="BM202" i="3"/>
  <c r="Y14" i="3" s="1"/>
  <c r="BK202" i="3"/>
  <c r="W14" i="3" s="1"/>
  <c r="AY202" i="3"/>
  <c r="K14" i="3" s="1"/>
  <c r="AT202" i="3"/>
  <c r="F14" i="3" s="1"/>
  <c r="BA202" i="3"/>
  <c r="M14" i="3" s="1"/>
  <c r="E14" i="3"/>
  <c r="BF134" i="3"/>
  <c r="R10" i="3" s="1"/>
  <c r="BK185" i="3"/>
  <c r="W13" i="3" s="1"/>
  <c r="BD185" i="3"/>
  <c r="P13" i="3" s="1"/>
  <c r="BI49" i="3"/>
  <c r="E8" i="3"/>
  <c r="AY100" i="3"/>
  <c r="K8" i="3" s="1"/>
  <c r="AT100" i="3"/>
  <c r="F8" i="3" s="1"/>
  <c r="BA100" i="3"/>
  <c r="M8" i="3" s="1"/>
  <c r="E9" i="3"/>
  <c r="AT117" i="3"/>
  <c r="F9" i="3" s="1"/>
  <c r="BA117" i="3"/>
  <c r="M9" i="3" s="1"/>
  <c r="AY117" i="3"/>
  <c r="K9" i="3" s="1"/>
  <c r="BD168" i="3"/>
  <c r="P12" i="3" s="1"/>
  <c r="BF100" i="3"/>
  <c r="R8" i="3" s="1"/>
  <c r="BF151" i="3"/>
  <c r="R11" i="3" s="1"/>
  <c r="AW151" i="3"/>
  <c r="G11" i="3"/>
  <c r="BV142" i="5" s="1"/>
  <c r="BM83" i="3"/>
  <c r="Y7" i="3" s="1"/>
  <c r="BM66" i="3"/>
  <c r="Y6" i="3" s="1"/>
  <c r="BM117" i="3"/>
  <c r="Y9" i="3" s="1"/>
  <c r="BM168" i="3"/>
  <c r="Y12" i="3" s="1"/>
  <c r="BF32" i="3"/>
  <c r="R4" i="3" s="1"/>
  <c r="AW134" i="3"/>
  <c r="G10" i="3"/>
  <c r="BV128" i="5" s="1"/>
  <c r="BP185" i="3"/>
  <c r="AB13" i="3" s="1"/>
  <c r="BK49" i="3"/>
  <c r="W5" i="3" s="1"/>
  <c r="BD32" i="3"/>
  <c r="P4" i="3" s="1"/>
  <c r="BP134" i="3"/>
  <c r="AB10" i="3" s="1"/>
  <c r="BF185" i="3"/>
  <c r="R13" i="3" s="1"/>
  <c r="BD117" i="3"/>
  <c r="P9" i="3" s="1"/>
  <c r="E12" i="3"/>
  <c r="AY168" i="3"/>
  <c r="K12" i="3" s="1"/>
  <c r="AT168" i="3"/>
  <c r="F12" i="3" s="1"/>
  <c r="BA168" i="3"/>
  <c r="M12" i="3" s="1"/>
  <c r="G4" i="3"/>
  <c r="BV44" i="5" s="1"/>
  <c r="AW32" i="3"/>
  <c r="AW83" i="3"/>
  <c r="BR83" i="3" s="1"/>
  <c r="G7" i="3"/>
  <c r="BV86" i="5" s="1"/>
  <c r="AY49" i="3"/>
  <c r="K5" i="3" s="1"/>
  <c r="BA49" i="3"/>
  <c r="M5" i="3" s="1"/>
  <c r="AT49" i="3"/>
  <c r="F5" i="3" s="1"/>
  <c r="E5" i="3"/>
  <c r="BK100" i="3"/>
  <c r="W8" i="3" s="1"/>
  <c r="BP100" i="3"/>
  <c r="AB8" i="3" s="1"/>
  <c r="BI32" i="3"/>
  <c r="BM151" i="3"/>
  <c r="Y11" i="3" s="1"/>
  <c r="E11" i="3"/>
  <c r="AT151" i="3"/>
  <c r="F11" i="3" s="1"/>
  <c r="BA151" i="3"/>
  <c r="M11" i="3" s="1"/>
  <c r="AY151" i="3"/>
  <c r="K11" i="3" s="1"/>
  <c r="BF66" i="3"/>
  <c r="R6" i="3" s="1"/>
  <c r="BK117" i="3"/>
  <c r="W9" i="3" s="1"/>
  <c r="BP49" i="3"/>
  <c r="AB5" i="3" s="1"/>
  <c r="BM32" i="3"/>
  <c r="Y4" i="3" s="1"/>
  <c r="E10" i="3"/>
  <c r="BA134" i="3"/>
  <c r="M10" i="3" s="1"/>
  <c r="AY134" i="3"/>
  <c r="K10" i="3" s="1"/>
  <c r="AT134" i="3"/>
  <c r="F10" i="3" s="1"/>
  <c r="BF49" i="3"/>
  <c r="R5" i="3" s="1"/>
  <c r="BD49" i="3"/>
  <c r="P5" i="3" s="1"/>
  <c r="BD83" i="3"/>
  <c r="P7" i="3" s="1"/>
  <c r="AW66" i="3"/>
  <c r="G6" i="3"/>
  <c r="BD100" i="3"/>
  <c r="P8" i="3" s="1"/>
  <c r="P44" i="5"/>
  <c r="BD9" i="3"/>
  <c r="BP9" i="3"/>
  <c r="M144" i="5" l="1"/>
  <c r="M102" i="5"/>
  <c r="M116" i="5"/>
  <c r="M74" i="5"/>
  <c r="M172" i="5"/>
  <c r="U11" i="3"/>
  <c r="M130" i="5"/>
  <c r="U9" i="3"/>
  <c r="U6" i="3"/>
  <c r="M88" i="5"/>
  <c r="U8" i="3"/>
  <c r="M185" i="5"/>
  <c r="I14" i="3"/>
  <c r="I9" i="3"/>
  <c r="M115" i="5"/>
  <c r="M46" i="5"/>
  <c r="U4" i="3"/>
  <c r="M87" i="5"/>
  <c r="I7" i="3"/>
  <c r="I10" i="3"/>
  <c r="M129" i="5"/>
  <c r="M171" i="5"/>
  <c r="I13" i="3"/>
  <c r="M59" i="5"/>
  <c r="I5" i="3"/>
  <c r="I4" i="3"/>
  <c r="M45" i="5"/>
  <c r="U5" i="3"/>
  <c r="M60" i="5"/>
  <c r="M73" i="5"/>
  <c r="I6" i="3"/>
  <c r="I11" i="3"/>
  <c r="M143" i="5"/>
  <c r="I8" i="3"/>
  <c r="M101" i="5"/>
  <c r="M157" i="5"/>
  <c r="I12" i="3"/>
  <c r="BA27" i="4"/>
  <c r="BA25" i="4"/>
  <c r="BA26" i="4"/>
  <c r="BB26" i="4" l="1"/>
  <c r="BC26" i="4"/>
  <c r="BB25" i="4"/>
  <c r="BC25" i="4"/>
  <c r="BB27" i="4"/>
  <c r="BC27" i="4"/>
  <c r="BS71" i="3"/>
  <c r="D3" i="3" l="1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O7" i="5"/>
  <c r="AT15" i="3" l="1"/>
  <c r="F3" i="3" s="1"/>
  <c r="BA15" i="3"/>
  <c r="M3" i="3" s="1"/>
  <c r="W44" i="5"/>
  <c r="W45" i="5"/>
  <c r="W59" i="5"/>
  <c r="W87" i="5"/>
  <c r="W101" i="5"/>
  <c r="AY15" i="3"/>
  <c r="K3" i="3" s="1"/>
  <c r="W73" i="5"/>
  <c r="BX73" i="5"/>
  <c r="BX72" i="5"/>
  <c r="BY72" i="5"/>
  <c r="BY73" i="5"/>
  <c r="X3" i="3"/>
  <c r="BY31" i="5" s="1"/>
  <c r="J3" i="3"/>
  <c r="BX30" i="5" s="1"/>
  <c r="V3" i="3"/>
  <c r="BX31" i="5" s="1"/>
  <c r="L3" i="3"/>
  <c r="BY30" i="5" s="1"/>
  <c r="AY6" i="4"/>
  <c r="AY9" i="4"/>
  <c r="AY5" i="4"/>
  <c r="AY4" i="4"/>
  <c r="AY10" i="4"/>
  <c r="O5" i="2"/>
  <c r="O6" i="2"/>
  <c r="O9" i="2"/>
  <c r="Q9" i="2" s="1"/>
  <c r="O7" i="2"/>
  <c r="AY7" i="4"/>
  <c r="AY8" i="4"/>
  <c r="O10" i="2"/>
  <c r="Q10" i="2" s="1"/>
  <c r="O4" i="2"/>
  <c r="O8" i="2"/>
  <c r="AZ3" i="4"/>
  <c r="P3" i="2"/>
  <c r="P15" i="2" s="1"/>
  <c r="AY3" i="4"/>
  <c r="O3" i="2"/>
  <c r="Z32" i="4"/>
  <c r="Y32" i="4"/>
  <c r="U32" i="4"/>
  <c r="Q32" i="4"/>
  <c r="M32" i="4"/>
  <c r="H32" i="4"/>
  <c r="L32" i="4"/>
  <c r="P32" i="4"/>
  <c r="T32" i="4"/>
  <c r="X32" i="4"/>
  <c r="I32" i="4"/>
  <c r="J32" i="4"/>
  <c r="N32" i="4"/>
  <c r="R32" i="4"/>
  <c r="V32" i="4"/>
  <c r="G32" i="4"/>
  <c r="K32" i="4"/>
  <c r="O32" i="4"/>
  <c r="S32" i="4"/>
  <c r="W32" i="4"/>
  <c r="F32" i="4"/>
  <c r="E32" i="4"/>
  <c r="X5" i="1"/>
  <c r="BD7" i="3"/>
  <c r="J15" i="4"/>
  <c r="L15" i="4"/>
  <c r="N15" i="4"/>
  <c r="P15" i="4"/>
  <c r="X15" i="4"/>
  <c r="Z15" i="4"/>
  <c r="G15" i="4"/>
  <c r="U15" i="4"/>
  <c r="E15" i="4"/>
  <c r="T15" i="4"/>
  <c r="M15" i="4"/>
  <c r="R15" i="4"/>
  <c r="G1" i="6"/>
  <c r="AC8" i="6"/>
  <c r="AD8" i="6" s="1"/>
  <c r="X8" i="6"/>
  <c r="M8" i="6"/>
  <c r="O15" i="2" l="1"/>
  <c r="W100" i="5"/>
  <c r="W86" i="5"/>
  <c r="W58" i="5"/>
  <c r="W30" i="5"/>
  <c r="W72" i="5"/>
  <c r="W115" i="5"/>
  <c r="S8" i="6"/>
  <c r="T8" i="6" s="1"/>
  <c r="AE8" i="6"/>
  <c r="AC8" i="2"/>
  <c r="AC5" i="2"/>
  <c r="AC7" i="2"/>
  <c r="AC3" i="2"/>
  <c r="W5" i="1"/>
  <c r="U5" i="1"/>
  <c r="T1" i="1" s="1"/>
  <c r="X15" i="2"/>
  <c r="Z15" i="2"/>
  <c r="N15" i="2"/>
  <c r="AC6" i="2"/>
  <c r="AC4" i="2"/>
  <c r="Q7" i="2"/>
  <c r="Q3" i="2"/>
  <c r="Q4" i="2"/>
  <c r="G5" i="1"/>
  <c r="F5" i="1"/>
  <c r="Q8" i="2"/>
  <c r="G15" i="2"/>
  <c r="S15" i="2"/>
  <c r="G3" i="3"/>
  <c r="BV30" i="5" s="1"/>
  <c r="Q6" i="2"/>
  <c r="BD4" i="3"/>
  <c r="BD5" i="3"/>
  <c r="BP7" i="3"/>
  <c r="O3" i="3"/>
  <c r="BD3" i="3"/>
  <c r="Q5" i="2"/>
  <c r="BD6" i="3"/>
  <c r="BP5" i="3"/>
  <c r="N3" i="3"/>
  <c r="Z3" i="3"/>
  <c r="BP3" i="3"/>
  <c r="AA3" i="3"/>
  <c r="BP6" i="3"/>
  <c r="BP4" i="3"/>
  <c r="H3" i="3"/>
  <c r="BW30" i="5" s="1"/>
  <c r="AY15" i="4"/>
  <c r="BA3" i="4"/>
  <c r="BA5" i="4"/>
  <c r="BA6" i="4"/>
  <c r="BA22" i="4"/>
  <c r="V8" i="6"/>
  <c r="BA4" i="4"/>
  <c r="BA23" i="4"/>
  <c r="BA10" i="4"/>
  <c r="BA9" i="4"/>
  <c r="BA24" i="4"/>
  <c r="BA20" i="4"/>
  <c r="BA8" i="4"/>
  <c r="BA7" i="4"/>
  <c r="BA21" i="4"/>
  <c r="AZ32" i="4"/>
  <c r="AY32" i="4"/>
  <c r="AZ15" i="4"/>
  <c r="H15" i="4"/>
  <c r="F15" i="4"/>
  <c r="V15" i="4"/>
  <c r="Q15" i="4"/>
  <c r="W15" i="4"/>
  <c r="Y15" i="4"/>
  <c r="O15" i="4"/>
  <c r="Z8" i="6"/>
  <c r="BD15" i="3" l="1"/>
  <c r="P3" i="3" s="1"/>
  <c r="Q15" i="2"/>
  <c r="AC15" i="2"/>
  <c r="J5" i="1" s="1"/>
  <c r="BP15" i="3"/>
  <c r="AB3" i="3" s="1"/>
  <c r="BV72" i="5"/>
  <c r="BB24" i="4"/>
  <c r="BC24" i="4"/>
  <c r="BC20" i="4"/>
  <c r="BB20" i="4"/>
  <c r="BB23" i="4"/>
  <c r="BC23" i="4"/>
  <c r="BC22" i="4"/>
  <c r="BB22" i="4"/>
  <c r="BB6" i="4"/>
  <c r="BC6" i="4"/>
  <c r="BC7" i="4"/>
  <c r="BB7" i="4"/>
  <c r="BB9" i="4"/>
  <c r="BC9" i="4"/>
  <c r="BB5" i="4"/>
  <c r="BC5" i="4"/>
  <c r="BC8" i="4"/>
  <c r="BB8" i="4"/>
  <c r="BB10" i="4"/>
  <c r="BC10" i="4"/>
  <c r="BC4" i="4"/>
  <c r="BB4" i="4"/>
  <c r="BC21" i="4"/>
  <c r="BB21" i="4"/>
  <c r="J15" i="2"/>
  <c r="V15" i="2"/>
  <c r="BC3" i="4"/>
  <c r="BB3" i="4"/>
  <c r="N88" i="5"/>
  <c r="N60" i="5"/>
  <c r="W114" i="5"/>
  <c r="N87" i="5"/>
  <c r="N102" i="5"/>
  <c r="N59" i="5"/>
  <c r="W129" i="5"/>
  <c r="BW72" i="5"/>
  <c r="BW73" i="5"/>
  <c r="T3" i="3"/>
  <c r="BW31" i="5" s="1"/>
  <c r="AW15" i="3"/>
  <c r="BR15" i="3" s="1"/>
  <c r="S3" i="3"/>
  <c r="AC5" i="1"/>
  <c r="AB5" i="1"/>
  <c r="H5" i="1"/>
  <c r="G1" i="1" s="1"/>
  <c r="Z5" i="1"/>
  <c r="X1" i="1" s="1"/>
  <c r="O8" i="6"/>
  <c r="BA32" i="4"/>
  <c r="BA15" i="4"/>
  <c r="K15" i="4"/>
  <c r="I15" i="4"/>
  <c r="S15" i="4"/>
  <c r="BV31" i="5" l="1"/>
  <c r="BV73" i="5"/>
  <c r="N61" i="5"/>
  <c r="BB32" i="4"/>
  <c r="BC32" i="4"/>
  <c r="BC15" i="4"/>
  <c r="BB15" i="4"/>
  <c r="N144" i="5"/>
  <c r="N46" i="5"/>
  <c r="N129" i="5"/>
  <c r="N116" i="5"/>
  <c r="N73" i="5"/>
  <c r="W128" i="5"/>
  <c r="O60" i="5"/>
  <c r="O59" i="5"/>
  <c r="O58" i="5"/>
  <c r="O87" i="5"/>
  <c r="O88" i="5"/>
  <c r="O86" i="5"/>
  <c r="N143" i="5"/>
  <c r="N89" i="5"/>
  <c r="N115" i="5"/>
  <c r="N130" i="5"/>
  <c r="W143" i="5"/>
  <c r="M31" i="5"/>
  <c r="N31" i="5" s="1"/>
  <c r="U3" i="3"/>
  <c r="M32" i="5"/>
  <c r="N32" i="5" s="1"/>
  <c r="I3" i="3"/>
  <c r="L5" i="1"/>
  <c r="M5" i="1" s="1"/>
  <c r="K1" i="1" s="1"/>
  <c r="AD5" i="1"/>
  <c r="AC1" i="1" s="1"/>
  <c r="N145" i="5" l="1"/>
  <c r="N117" i="5"/>
  <c r="N131" i="5"/>
  <c r="W142" i="5"/>
  <c r="O61" i="5"/>
  <c r="AC5" i="3" s="1"/>
  <c r="N157" i="5"/>
  <c r="O31" i="5"/>
  <c r="O32" i="5"/>
  <c r="O30" i="5"/>
  <c r="N101" i="5"/>
  <c r="N45" i="5"/>
  <c r="O143" i="5"/>
  <c r="O144" i="5"/>
  <c r="O142" i="5"/>
  <c r="O129" i="5"/>
  <c r="O130" i="5"/>
  <c r="O128" i="5"/>
  <c r="O115" i="5"/>
  <c r="O116" i="5"/>
  <c r="O114" i="5"/>
  <c r="O89" i="5"/>
  <c r="AC7" i="3" s="1"/>
  <c r="W157" i="5"/>
  <c r="W156" i="5"/>
  <c r="O46" i="5" l="1"/>
  <c r="O45" i="5"/>
  <c r="N171" i="5"/>
  <c r="O117" i="5"/>
  <c r="AC9" i="3" s="1"/>
  <c r="O145" i="5"/>
  <c r="AC11" i="3" s="1"/>
  <c r="O33" i="5"/>
  <c r="AC3" i="3" s="1"/>
  <c r="O131" i="5"/>
  <c r="AC10" i="3" s="1"/>
  <c r="O101" i="5"/>
  <c r="O102" i="5"/>
  <c r="O100" i="5"/>
  <c r="N172" i="5"/>
  <c r="N158" i="5"/>
  <c r="O156" i="5" s="1"/>
  <c r="O44" i="5"/>
  <c r="N47" i="5"/>
  <c r="N103" i="5"/>
  <c r="N74" i="5"/>
  <c r="N75" i="5" s="1"/>
  <c r="W171" i="5" l="1"/>
  <c r="O172" i="5"/>
  <c r="W170" i="5"/>
  <c r="N173" i="5"/>
  <c r="O47" i="5"/>
  <c r="AC4" i="3" s="1"/>
  <c r="N159" i="5"/>
  <c r="O170" i="5"/>
  <c r="O171" i="5"/>
  <c r="O157" i="5"/>
  <c r="O103" i="5"/>
  <c r="AC8" i="3" s="1"/>
  <c r="O73" i="5"/>
  <c r="O72" i="5"/>
  <c r="O74" i="5"/>
  <c r="O158" i="5"/>
  <c r="E15" i="3"/>
  <c r="O15" i="3"/>
  <c r="D15" i="3"/>
  <c r="L15" i="3" l="1"/>
  <c r="J15" i="3"/>
  <c r="H15" i="3"/>
  <c r="W184" i="5"/>
  <c r="O173" i="5"/>
  <c r="AC13" i="3" s="1"/>
  <c r="O159" i="5"/>
  <c r="AC12" i="3" s="1"/>
  <c r="O75" i="5"/>
  <c r="AC6" i="3" s="1"/>
  <c r="N185" i="5"/>
  <c r="G15" i="3"/>
  <c r="N15" i="3"/>
  <c r="F15" i="3"/>
  <c r="I15" i="3" l="1"/>
  <c r="X15" i="3"/>
  <c r="T15" i="3"/>
  <c r="N186" i="5"/>
  <c r="O184" i="5" s="1"/>
  <c r="S15" i="3"/>
  <c r="AA15" i="3"/>
  <c r="Z15" i="3"/>
  <c r="V15" i="3"/>
  <c r="P15" i="3"/>
  <c r="M15" i="3"/>
  <c r="K15" i="3"/>
  <c r="W185" i="5" l="1"/>
  <c r="O185" i="5"/>
  <c r="O186" i="5"/>
  <c r="N187" i="5"/>
  <c r="U15" i="3"/>
  <c r="AB15" i="3"/>
  <c r="O187" i="5" l="1"/>
  <c r="AC14" i="3" s="1"/>
  <c r="O5" i="1" s="1"/>
  <c r="P5" i="1" l="1"/>
  <c r="N33" i="5"/>
  <c r="Q5" i="1" l="1"/>
  <c r="P1" i="1" s="1"/>
  <c r="Y3" i="3"/>
  <c r="Q3" i="3"/>
  <c r="Q15" i="3" s="1"/>
  <c r="W3" i="3"/>
  <c r="R3" i="3"/>
  <c r="R15" i="3" s="1"/>
  <c r="W31" i="5" l="1"/>
  <c r="Y15" i="3"/>
  <c r="W15" i="3"/>
  <c r="L15" i="2"/>
</calcChain>
</file>

<file path=xl/comments1.xml><?xml version="1.0" encoding="utf-8"?>
<comments xmlns="http://schemas.openxmlformats.org/spreadsheetml/2006/main">
  <authors>
    <author>srm</author>
  </authors>
  <commentList>
    <comment ref="E1" authorId="0" shapeId="0">
      <text>
        <r>
          <rPr>
            <sz val="8"/>
            <color indexed="81"/>
            <rFont val="Tahoma"/>
            <family val="2"/>
          </rPr>
          <t>All the others should have proper remarks to be write in "Remarks"</t>
        </r>
      </text>
    </comment>
    <comment ref="E2" authorId="0" shapeId="0">
      <text>
        <r>
          <rPr>
            <sz val="8"/>
            <color indexed="81"/>
            <rFont val="Tahoma"/>
            <family val="2"/>
          </rPr>
          <t>Consider only the time we have spent for FB/ISO(audit)/proj.(Preparations)</t>
        </r>
      </text>
    </comment>
    <comment ref="E6" authorId="0" shapeId="0">
      <text>
        <r>
          <rPr>
            <sz val="8"/>
            <color indexed="81"/>
            <rFont val="Tahoma"/>
            <family val="2"/>
          </rPr>
          <t>Consider only the time we have spent for feedback to Prod/QC doubts clarification to the team,</t>
        </r>
      </text>
    </comment>
    <comment ref="N7" authorId="0" shapeId="0">
      <text>
        <r>
          <rPr>
            <sz val="8"/>
            <color indexed="81"/>
            <rFont val="Tahoma"/>
            <family val="2"/>
          </rPr>
          <t>Enter Ctrl+; for existing date</t>
        </r>
      </text>
    </comment>
    <comment ref="O7" authorId="0" shapeId="0">
      <text>
        <r>
          <rPr>
            <sz val="8"/>
            <color indexed="81"/>
            <rFont val="Tahoma"/>
            <family val="2"/>
          </rPr>
          <t>Enter the job no</t>
        </r>
      </text>
    </comment>
    <comment ref="P7" authorId="0" shapeId="0">
      <text>
        <r>
          <rPr>
            <sz val="8"/>
            <color indexed="81"/>
            <rFont val="Tahoma"/>
            <family val="2"/>
          </rPr>
          <t>Belongs to which Block/lot</t>
        </r>
      </text>
    </comment>
    <comment ref="Q7" authorId="0" shapeId="0">
      <text>
        <r>
          <rPr>
            <sz val="8"/>
            <color indexed="81"/>
            <rFont val="Tahoma"/>
            <family val="2"/>
          </rPr>
          <t>Total no of work files are in the job</t>
        </r>
      </text>
    </comment>
    <comment ref="R7" authorId="0" shapeId="0">
      <text>
        <r>
          <rPr>
            <sz val="8"/>
            <color indexed="81"/>
            <rFont val="Tahoma"/>
            <family val="2"/>
          </rPr>
          <t>Total hrs. spent for prod+IQC+IQC fixing</t>
        </r>
      </text>
    </comment>
    <comment ref="S7" authorId="0" shapeId="0">
      <text>
        <r>
          <rPr>
            <sz val="8"/>
            <color indexed="81"/>
            <rFont val="Tahoma"/>
            <family val="2"/>
          </rPr>
          <t>Total no of files comp by prod team with prod status</t>
        </r>
      </text>
    </comment>
    <comment ref="T7" authorId="0" shapeId="0">
      <text>
        <r>
          <rPr>
            <sz val="8"/>
            <color indexed="81"/>
            <rFont val="Tahoma"/>
            <family val="2"/>
          </rPr>
          <t>PQC files done on Prod.Time</t>
        </r>
      </text>
    </comment>
    <comment ref="U7" authorId="0" shapeId="0">
      <text>
        <r>
          <rPr>
            <sz val="8"/>
            <color indexed="81"/>
            <rFont val="Tahoma"/>
            <family val="2"/>
          </rPr>
          <t>PQC % on Models/ Tiles Prod. Time</t>
        </r>
      </text>
    </comment>
    <comment ref="V7" authorId="0" shapeId="0">
      <text>
        <r>
          <rPr>
            <sz val="8"/>
            <color indexed="81"/>
            <rFont val="Tahoma"/>
            <family val="2"/>
          </rPr>
          <t>No of PQC files done on prod.</t>
        </r>
      </text>
    </comment>
    <comment ref="W7" authorId="0" shapeId="0">
      <text>
        <r>
          <rPr>
            <sz val="8"/>
            <color indexed="81"/>
            <rFont val="Tahoma"/>
            <family val="2"/>
          </rPr>
          <t>% of PQC files done</t>
        </r>
      </text>
    </comment>
    <comment ref="X7" authorId="0" shapeId="0">
      <text>
        <r>
          <rPr>
            <sz val="8"/>
            <color indexed="81"/>
            <rFont val="Tahoma"/>
            <family val="2"/>
          </rPr>
          <t>PQC time spent on comp files</t>
        </r>
      </text>
    </comment>
    <comment ref="AF7" authorId="0" shapeId="0">
      <text>
        <r>
          <rPr>
            <sz val="8"/>
            <color indexed="81"/>
            <rFont val="Tahoma"/>
            <family val="2"/>
          </rPr>
          <t>PDQC files on Prod. time</t>
        </r>
      </text>
    </comment>
    <comment ref="AG7" authorId="0" shapeId="0">
      <text>
        <r>
          <rPr>
            <sz val="8"/>
            <color indexed="81"/>
            <rFont val="Tahoma"/>
            <family val="2"/>
          </rPr>
          <t>PDQC % on Models/ Tiles Prod. Time</t>
        </r>
      </text>
    </comment>
    <comment ref="AH7" authorId="0" shapeId="0">
      <text>
        <r>
          <rPr>
            <sz val="8"/>
            <color indexed="81"/>
            <rFont val="Tahoma"/>
            <family val="2"/>
          </rPr>
          <t>No of PDQC files done on prod completed.</t>
        </r>
      </text>
    </comment>
    <comment ref="AI7" authorId="0" shapeId="0">
      <text>
        <r>
          <rPr>
            <sz val="8"/>
            <color indexed="81"/>
            <rFont val="Tahoma"/>
            <family val="2"/>
          </rPr>
          <t>% of PDQC files done</t>
        </r>
      </text>
    </comment>
    <comment ref="AJ7" authorId="0" shapeId="0">
      <text>
        <r>
          <rPr>
            <sz val="8"/>
            <color indexed="81"/>
            <rFont val="Tahoma"/>
            <family val="2"/>
          </rPr>
          <t>PDQC time spent on comp files</t>
        </r>
      </text>
    </comment>
    <comment ref="T17" authorId="0" shapeId="0">
      <text>
        <r>
          <rPr>
            <b/>
            <sz val="8"/>
            <color indexed="81"/>
            <rFont val="Tahoma"/>
            <family val="2"/>
          </rPr>
          <t>srm:</t>
        </r>
        <r>
          <rPr>
            <sz val="8"/>
            <color indexed="81"/>
            <rFont val="Tahoma"/>
            <family val="2"/>
          </rPr>
          <t xml:space="preserve">
link or copy the status of the prod status</t>
        </r>
      </text>
    </comment>
    <comment ref="U17" authorId="0" shapeId="0">
      <text>
        <r>
          <rPr>
            <b/>
            <sz val="8"/>
            <color indexed="81"/>
            <rFont val="Tahoma"/>
            <family val="2"/>
          </rPr>
          <t>srm:</t>
        </r>
        <r>
          <rPr>
            <sz val="8"/>
            <color indexed="81"/>
            <rFont val="Tahoma"/>
            <family val="2"/>
          </rPr>
          <t xml:space="preserve">
Link or copy the /total prod. time</t>
        </r>
      </text>
    </comment>
    <comment ref="V17" authorId="0" shapeId="0">
      <text>
        <r>
          <rPr>
            <b/>
            <sz val="8"/>
            <color indexed="81"/>
            <rFont val="Tahoma"/>
            <family val="2"/>
          </rPr>
          <t>srm:</t>
        </r>
        <r>
          <rPr>
            <sz val="8"/>
            <color indexed="81"/>
            <rFont val="Tahoma"/>
            <family val="2"/>
          </rPr>
          <t xml:space="preserve">
Link/ copy the total prod est hrs.</t>
        </r>
      </text>
    </comment>
    <comment ref="X17" authorId="0" shapeId="0">
      <text>
        <r>
          <rPr>
            <b/>
            <sz val="8"/>
            <color indexed="81"/>
            <rFont val="Tahoma"/>
            <family val="2"/>
          </rPr>
          <t>srm:</t>
        </r>
        <r>
          <rPr>
            <sz val="8"/>
            <color indexed="81"/>
            <rFont val="Tahoma"/>
            <family val="2"/>
          </rPr>
          <t xml:space="preserve">
Must select the task from the list</t>
        </r>
      </text>
    </comment>
    <comment ref="Y17" authorId="0" shapeId="0">
      <text>
        <r>
          <rPr>
            <b/>
            <sz val="8"/>
            <color indexed="81"/>
            <rFont val="Tahoma"/>
            <family val="2"/>
          </rPr>
          <t>srm:</t>
        </r>
        <r>
          <rPr>
            <sz val="8"/>
            <color indexed="81"/>
            <rFont val="Tahoma"/>
            <family val="2"/>
          </rPr>
          <t xml:space="preserve">
Pick your ID from the list</t>
        </r>
      </text>
    </comment>
    <comment ref="AA17" authorId="0" shapeId="0">
      <text>
        <r>
          <rPr>
            <b/>
            <sz val="8"/>
            <color indexed="81"/>
            <rFont val="Tahoma"/>
            <family val="2"/>
          </rPr>
          <t>srm:</t>
        </r>
        <r>
          <rPr>
            <sz val="8"/>
            <color indexed="81"/>
            <rFont val="Tahoma"/>
            <family val="2"/>
          </rPr>
          <t xml:space="preserve">
Use colon(:)
ex:0:15,0:30,0:45 ect…,</t>
        </r>
      </text>
    </comment>
    <comment ref="AC17" authorId="0" shapeId="0">
      <text>
        <r>
          <rPr>
            <b/>
            <sz val="8"/>
            <color indexed="81"/>
            <rFont val="Tahoma"/>
            <family val="2"/>
          </rPr>
          <t>srm:</t>
        </r>
        <r>
          <rPr>
            <sz val="8"/>
            <color indexed="81"/>
            <rFont val="Tahoma"/>
            <family val="2"/>
          </rPr>
          <t xml:space="preserve">
Use colon(:)
ex:0:15,0:30,0:45 ect…,</t>
        </r>
      </text>
    </comment>
    <comment ref="AD17" authorId="0" shapeId="0">
      <text>
        <r>
          <rPr>
            <b/>
            <sz val="8"/>
            <color indexed="81"/>
            <rFont val="Tahoma"/>
            <family val="2"/>
          </rPr>
          <t>srm:</t>
        </r>
        <r>
          <rPr>
            <sz val="8"/>
            <color indexed="81"/>
            <rFont val="Tahoma"/>
            <family val="2"/>
          </rPr>
          <t xml:space="preserve">
Others time has to select from the list and write in the remarks</t>
        </r>
      </text>
    </comment>
    <comment ref="AE17" authorId="0" shapeId="0">
      <text>
        <r>
          <rPr>
            <b/>
            <sz val="8"/>
            <color indexed="81"/>
            <rFont val="Tahoma"/>
            <family val="2"/>
          </rPr>
          <t>srm:</t>
        </r>
        <r>
          <rPr>
            <sz val="8"/>
            <color indexed="81"/>
            <rFont val="Tahoma"/>
            <family val="2"/>
          </rPr>
          <t xml:space="preserve">
Use colon(:)
ex:0:15,0:30,0:45 ect…,</t>
        </r>
      </text>
    </comment>
  </commentList>
</comments>
</file>

<file path=xl/comments2.xml><?xml version="1.0" encoding="utf-8"?>
<comments xmlns="http://schemas.openxmlformats.org/spreadsheetml/2006/main">
  <authors>
    <author>TS 2D Logistics</author>
  </authors>
  <commentList>
    <comment ref="M39" authorId="0" shapeId="0">
      <text>
        <r>
          <rPr>
            <b/>
            <sz val="9"/>
            <color indexed="81"/>
            <rFont val="Tahoma"/>
            <family val="2"/>
          </rPr>
          <t xml:space="preserve">ARDP 12/1/2018 </t>
        </r>
        <r>
          <rPr>
            <sz val="9"/>
            <color indexed="81"/>
            <rFont val="Tahoma"/>
            <family val="2"/>
          </rPr>
          <t xml:space="preserve">
9.40AM TO 10.52AM-C</t>
        </r>
      </text>
    </comment>
    <comment ref="M73" authorId="0" shapeId="0">
      <text>
        <r>
          <rPr>
            <b/>
            <sz val="9"/>
            <color indexed="81"/>
            <rFont val="Tahoma"/>
            <family val="2"/>
          </rPr>
          <t>VNMR 12/6/2018 9.29AM TO 1.06PM-IP
1.48PM TO 3.32PM-IP
VNMR 12/10/2018 9.31AM TO 1.04PM-C</t>
        </r>
      </text>
    </comment>
    <comment ref="M74" authorId="0" shapeId="0">
      <text>
        <r>
          <rPr>
            <b/>
            <sz val="9"/>
            <color indexed="81"/>
            <rFont val="Tahoma"/>
            <family val="2"/>
          </rPr>
          <t>ARDP 12/6/2018 11.20AM TO 2.30PM-IP
ARDP 12/10/2018 9.46AM TO 11.01AM-C</t>
        </r>
      </text>
    </comment>
    <comment ref="M84" authorId="0" shapeId="0">
      <text>
        <r>
          <rPr>
            <b/>
            <sz val="9"/>
            <color indexed="81"/>
            <rFont val="Tahoma"/>
            <family val="2"/>
          </rPr>
          <t xml:space="preserve">RSBU 12/8/2018 </t>
        </r>
        <r>
          <rPr>
            <sz val="9"/>
            <color indexed="81"/>
            <rFont val="Tahoma"/>
            <family val="2"/>
          </rPr>
          <t xml:space="preserve">
2.47PM TO 10.30PM-IP</t>
        </r>
      </text>
    </comment>
    <comment ref="M87" authorId="0" shapeId="0">
      <text>
        <r>
          <rPr>
            <b/>
            <sz val="9"/>
            <color indexed="81"/>
            <rFont val="Tahoma"/>
            <family val="2"/>
          </rPr>
          <t xml:space="preserve">VNMR 12/3/2018 </t>
        </r>
        <r>
          <rPr>
            <sz val="9"/>
            <color indexed="81"/>
            <rFont val="Tahoma"/>
            <family val="2"/>
          </rPr>
          <t xml:space="preserve">
9.32AM TO 11.34AM-C</t>
        </r>
      </text>
    </comment>
  </commentList>
</comments>
</file>

<file path=xl/comments3.xml><?xml version="1.0" encoding="utf-8"?>
<comments xmlns="http://schemas.openxmlformats.org/spreadsheetml/2006/main">
  <authors>
    <author>Abhaskar Rajsekhar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Abhaskar Rajsekhar
Production emp id</t>
        </r>
      </text>
    </comment>
  </commentList>
</comments>
</file>

<file path=xl/sharedStrings.xml><?xml version="1.0" encoding="utf-8"?>
<sst xmlns="http://schemas.openxmlformats.org/spreadsheetml/2006/main" count="2335" uniqueCount="346">
  <si>
    <t>Remarks</t>
  </si>
  <si>
    <t>Status</t>
  </si>
  <si>
    <t>JOB</t>
  </si>
  <si>
    <t>QC</t>
  </si>
  <si>
    <t>PQC</t>
  </si>
  <si>
    <t>PDQC</t>
  </si>
  <si>
    <t>STATUS</t>
  </si>
  <si>
    <t>Department</t>
  </si>
  <si>
    <t>Shift</t>
  </si>
  <si>
    <t>System Name</t>
  </si>
  <si>
    <t>QC Emp ID</t>
  </si>
  <si>
    <t>Comp %</t>
  </si>
  <si>
    <t>Project</t>
  </si>
  <si>
    <t>A</t>
  </si>
  <si>
    <t>Documentation</t>
  </si>
  <si>
    <t>FB_V</t>
  </si>
  <si>
    <t>ACC</t>
  </si>
  <si>
    <t>B</t>
  </si>
  <si>
    <t>FB_Review</t>
  </si>
  <si>
    <t>PDQC_V</t>
  </si>
  <si>
    <t>AD</t>
  </si>
  <si>
    <t>C</t>
  </si>
  <si>
    <t>FB_Training</t>
  </si>
  <si>
    <t>PQC_V</t>
  </si>
  <si>
    <t>Reject</t>
  </si>
  <si>
    <t>GENERAL</t>
  </si>
  <si>
    <t>NP</t>
  </si>
  <si>
    <t>I/P</t>
  </si>
  <si>
    <t>OTHERS</t>
  </si>
  <si>
    <t>N/R</t>
  </si>
  <si>
    <t>Pilot</t>
  </si>
  <si>
    <t>Prod_Support</t>
  </si>
  <si>
    <t>Spec_Training</t>
  </si>
  <si>
    <t>Sys_Problem</t>
  </si>
  <si>
    <t>QC-Verificatiom</t>
  </si>
  <si>
    <t>S.No.</t>
  </si>
  <si>
    <t>Task</t>
  </si>
  <si>
    <t>Start Date</t>
  </si>
  <si>
    <t>Start Time</t>
  </si>
  <si>
    <t>End Date</t>
  </si>
  <si>
    <t>End Time</t>
  </si>
  <si>
    <t>Est.Hrs</t>
  </si>
  <si>
    <t>Diff%</t>
  </si>
  <si>
    <t>CRITICAL ERRORS</t>
  </si>
  <si>
    <t>Criteria</t>
  </si>
  <si>
    <t>NON - CRITICAL ERRORS</t>
  </si>
  <si>
    <t>Error code</t>
  </si>
  <si>
    <t>Description</t>
  </si>
  <si>
    <t>PDQC %</t>
  </si>
  <si>
    <t>Production</t>
  </si>
  <si>
    <t>Process QC Attended</t>
  </si>
  <si>
    <t>Process QC</t>
  </si>
  <si>
    <t xml:space="preserve"> Time</t>
  </si>
  <si>
    <t>Prod Time</t>
  </si>
  <si>
    <t>%</t>
  </si>
  <si>
    <t>Time</t>
  </si>
  <si>
    <t>Accepted</t>
  </si>
  <si>
    <t>% Rej</t>
  </si>
  <si>
    <t>QPR Status</t>
  </si>
  <si>
    <t>QPR No.</t>
  </si>
  <si>
    <t>Prod. Status</t>
  </si>
  <si>
    <t>Total Est.</t>
  </si>
  <si>
    <t>Total Prod. Time</t>
  </si>
  <si>
    <t>Prod. Comments</t>
  </si>
  <si>
    <t>Prod. EmpID</t>
  </si>
  <si>
    <t>Prod. End Date</t>
  </si>
  <si>
    <t>As on</t>
  </si>
  <si>
    <t>Models/ Tiles</t>
  </si>
  <si>
    <t>Summary</t>
  </si>
  <si>
    <t>Error Files Path</t>
  </si>
  <si>
    <r>
      <t xml:space="preserve">W.P. Name /  </t>
    </r>
    <r>
      <rPr>
        <b/>
        <sz val="8"/>
        <rFont val="Comic Sans MS"/>
        <family val="4"/>
      </rPr>
      <t>Tile NO</t>
    </r>
  </si>
  <si>
    <r>
      <t>Batch</t>
    </r>
    <r>
      <rPr>
        <sz val="8"/>
        <rFont val="Comic Sans MS"/>
        <family val="4"/>
      </rPr>
      <t xml:space="preserve"> / Area </t>
    </r>
  </si>
  <si>
    <r>
      <t>Lot</t>
    </r>
    <r>
      <rPr>
        <sz val="8"/>
        <rFont val="Comic Sans MS"/>
        <family val="4"/>
      </rPr>
      <t xml:space="preserve"> / Part</t>
    </r>
  </si>
  <si>
    <r>
      <t xml:space="preserve">Actual Hrs. / </t>
    </r>
    <r>
      <rPr>
        <b/>
        <sz val="8"/>
        <rFont val="Comic Sans MS"/>
        <family val="4"/>
      </rPr>
      <t>TT</t>
    </r>
  </si>
  <si>
    <t>General Inforamtion</t>
  </si>
  <si>
    <t>FB</t>
  </si>
  <si>
    <t>File No</t>
  </si>
  <si>
    <t>TASK</t>
  </si>
  <si>
    <t>FBQC</t>
  </si>
  <si>
    <t>Others</t>
  </si>
  <si>
    <t>Total Models/ Tiles</t>
  </si>
  <si>
    <t>Block/ Lot</t>
  </si>
  <si>
    <t>Production-Status(2D / 3D compilation /Photoshop Editing / Surface Cleaning)</t>
  </si>
  <si>
    <t>VERI</t>
  </si>
  <si>
    <t>QC_Task</t>
  </si>
  <si>
    <t>Edge Checking</t>
  </si>
  <si>
    <t>OVCB Checking</t>
  </si>
  <si>
    <t>BGC Checking</t>
  </si>
  <si>
    <t>Boundary Checking</t>
  </si>
  <si>
    <t>Product QC Attended</t>
  </si>
  <si>
    <t>Meeting</t>
  </si>
  <si>
    <t>Project Tracking</t>
  </si>
  <si>
    <t>Total Errors</t>
  </si>
  <si>
    <t>Others Time</t>
  </si>
  <si>
    <t>Diff</t>
  </si>
  <si>
    <t>Total Est. Hrs</t>
  </si>
  <si>
    <t>Product QC</t>
  </si>
  <si>
    <t xml:space="preserve">Batch / Area </t>
  </si>
  <si>
    <t>Lot / Part</t>
  </si>
  <si>
    <t xml:space="preserve">Sl. No. </t>
  </si>
  <si>
    <t>Total QC. Hrs</t>
  </si>
  <si>
    <t>Total Files</t>
  </si>
  <si>
    <t>PQC files</t>
  </si>
  <si>
    <t>% tage</t>
  </si>
  <si>
    <t>Est. Hours</t>
  </si>
  <si>
    <t>Total Hours</t>
  </si>
  <si>
    <t>R5_Area-04</t>
  </si>
  <si>
    <t>PDQC files</t>
  </si>
  <si>
    <t>S.No</t>
  </si>
  <si>
    <t>Total Errs</t>
  </si>
  <si>
    <t>PRODUCT_CHECKS</t>
  </si>
  <si>
    <t>Total Prod. Hrs.</t>
  </si>
  <si>
    <t>Emp_Id</t>
  </si>
  <si>
    <t>Emp ID</t>
  </si>
  <si>
    <t>Batch/Lot</t>
  </si>
  <si>
    <t>Area</t>
  </si>
  <si>
    <t>PDQC files acc. by customer</t>
  </si>
  <si>
    <t>Total PDQC files</t>
  </si>
  <si>
    <t>PDQC files acc. by customer/Total PDQC files</t>
  </si>
  <si>
    <t>Trapped errors</t>
  </si>
  <si>
    <t>Total errors</t>
  </si>
  <si>
    <t>Trapped errors/Total errors</t>
  </si>
  <si>
    <t>Production Hours</t>
  </si>
  <si>
    <t>QC Hours</t>
  </si>
  <si>
    <t>PR/(PR+QC)</t>
  </si>
  <si>
    <t>RW2 Hours</t>
  </si>
  <si>
    <t>(PR+QC)/(PR+QC+RW2)</t>
  </si>
  <si>
    <t>Estimated QC time</t>
  </si>
  <si>
    <t>Actual QC time</t>
  </si>
  <si>
    <t>Estimated QC time/Actual QC time</t>
  </si>
  <si>
    <t>Job No</t>
  </si>
  <si>
    <t>Quality Objective No.</t>
  </si>
  <si>
    <t>Operators performing as per norms</t>
  </si>
  <si>
    <t xml:space="preserve">Operators </t>
  </si>
  <si>
    <t xml:space="preserve">Operators performing as per norms/operators </t>
  </si>
  <si>
    <t>Target</t>
  </si>
  <si>
    <t>PDQC Effectiveness</t>
  </si>
  <si>
    <t>PDQC Coverage</t>
  </si>
  <si>
    <t>Operator effectiveness</t>
  </si>
  <si>
    <t>QC Effort</t>
  </si>
  <si>
    <t>External throughput</t>
  </si>
  <si>
    <t>Predictability</t>
  </si>
  <si>
    <t>Errors from client</t>
  </si>
  <si>
    <t>Break</t>
  </si>
  <si>
    <t>QC ERRORS</t>
  </si>
  <si>
    <t>Critical Errs</t>
  </si>
  <si>
    <t>Non-Critical Errors</t>
  </si>
  <si>
    <t>Non-Critical Errs</t>
  </si>
  <si>
    <t>Critical Errors</t>
  </si>
  <si>
    <t>%tage - Non-Critical</t>
  </si>
  <si>
    <t>%tage - Critical</t>
  </si>
  <si>
    <t>PQC %</t>
  </si>
  <si>
    <t>GS/PROD/RPT/QTR</t>
  </si>
  <si>
    <t>End Client Errors</t>
  </si>
  <si>
    <t>Finals</t>
  </si>
  <si>
    <t>Rework Hrs</t>
  </si>
  <si>
    <t>\Logs\PQC</t>
  </si>
  <si>
    <t>\Logs\PDQC</t>
  </si>
  <si>
    <t>Error Updation Status</t>
  </si>
  <si>
    <t>PDQC-Achieved</t>
  </si>
  <si>
    <t>PQC-Achieved</t>
  </si>
  <si>
    <t>client errors</t>
  </si>
  <si>
    <t xml:space="preserve">pqc </t>
  </si>
  <si>
    <t>pdqc</t>
  </si>
  <si>
    <t>PQC ATTEMPT</t>
  </si>
  <si>
    <t>PDQC ATTEMPT</t>
  </si>
  <si>
    <t>ESTIMATION</t>
  </si>
  <si>
    <t>TOTAL TIME</t>
  </si>
  <si>
    <t>ACCEPTED</t>
  </si>
  <si>
    <t>REJECTED</t>
  </si>
  <si>
    <t>Total files</t>
  </si>
  <si>
    <t>Production - Employ ID</t>
  </si>
  <si>
    <t>Final Quality</t>
  </si>
  <si>
    <t>EMP-ID</t>
  </si>
  <si>
    <t>S.NO</t>
  </si>
  <si>
    <t>Emp-id</t>
  </si>
  <si>
    <t>compilation files</t>
  </si>
  <si>
    <t>PQC%</t>
  </si>
  <si>
    <t>ACC%</t>
  </si>
  <si>
    <t>REJ</t>
  </si>
  <si>
    <t>REJ%</t>
  </si>
  <si>
    <t>Total</t>
  </si>
  <si>
    <t>PDQC%</t>
  </si>
  <si>
    <t>GVB</t>
  </si>
  <si>
    <t>RSBU</t>
  </si>
  <si>
    <t>\\iicpls01\qc\2D\Projects\Job</t>
  </si>
  <si>
    <t>Production-Status(2D)</t>
  </si>
  <si>
    <t>WR_EDGM_DT_C</t>
  </si>
  <si>
    <t>WR_INTP_DT_C</t>
  </si>
  <si>
    <t>MO_DATA_DT_C</t>
  </si>
  <si>
    <t>NF_QCER_DT_C</t>
  </si>
  <si>
    <t>DE_DATA_DT_C</t>
  </si>
  <si>
    <t>DU_DATA_DT_C</t>
  </si>
  <si>
    <t>RE_INDT_DT_C</t>
  </si>
  <si>
    <t>WR_QNTY_DT_C</t>
  </si>
  <si>
    <t>WR_CELL_DT_C</t>
  </si>
  <si>
    <t>WR_POSI_PO_C</t>
  </si>
  <si>
    <t>MI_CNTR_GP_C</t>
  </si>
  <si>
    <t>MI_FEAT_GP_C</t>
  </si>
  <si>
    <t>MI_ANNO_GP_C</t>
  </si>
  <si>
    <t>MI_ATTR_NG_C</t>
  </si>
  <si>
    <t>NF_TPER_TP_C</t>
  </si>
  <si>
    <t>NF_MCRO_TP_C</t>
  </si>
  <si>
    <t>WR_ATTR_AT_C</t>
  </si>
  <si>
    <t>WR_PROJ_AT_C</t>
  </si>
  <si>
    <t>WR_SCMA_AT_C</t>
  </si>
  <si>
    <t>WR_SYMB_AT_C</t>
  </si>
  <si>
    <t>WR_CELL_SY_C</t>
  </si>
  <si>
    <t>WR_ANNO_AN_C</t>
  </si>
  <si>
    <t>OV_WORK_DT_C</t>
  </si>
  <si>
    <t>WR_EDGM_DT_N</t>
  </si>
  <si>
    <t>WR_INTP_DT_N</t>
  </si>
  <si>
    <t>MO_DATA_DT_N</t>
  </si>
  <si>
    <t>NF_QCER_DT_N</t>
  </si>
  <si>
    <t>DE_DATA_DT_N</t>
  </si>
  <si>
    <t>DU_DATA_DT_N</t>
  </si>
  <si>
    <t>RE_INDT_DT_N</t>
  </si>
  <si>
    <t>WR_QNTY_DT_N</t>
  </si>
  <si>
    <t>WR_CELL_DT_N</t>
  </si>
  <si>
    <t>WR_POSI_PO_N</t>
  </si>
  <si>
    <t>MI_CNTR_GP_N</t>
  </si>
  <si>
    <t>MI_FEAT_GP_N</t>
  </si>
  <si>
    <t>MI_TEXT_GP_N</t>
  </si>
  <si>
    <t>MI_ATTR_NG_N</t>
  </si>
  <si>
    <t>NF_TPER_TP_N</t>
  </si>
  <si>
    <t>NF_MCRO_TP_N</t>
  </si>
  <si>
    <t>WR_ATTR_AT_N</t>
  </si>
  <si>
    <t>WR_PROJ_AT_N</t>
  </si>
  <si>
    <t>WR_SCMA_AT_N</t>
  </si>
  <si>
    <t>WR_SYMB_AT_N</t>
  </si>
  <si>
    <t>WR_CELL_SY_N</t>
  </si>
  <si>
    <t>WR_ANNO_AN_N</t>
  </si>
  <si>
    <t>OV_WORK_DT_N</t>
  </si>
  <si>
    <t>NAME1</t>
  </si>
  <si>
    <t>NAME2</t>
  </si>
  <si>
    <t>NAME3</t>
  </si>
  <si>
    <t>NAME4</t>
  </si>
  <si>
    <t>NAME5</t>
  </si>
  <si>
    <t>NAME6</t>
  </si>
  <si>
    <t>NEED TO CHANGE THE NUNBER HERE</t>
  </si>
  <si>
    <t>TSQC_2D</t>
  </si>
  <si>
    <t>TSQC_3D</t>
  </si>
  <si>
    <t>TSQC_LiDAR</t>
  </si>
  <si>
    <t>TSQC_ORTHO</t>
  </si>
  <si>
    <t>TSQC10</t>
  </si>
  <si>
    <t>TSQC11</t>
  </si>
  <si>
    <t>TSQC12</t>
  </si>
  <si>
    <t>TSQC13</t>
  </si>
  <si>
    <t>MI_ATTR_AT_C</t>
  </si>
  <si>
    <t>NF_TPER_DT_C</t>
  </si>
  <si>
    <t>NF_MCRO_DT_C</t>
  </si>
  <si>
    <t>WR_ANNO_AT_C</t>
  </si>
  <si>
    <t>MI_ATTR_AT_N</t>
  </si>
  <si>
    <t>NF_TPER_DT_N</t>
  </si>
  <si>
    <t>NF_MCRO_DT_N</t>
  </si>
  <si>
    <t>WR_ANNO_AT_N</t>
  </si>
  <si>
    <t>MI_ANNO_GP_N</t>
  </si>
  <si>
    <t>WR_CAPT_DT_C</t>
  </si>
  <si>
    <t>Wrong Edge Match</t>
  </si>
  <si>
    <t>Wrong Interpretation</t>
  </si>
  <si>
    <t>Modify Data</t>
  </si>
  <si>
    <t>Not Fixed QC Error</t>
  </si>
  <si>
    <t>Delete Data</t>
  </si>
  <si>
    <t>Duplicate Data</t>
  </si>
  <si>
    <t>Retain Input Data</t>
  </si>
  <si>
    <t>Wrong Quantity</t>
  </si>
  <si>
    <t>Wrong Capture</t>
  </si>
  <si>
    <t>Wrong Position</t>
  </si>
  <si>
    <t>Missing Centroid</t>
  </si>
  <si>
    <t>Missing Feature</t>
  </si>
  <si>
    <t>Missing Annotation</t>
  </si>
  <si>
    <t>Missing Attribution</t>
  </si>
  <si>
    <t>Not Fixed Topological Error</t>
  </si>
  <si>
    <t>Not Fixed Macro</t>
  </si>
  <si>
    <t>Wrong Attribution</t>
  </si>
  <si>
    <t>Wrong Projection</t>
  </si>
  <si>
    <t>Wrong Schema</t>
  </si>
  <si>
    <t>Wrong Symbology</t>
  </si>
  <si>
    <t>Wrong Cell Symbology</t>
  </si>
  <si>
    <t>Wrong Annotation</t>
  </si>
  <si>
    <t>Over work</t>
  </si>
  <si>
    <t>SCBH</t>
  </si>
  <si>
    <t>BNRH</t>
  </si>
  <si>
    <t>VNMR</t>
  </si>
  <si>
    <t>AL_AMRAT_ADDEBM_AS_WP1_1</t>
  </si>
  <si>
    <t>AL_AMRAT_ADDEBM_AS_WP1_2</t>
  </si>
  <si>
    <t>AL_AMRAT_ADDEBM_AS_WP1_3</t>
  </si>
  <si>
    <t>AL_AMRAT_ADDEBM_AS_WP1_4</t>
  </si>
  <si>
    <t>AL_AMRAT_ADDEBM_AS_WP1_5</t>
  </si>
  <si>
    <t>AL_AMRAT_ADDEBM_AS_WP2_1</t>
  </si>
  <si>
    <t>AL_AMRAT_ADDEBM_AS_WP2_2</t>
  </si>
  <si>
    <t>AL_AMRAT_ADDEBM_AS_WP2_3</t>
  </si>
  <si>
    <t>AL_AMRAT_ADDEBM_AS_WP2_4</t>
  </si>
  <si>
    <t>AL_AMRAT_ADDEBM_AS_WP2_5</t>
  </si>
  <si>
    <t>AL_AMRAT_ADDEBM_AS_WP2_6</t>
  </si>
  <si>
    <t>AL_AMRAT_ADDEBM_AS_WP2_7</t>
  </si>
  <si>
    <t>AL_AMRAT_ADDEBM_AS_WP3_1</t>
  </si>
  <si>
    <t>AL_AMRAT_ADDEBM_AS_WP3_2</t>
  </si>
  <si>
    <t>AL_AMRAT_ADDEBM_AS_WP3_3</t>
  </si>
  <si>
    <t>AL_AMRAT_ADDEBM_AS_WP3_4</t>
  </si>
  <si>
    <t>AL_AMRAT_ADDEBM_AS_WP3_5</t>
  </si>
  <si>
    <t>AL_AMRAT_ADDEBM_AS_WP4_1</t>
  </si>
  <si>
    <t>AL_AMRAT_ADDEBM_AS_WP4_2</t>
  </si>
  <si>
    <t>AL_AMRAT_ADDEBM_AS_WP4_3</t>
  </si>
  <si>
    <t>AL_AMRAT_ADDEBM_AS_WP4_4</t>
  </si>
  <si>
    <t>AL_AMRAT_ADDEBM_AS_WP4_5</t>
  </si>
  <si>
    <t>AL_AMRAT_ADDEBM_AS_WP4_6</t>
  </si>
  <si>
    <t>AL_AMRAT_ADDEBM_AS_WP5_1</t>
  </si>
  <si>
    <t>AL_AMRAT_ADDEBM_AS_WP5_2</t>
  </si>
  <si>
    <t>AL_AMRAT_ADDEBM_AS_WP5_3</t>
  </si>
  <si>
    <t>AL_AMRAT_ADDEBM_AS_WP5_4</t>
  </si>
  <si>
    <t>AL_AMRAT_ADDEBM_AS_WP6_1</t>
  </si>
  <si>
    <t>AL_AMRAT_ADDEBM_AS_WP6_2</t>
  </si>
  <si>
    <t>AL_AMRAT_ADDEBM_AS_WP6_3</t>
  </si>
  <si>
    <t>AL_AMRAT_ADDEBM_AS_WP6_4</t>
  </si>
  <si>
    <t>AL_AMRAT_ADDEBM_AS_WP6_5</t>
  </si>
  <si>
    <t>AL_AMRAT_ADDEBM_AS_WP7</t>
  </si>
  <si>
    <t>VGPL</t>
  </si>
  <si>
    <t>ANRU</t>
  </si>
  <si>
    <t>SVAP</t>
  </si>
  <si>
    <t>CHNA</t>
  </si>
  <si>
    <t>NSNG</t>
  </si>
  <si>
    <t>VRLN</t>
  </si>
  <si>
    <t>ASGM</t>
  </si>
  <si>
    <t>SLSK/SYTP</t>
  </si>
  <si>
    <t>SYTP</t>
  </si>
  <si>
    <t>BVKR</t>
  </si>
  <si>
    <t>SMJK</t>
  </si>
  <si>
    <t>APRG</t>
  </si>
  <si>
    <t>DNMG</t>
  </si>
  <si>
    <t>SRBT/SDHD</t>
  </si>
  <si>
    <t>SLSK</t>
  </si>
  <si>
    <t>AL_AMRAT</t>
  </si>
  <si>
    <t>ANPG</t>
  </si>
  <si>
    <t>SVYM</t>
  </si>
  <si>
    <t>ACRS</t>
  </si>
  <si>
    <t>ASNV</t>
  </si>
  <si>
    <t xml:space="preserve">MUYP/ANPG </t>
  </si>
  <si>
    <t>VGPD</t>
  </si>
  <si>
    <t>SSKR/ANPG</t>
  </si>
  <si>
    <t>IP</t>
  </si>
  <si>
    <t>TBA</t>
  </si>
  <si>
    <t>UNITS</t>
  </si>
  <si>
    <t>STREETS</t>
  </si>
  <si>
    <t>ARDP</t>
  </si>
  <si>
    <t>VNMR/ARDP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</si>
</sst>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d\-mmm\-yy;@"/>
    <numFmt numFmtId="165" formatCode="h:mm;@"/>
    <numFmt numFmtId="166" formatCode="d\-mmm\-yyyy"/>
    <numFmt numFmtId="167" formatCode="[$-F400]h:mm:ss\ AM/PM"/>
    <numFmt numFmtId="168" formatCode="0.0%"/>
  </numFmts>
  <fonts count="8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omic Sans MS"/>
      <family val="4"/>
    </font>
    <font>
      <sz val="8"/>
      <name val="Tahoma"/>
      <family val="2"/>
    </font>
    <font>
      <sz val="8"/>
      <name val="Comic Sans MS"/>
      <family val="4"/>
    </font>
    <font>
      <b/>
      <sz val="8"/>
      <color indexed="18"/>
      <name val="Comic Sans MS"/>
      <family val="4"/>
    </font>
    <font>
      <b/>
      <sz val="8"/>
      <color indexed="10"/>
      <name val="Comic Sans MS"/>
      <family val="4"/>
    </font>
    <font>
      <b/>
      <sz val="8"/>
      <color indexed="17"/>
      <name val="Comic Sans MS"/>
      <family val="4"/>
    </font>
    <font>
      <sz val="8"/>
      <color indexed="10"/>
      <name val="Comic Sans MS"/>
      <family val="4"/>
    </font>
    <font>
      <sz val="8"/>
      <color indexed="17"/>
      <name val="Comic Sans MS"/>
      <family val="4"/>
    </font>
    <font>
      <b/>
      <sz val="8"/>
      <name val="Tahoma"/>
      <family val="2"/>
    </font>
    <font>
      <b/>
      <sz val="8"/>
      <name val="Comic Sans MS"/>
      <family val="4"/>
    </font>
    <font>
      <sz val="8"/>
      <color indexed="57"/>
      <name val="Arial"/>
      <family val="2"/>
    </font>
    <font>
      <sz val="8"/>
      <name val="Calibri"/>
      <family val="2"/>
    </font>
    <font>
      <b/>
      <sz val="8"/>
      <color indexed="12"/>
      <name val="Comic Sans MS"/>
      <family val="4"/>
    </font>
    <font>
      <sz val="8"/>
      <name val="Times New Roman"/>
      <family val="1"/>
    </font>
    <font>
      <b/>
      <sz val="8"/>
      <color indexed="20"/>
      <name val="Times New Roman"/>
      <family val="1"/>
    </font>
    <font>
      <b/>
      <sz val="8"/>
      <color indexed="10"/>
      <name val="Times New Roman"/>
      <family val="1"/>
    </font>
    <font>
      <sz val="9"/>
      <name val="Arial"/>
      <family val="2"/>
    </font>
    <font>
      <sz val="9"/>
      <color indexed="8"/>
      <name val="Arial"/>
      <family val="2"/>
    </font>
    <font>
      <b/>
      <sz val="8"/>
      <color rgb="FFFF0000"/>
      <name val="Arial"/>
      <family val="2"/>
    </font>
    <font>
      <b/>
      <sz val="8"/>
      <color rgb="FFFF0000"/>
      <name val="Times New Roman"/>
      <family val="1"/>
    </font>
    <font>
      <b/>
      <sz val="12"/>
      <color rgb="FF4720EE"/>
      <name val="Arial"/>
      <family val="2"/>
    </font>
    <font>
      <b/>
      <sz val="8"/>
      <color rgb="FF4720EE"/>
      <name val="Comic Sans MS"/>
      <family val="4"/>
    </font>
    <font>
      <b/>
      <sz val="10"/>
      <color rgb="FFFF0000"/>
      <name val="Arial"/>
      <family val="2"/>
    </font>
    <font>
      <b/>
      <sz val="10"/>
      <color rgb="FF160BEB"/>
      <name val="Arial"/>
      <family val="2"/>
    </font>
    <font>
      <b/>
      <sz val="8"/>
      <color rgb="FFFF0000"/>
      <name val="Comic Sans MS"/>
      <family val="4"/>
    </font>
    <font>
      <b/>
      <sz val="8"/>
      <color rgb="FF00B050"/>
      <name val="Comic Sans MS"/>
      <family val="4"/>
    </font>
    <font>
      <b/>
      <sz val="10"/>
      <color rgb="FFCC00FF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rgb="FFFF00FF"/>
      <name val="Comic Sans MS"/>
      <family val="4"/>
    </font>
    <font>
      <b/>
      <sz val="10"/>
      <color rgb="FFC00000"/>
      <name val="Arial"/>
      <family val="2"/>
    </font>
    <font>
      <b/>
      <sz val="10"/>
      <color theme="8"/>
      <name val="Arial"/>
      <family val="2"/>
    </font>
    <font>
      <b/>
      <sz val="10"/>
      <color theme="5"/>
      <name val="Arial"/>
      <family val="2"/>
    </font>
    <font>
      <b/>
      <sz val="10"/>
      <color theme="6" tint="-0.249977111117893"/>
      <name val="Arial"/>
      <family val="2"/>
    </font>
    <font>
      <b/>
      <sz val="11"/>
      <color rgb="FF160BEB"/>
      <name val="Arial"/>
      <family val="2"/>
    </font>
    <font>
      <b/>
      <sz val="9"/>
      <name val="Comic Sans MS"/>
      <family val="4"/>
    </font>
    <font>
      <b/>
      <sz val="9"/>
      <color rgb="FFFF0000"/>
      <name val="Times New Roman"/>
      <family val="1"/>
    </font>
    <font>
      <b/>
      <sz val="9"/>
      <color rgb="FF160BEB"/>
      <name val="Times New Roman"/>
      <family val="1"/>
    </font>
    <font>
      <b/>
      <sz val="9"/>
      <name val="Times New Roman"/>
      <family val="1"/>
    </font>
    <font>
      <b/>
      <sz val="11"/>
      <color rgb="FFFF00FF"/>
      <name val="Arial"/>
      <family val="2"/>
    </font>
    <font>
      <b/>
      <sz val="10"/>
      <color rgb="FFFF00FF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Comic Sans MS"/>
      <family val="4"/>
    </font>
    <font>
      <sz val="10"/>
      <color theme="0"/>
      <name val="Arial"/>
      <family val="2"/>
    </font>
    <font>
      <b/>
      <sz val="9"/>
      <name val="Arial"/>
      <family val="2"/>
    </font>
    <font>
      <b/>
      <sz val="8"/>
      <color rgb="FF160BEB"/>
      <name val="Arial"/>
      <family val="2"/>
    </font>
    <font>
      <b/>
      <sz val="9"/>
      <color indexed="81"/>
      <name val="Tahoma"/>
      <family val="2"/>
    </font>
    <font>
      <b/>
      <sz val="8"/>
      <color rgb="FFFF00FF"/>
      <name val="Arial"/>
      <family val="2"/>
    </font>
    <font>
      <sz val="10"/>
      <color rgb="FF160BEB"/>
      <name val="Arial"/>
      <family val="2"/>
    </font>
    <font>
      <sz val="9"/>
      <color theme="1"/>
      <name val="Arial"/>
      <family val="2"/>
    </font>
    <font>
      <sz val="10"/>
      <name val="Calibri"/>
      <family val="2"/>
    </font>
    <font>
      <b/>
      <sz val="10"/>
      <color rgb="FFFF00FF"/>
      <name val="Calibri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rgb="FF4720EE"/>
      </right>
      <top style="medium">
        <color indexed="64"/>
      </top>
      <bottom/>
      <diagonal/>
    </border>
    <border>
      <left style="double">
        <color rgb="FF4720EE"/>
      </left>
      <right style="double">
        <color rgb="FF4720EE"/>
      </right>
      <top style="medium">
        <color indexed="64"/>
      </top>
      <bottom/>
      <diagonal/>
    </border>
    <border>
      <left style="double">
        <color rgb="FF4720EE"/>
      </left>
      <right style="double">
        <color rgb="FF4720EE"/>
      </right>
      <top/>
      <bottom/>
      <diagonal/>
    </border>
    <border>
      <left style="double">
        <color rgb="FF4720EE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4720EE"/>
      </left>
      <right style="double">
        <color rgb="FF4720EE"/>
      </right>
      <top style="double">
        <color rgb="FF4720EE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double">
        <color rgb="FF4720EE"/>
      </bottom>
      <diagonal/>
    </border>
    <border>
      <left/>
      <right/>
      <top/>
      <bottom style="medium">
        <color indexed="64"/>
      </bottom>
      <diagonal/>
    </border>
    <border>
      <left style="double">
        <color rgb="FF4720EE"/>
      </left>
      <right/>
      <top style="double">
        <color rgb="FF4720EE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rgb="FF4720EE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4720EE"/>
      </left>
      <right style="double">
        <color rgb="FF4720EE"/>
      </right>
      <top style="double">
        <color rgb="FF4720EE"/>
      </top>
      <bottom style="thin">
        <color indexed="64"/>
      </bottom>
      <diagonal/>
    </border>
    <border>
      <left style="double">
        <color rgb="FF4720EE"/>
      </left>
      <right/>
      <top style="double">
        <color rgb="FF4720EE"/>
      </top>
      <bottom style="thin">
        <color indexed="64"/>
      </bottom>
      <diagonal/>
    </border>
  </borders>
  <cellStyleXfs count="16554">
    <xf numFmtId="0" fontId="0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62" fillId="0" borderId="0" applyFont="0" applyFill="0" applyBorder="0" applyAlignment="0" applyProtection="0"/>
    <xf numFmtId="0" fontId="13" fillId="0" borderId="0"/>
    <xf numFmtId="0" fontId="18" fillId="0" borderId="0"/>
    <xf numFmtId="0" fontId="63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5" fillId="0" borderId="0"/>
    <xf numFmtId="0" fontId="13" fillId="0" borderId="0"/>
    <xf numFmtId="0" fontId="65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65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5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65" fillId="0" borderId="0"/>
    <xf numFmtId="0" fontId="13" fillId="0" borderId="0"/>
    <xf numFmtId="0" fontId="13" fillId="0" borderId="0"/>
    <xf numFmtId="0" fontId="65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97">
    <xf numFmtId="0" fontId="0" fillId="0" borderId="0" xfId="0"/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3" borderId="0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2" fontId="19" fillId="3" borderId="0" xfId="0" applyNumberFormat="1" applyFont="1" applyFill="1" applyBorder="1" applyAlignment="1">
      <alignment horizontal="center" vertical="center" wrapText="1"/>
    </xf>
    <xf numFmtId="0" fontId="19" fillId="3" borderId="0" xfId="2" applyFont="1" applyFill="1" applyBorder="1" applyAlignment="1">
      <alignment horizontal="center" vertical="center" wrapText="1"/>
    </xf>
    <xf numFmtId="9" fontId="19" fillId="3" borderId="0" xfId="2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9" fontId="16" fillId="0" borderId="0" xfId="0" applyNumberFormat="1" applyFont="1" applyBorder="1" applyAlignment="1">
      <alignment horizontal="center"/>
    </xf>
    <xf numFmtId="0" fontId="16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1" fillId="0" borderId="0" xfId="0" applyFont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2" fontId="20" fillId="3" borderId="7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/>
    </xf>
    <xf numFmtId="1" fontId="16" fillId="0" borderId="0" xfId="0" applyNumberFormat="1" applyFont="1" applyFill="1" applyBorder="1" applyAlignment="1">
      <alignment horizontal="center"/>
    </xf>
    <xf numFmtId="9" fontId="31" fillId="0" borderId="0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36" fillId="0" borderId="0" xfId="0" applyFont="1" applyFill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10" fontId="37" fillId="0" borderId="7" xfId="0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2" fontId="33" fillId="3" borderId="7" xfId="0" applyNumberFormat="1" applyFont="1" applyFill="1" applyBorder="1" applyAlignment="1" applyProtection="1">
      <alignment horizontal="center" vertical="center" wrapText="1"/>
    </xf>
    <xf numFmtId="0" fontId="33" fillId="3" borderId="7" xfId="0" applyFont="1" applyFill="1" applyBorder="1" applyAlignment="1" applyProtection="1">
      <alignment horizontal="center" vertical="center" wrapText="1"/>
    </xf>
    <xf numFmtId="10" fontId="33" fillId="3" borderId="7" xfId="0" applyNumberFormat="1" applyFont="1" applyFill="1" applyBorder="1" applyAlignment="1" applyProtection="1">
      <alignment horizontal="center" vertical="center" wrapText="1"/>
    </xf>
    <xf numFmtId="0" fontId="33" fillId="3" borderId="16" xfId="0" applyFont="1" applyFill="1" applyBorder="1" applyAlignment="1" applyProtection="1">
      <alignment horizontal="center" vertical="center" wrapText="1"/>
    </xf>
    <xf numFmtId="10" fontId="33" fillId="3" borderId="14" xfId="0" applyNumberFormat="1" applyFont="1" applyFill="1" applyBorder="1" applyAlignment="1" applyProtection="1">
      <alignment horizontal="center" vertical="center" wrapText="1"/>
    </xf>
    <xf numFmtId="0" fontId="33" fillId="3" borderId="17" xfId="0" applyFont="1" applyFill="1" applyBorder="1" applyAlignment="1" applyProtection="1">
      <alignment horizontal="center" vertical="center" wrapText="1"/>
    </xf>
    <xf numFmtId="0" fontId="31" fillId="6" borderId="7" xfId="0" applyFont="1" applyFill="1" applyBorder="1" applyAlignment="1" applyProtection="1">
      <alignment horizontal="center" vertical="center"/>
    </xf>
    <xf numFmtId="166" fontId="31" fillId="6" borderId="7" xfId="0" applyNumberFormat="1" applyFont="1" applyFill="1" applyBorder="1" applyAlignment="1" applyProtection="1">
      <alignment horizontal="center" vertical="center"/>
    </xf>
    <xf numFmtId="49" fontId="31" fillId="6" borderId="7" xfId="0" applyNumberFormat="1" applyFont="1" applyFill="1" applyBorder="1" applyAlignment="1" applyProtection="1">
      <alignment horizontal="center" vertical="center"/>
    </xf>
    <xf numFmtId="1" fontId="31" fillId="6" borderId="7" xfId="0" applyNumberFormat="1" applyFont="1" applyFill="1" applyBorder="1" applyAlignment="1" applyProtection="1">
      <alignment horizontal="center" vertical="center"/>
    </xf>
    <xf numFmtId="2" fontId="31" fillId="6" borderId="18" xfId="0" applyNumberFormat="1" applyFont="1" applyFill="1" applyBorder="1" applyAlignment="1" applyProtection="1">
      <alignment horizontal="center" vertical="center"/>
    </xf>
    <xf numFmtId="2" fontId="31" fillId="6" borderId="7" xfId="0" applyNumberFormat="1" applyFont="1" applyFill="1" applyBorder="1" applyAlignment="1" applyProtection="1">
      <alignment horizontal="center" vertical="center"/>
    </xf>
    <xf numFmtId="10" fontId="31" fillId="6" borderId="7" xfId="0" applyNumberFormat="1" applyFont="1" applyFill="1" applyBorder="1" applyAlignment="1" applyProtection="1">
      <alignment horizontal="center" vertical="center"/>
    </xf>
    <xf numFmtId="9" fontId="31" fillId="6" borderId="17" xfId="0" applyNumberFormat="1" applyFont="1" applyFill="1" applyBorder="1" applyAlignment="1" applyProtection="1">
      <alignment horizontal="center" vertical="center"/>
    </xf>
    <xf numFmtId="10" fontId="31" fillId="9" borderId="17" xfId="0" applyNumberFormat="1" applyFont="1" applyFill="1" applyBorder="1" applyAlignment="1" applyProtection="1">
      <alignment horizontal="center" vertical="center"/>
    </xf>
    <xf numFmtId="10" fontId="31" fillId="9" borderId="7" xfId="0" applyNumberFormat="1" applyFont="1" applyFill="1" applyBorder="1" applyAlignment="1" applyProtection="1">
      <alignment horizontal="center" vertical="center"/>
    </xf>
    <xf numFmtId="2" fontId="31" fillId="6" borderId="17" xfId="0" applyNumberFormat="1" applyFont="1" applyFill="1" applyBorder="1" applyAlignment="1" applyProtection="1">
      <alignment horizontal="center" vertical="center"/>
    </xf>
    <xf numFmtId="0" fontId="0" fillId="13" borderId="0" xfId="0" applyFill="1"/>
    <xf numFmtId="0" fontId="16" fillId="13" borderId="0" xfId="0" applyFont="1" applyFill="1" applyBorder="1" applyAlignment="1">
      <alignment horizontal="center"/>
    </xf>
    <xf numFmtId="0" fontId="0" fillId="13" borderId="26" xfId="0" applyFill="1" applyBorder="1"/>
    <xf numFmtId="0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2" fontId="0" fillId="13" borderId="0" xfId="0" applyNumberFormat="1" applyFill="1"/>
    <xf numFmtId="0" fontId="27" fillId="14" borderId="27" xfId="0" applyFont="1" applyFill="1" applyBorder="1" applyAlignment="1">
      <alignment horizontal="center" vertical="center" textRotation="45" wrapText="1"/>
    </xf>
    <xf numFmtId="1" fontId="0" fillId="13" borderId="3" xfId="0" applyNumberFormat="1" applyFill="1" applyBorder="1" applyAlignment="1">
      <alignment horizontal="center"/>
    </xf>
    <xf numFmtId="1" fontId="44" fillId="13" borderId="24" xfId="0" applyNumberFormat="1" applyFont="1" applyFill="1" applyBorder="1" applyAlignment="1">
      <alignment horizontal="center"/>
    </xf>
    <xf numFmtId="1" fontId="41" fillId="13" borderId="3" xfId="0" applyNumberFormat="1" applyFont="1" applyFill="1" applyBorder="1" applyAlignment="1">
      <alignment horizontal="center"/>
    </xf>
    <xf numFmtId="1" fontId="48" fillId="13" borderId="3" xfId="0" applyNumberFormat="1" applyFont="1" applyFill="1" applyBorder="1" applyAlignment="1">
      <alignment horizontal="center"/>
    </xf>
    <xf numFmtId="1" fontId="50" fillId="13" borderId="25" xfId="0" applyNumberFormat="1" applyFont="1" applyFill="1" applyBorder="1" applyAlignment="1">
      <alignment horizontal="center"/>
    </xf>
    <xf numFmtId="1" fontId="50" fillId="13" borderId="23" xfId="0" applyNumberFormat="1" applyFont="1" applyFill="1" applyBorder="1" applyAlignment="1">
      <alignment horizontal="center"/>
    </xf>
    <xf numFmtId="1" fontId="40" fillId="11" borderId="24" xfId="0" applyNumberFormat="1" applyFont="1" applyFill="1" applyBorder="1" applyAlignment="1">
      <alignment horizontal="center"/>
    </xf>
    <xf numFmtId="1" fontId="46" fillId="13" borderId="3" xfId="0" applyNumberFormat="1" applyFont="1" applyFill="1" applyBorder="1" applyAlignment="1">
      <alignment horizontal="center"/>
    </xf>
    <xf numFmtId="9" fontId="51" fillId="13" borderId="3" xfId="0" applyNumberFormat="1" applyFont="1" applyFill="1" applyBorder="1" applyAlignment="1">
      <alignment horizontal="center"/>
    </xf>
    <xf numFmtId="9" fontId="49" fillId="13" borderId="4" xfId="0" applyNumberFormat="1" applyFont="1" applyFill="1" applyBorder="1" applyAlignment="1">
      <alignment horizontal="center"/>
    </xf>
    <xf numFmtId="0" fontId="30" fillId="0" borderId="18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/>
    </xf>
    <xf numFmtId="165" fontId="32" fillId="0" borderId="0" xfId="0" applyNumberFormat="1" applyFont="1" applyFill="1" applyBorder="1" applyAlignment="1">
      <alignment horizontal="center" vertical="center"/>
    </xf>
    <xf numFmtId="165" fontId="33" fillId="0" borderId="0" xfId="0" applyNumberFormat="1" applyFont="1" applyFill="1" applyBorder="1" applyAlignment="1">
      <alignment horizontal="center" vertical="center" wrapText="1"/>
    </xf>
    <xf numFmtId="165" fontId="31" fillId="0" borderId="0" xfId="0" applyNumberFormat="1" applyFont="1" applyFill="1" applyBorder="1" applyAlignment="1">
      <alignment horizontal="center" vertical="center"/>
    </xf>
    <xf numFmtId="165" fontId="36" fillId="0" borderId="0" xfId="0" applyNumberFormat="1" applyFont="1" applyFill="1" applyBorder="1" applyAlignment="1">
      <alignment horizontal="center"/>
    </xf>
    <xf numFmtId="165" fontId="30" fillId="0" borderId="19" xfId="0" applyNumberFormat="1" applyFont="1" applyFill="1" applyBorder="1" applyAlignment="1">
      <alignment horizontal="center" vertical="center"/>
    </xf>
    <xf numFmtId="165" fontId="31" fillId="0" borderId="0" xfId="0" applyNumberFormat="1" applyFont="1" applyBorder="1" applyAlignment="1">
      <alignment horizontal="center"/>
    </xf>
    <xf numFmtId="165" fontId="36" fillId="0" borderId="0" xfId="0" applyNumberFormat="1" applyFont="1" applyBorder="1" applyAlignment="1">
      <alignment horizontal="center"/>
    </xf>
    <xf numFmtId="0" fontId="53" fillId="14" borderId="27" xfId="0" applyFont="1" applyFill="1" applyBorder="1" applyAlignment="1">
      <alignment horizontal="center" vertical="center" textRotation="45" wrapText="1"/>
    </xf>
    <xf numFmtId="0" fontId="54" fillId="9" borderId="31" xfId="0" applyFont="1" applyFill="1" applyBorder="1" applyAlignment="1">
      <alignment horizontal="center" vertical="center" textRotation="45" wrapText="1"/>
    </xf>
    <xf numFmtId="0" fontId="56" fillId="8" borderId="32" xfId="0" applyFont="1" applyFill="1" applyBorder="1" applyAlignment="1">
      <alignment horizontal="center" vertical="center" textRotation="45" wrapText="1"/>
    </xf>
    <xf numFmtId="0" fontId="40" fillId="9" borderId="29" xfId="0" applyFont="1" applyFill="1" applyBorder="1" applyAlignment="1">
      <alignment horizontal="center" vertical="center" textRotation="45" wrapText="1"/>
    </xf>
    <xf numFmtId="0" fontId="40" fillId="9" borderId="30" xfId="0" applyFont="1" applyFill="1" applyBorder="1" applyAlignment="1">
      <alignment horizontal="center" vertical="center" textRotation="45" wrapText="1"/>
    </xf>
    <xf numFmtId="0" fontId="40" fillId="9" borderId="31" xfId="0" applyFont="1" applyFill="1" applyBorder="1" applyAlignment="1">
      <alignment horizontal="center" vertical="center" textRotation="45" wrapText="1"/>
    </xf>
    <xf numFmtId="0" fontId="55" fillId="17" borderId="32" xfId="0" applyFont="1" applyFill="1" applyBorder="1" applyAlignment="1">
      <alignment horizontal="center" vertical="center" textRotation="45" wrapText="1"/>
    </xf>
    <xf numFmtId="0" fontId="54" fillId="9" borderId="32" xfId="0" applyFont="1" applyFill="1" applyBorder="1" applyAlignment="1">
      <alignment horizontal="center" vertical="center" textRotation="45" wrapText="1"/>
    </xf>
    <xf numFmtId="0" fontId="0" fillId="0" borderId="1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0" xfId="0" applyFill="1"/>
    <xf numFmtId="1" fontId="44" fillId="0" borderId="7" xfId="0" applyNumberFormat="1" applyFont="1" applyFill="1" applyBorder="1" applyAlignment="1">
      <alignment horizontal="center"/>
    </xf>
    <xf numFmtId="0" fontId="44" fillId="0" borderId="7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NumberFormat="1" applyFill="1" applyAlignment="1">
      <alignment horizontal="center"/>
    </xf>
    <xf numFmtId="2" fontId="44" fillId="0" borderId="7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9" fontId="0" fillId="0" borderId="0" xfId="0" applyNumberFormat="1" applyFill="1"/>
    <xf numFmtId="168" fontId="0" fillId="0" borderId="0" xfId="0" applyNumberFormat="1" applyFill="1"/>
    <xf numFmtId="168" fontId="16" fillId="0" borderId="0" xfId="0" applyNumberFormat="1" applyFont="1" applyFill="1" applyBorder="1" applyAlignment="1">
      <alignment horizontal="center"/>
    </xf>
    <xf numFmtId="168" fontId="0" fillId="0" borderId="0" xfId="0" applyNumberFormat="1" applyFill="1" applyAlignment="1">
      <alignment horizontal="center"/>
    </xf>
    <xf numFmtId="0" fontId="27" fillId="14" borderId="20" xfId="0" applyFont="1" applyFill="1" applyBorder="1" applyAlignment="1">
      <alignment horizontal="center" vertical="center" textRotation="45"/>
    </xf>
    <xf numFmtId="0" fontId="27" fillId="14" borderId="20" xfId="0" applyFont="1" applyFill="1" applyBorder="1" applyAlignment="1">
      <alignment horizontal="center" vertical="center" textRotation="45" wrapText="1"/>
    </xf>
    <xf numFmtId="0" fontId="27" fillId="16" borderId="33" xfId="0" applyFont="1" applyFill="1" applyBorder="1" applyAlignment="1">
      <alignment horizontal="center" vertical="center" textRotation="45" wrapText="1"/>
    </xf>
    <xf numFmtId="0" fontId="47" fillId="16" borderId="34" xfId="0" applyFont="1" applyFill="1" applyBorder="1" applyAlignment="1">
      <alignment horizontal="center" vertical="center" textRotation="45"/>
    </xf>
    <xf numFmtId="168" fontId="27" fillId="16" borderId="34" xfId="0" applyNumberFormat="1" applyFont="1" applyFill="1" applyBorder="1" applyAlignment="1">
      <alignment horizontal="center" vertical="center" textRotation="45"/>
    </xf>
    <xf numFmtId="2" fontId="27" fillId="16" borderId="34" xfId="0" applyNumberFormat="1" applyFont="1" applyFill="1" applyBorder="1" applyAlignment="1">
      <alignment horizontal="center" vertical="center" textRotation="45"/>
    </xf>
    <xf numFmtId="0" fontId="43" fillId="16" borderId="34" xfId="0" applyNumberFormat="1" applyFont="1" applyFill="1" applyBorder="1" applyAlignment="1">
      <alignment horizontal="center" vertical="center" textRotation="45"/>
    </xf>
    <xf numFmtId="0" fontId="42" fillId="16" borderId="34" xfId="0" applyNumberFormat="1" applyFont="1" applyFill="1" applyBorder="1" applyAlignment="1">
      <alignment horizontal="center" vertical="center" textRotation="45"/>
    </xf>
    <xf numFmtId="2" fontId="47" fillId="16" borderId="35" xfId="0" applyNumberFormat="1" applyFont="1" applyFill="1" applyBorder="1" applyAlignment="1">
      <alignment horizontal="center" vertical="center" textRotation="45"/>
    </xf>
    <xf numFmtId="0" fontId="0" fillId="0" borderId="3" xfId="0" applyFill="1" applyBorder="1"/>
    <xf numFmtId="9" fontId="0" fillId="0" borderId="0" xfId="0" applyNumberFormat="1" applyFill="1" applyBorder="1" applyAlignment="1">
      <alignment horizontal="center"/>
    </xf>
    <xf numFmtId="0" fontId="0" fillId="0" borderId="3" xfId="0" applyBorder="1"/>
    <xf numFmtId="0" fontId="61" fillId="18" borderId="3" xfId="0" applyFont="1" applyFill="1" applyBorder="1" applyAlignment="1">
      <alignment textRotation="90" wrapText="1"/>
    </xf>
    <xf numFmtId="9" fontId="61" fillId="18" borderId="3" xfId="0" applyNumberFormat="1" applyFont="1" applyFill="1" applyBorder="1" applyAlignment="1">
      <alignment textRotation="90" wrapText="1"/>
    </xf>
    <xf numFmtId="0" fontId="13" fillId="6" borderId="1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0" borderId="36" xfId="0" applyBorder="1" applyAlignment="1"/>
    <xf numFmtId="0" fontId="0" fillId="0" borderId="0" xfId="0" applyAlignment="1"/>
    <xf numFmtId="0" fontId="61" fillId="18" borderId="3" xfId="0" applyFont="1" applyFill="1" applyBorder="1" applyAlignment="1">
      <alignment horizontal="center" textRotation="90" wrapText="1"/>
    </xf>
    <xf numFmtId="0" fontId="13" fillId="18" borderId="3" xfId="0" applyFont="1" applyFill="1" applyBorder="1"/>
    <xf numFmtId="9" fontId="13" fillId="2" borderId="3" xfId="0" applyNumberFormat="1" applyFont="1" applyFill="1" applyBorder="1"/>
    <xf numFmtId="0" fontId="13" fillId="0" borderId="0" xfId="0" applyFont="1" applyAlignment="1"/>
    <xf numFmtId="2" fontId="13" fillId="18" borderId="3" xfId="0" applyNumberFormat="1" applyFont="1" applyFill="1" applyBorder="1"/>
    <xf numFmtId="0" fontId="13" fillId="0" borderId="3" xfId="0" applyFont="1" applyBorder="1"/>
    <xf numFmtId="0" fontId="46" fillId="0" borderId="0" xfId="0" applyFont="1"/>
    <xf numFmtId="0" fontId="0" fillId="5" borderId="36" xfId="0" applyFill="1" applyBorder="1" applyAlignment="1">
      <alignment horizontal="center"/>
    </xf>
    <xf numFmtId="0" fontId="46" fillId="16" borderId="18" xfId="0" applyFont="1" applyFill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13" borderId="20" xfId="0" applyFill="1" applyBorder="1" applyAlignment="1">
      <alignment horizontal="center"/>
    </xf>
    <xf numFmtId="0" fontId="0" fillId="13" borderId="20" xfId="0" applyFill="1" applyBorder="1"/>
    <xf numFmtId="0" fontId="34" fillId="13" borderId="20" xfId="0" applyFont="1" applyFill="1" applyBorder="1" applyAlignment="1">
      <alignment horizontal="center"/>
    </xf>
    <xf numFmtId="0" fontId="34" fillId="13" borderId="26" xfId="0" applyFont="1" applyFill="1" applyBorder="1" applyAlignment="1">
      <alignment horizontal="center"/>
    </xf>
    <xf numFmtId="0" fontId="35" fillId="13" borderId="26" xfId="0" applyFont="1" applyFill="1" applyBorder="1" applyAlignment="1">
      <alignment horizontal="center"/>
    </xf>
    <xf numFmtId="0" fontId="34" fillId="13" borderId="16" xfId="0" applyFont="1" applyFill="1" applyBorder="1" applyAlignment="1">
      <alignment horizontal="center"/>
    </xf>
    <xf numFmtId="164" fontId="31" fillId="6" borderId="7" xfId="0" applyNumberFormat="1" applyFont="1" applyFill="1" applyBorder="1" applyAlignment="1" applyProtection="1">
      <alignment horizontal="center" vertical="center"/>
    </xf>
    <xf numFmtId="0" fontId="44" fillId="0" borderId="7" xfId="0" applyNumberFormat="1" applyFont="1" applyFill="1" applyBorder="1" applyAlignment="1">
      <alignment horizontal="center"/>
    </xf>
    <xf numFmtId="9" fontId="44" fillId="0" borderId="19" xfId="0" applyNumberFormat="1" applyFont="1" applyFill="1" applyBorder="1" applyAlignment="1">
      <alignment horizontal="center"/>
    </xf>
    <xf numFmtId="0" fontId="37" fillId="6" borderId="7" xfId="0" applyFont="1" applyFill="1" applyBorder="1" applyAlignment="1" applyProtection="1">
      <alignment horizontal="center" vertical="center"/>
    </xf>
    <xf numFmtId="1" fontId="13" fillId="18" borderId="3" xfId="0" applyNumberFormat="1" applyFont="1" applyFill="1" applyBorder="1"/>
    <xf numFmtId="0" fontId="16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NumberForma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20" fillId="8" borderId="38" xfId="0" applyFont="1" applyFill="1" applyBorder="1" applyAlignment="1" applyProtection="1">
      <alignment horizontal="center" vertical="center" wrapText="1"/>
      <protection locked="0"/>
    </xf>
    <xf numFmtId="0" fontId="18" fillId="8" borderId="38" xfId="0" applyFont="1" applyFill="1" applyBorder="1" applyAlignment="1" applyProtection="1">
      <alignment horizontal="center" vertical="center" wrapText="1"/>
      <protection locked="0"/>
    </xf>
    <xf numFmtId="0" fontId="34" fillId="0" borderId="0" xfId="0" applyFont="1" applyFill="1" applyBorder="1" applyAlignment="1" applyProtection="1">
      <alignment horizontal="center"/>
      <protection locked="0"/>
    </xf>
    <xf numFmtId="0" fontId="34" fillId="0" borderId="3" xfId="0" applyFont="1" applyFill="1" applyBorder="1" applyAlignment="1" applyProtection="1">
      <alignment horizontal="center"/>
      <protection hidden="1"/>
    </xf>
    <xf numFmtId="49" fontId="34" fillId="0" borderId="3" xfId="0" applyNumberFormat="1" applyFont="1" applyFill="1" applyBorder="1" applyAlignment="1" applyProtection="1">
      <alignment horizontal="center"/>
      <protection hidden="1"/>
    </xf>
    <xf numFmtId="1" fontId="34" fillId="0" borderId="3" xfId="0" applyNumberFormat="1" applyFont="1" applyFill="1" applyBorder="1" applyAlignment="1" applyProtection="1">
      <alignment horizontal="center"/>
      <protection hidden="1"/>
    </xf>
    <xf numFmtId="0" fontId="34" fillId="0" borderId="3" xfId="0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20" fillId="3" borderId="7" xfId="0" applyFont="1" applyFill="1" applyBorder="1" applyAlignment="1">
      <alignment horizontal="center" vertical="center" wrapText="1"/>
    </xf>
    <xf numFmtId="0" fontId="27" fillId="3" borderId="7" xfId="0" applyFont="1" applyFill="1" applyBorder="1" applyAlignment="1">
      <alignment horizontal="center" vertical="center" wrapText="1"/>
    </xf>
    <xf numFmtId="15" fontId="20" fillId="3" borderId="7" xfId="2" applyNumberFormat="1" applyFont="1" applyFill="1" applyBorder="1" applyAlignment="1">
      <alignment horizontal="center" vertical="center" wrapText="1"/>
    </xf>
    <xf numFmtId="18" fontId="20" fillId="3" borderId="7" xfId="2" applyNumberFormat="1" applyFont="1" applyFill="1" applyBorder="1" applyAlignment="1">
      <alignment horizontal="center" vertical="center" wrapText="1"/>
    </xf>
    <xf numFmtId="164" fontId="20" fillId="3" borderId="7" xfId="2" applyNumberFormat="1" applyFont="1" applyFill="1" applyBorder="1" applyAlignment="1">
      <alignment horizontal="center" vertical="center" wrapText="1"/>
    </xf>
    <xf numFmtId="18" fontId="18" fillId="3" borderId="7" xfId="2" applyNumberFormat="1" applyFont="1" applyFill="1" applyBorder="1" applyAlignment="1">
      <alignment horizontal="center" vertical="center" wrapText="1"/>
    </xf>
    <xf numFmtId="0" fontId="20" fillId="3" borderId="7" xfId="2" applyFont="1" applyFill="1" applyBorder="1" applyAlignment="1">
      <alignment horizontal="center" vertical="center" wrapText="1"/>
    </xf>
    <xf numFmtId="9" fontId="20" fillId="3" borderId="7" xfId="2" applyNumberFormat="1" applyFont="1" applyFill="1" applyBorder="1" applyAlignment="1">
      <alignment horizontal="center" vertical="center" wrapText="1"/>
    </xf>
    <xf numFmtId="2" fontId="20" fillId="3" borderId="7" xfId="2" applyNumberFormat="1" applyFont="1" applyFill="1" applyBorder="1" applyAlignment="1">
      <alignment horizontal="center" vertical="center" wrapText="1"/>
    </xf>
    <xf numFmtId="2" fontId="18" fillId="3" borderId="7" xfId="0" applyNumberFormat="1" applyFont="1" applyFill="1" applyBorder="1" applyAlignment="1">
      <alignment horizontal="center" vertical="center" wrapText="1"/>
    </xf>
    <xf numFmtId="9" fontId="20" fillId="3" borderId="7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2" fontId="34" fillId="21" borderId="2" xfId="0" applyNumberFormat="1" applyFont="1" applyFill="1" applyBorder="1" applyAlignment="1" applyProtection="1">
      <alignment horizontal="center"/>
      <protection hidden="1"/>
    </xf>
    <xf numFmtId="2" fontId="34" fillId="16" borderId="2" xfId="0" applyNumberFormat="1" applyFont="1" applyFill="1" applyBorder="1" applyAlignment="1" applyProtection="1">
      <alignment horizontal="center"/>
      <protection hidden="1"/>
    </xf>
    <xf numFmtId="165" fontId="20" fillId="3" borderId="7" xfId="2" applyNumberFormat="1" applyFont="1" applyFill="1" applyBorder="1" applyAlignment="1">
      <alignment horizontal="center" vertical="center" wrapText="1"/>
    </xf>
    <xf numFmtId="165" fontId="18" fillId="3" borderId="7" xfId="2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2" fontId="42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27" fillId="16" borderId="34" xfId="0" applyFont="1" applyFill="1" applyBorder="1" applyAlignment="1">
      <alignment horizontal="center" vertical="center" textRotation="45"/>
    </xf>
    <xf numFmtId="0" fontId="0" fillId="0" borderId="10" xfId="0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9" fontId="18" fillId="3" borderId="7" xfId="0" applyNumberFormat="1" applyFont="1" applyFill="1" applyBorder="1" applyAlignment="1">
      <alignment horizontal="center" vertical="center" wrapText="1"/>
    </xf>
    <xf numFmtId="0" fontId="30" fillId="0" borderId="21" xfId="0" applyFont="1" applyFill="1" applyBorder="1" applyAlignment="1">
      <alignment horizontal="center" vertical="center"/>
    </xf>
    <xf numFmtId="165" fontId="30" fillId="0" borderId="21" xfId="0" applyNumberFormat="1" applyFont="1" applyFill="1" applyBorder="1" applyAlignment="1">
      <alignment horizontal="center" vertical="center"/>
    </xf>
    <xf numFmtId="0" fontId="16" fillId="0" borderId="44" xfId="0" applyFont="1" applyBorder="1" applyAlignment="1">
      <alignment horizontal="center"/>
    </xf>
    <xf numFmtId="0" fontId="36" fillId="0" borderId="44" xfId="0" applyFont="1" applyBorder="1" applyAlignment="1">
      <alignment horizontal="center"/>
    </xf>
    <xf numFmtId="0" fontId="40" fillId="9" borderId="38" xfId="0" applyFont="1" applyFill="1" applyBorder="1" applyAlignment="1" applyProtection="1">
      <alignment horizontal="center" vertical="center" textRotation="90" wrapText="1"/>
      <protection locked="0"/>
    </xf>
    <xf numFmtId="0" fontId="41" fillId="17" borderId="38" xfId="0" applyFont="1" applyFill="1" applyBorder="1" applyAlignment="1" applyProtection="1">
      <alignment horizontal="center" vertical="center" textRotation="90" wrapText="1"/>
      <protection locked="0"/>
    </xf>
    <xf numFmtId="0" fontId="17" fillId="8" borderId="38" xfId="0" applyFont="1" applyFill="1" applyBorder="1" applyAlignment="1" applyProtection="1">
      <alignment horizontal="center" vertical="center" textRotation="90" wrapText="1"/>
      <protection locked="0"/>
    </xf>
    <xf numFmtId="0" fontId="16" fillId="8" borderId="45" xfId="0" applyFont="1" applyFill="1" applyBorder="1" applyAlignment="1" applyProtection="1">
      <alignment horizontal="center" vertical="center" textRotation="90" wrapText="1"/>
      <protection hidden="1"/>
    </xf>
    <xf numFmtId="0" fontId="34" fillId="0" borderId="3" xfId="6" applyFont="1" applyFill="1" applyBorder="1" applyAlignment="1" applyProtection="1">
      <alignment horizontal="center"/>
      <protection locked="0"/>
    </xf>
    <xf numFmtId="1" fontId="37" fillId="6" borderId="7" xfId="0" applyNumberFormat="1" applyFont="1" applyFill="1" applyBorder="1" applyAlignment="1" applyProtection="1">
      <alignment horizontal="center" vertical="center"/>
    </xf>
    <xf numFmtId="0" fontId="64" fillId="0" borderId="0" xfId="228" applyAlignment="1" applyProtection="1"/>
    <xf numFmtId="0" fontId="16" fillId="0" borderId="0" xfId="45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34" fillId="0" borderId="2" xfId="225" applyFont="1" applyFill="1" applyBorder="1" applyAlignment="1">
      <alignment horizontal="center" vertical="center"/>
    </xf>
    <xf numFmtId="1" fontId="0" fillId="0" borderId="5" xfId="0" applyNumberFormat="1" applyFill="1" applyBorder="1"/>
    <xf numFmtId="0" fontId="16" fillId="0" borderId="0" xfId="0" applyFont="1" applyBorder="1" applyAlignment="1">
      <alignment horizontal="center"/>
    </xf>
    <xf numFmtId="9" fontId="31" fillId="0" borderId="0" xfId="0" applyNumberFormat="1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9" fontId="36" fillId="0" borderId="0" xfId="0" applyNumberFormat="1" applyFont="1" applyFill="1" applyBorder="1" applyAlignment="1">
      <alignment horizontal="center"/>
    </xf>
    <xf numFmtId="0" fontId="66" fillId="0" borderId="0" xfId="0" applyFont="1" applyFill="1"/>
    <xf numFmtId="168" fontId="66" fillId="0" borderId="0" xfId="0" applyNumberFormat="1" applyFont="1" applyFill="1"/>
    <xf numFmtId="2" fontId="66" fillId="0" borderId="0" xfId="0" applyNumberFormat="1" applyFont="1" applyFill="1"/>
    <xf numFmtId="1" fontId="69" fillId="0" borderId="0" xfId="0" applyNumberFormat="1" applyFont="1" applyFill="1"/>
    <xf numFmtId="2" fontId="42" fillId="15" borderId="42" xfId="0" applyNumberFormat="1" applyFont="1" applyFill="1" applyBorder="1" applyAlignment="1" applyProtection="1">
      <alignment horizontal="center" vertical="center" textRotation="45"/>
      <protection hidden="1"/>
    </xf>
    <xf numFmtId="0" fontId="34" fillId="0" borderId="3" xfId="0" applyFont="1" applyFill="1" applyBorder="1" applyAlignment="1" applyProtection="1">
      <alignment horizontal="center"/>
      <protection locked="0"/>
    </xf>
    <xf numFmtId="2" fontId="34" fillId="0" borderId="3" xfId="0" applyNumberFormat="1" applyFont="1" applyFill="1" applyBorder="1" applyAlignment="1" applyProtection="1">
      <alignment horizontal="center"/>
      <protection locked="0"/>
    </xf>
    <xf numFmtId="0" fontId="34" fillId="0" borderId="15" xfId="0" applyFont="1" applyFill="1" applyBorder="1" applyAlignment="1" applyProtection="1">
      <alignment horizontal="center"/>
      <protection locked="0"/>
    </xf>
    <xf numFmtId="2" fontId="34" fillId="0" borderId="15" xfId="0" applyNumberFormat="1" applyFont="1" applyFill="1" applyBorder="1" applyAlignment="1" applyProtection="1">
      <alignment horizontal="center"/>
      <protection locked="0"/>
    </xf>
    <xf numFmtId="9" fontId="16" fillId="0" borderId="0" xfId="0" applyNumberFormat="1" applyFont="1" applyFill="1" applyBorder="1" applyAlignment="1" applyProtection="1">
      <alignment horizontal="center"/>
      <protection locked="0"/>
    </xf>
    <xf numFmtId="0" fontId="16" fillId="0" borderId="0" xfId="0" applyFont="1" applyFill="1" applyBorder="1" applyAlignment="1" applyProtection="1">
      <alignment horizontal="center"/>
      <protection locked="0"/>
    </xf>
    <xf numFmtId="1" fontId="34" fillId="0" borderId="2" xfId="0" applyNumberFormat="1" applyFont="1" applyFill="1" applyBorder="1" applyAlignment="1" applyProtection="1">
      <alignment horizontal="center"/>
    </xf>
    <xf numFmtId="49" fontId="34" fillId="0" borderId="2" xfId="0" applyNumberFormat="1" applyFont="1" applyFill="1" applyBorder="1" applyAlignment="1" applyProtection="1">
      <alignment horizontal="center"/>
    </xf>
    <xf numFmtId="0" fontId="34" fillId="0" borderId="2" xfId="225" applyFont="1" applyFill="1" applyBorder="1" applyAlignment="1" applyProtection="1">
      <alignment horizontal="center" vertical="center"/>
    </xf>
    <xf numFmtId="2" fontId="34" fillId="0" borderId="2" xfId="0" applyNumberFormat="1" applyFont="1" applyFill="1" applyBorder="1" applyAlignment="1" applyProtection="1">
      <alignment horizontal="center"/>
    </xf>
    <xf numFmtId="0" fontId="34" fillId="0" borderId="0" xfId="0" applyFont="1" applyFill="1" applyBorder="1" applyAlignment="1" applyProtection="1">
      <alignment horizontal="center"/>
    </xf>
    <xf numFmtId="0" fontId="18" fillId="0" borderId="3" xfId="0" applyFont="1" applyFill="1" applyBorder="1" applyAlignment="1" applyProtection="1">
      <alignment horizontal="center" vertical="center"/>
    </xf>
    <xf numFmtId="165" fontId="34" fillId="0" borderId="2" xfId="0" applyNumberFormat="1" applyFont="1" applyFill="1" applyBorder="1" applyAlignment="1" applyProtection="1">
      <alignment horizontal="center"/>
    </xf>
    <xf numFmtId="0" fontId="18" fillId="0" borderId="3" xfId="226" applyFont="1" applyFill="1" applyBorder="1" applyAlignment="1" applyProtection="1">
      <alignment horizontal="center" vertical="center"/>
    </xf>
    <xf numFmtId="9" fontId="34" fillId="0" borderId="2" xfId="0" applyNumberFormat="1" applyFont="1" applyFill="1" applyBorder="1" applyAlignment="1" applyProtection="1">
      <alignment horizontal="center" vertical="center"/>
    </xf>
    <xf numFmtId="0" fontId="34" fillId="0" borderId="2" xfId="0" applyFont="1" applyFill="1" applyBorder="1" applyAlignment="1" applyProtection="1">
      <alignment horizontal="center"/>
    </xf>
    <xf numFmtId="15" fontId="34" fillId="0" borderId="2" xfId="0" applyNumberFormat="1" applyFont="1" applyFill="1" applyBorder="1" applyAlignment="1" applyProtection="1">
      <alignment horizontal="center"/>
    </xf>
    <xf numFmtId="9" fontId="34" fillId="0" borderId="2" xfId="0" applyNumberFormat="1" applyFont="1" applyFill="1" applyBorder="1" applyAlignment="1" applyProtection="1">
      <alignment horizontal="center"/>
    </xf>
    <xf numFmtId="2" fontId="34" fillId="19" borderId="2" xfId="0" applyNumberFormat="1" applyFont="1" applyFill="1" applyBorder="1" applyAlignment="1" applyProtection="1">
      <alignment horizontal="center"/>
    </xf>
    <xf numFmtId="2" fontId="34" fillId="20" borderId="2" xfId="0" applyNumberFormat="1" applyFont="1" applyFill="1" applyBorder="1" applyAlignment="1" applyProtection="1">
      <alignment horizontal="center"/>
    </xf>
    <xf numFmtId="2" fontId="34" fillId="16" borderId="2" xfId="0" applyNumberFormat="1" applyFont="1" applyFill="1" applyBorder="1" applyAlignment="1" applyProtection="1">
      <alignment horizontal="center"/>
    </xf>
    <xf numFmtId="2" fontId="34" fillId="21" borderId="2" xfId="0" applyNumberFormat="1" applyFont="1" applyFill="1" applyBorder="1" applyAlignment="1" applyProtection="1">
      <alignment horizontal="center"/>
    </xf>
    <xf numFmtId="9" fontId="34" fillId="11" borderId="2" xfId="0" applyNumberFormat="1" applyFont="1" applyFill="1" applyBorder="1" applyAlignment="1" applyProtection="1">
      <alignment horizontal="center"/>
    </xf>
    <xf numFmtId="1" fontId="34" fillId="0" borderId="3" xfId="0" applyNumberFormat="1" applyFont="1" applyFill="1" applyBorder="1" applyAlignment="1" applyProtection="1">
      <alignment horizontal="center"/>
    </xf>
    <xf numFmtId="0" fontId="18" fillId="0" borderId="3" xfId="225" applyFont="1" applyFill="1" applyBorder="1" applyAlignment="1" applyProtection="1">
      <alignment horizontal="center" vertical="center"/>
    </xf>
    <xf numFmtId="2" fontId="18" fillId="0" borderId="3" xfId="226" applyNumberFormat="1" applyFont="1" applyFill="1" applyBorder="1" applyAlignment="1" applyProtection="1">
      <alignment horizontal="center" vertical="center"/>
    </xf>
    <xf numFmtId="15" fontId="18" fillId="0" borderId="3" xfId="226" applyNumberFormat="1" applyFont="1" applyFill="1" applyBorder="1" applyAlignment="1" applyProtection="1">
      <alignment horizontal="center" vertical="center"/>
    </xf>
    <xf numFmtId="15" fontId="18" fillId="0" borderId="3" xfId="227" applyNumberFormat="1" applyFont="1" applyFill="1" applyBorder="1" applyAlignment="1" applyProtection="1">
      <alignment horizontal="center" vertical="center"/>
    </xf>
    <xf numFmtId="165" fontId="18" fillId="0" borderId="3" xfId="226" applyNumberFormat="1" applyFont="1" applyFill="1" applyBorder="1" applyAlignment="1" applyProtection="1">
      <alignment horizontal="center" vertical="center"/>
    </xf>
    <xf numFmtId="0" fontId="34" fillId="0" borderId="3" xfId="0" applyFont="1" applyFill="1" applyBorder="1" applyAlignment="1" applyProtection="1">
      <alignment horizontal="center" vertical="center"/>
    </xf>
    <xf numFmtId="165" fontId="34" fillId="0" borderId="3" xfId="0" applyNumberFormat="1" applyFont="1" applyFill="1" applyBorder="1" applyAlignment="1" applyProtection="1">
      <alignment horizontal="center"/>
    </xf>
    <xf numFmtId="0" fontId="34" fillId="0" borderId="3" xfId="0" applyFont="1" applyFill="1" applyBorder="1" applyAlignment="1" applyProtection="1">
      <alignment horizontal="center"/>
    </xf>
    <xf numFmtId="164" fontId="34" fillId="0" borderId="3" xfId="0" applyNumberFormat="1" applyFont="1" applyFill="1" applyBorder="1" applyAlignment="1" applyProtection="1">
      <alignment horizontal="center"/>
    </xf>
    <xf numFmtId="20" fontId="34" fillId="0" borderId="3" xfId="0" applyNumberFormat="1" applyFont="1" applyFill="1" applyBorder="1" applyAlignment="1" applyProtection="1">
      <alignment horizontal="center"/>
    </xf>
    <xf numFmtId="9" fontId="34" fillId="0" borderId="3" xfId="0" applyNumberFormat="1" applyFont="1" applyFill="1" applyBorder="1" applyAlignment="1" applyProtection="1">
      <alignment horizontal="center"/>
    </xf>
    <xf numFmtId="2" fontId="18" fillId="0" borderId="3" xfId="225" applyNumberFormat="1" applyFont="1" applyFill="1" applyBorder="1" applyAlignment="1" applyProtection="1">
      <alignment horizontal="center" vertical="center"/>
    </xf>
    <xf numFmtId="15" fontId="34" fillId="0" borderId="3" xfId="0" applyNumberFormat="1" applyFont="1" applyFill="1" applyBorder="1" applyAlignment="1" applyProtection="1">
      <alignment horizontal="center"/>
    </xf>
    <xf numFmtId="2" fontId="34" fillId="0" borderId="3" xfId="0" applyNumberFormat="1" applyFont="1" applyFill="1" applyBorder="1" applyAlignment="1" applyProtection="1">
      <alignment horizontal="center"/>
    </xf>
    <xf numFmtId="9" fontId="18" fillId="0" borderId="3" xfId="224" applyFont="1" applyFill="1" applyBorder="1" applyAlignment="1" applyProtection="1">
      <alignment horizontal="center" vertical="center"/>
    </xf>
    <xf numFmtId="0" fontId="68" fillId="0" borderId="3" xfId="225" applyFont="1" applyFill="1" applyBorder="1" applyAlignment="1" applyProtection="1">
      <alignment horizontal="center" vertical="center"/>
    </xf>
    <xf numFmtId="0" fontId="27" fillId="0" borderId="3" xfId="225" applyFont="1" applyFill="1" applyBorder="1" applyAlignment="1" applyProtection="1">
      <alignment horizontal="center" vertical="center"/>
    </xf>
    <xf numFmtId="0" fontId="34" fillId="0" borderId="3" xfId="0" applyFont="1" applyFill="1" applyBorder="1" applyAlignment="1" applyProtection="1">
      <alignment horizontal="center" wrapText="1"/>
    </xf>
    <xf numFmtId="165" fontId="18" fillId="0" borderId="3" xfId="0" applyNumberFormat="1" applyFont="1" applyFill="1" applyBorder="1" applyAlignment="1" applyProtection="1">
      <alignment horizontal="center" vertical="center"/>
    </xf>
    <xf numFmtId="9" fontId="34" fillId="0" borderId="3" xfId="0" applyNumberFormat="1" applyFont="1" applyFill="1" applyBorder="1" applyAlignment="1" applyProtection="1">
      <alignment horizontal="center" vertical="center"/>
    </xf>
    <xf numFmtId="15" fontId="18" fillId="0" borderId="3" xfId="0" applyNumberFormat="1" applyFont="1" applyFill="1" applyBorder="1" applyAlignment="1" applyProtection="1">
      <alignment horizontal="center" vertical="center"/>
    </xf>
    <xf numFmtId="49" fontId="34" fillId="0" borderId="36" xfId="0" applyNumberFormat="1" applyFont="1" applyFill="1" applyBorder="1" applyAlignment="1" applyProtection="1">
      <alignment horizontal="center"/>
    </xf>
    <xf numFmtId="0" fontId="18" fillId="0" borderId="15" xfId="225" applyFont="1" applyFill="1" applyBorder="1" applyAlignment="1" applyProtection="1">
      <alignment horizontal="center" vertical="center"/>
    </xf>
    <xf numFmtId="15" fontId="18" fillId="0" borderId="15" xfId="0" applyNumberFormat="1" applyFont="1" applyFill="1" applyBorder="1" applyAlignment="1" applyProtection="1">
      <alignment horizontal="center" vertical="center"/>
    </xf>
    <xf numFmtId="0" fontId="18" fillId="0" borderId="15" xfId="0" applyFont="1" applyFill="1" applyBorder="1" applyAlignment="1" applyProtection="1">
      <alignment horizontal="center" vertical="center"/>
    </xf>
    <xf numFmtId="165" fontId="18" fillId="0" borderId="15" xfId="0" applyNumberFormat="1" applyFont="1" applyFill="1" applyBorder="1" applyAlignment="1" applyProtection="1">
      <alignment horizontal="center" vertical="center"/>
    </xf>
    <xf numFmtId="0" fontId="34" fillId="0" borderId="15" xfId="0" applyFont="1" applyFill="1" applyBorder="1" applyAlignment="1" applyProtection="1">
      <alignment horizontal="center"/>
    </xf>
    <xf numFmtId="165" fontId="34" fillId="0" borderId="15" xfId="0" applyNumberFormat="1" applyFont="1" applyFill="1" applyBorder="1" applyAlignment="1" applyProtection="1">
      <alignment horizontal="center"/>
    </xf>
    <xf numFmtId="9" fontId="34" fillId="0" borderId="15" xfId="0" applyNumberFormat="1" applyFont="1" applyFill="1" applyBorder="1" applyAlignment="1" applyProtection="1">
      <alignment horizontal="center" vertical="center"/>
    </xf>
    <xf numFmtId="15" fontId="34" fillId="0" borderId="15" xfId="0" applyNumberFormat="1" applyFont="1" applyFill="1" applyBorder="1" applyAlignment="1" applyProtection="1">
      <alignment horizontal="center"/>
    </xf>
    <xf numFmtId="9" fontId="34" fillId="0" borderId="15" xfId="0" applyNumberFormat="1" applyFont="1" applyFill="1" applyBorder="1" applyAlignment="1" applyProtection="1">
      <alignment horizontal="center"/>
    </xf>
    <xf numFmtId="49" fontId="34" fillId="0" borderId="3" xfId="0" applyNumberFormat="1" applyFont="1" applyFill="1" applyBorder="1" applyAlignment="1" applyProtection="1">
      <alignment horizontal="center"/>
    </xf>
    <xf numFmtId="49" fontId="16" fillId="0" borderId="3" xfId="0" applyNumberFormat="1" applyFont="1" applyFill="1" applyBorder="1" applyAlignment="1" applyProtection="1">
      <alignment horizontal="center"/>
    </xf>
    <xf numFmtId="0" fontId="16" fillId="0" borderId="3" xfId="0" applyFont="1" applyFill="1" applyBorder="1" applyAlignment="1" applyProtection="1">
      <alignment horizontal="center"/>
    </xf>
    <xf numFmtId="164" fontId="16" fillId="0" borderId="3" xfId="0" applyNumberFormat="1" applyFont="1" applyFill="1" applyBorder="1" applyAlignment="1" applyProtection="1">
      <alignment horizontal="center"/>
    </xf>
    <xf numFmtId="165" fontId="16" fillId="0" borderId="3" xfId="0" applyNumberFormat="1" applyFont="1" applyFill="1" applyBorder="1" applyAlignment="1" applyProtection="1">
      <alignment horizontal="center"/>
    </xf>
    <xf numFmtId="9" fontId="16" fillId="0" borderId="3" xfId="0" applyNumberFormat="1" applyFont="1" applyFill="1" applyBorder="1" applyAlignment="1" applyProtection="1">
      <alignment horizontal="center"/>
    </xf>
    <xf numFmtId="0" fontId="16" fillId="0" borderId="3" xfId="0" applyFont="1" applyFill="1" applyBorder="1" applyAlignment="1">
      <alignment horizontal="center"/>
    </xf>
    <xf numFmtId="1" fontId="16" fillId="0" borderId="3" xfId="0" applyNumberFormat="1" applyFont="1" applyFill="1" applyBorder="1" applyAlignment="1">
      <alignment horizontal="center"/>
    </xf>
    <xf numFmtId="9" fontId="44" fillId="0" borderId="7" xfId="0" applyNumberFormat="1" applyFont="1" applyFill="1" applyBorder="1" applyAlignment="1">
      <alignment horizontal="center"/>
    </xf>
    <xf numFmtId="0" fontId="44" fillId="0" borderId="24" xfId="0" applyFont="1" applyFill="1" applyBorder="1" applyAlignment="1">
      <alignment horizontal="center"/>
    </xf>
    <xf numFmtId="0" fontId="44" fillId="0" borderId="25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27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44" xfId="0" applyFont="1" applyFill="1" applyBorder="1" applyAlignment="1">
      <alignment horizontal="center"/>
    </xf>
    <xf numFmtId="9" fontId="16" fillId="0" borderId="47" xfId="0" applyNumberFormat="1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9" fontId="16" fillId="0" borderId="12" xfId="0" applyNumberFormat="1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46" fillId="0" borderId="0" xfId="0" applyFont="1" applyFill="1"/>
    <xf numFmtId="2" fontId="16" fillId="0" borderId="3" xfId="0" applyNumberFormat="1" applyFont="1" applyFill="1" applyBorder="1" applyAlignment="1">
      <alignment horizontal="center"/>
    </xf>
    <xf numFmtId="2" fontId="34" fillId="0" borderId="0" xfId="0" applyNumberFormat="1" applyFont="1" applyFill="1" applyBorder="1" applyAlignment="1" applyProtection="1">
      <alignment horizontal="center"/>
      <protection locked="0"/>
    </xf>
    <xf numFmtId="0" fontId="70" fillId="0" borderId="0" xfId="0" applyFont="1" applyFill="1" applyBorder="1" applyAlignment="1" applyProtection="1">
      <alignment horizontal="center"/>
      <protection locked="0"/>
    </xf>
    <xf numFmtId="2" fontId="18" fillId="0" borderId="0" xfId="226" applyNumberFormat="1" applyFont="1" applyFill="1" applyBorder="1" applyAlignment="1" applyProtection="1">
      <alignment horizontal="center" vertical="center"/>
    </xf>
    <xf numFmtId="0" fontId="18" fillId="0" borderId="0" xfId="226" applyFont="1" applyFill="1" applyBorder="1" applyAlignment="1" applyProtection="1">
      <alignment horizontal="center" vertical="center"/>
    </xf>
    <xf numFmtId="0" fontId="0" fillId="0" borderId="0" xfId="0" applyBorder="1"/>
    <xf numFmtId="0" fontId="34" fillId="0" borderId="2" xfId="225" applyFont="1" applyFill="1" applyBorder="1" applyAlignment="1" applyProtection="1">
      <alignment horizontal="center" vertical="center"/>
    </xf>
    <xf numFmtId="2" fontId="18" fillId="0" borderId="2" xfId="226" applyNumberFormat="1" applyFont="1" applyFill="1" applyBorder="1" applyAlignment="1" applyProtection="1">
      <alignment horizontal="center" vertical="center"/>
    </xf>
    <xf numFmtId="15" fontId="18" fillId="0" borderId="2" xfId="226" applyNumberFormat="1" applyFont="1" applyFill="1" applyBorder="1" applyAlignment="1" applyProtection="1">
      <alignment horizontal="center" vertical="center"/>
    </xf>
    <xf numFmtId="0" fontId="18" fillId="0" borderId="3" xfId="226" applyFont="1" applyFill="1" applyBorder="1" applyAlignment="1" applyProtection="1">
      <alignment horizontal="center" vertical="center"/>
    </xf>
    <xf numFmtId="2" fontId="18" fillId="0" borderId="3" xfId="226" applyNumberFormat="1" applyFont="1" applyFill="1" applyBorder="1" applyAlignment="1" applyProtection="1">
      <alignment horizontal="center" vertical="center"/>
    </xf>
    <xf numFmtId="15" fontId="18" fillId="0" borderId="3" xfId="227" applyNumberFormat="1" applyFont="1" applyFill="1" applyBorder="1" applyAlignment="1" applyProtection="1">
      <alignment horizontal="center" vertical="center"/>
    </xf>
    <xf numFmtId="165" fontId="18" fillId="0" borderId="3" xfId="226" applyNumberFormat="1" applyFont="1" applyFill="1" applyBorder="1" applyAlignment="1" applyProtection="1">
      <alignment horizontal="center" vertical="center"/>
    </xf>
    <xf numFmtId="2" fontId="18" fillId="0" borderId="3" xfId="225" applyNumberFormat="1" applyFont="1" applyFill="1" applyBorder="1" applyAlignment="1" applyProtection="1">
      <alignment horizontal="center" vertical="center"/>
    </xf>
    <xf numFmtId="0" fontId="34" fillId="0" borderId="3" xfId="0" applyFont="1" applyFill="1" applyBorder="1" applyAlignment="1" applyProtection="1">
      <alignment horizontal="left"/>
    </xf>
    <xf numFmtId="9" fontId="19" fillId="0" borderId="0" xfId="0" applyNumberFormat="1" applyFont="1" applyFill="1" applyBorder="1" applyAlignment="1">
      <alignment horizontal="center" vertical="center" wrapText="1"/>
    </xf>
    <xf numFmtId="9" fontId="16" fillId="0" borderId="48" xfId="0" applyNumberFormat="1" applyFont="1" applyFill="1" applyBorder="1" applyAlignment="1">
      <alignment horizontal="center"/>
    </xf>
    <xf numFmtId="9" fontId="16" fillId="0" borderId="28" xfId="0" applyNumberFormat="1" applyFont="1" applyFill="1" applyBorder="1" applyAlignment="1">
      <alignment horizontal="center"/>
    </xf>
    <xf numFmtId="0" fontId="34" fillId="0" borderId="0" xfId="6" applyFont="1" applyFill="1" applyBorder="1" applyAlignment="1" applyProtection="1">
      <alignment horizontal="center"/>
      <protection locked="0"/>
    </xf>
    <xf numFmtId="0" fontId="34" fillId="0" borderId="0" xfId="5" applyFont="1" applyFill="1" applyBorder="1" applyAlignment="1" applyProtection="1">
      <alignment horizontal="center"/>
      <protection locked="0"/>
    </xf>
    <xf numFmtId="0" fontId="34" fillId="0" borderId="0" xfId="0" applyFont="1" applyFill="1" applyBorder="1" applyAlignment="1" applyProtection="1">
      <alignment horizontal="center"/>
      <protection hidden="1"/>
    </xf>
    <xf numFmtId="0" fontId="34" fillId="0" borderId="3" xfId="0" applyFont="1" applyFill="1" applyBorder="1" applyAlignment="1">
      <alignment horizontal="center"/>
    </xf>
    <xf numFmtId="0" fontId="34" fillId="0" borderId="5" xfId="0" applyFont="1" applyFill="1" applyBorder="1" applyAlignment="1">
      <alignment horizontal="center"/>
    </xf>
    <xf numFmtId="2" fontId="27" fillId="15" borderId="34" xfId="0" applyNumberFormat="1" applyFont="1" applyFill="1" applyBorder="1" applyAlignment="1">
      <alignment horizontal="center" vertical="center" textRotation="45" wrapText="1"/>
    </xf>
    <xf numFmtId="0" fontId="0" fillId="0" borderId="11" xfId="0" applyFill="1" applyBorder="1" applyAlignment="1">
      <alignment horizontal="center"/>
    </xf>
    <xf numFmtId="0" fontId="0" fillId="0" borderId="0" xfId="0" applyNumberFormat="1"/>
    <xf numFmtId="0" fontId="40" fillId="9" borderId="45" xfId="0" applyNumberFormat="1" applyFont="1" applyFill="1" applyBorder="1" applyAlignment="1" applyProtection="1">
      <alignment horizontal="center" vertical="center" textRotation="90" wrapText="1"/>
      <protection locked="0"/>
    </xf>
    <xf numFmtId="0" fontId="34" fillId="0" borderId="0" xfId="0" applyNumberFormat="1" applyFont="1" applyFill="1" applyBorder="1" applyAlignment="1" applyProtection="1">
      <alignment horizontal="center"/>
      <protection locked="0"/>
    </xf>
    <xf numFmtId="9" fontId="51" fillId="13" borderId="15" xfId="0" applyNumberFormat="1" applyFont="1" applyFill="1" applyBorder="1" applyAlignment="1">
      <alignment horizontal="center"/>
    </xf>
    <xf numFmtId="9" fontId="49" fillId="13" borderId="39" xfId="0" applyNumberFormat="1" applyFont="1" applyFill="1" applyBorder="1" applyAlignment="1">
      <alignment horizontal="center"/>
    </xf>
    <xf numFmtId="9" fontId="51" fillId="11" borderId="25" xfId="0" applyNumberFormat="1" applyFont="1" applyFill="1" applyBorder="1" applyAlignment="1">
      <alignment horizontal="center"/>
    </xf>
    <xf numFmtId="9" fontId="49" fillId="11" borderId="24" xfId="0" applyNumberFormat="1" applyFont="1" applyFill="1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46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10" fontId="46" fillId="0" borderId="3" xfId="0" applyNumberFormat="1" applyFont="1" applyBorder="1" applyAlignment="1">
      <alignment horizontal="center"/>
    </xf>
    <xf numFmtId="9" fontId="46" fillId="0" borderId="3" xfId="0" applyNumberFormat="1" applyFont="1" applyBorder="1" applyAlignment="1">
      <alignment horizontal="center"/>
    </xf>
    <xf numFmtId="0" fontId="17" fillId="8" borderId="3" xfId="0" applyFont="1" applyFill="1" applyBorder="1" applyAlignment="1" applyProtection="1">
      <alignment horizontal="center" vertical="center" textRotation="90" wrapText="1"/>
      <protection hidden="1"/>
    </xf>
    <xf numFmtId="0" fontId="40" fillId="9" borderId="3" xfId="0" applyFont="1" applyFill="1" applyBorder="1" applyAlignment="1" applyProtection="1">
      <alignment horizontal="center" vertical="center" textRotation="90" wrapText="1"/>
      <protection locked="0"/>
    </xf>
    <xf numFmtId="0" fontId="36" fillId="9" borderId="3" xfId="0" applyFont="1" applyFill="1" applyBorder="1" applyAlignment="1" applyProtection="1">
      <alignment horizontal="center" vertical="center" textRotation="90" wrapText="1"/>
      <protection locked="0"/>
    </xf>
    <xf numFmtId="2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46" fillId="0" borderId="25" xfId="0" applyNumberFormat="1" applyFont="1" applyBorder="1" applyAlignment="1">
      <alignment horizontal="center"/>
    </xf>
    <xf numFmtId="0" fontId="46" fillId="0" borderId="23" xfId="0" applyFont="1" applyBorder="1" applyAlignment="1">
      <alignment horizontal="center"/>
    </xf>
    <xf numFmtId="9" fontId="46" fillId="0" borderId="23" xfId="0" applyNumberFormat="1" applyFont="1" applyBorder="1" applyAlignment="1">
      <alignment horizontal="center"/>
    </xf>
    <xf numFmtId="0" fontId="46" fillId="0" borderId="25" xfId="0" applyFont="1" applyBorder="1" applyAlignment="1">
      <alignment horizontal="center"/>
    </xf>
    <xf numFmtId="10" fontId="46" fillId="0" borderId="23" xfId="0" applyNumberFormat="1" applyFont="1" applyBorder="1" applyAlignment="1">
      <alignment horizontal="center"/>
    </xf>
    <xf numFmtId="9" fontId="46" fillId="0" borderId="24" xfId="0" applyNumberFormat="1" applyFont="1" applyBorder="1" applyAlignment="1">
      <alignment horizontal="center"/>
    </xf>
    <xf numFmtId="2" fontId="46" fillId="0" borderId="18" xfId="0" applyNumberFormat="1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6" fillId="0" borderId="22" xfId="0" applyFont="1" applyBorder="1" applyAlignment="1">
      <alignment horizontal="center"/>
    </xf>
    <xf numFmtId="0" fontId="27" fillId="15" borderId="33" xfId="0" applyFont="1" applyFill="1" applyBorder="1" applyAlignment="1">
      <alignment horizontal="center" vertical="center" textRotation="45" wrapText="1"/>
    </xf>
    <xf numFmtId="168" fontId="27" fillId="15" borderId="34" xfId="0" applyNumberFormat="1" applyFont="1" applyFill="1" applyBorder="1" applyAlignment="1">
      <alignment horizontal="center" vertical="center" textRotation="45" wrapText="1"/>
    </xf>
    <xf numFmtId="2" fontId="27" fillId="15" borderId="36" xfId="0" applyNumberFormat="1" applyFont="1" applyFill="1" applyBorder="1" applyAlignment="1">
      <alignment horizontal="center" vertical="center" textRotation="45" wrapText="1"/>
    </xf>
    <xf numFmtId="168" fontId="27" fillId="15" borderId="36" xfId="0" applyNumberFormat="1" applyFont="1" applyFill="1" applyBorder="1" applyAlignment="1">
      <alignment horizontal="center" vertical="center" textRotation="45" wrapText="1"/>
    </xf>
    <xf numFmtId="0" fontId="43" fillId="15" borderId="36" xfId="0" applyNumberFormat="1" applyFont="1" applyFill="1" applyBorder="1" applyAlignment="1">
      <alignment horizontal="center" vertical="center" textRotation="45" wrapText="1"/>
    </xf>
    <xf numFmtId="0" fontId="42" fillId="15" borderId="36" xfId="0" applyNumberFormat="1" applyFont="1" applyFill="1" applyBorder="1" applyAlignment="1">
      <alignment horizontal="center" vertical="center" textRotation="45" wrapText="1"/>
    </xf>
    <xf numFmtId="2" fontId="27" fillId="15" borderId="36" xfId="0" applyNumberFormat="1" applyFont="1" applyFill="1" applyBorder="1" applyAlignment="1">
      <alignment horizontal="center" vertical="center" textRotation="45"/>
    </xf>
    <xf numFmtId="2" fontId="47" fillId="15" borderId="49" xfId="0" applyNumberFormat="1" applyFont="1" applyFill="1" applyBorder="1" applyAlignment="1">
      <alignment horizontal="center" vertical="center" textRotation="45"/>
    </xf>
    <xf numFmtId="0" fontId="35" fillId="0" borderId="3" xfId="0" applyFont="1" applyFill="1" applyBorder="1" applyAlignment="1">
      <alignment horizontal="center"/>
    </xf>
    <xf numFmtId="1" fontId="0" fillId="0" borderId="3" xfId="0" applyNumberFormat="1" applyFill="1" applyBorder="1"/>
    <xf numFmtId="0" fontId="34" fillId="0" borderId="10" xfId="0" applyFont="1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43" fillId="15" borderId="34" xfId="0" applyNumberFormat="1" applyFont="1" applyFill="1" applyBorder="1" applyAlignment="1">
      <alignment horizontal="center" vertical="center" textRotation="45" wrapText="1"/>
    </xf>
    <xf numFmtId="0" fontId="42" fillId="15" borderId="34" xfId="0" applyNumberFormat="1" applyFont="1" applyFill="1" applyBorder="1" applyAlignment="1">
      <alignment horizontal="center" vertical="center" textRotation="45" wrapText="1"/>
    </xf>
    <xf numFmtId="2" fontId="27" fillId="15" borderId="34" xfId="0" applyNumberFormat="1" applyFont="1" applyFill="1" applyBorder="1" applyAlignment="1">
      <alignment horizontal="center" vertical="center" textRotation="45"/>
    </xf>
    <xf numFmtId="2" fontId="47" fillId="15" borderId="34" xfId="0" applyNumberFormat="1" applyFont="1" applyFill="1" applyBorder="1" applyAlignment="1">
      <alignment horizontal="center" vertical="center" textRotation="45"/>
    </xf>
    <xf numFmtId="2" fontId="42" fillId="15" borderId="50" xfId="0" applyNumberFormat="1" applyFont="1" applyFill="1" applyBorder="1" applyAlignment="1" applyProtection="1">
      <alignment horizontal="center" vertical="center" textRotation="45"/>
      <protection hidden="1"/>
    </xf>
    <xf numFmtId="0" fontId="0" fillId="0" borderId="5" xfId="0" applyNumberFormat="1" applyFill="1" applyBorder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6" fillId="9" borderId="30" xfId="0" applyFont="1" applyFill="1" applyBorder="1" applyAlignment="1" applyProtection="1">
      <alignment horizontal="center" vertical="center" textRotation="90" wrapText="1"/>
      <protection locked="0"/>
    </xf>
    <xf numFmtId="0" fontId="71" fillId="22" borderId="30" xfId="0" applyFont="1" applyFill="1" applyBorder="1" applyAlignment="1" applyProtection="1">
      <alignment horizontal="center" vertical="center" textRotation="90" wrapText="1"/>
      <protection locked="0"/>
    </xf>
    <xf numFmtId="1" fontId="34" fillId="0" borderId="2" xfId="0" applyNumberFormat="1" applyFont="1" applyFill="1" applyBorder="1" applyAlignment="1">
      <alignment horizontal="center"/>
    </xf>
    <xf numFmtId="49" fontId="34" fillId="0" borderId="2" xfId="0" applyNumberFormat="1" applyFont="1" applyFill="1" applyBorder="1" applyAlignment="1">
      <alignment horizontal="center"/>
    </xf>
    <xf numFmtId="0" fontId="18" fillId="0" borderId="2" xfId="225" applyFont="1" applyFill="1" applyBorder="1" applyAlignment="1">
      <alignment horizontal="center" vertical="center"/>
    </xf>
    <xf numFmtId="2" fontId="18" fillId="0" borderId="2" xfId="226" applyNumberFormat="1" applyFont="1" applyFill="1" applyBorder="1" applyAlignment="1">
      <alignment horizontal="center" vertical="center"/>
    </xf>
    <xf numFmtId="15" fontId="18" fillId="0" borderId="2" xfId="226" applyNumberFormat="1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/>
    </xf>
    <xf numFmtId="2" fontId="18" fillId="0" borderId="2" xfId="225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1" fontId="34" fillId="0" borderId="3" xfId="0" applyNumberFormat="1" applyFont="1" applyFill="1" applyBorder="1" applyAlignment="1">
      <alignment horizontal="center"/>
    </xf>
    <xf numFmtId="0" fontId="18" fillId="0" borderId="3" xfId="225" applyFont="1" applyFill="1" applyBorder="1" applyAlignment="1">
      <alignment horizontal="center" vertical="center"/>
    </xf>
    <xf numFmtId="2" fontId="18" fillId="0" borderId="3" xfId="226" applyNumberFormat="1" applyFont="1" applyFill="1" applyBorder="1" applyAlignment="1">
      <alignment horizontal="center" vertical="center"/>
    </xf>
    <xf numFmtId="15" fontId="18" fillId="0" borderId="3" xfId="226" applyNumberFormat="1" applyFont="1" applyFill="1" applyBorder="1" applyAlignment="1">
      <alignment horizontal="center" vertical="center"/>
    </xf>
    <xf numFmtId="2" fontId="34" fillId="0" borderId="3" xfId="0" applyNumberFormat="1" applyFont="1" applyFill="1" applyBorder="1" applyAlignment="1">
      <alignment horizontal="center"/>
    </xf>
    <xf numFmtId="2" fontId="18" fillId="0" borderId="3" xfId="225" applyNumberFormat="1" applyFont="1" applyFill="1" applyBorder="1" applyAlignment="1">
      <alignment horizontal="center" vertical="center"/>
    </xf>
    <xf numFmtId="0" fontId="41" fillId="17" borderId="51" xfId="0" applyFont="1" applyFill="1" applyBorder="1" applyAlignment="1">
      <alignment horizontal="center" vertical="center" textRotation="45" wrapText="1"/>
    </xf>
    <xf numFmtId="1" fontId="44" fillId="13" borderId="22" xfId="0" applyNumberFormat="1" applyFont="1" applyFill="1" applyBorder="1" applyAlignment="1">
      <alignment horizontal="center"/>
    </xf>
    <xf numFmtId="1" fontId="0" fillId="13" borderId="15" xfId="0" applyNumberForma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44" fillId="0" borderId="52" xfId="0" applyFont="1" applyFill="1" applyBorder="1" applyAlignment="1">
      <alignment horizontal="center"/>
    </xf>
    <xf numFmtId="0" fontId="44" fillId="0" borderId="37" xfId="0" applyFont="1" applyFill="1" applyBorder="1" applyAlignment="1">
      <alignment horizontal="center"/>
    </xf>
    <xf numFmtId="9" fontId="44" fillId="0" borderId="37" xfId="0" applyNumberFormat="1" applyFont="1" applyFill="1" applyBorder="1" applyAlignment="1">
      <alignment horizontal="center"/>
    </xf>
    <xf numFmtId="2" fontId="44" fillId="0" borderId="37" xfId="0" applyNumberFormat="1" applyFont="1" applyFill="1" applyBorder="1" applyAlignment="1">
      <alignment horizontal="center"/>
    </xf>
    <xf numFmtId="0" fontId="44" fillId="0" borderId="37" xfId="0" applyNumberFormat="1" applyFont="1" applyFill="1" applyBorder="1" applyAlignment="1">
      <alignment horizontal="center"/>
    </xf>
    <xf numFmtId="1" fontId="44" fillId="0" borderId="37" xfId="0" applyNumberFormat="1" applyFont="1" applyFill="1" applyBorder="1" applyAlignment="1">
      <alignment horizontal="center"/>
    </xf>
    <xf numFmtId="0" fontId="53" fillId="14" borderId="20" xfId="0" applyFont="1" applyFill="1" applyBorder="1" applyAlignment="1">
      <alignment horizontal="center" vertical="center" textRotation="45" wrapText="1"/>
    </xf>
    <xf numFmtId="9" fontId="49" fillId="13" borderId="3" xfId="0" applyNumberFormat="1" applyFont="1" applyFill="1" applyBorder="1" applyAlignment="1">
      <alignment horizontal="center"/>
    </xf>
    <xf numFmtId="1" fontId="0" fillId="13" borderId="40" xfId="0" applyNumberFormat="1" applyFill="1" applyBorder="1" applyAlignment="1">
      <alignment horizontal="center"/>
    </xf>
    <xf numFmtId="0" fontId="34" fillId="13" borderId="28" xfId="0" applyFont="1" applyFill="1" applyBorder="1" applyAlignment="1">
      <alignment horizontal="center"/>
    </xf>
    <xf numFmtId="0" fontId="34" fillId="13" borderId="47" xfId="0" applyFont="1" applyFill="1" applyBorder="1" applyAlignment="1">
      <alignment horizontal="center"/>
    </xf>
    <xf numFmtId="0" fontId="35" fillId="13" borderId="47" xfId="0" applyFont="1" applyFill="1" applyBorder="1" applyAlignment="1">
      <alignment horizontal="center"/>
    </xf>
    <xf numFmtId="0" fontId="34" fillId="13" borderId="48" xfId="0" applyFont="1" applyFill="1" applyBorder="1" applyAlignment="1">
      <alignment horizontal="center"/>
    </xf>
    <xf numFmtId="1" fontId="0" fillId="13" borderId="41" xfId="0" applyNumberFormat="1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53" fillId="14" borderId="20" xfId="0" applyFont="1" applyFill="1" applyBorder="1" applyAlignment="1">
      <alignment horizontal="center" vertical="center" textRotation="45"/>
    </xf>
    <xf numFmtId="0" fontId="0" fillId="13" borderId="27" xfId="0" applyFill="1" applyBorder="1" applyAlignment="1">
      <alignment horizontal="center"/>
    </xf>
    <xf numFmtId="1" fontId="0" fillId="13" borderId="26" xfId="0" applyNumberFormat="1" applyFill="1" applyBorder="1"/>
    <xf numFmtId="1" fontId="0" fillId="13" borderId="16" xfId="0" applyNumberFormat="1" applyFill="1" applyBorder="1"/>
    <xf numFmtId="1" fontId="48" fillId="13" borderId="15" xfId="0" applyNumberFormat="1" applyFont="1" applyFill="1" applyBorder="1" applyAlignment="1">
      <alignment horizontal="center"/>
    </xf>
    <xf numFmtId="1" fontId="46" fillId="13" borderId="15" xfId="0" applyNumberFormat="1" applyFont="1" applyFill="1" applyBorder="1" applyAlignment="1">
      <alignment horizontal="center"/>
    </xf>
    <xf numFmtId="1" fontId="41" fillId="13" borderId="15" xfId="0" applyNumberFormat="1" applyFont="1" applyFill="1" applyBorder="1" applyAlignment="1">
      <alignment horizontal="center"/>
    </xf>
    <xf numFmtId="9" fontId="49" fillId="13" borderId="15" xfId="0" applyNumberFormat="1" applyFont="1" applyFill="1" applyBorder="1" applyAlignment="1">
      <alignment horizontal="center"/>
    </xf>
    <xf numFmtId="9" fontId="51" fillId="13" borderId="23" xfId="0" applyNumberFormat="1" applyFont="1" applyFill="1" applyBorder="1" applyAlignment="1">
      <alignment horizontal="center"/>
    </xf>
    <xf numFmtId="9" fontId="49" fillId="13" borderId="24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47" fillId="15" borderId="42" xfId="0" applyNumberFormat="1" applyFont="1" applyFill="1" applyBorder="1" applyAlignment="1">
      <alignment horizontal="center" vertical="center" textRotation="45"/>
    </xf>
    <xf numFmtId="0" fontId="44" fillId="0" borderId="0" xfId="0" applyFont="1" applyFill="1" applyBorder="1" applyAlignment="1">
      <alignment horizontal="center"/>
    </xf>
    <xf numFmtId="9" fontId="44" fillId="0" borderId="0" xfId="0" applyNumberFormat="1" applyFont="1" applyFill="1" applyBorder="1" applyAlignment="1">
      <alignment horizontal="center"/>
    </xf>
    <xf numFmtId="2" fontId="44" fillId="0" borderId="0" xfId="0" applyNumberFormat="1" applyFont="1" applyFill="1" applyBorder="1" applyAlignment="1">
      <alignment horizontal="center"/>
    </xf>
    <xf numFmtId="0" fontId="44" fillId="0" borderId="0" xfId="0" applyNumberFormat="1" applyFont="1" applyFill="1" applyBorder="1" applyAlignment="1">
      <alignment horizontal="center"/>
    </xf>
    <xf numFmtId="1" fontId="44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 vertical="center" textRotation="45"/>
    </xf>
    <xf numFmtId="0" fontId="27" fillId="0" borderId="0" xfId="0" applyFont="1" applyFill="1" applyBorder="1" applyAlignment="1">
      <alignment horizontal="center" vertical="center" textRotation="45" wrapText="1"/>
    </xf>
    <xf numFmtId="0" fontId="47" fillId="0" borderId="0" xfId="0" applyFont="1" applyFill="1" applyBorder="1" applyAlignment="1">
      <alignment horizontal="center" vertical="center" textRotation="45"/>
    </xf>
    <xf numFmtId="2" fontId="27" fillId="0" borderId="0" xfId="0" applyNumberFormat="1" applyFont="1" applyFill="1" applyBorder="1" applyAlignment="1">
      <alignment horizontal="center" vertical="center" textRotation="45"/>
    </xf>
    <xf numFmtId="0" fontId="43" fillId="0" borderId="0" xfId="0" applyNumberFormat="1" applyFont="1" applyFill="1" applyBorder="1" applyAlignment="1">
      <alignment horizontal="center" vertical="center" textRotation="45"/>
    </xf>
    <xf numFmtId="0" fontId="42" fillId="0" borderId="0" xfId="0" applyNumberFormat="1" applyFont="1" applyFill="1" applyBorder="1" applyAlignment="1">
      <alignment horizontal="center" vertical="center" textRotation="45"/>
    </xf>
    <xf numFmtId="2" fontId="47" fillId="0" borderId="0" xfId="0" applyNumberFormat="1" applyFont="1" applyFill="1" applyBorder="1" applyAlignment="1">
      <alignment horizontal="center" vertical="center" textRotation="45"/>
    </xf>
    <xf numFmtId="2" fontId="27" fillId="0" borderId="0" xfId="0" applyNumberFormat="1" applyFont="1" applyFill="1" applyBorder="1" applyAlignment="1">
      <alignment horizontal="center" vertical="center" textRotation="45" wrapText="1"/>
    </xf>
    <xf numFmtId="0" fontId="43" fillId="0" borderId="0" xfId="0" applyNumberFormat="1" applyFont="1" applyFill="1" applyBorder="1" applyAlignment="1">
      <alignment horizontal="center" vertical="center" textRotation="45" wrapText="1"/>
    </xf>
    <xf numFmtId="0" fontId="42" fillId="0" borderId="0" xfId="0" applyNumberFormat="1" applyFont="1" applyFill="1" applyBorder="1" applyAlignment="1">
      <alignment horizontal="center" vertical="center" textRotation="45" wrapText="1"/>
    </xf>
    <xf numFmtId="2" fontId="42" fillId="0" borderId="0" xfId="0" applyNumberFormat="1" applyFont="1" applyFill="1" applyBorder="1" applyAlignment="1" applyProtection="1">
      <alignment horizontal="center" vertical="center" textRotation="45"/>
      <protection hidden="1"/>
    </xf>
    <xf numFmtId="0" fontId="40" fillId="0" borderId="0" xfId="0" applyFont="1" applyFill="1" applyBorder="1" applyAlignment="1">
      <alignment horizontal="center"/>
    </xf>
    <xf numFmtId="0" fontId="27" fillId="14" borderId="26" xfId="0" applyFont="1" applyFill="1" applyBorder="1" applyAlignment="1">
      <alignment horizontal="center" vertical="center" textRotation="45" wrapText="1"/>
    </xf>
    <xf numFmtId="1" fontId="13" fillId="0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1" fillId="22" borderId="3" xfId="0" applyFont="1" applyFill="1" applyBorder="1" applyAlignment="1" applyProtection="1">
      <alignment horizontal="center" vertical="center" textRotation="90" wrapText="1"/>
      <protection locked="0"/>
    </xf>
    <xf numFmtId="0" fontId="18" fillId="0" borderId="0" xfId="0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Fill="1" applyBorder="1" applyAlignment="1" applyProtection="1">
      <alignment horizontal="center" vertical="center" wrapText="1"/>
      <protection locked="0"/>
    </xf>
    <xf numFmtId="0" fontId="36" fillId="0" borderId="0" xfId="0" applyFont="1" applyFill="1" applyBorder="1" applyAlignment="1" applyProtection="1">
      <alignment horizontal="center" vertical="center" textRotation="90" wrapText="1"/>
      <protection locked="0"/>
    </xf>
    <xf numFmtId="0" fontId="71" fillId="0" borderId="0" xfId="0" applyFont="1" applyFill="1" applyBorder="1" applyAlignment="1" applyProtection="1">
      <alignment horizontal="center" vertical="center" textRotation="90" wrapText="1"/>
      <protection locked="0"/>
    </xf>
    <xf numFmtId="0" fontId="17" fillId="0" borderId="0" xfId="0" applyFont="1" applyFill="1" applyBorder="1" applyAlignment="1" applyProtection="1">
      <alignment horizontal="center" vertical="center" textRotation="90" wrapText="1"/>
      <protection locked="0"/>
    </xf>
    <xf numFmtId="0" fontId="16" fillId="0" borderId="0" xfId="0" applyFont="1" applyFill="1" applyBorder="1" applyAlignment="1" applyProtection="1">
      <alignment horizontal="center" vertical="center" textRotation="90" wrapText="1"/>
      <protection hidden="1"/>
    </xf>
    <xf numFmtId="0" fontId="40" fillId="0" borderId="0" xfId="0" applyFont="1" applyFill="1" applyBorder="1" applyAlignment="1" applyProtection="1">
      <alignment horizontal="center" vertical="center" textRotation="90" wrapText="1"/>
      <protection locked="0"/>
    </xf>
    <xf numFmtId="0" fontId="41" fillId="0" borderId="0" xfId="0" applyFont="1" applyFill="1" applyBorder="1" applyAlignment="1" applyProtection="1">
      <alignment horizontal="center" vertical="center" textRotation="90" wrapText="1"/>
      <protection locked="0"/>
    </xf>
    <xf numFmtId="0" fontId="0" fillId="0" borderId="15" xfId="0" applyFill="1" applyBorder="1" applyAlignment="1">
      <alignment horizontal="center"/>
    </xf>
    <xf numFmtId="9" fontId="0" fillId="0" borderId="15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0" fontId="44" fillId="0" borderId="23" xfId="0" applyFont="1" applyFill="1" applyBorder="1" applyAlignment="1">
      <alignment horizontal="center"/>
    </xf>
    <xf numFmtId="9" fontId="44" fillId="0" borderId="23" xfId="0" applyNumberFormat="1" applyFont="1" applyFill="1" applyBorder="1" applyAlignment="1">
      <alignment horizontal="center"/>
    </xf>
    <xf numFmtId="2" fontId="44" fillId="0" borderId="23" xfId="0" applyNumberFormat="1" applyFont="1" applyFill="1" applyBorder="1" applyAlignment="1">
      <alignment horizontal="center"/>
    </xf>
    <xf numFmtId="0" fontId="44" fillId="0" borderId="23" xfId="0" applyNumberFormat="1" applyFont="1" applyFill="1" applyBorder="1" applyAlignment="1">
      <alignment horizontal="center"/>
    </xf>
    <xf numFmtId="1" fontId="44" fillId="0" borderId="23" xfId="0" applyNumberFormat="1" applyFont="1" applyFill="1" applyBorder="1" applyAlignment="1">
      <alignment horizontal="center"/>
    </xf>
    <xf numFmtId="0" fontId="41" fillId="17" borderId="53" xfId="0" applyFont="1" applyFill="1" applyBorder="1" applyAlignment="1" applyProtection="1">
      <alignment horizontal="center" vertical="center" textRotation="90" wrapText="1"/>
      <protection locked="0"/>
    </xf>
    <xf numFmtId="0" fontId="0" fillId="0" borderId="2" xfId="0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13" borderId="0" xfId="0" applyFont="1" applyFill="1"/>
    <xf numFmtId="0" fontId="18" fillId="0" borderId="3" xfId="0" applyFont="1" applyBorder="1" applyAlignment="1">
      <alignment horizontal="center" vertical="center" wrapText="1"/>
    </xf>
    <xf numFmtId="0" fontId="0" fillId="0" borderId="0" xfId="0" applyFill="1" applyBorder="1" applyAlignment="1" applyProtection="1">
      <protection locked="0"/>
    </xf>
    <xf numFmtId="0" fontId="36" fillId="9" borderId="54" xfId="0" applyFont="1" applyFill="1" applyBorder="1" applyAlignment="1" applyProtection="1">
      <alignment horizontal="center" vertical="center" textRotation="90" wrapText="1"/>
      <protection locked="0"/>
    </xf>
    <xf numFmtId="0" fontId="71" fillId="22" borderId="54" xfId="0" applyFont="1" applyFill="1" applyBorder="1" applyAlignment="1" applyProtection="1">
      <alignment horizontal="center" vertical="center" textRotation="90" wrapText="1"/>
      <protection locked="0"/>
    </xf>
    <xf numFmtId="0" fontId="17" fillId="8" borderId="54" xfId="0" applyFont="1" applyFill="1" applyBorder="1" applyAlignment="1" applyProtection="1">
      <alignment horizontal="center" vertical="center" textRotation="90" wrapText="1"/>
      <protection locked="0"/>
    </xf>
    <xf numFmtId="0" fontId="16" fillId="8" borderId="55" xfId="0" applyFont="1" applyFill="1" applyBorder="1" applyAlignment="1" applyProtection="1">
      <alignment horizontal="center" vertical="center" textRotation="90" wrapText="1"/>
      <protection hidden="1"/>
    </xf>
    <xf numFmtId="0" fontId="40" fillId="9" borderId="54" xfId="0" applyFont="1" applyFill="1" applyBorder="1" applyAlignment="1" applyProtection="1">
      <alignment horizontal="center" vertical="center" textRotation="90" wrapText="1"/>
      <protection locked="0"/>
    </xf>
    <xf numFmtId="0" fontId="41" fillId="17" borderId="54" xfId="0" applyFont="1" applyFill="1" applyBorder="1" applyAlignment="1" applyProtection="1">
      <alignment horizontal="center" vertical="center" textRotation="90" wrapText="1"/>
      <protection locked="0"/>
    </xf>
    <xf numFmtId="0" fontId="16" fillId="0" borderId="0" xfId="0" applyFont="1" applyBorder="1" applyAlignment="1">
      <alignment horizontal="center"/>
    </xf>
    <xf numFmtId="167" fontId="34" fillId="0" borderId="3" xfId="0" applyNumberFormat="1" applyFont="1" applyFill="1" applyBorder="1" applyAlignment="1" applyProtection="1">
      <alignment horizontal="center" vertical="center"/>
    </xf>
    <xf numFmtId="0" fontId="68" fillId="0" borderId="3" xfId="0" applyFont="1" applyFill="1" applyBorder="1" applyAlignment="1" applyProtection="1">
      <alignment horizontal="center" vertical="center"/>
    </xf>
    <xf numFmtId="0" fontId="68" fillId="0" borderId="3" xfId="226" applyFont="1" applyFill="1" applyBorder="1" applyAlignment="1" applyProtection="1">
      <alignment horizontal="center" vertical="center"/>
    </xf>
    <xf numFmtId="0" fontId="75" fillId="0" borderId="3" xfId="0" applyFont="1" applyFill="1" applyBorder="1" applyAlignment="1" applyProtection="1">
      <alignment horizontal="center" vertical="center"/>
    </xf>
    <xf numFmtId="165" fontId="75" fillId="0" borderId="3" xfId="0" applyNumberFormat="1" applyFont="1" applyFill="1" applyBorder="1" applyAlignment="1" applyProtection="1">
      <alignment horizontal="center"/>
    </xf>
    <xf numFmtId="9" fontId="75" fillId="0" borderId="2" xfId="0" applyNumberFormat="1" applyFont="1" applyFill="1" applyBorder="1" applyAlignment="1" applyProtection="1">
      <alignment horizontal="center" vertical="center"/>
    </xf>
    <xf numFmtId="9" fontId="18" fillId="0" borderId="3" xfId="2314" applyFont="1" applyFill="1" applyBorder="1" applyAlignment="1" applyProtection="1">
      <alignment horizontal="center" vertical="center"/>
    </xf>
    <xf numFmtId="20" fontId="34" fillId="0" borderId="0" xfId="0" applyNumberFormat="1" applyFont="1" applyFill="1" applyBorder="1" applyAlignment="1" applyProtection="1">
      <alignment horizontal="center"/>
      <protection locked="0"/>
    </xf>
    <xf numFmtId="0" fontId="16" fillId="0" borderId="0" xfId="0" applyFont="1" applyBorder="1" applyAlignment="1">
      <alignment horizontal="center"/>
    </xf>
    <xf numFmtId="9" fontId="16" fillId="0" borderId="8" xfId="0" applyNumberFormat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168" fontId="44" fillId="0" borderId="7" xfId="0" applyNumberFormat="1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8" fillId="9" borderId="3" xfId="225" applyFont="1" applyFill="1" applyBorder="1" applyAlignment="1">
      <alignment horizontal="center" vertical="center"/>
    </xf>
    <xf numFmtId="0" fontId="76" fillId="13" borderId="3" xfId="0" applyFont="1" applyFill="1" applyBorder="1" applyAlignment="1">
      <alignment horizontal="center" vertical="center"/>
    </xf>
    <xf numFmtId="4" fontId="76" fillId="13" borderId="3" xfId="0" applyNumberFormat="1" applyFont="1" applyFill="1" applyBorder="1" applyAlignment="1">
      <alignment horizontal="center" vertical="center"/>
    </xf>
    <xf numFmtId="2" fontId="76" fillId="13" borderId="3" xfId="0" applyNumberFormat="1" applyFont="1" applyFill="1" applyBorder="1" applyAlignment="1">
      <alignment horizontal="center" vertical="center"/>
    </xf>
    <xf numFmtId="0" fontId="77" fillId="13" borderId="3" xfId="0" applyFont="1" applyFill="1" applyBorder="1" applyAlignment="1">
      <alignment horizontal="center" vertical="center"/>
    </xf>
    <xf numFmtId="4" fontId="77" fillId="13" borderId="3" xfId="0" applyNumberFormat="1" applyFont="1" applyFill="1" applyBorder="1" applyAlignment="1">
      <alignment horizontal="center" vertical="center"/>
    </xf>
    <xf numFmtId="2" fontId="77" fillId="13" borderId="3" xfId="0" applyNumberFormat="1" applyFont="1" applyFill="1" applyBorder="1" applyAlignment="1">
      <alignment horizontal="center" vertical="center"/>
    </xf>
    <xf numFmtId="0" fontId="77" fillId="0" borderId="3" xfId="0" applyFont="1" applyFill="1" applyBorder="1" applyAlignment="1">
      <alignment horizontal="center" vertical="center"/>
    </xf>
    <xf numFmtId="15" fontId="77" fillId="0" borderId="3" xfId="0" applyNumberFormat="1" applyFont="1" applyFill="1" applyBorder="1" applyAlignment="1">
      <alignment horizontal="center" vertical="center"/>
    </xf>
    <xf numFmtId="15" fontId="79" fillId="13" borderId="3" xfId="0" applyNumberFormat="1" applyFont="1" applyFill="1" applyBorder="1" applyAlignment="1">
      <alignment horizontal="center" vertical="center"/>
    </xf>
    <xf numFmtId="15" fontId="79" fillId="0" borderId="3" xfId="0" applyNumberFormat="1" applyFont="1" applyFill="1" applyBorder="1" applyAlignment="1">
      <alignment horizontal="center" vertical="center"/>
    </xf>
    <xf numFmtId="0" fontId="60" fillId="18" borderId="3" xfId="0" applyFont="1" applyFill="1" applyBorder="1" applyAlignment="1">
      <alignment horizontal="center"/>
    </xf>
    <xf numFmtId="0" fontId="46" fillId="16" borderId="18" xfId="0" applyFont="1" applyFill="1" applyBorder="1" applyAlignment="1">
      <alignment horizontal="center"/>
    </xf>
    <xf numFmtId="0" fontId="46" fillId="16" borderId="19" xfId="0" applyFont="1" applyFill="1" applyBorder="1" applyAlignment="1">
      <alignment horizontal="center"/>
    </xf>
    <xf numFmtId="0" fontId="46" fillId="16" borderId="17" xfId="0" applyFont="1" applyFill="1" applyBorder="1" applyAlignment="1">
      <alignment horizontal="center"/>
    </xf>
    <xf numFmtId="0" fontId="60" fillId="18" borderId="2" xfId="0" applyFont="1" applyFill="1" applyBorder="1" applyAlignment="1">
      <alignment horizontal="center"/>
    </xf>
    <xf numFmtId="0" fontId="46" fillId="0" borderId="0" xfId="0" applyFont="1"/>
    <xf numFmtId="0" fontId="0" fillId="5" borderId="15" xfId="0" applyFill="1" applyBorder="1" applyAlignment="1">
      <alignment horizontal="center"/>
    </xf>
    <xf numFmtId="0" fontId="0" fillId="0" borderId="36" xfId="0" applyBorder="1" applyAlignment="1"/>
    <xf numFmtId="0" fontId="0" fillId="0" borderId="0" xfId="0" applyAlignment="1"/>
    <xf numFmtId="0" fontId="0" fillId="0" borderId="0" xfId="0"/>
    <xf numFmtId="9" fontId="60" fillId="18" borderId="3" xfId="0" applyNumberFormat="1" applyFont="1" applyFill="1" applyBorder="1" applyAlignment="1">
      <alignment horizontal="center"/>
    </xf>
    <xf numFmtId="0" fontId="46" fillId="16" borderId="2" xfId="0" applyFont="1" applyFill="1" applyBorder="1" applyAlignment="1">
      <alignment horizontal="center"/>
    </xf>
    <xf numFmtId="9" fontId="60" fillId="18" borderId="2" xfId="0" applyNumberFormat="1" applyFont="1" applyFill="1" applyBorder="1" applyAlignment="1">
      <alignment horizontal="center"/>
    </xf>
    <xf numFmtId="0" fontId="0" fillId="5" borderId="15" xfId="0" applyFill="1" applyBorder="1" applyAlignment="1"/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59" fillId="18" borderId="2" xfId="0" applyFont="1" applyFill="1" applyBorder="1" applyAlignment="1">
      <alignment horizontal="center" vertical="center" textRotation="80"/>
    </xf>
    <xf numFmtId="0" fontId="59" fillId="18" borderId="3" xfId="0" applyFont="1" applyFill="1" applyBorder="1" applyAlignment="1">
      <alignment horizontal="center" vertical="center" textRotation="80"/>
    </xf>
    <xf numFmtId="0" fontId="59" fillId="18" borderId="2" xfId="0" applyFont="1" applyFill="1" applyBorder="1" applyAlignment="1">
      <alignment horizontal="center" vertical="center" textRotation="80" shrinkToFit="1"/>
    </xf>
    <xf numFmtId="0" fontId="59" fillId="18" borderId="3" xfId="0" applyFont="1" applyFill="1" applyBorder="1" applyAlignment="1">
      <alignment horizontal="center" vertical="center" textRotation="80" shrinkToFit="1"/>
    </xf>
    <xf numFmtId="0" fontId="0" fillId="0" borderId="3" xfId="0" applyBorder="1" applyAlignment="1">
      <alignment textRotation="80"/>
    </xf>
    <xf numFmtId="0" fontId="41" fillId="11" borderId="27" xfId="0" applyFont="1" applyFill="1" applyBorder="1" applyAlignment="1">
      <alignment horizontal="center"/>
    </xf>
    <xf numFmtId="0" fontId="41" fillId="11" borderId="21" xfId="0" applyFont="1" applyFill="1" applyBorder="1" applyAlignment="1">
      <alignment horizontal="center"/>
    </xf>
    <xf numFmtId="0" fontId="41" fillId="11" borderId="28" xfId="0" applyFont="1" applyFill="1" applyBorder="1" applyAlignment="1">
      <alignment horizontal="center"/>
    </xf>
    <xf numFmtId="0" fontId="58" fillId="17" borderId="18" xfId="0" applyFont="1" applyFill="1" applyBorder="1" applyAlignment="1">
      <alignment horizontal="center"/>
    </xf>
    <xf numFmtId="0" fontId="58" fillId="17" borderId="19" xfId="0" applyFont="1" applyFill="1" applyBorder="1" applyAlignment="1">
      <alignment horizontal="center"/>
    </xf>
    <xf numFmtId="0" fontId="58" fillId="17" borderId="17" xfId="0" applyFont="1" applyFill="1" applyBorder="1" applyAlignment="1">
      <alignment horizontal="center"/>
    </xf>
    <xf numFmtId="0" fontId="40" fillId="9" borderId="27" xfId="0" applyFont="1" applyFill="1" applyBorder="1" applyAlignment="1">
      <alignment horizontal="center"/>
    </xf>
    <xf numFmtId="0" fontId="40" fillId="9" borderId="21" xfId="0" applyFont="1" applyFill="1" applyBorder="1" applyAlignment="1">
      <alignment horizontal="center"/>
    </xf>
    <xf numFmtId="0" fontId="40" fillId="9" borderId="28" xfId="0" applyFont="1" applyFill="1" applyBorder="1" applyAlignment="1">
      <alignment horizontal="center"/>
    </xf>
    <xf numFmtId="0" fontId="40" fillId="9" borderId="18" xfId="0" applyFont="1" applyFill="1" applyBorder="1" applyAlignment="1">
      <alignment horizontal="center"/>
    </xf>
    <xf numFmtId="0" fontId="40" fillId="9" borderId="19" xfId="0" applyFont="1" applyFill="1" applyBorder="1" applyAlignment="1">
      <alignment horizontal="center"/>
    </xf>
    <xf numFmtId="0" fontId="40" fillId="9" borderId="17" xfId="0" applyFont="1" applyFill="1" applyBorder="1" applyAlignment="1">
      <alignment horizontal="center"/>
    </xf>
    <xf numFmtId="0" fontId="58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0" fontId="73" fillId="17" borderId="18" xfId="0" applyFont="1" applyFill="1" applyBorder="1" applyAlignment="1">
      <alignment horizontal="center"/>
    </xf>
    <xf numFmtId="0" fontId="73" fillId="17" borderId="19" xfId="0" applyFont="1" applyFill="1" applyBorder="1" applyAlignment="1">
      <alignment horizontal="center"/>
    </xf>
    <xf numFmtId="0" fontId="73" fillId="17" borderId="17" xfId="0" applyFont="1" applyFill="1" applyBorder="1" applyAlignment="1">
      <alignment horizontal="center"/>
    </xf>
    <xf numFmtId="0" fontId="71" fillId="11" borderId="27" xfId="0" applyFont="1" applyFill="1" applyBorder="1" applyAlignment="1">
      <alignment horizontal="center"/>
    </xf>
    <xf numFmtId="0" fontId="71" fillId="11" borderId="21" xfId="0" applyFont="1" applyFill="1" applyBorder="1" applyAlignment="1">
      <alignment horizontal="center"/>
    </xf>
    <xf numFmtId="0" fontId="71" fillId="11" borderId="28" xfId="0" applyFont="1" applyFill="1" applyBorder="1" applyAlignment="1">
      <alignment horizontal="center"/>
    </xf>
    <xf numFmtId="0" fontId="36" fillId="9" borderId="18" xfId="0" applyFont="1" applyFill="1" applyBorder="1" applyAlignment="1">
      <alignment horizontal="center"/>
    </xf>
    <xf numFmtId="0" fontId="36" fillId="9" borderId="19" xfId="0" applyFont="1" applyFill="1" applyBorder="1" applyAlignment="1">
      <alignment horizontal="center"/>
    </xf>
    <xf numFmtId="0" fontId="36" fillId="9" borderId="17" xfId="0" applyFont="1" applyFill="1" applyBorder="1" applyAlignment="1">
      <alignment horizontal="center"/>
    </xf>
    <xf numFmtId="0" fontId="57" fillId="11" borderId="18" xfId="0" applyFont="1" applyFill="1" applyBorder="1" applyAlignment="1">
      <alignment horizontal="center"/>
    </xf>
    <xf numFmtId="0" fontId="57" fillId="11" borderId="19" xfId="0" applyFont="1" applyFill="1" applyBorder="1" applyAlignment="1">
      <alignment horizontal="center"/>
    </xf>
    <xf numFmtId="0" fontId="57" fillId="11" borderId="17" xfId="0" applyFont="1" applyFill="1" applyBorder="1" applyAlignment="1">
      <alignment horizontal="center"/>
    </xf>
    <xf numFmtId="0" fontId="52" fillId="11" borderId="18" xfId="0" applyFont="1" applyFill="1" applyBorder="1" applyAlignment="1">
      <alignment horizontal="center"/>
    </xf>
    <xf numFmtId="0" fontId="52" fillId="11" borderId="19" xfId="0" applyFont="1" applyFill="1" applyBorder="1" applyAlignment="1">
      <alignment horizontal="center"/>
    </xf>
    <xf numFmtId="0" fontId="52" fillId="11" borderId="17" xfId="0" applyFont="1" applyFill="1" applyBorder="1" applyAlignment="1">
      <alignment horizontal="center"/>
    </xf>
    <xf numFmtId="0" fontId="39" fillId="2" borderId="18" xfId="0" applyFont="1" applyFill="1" applyBorder="1" applyAlignment="1">
      <alignment horizontal="center" vertical="center"/>
    </xf>
    <xf numFmtId="0" fontId="39" fillId="2" borderId="19" xfId="0" applyFont="1" applyFill="1" applyBorder="1" applyAlignment="1">
      <alignment horizontal="center" vertical="center"/>
    </xf>
    <xf numFmtId="0" fontId="39" fillId="2" borderId="17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 wrapText="1"/>
    </xf>
    <xf numFmtId="0" fontId="39" fillId="2" borderId="19" xfId="0" applyFont="1" applyFill="1" applyBorder="1" applyAlignment="1">
      <alignment horizontal="center" vertical="center" wrapText="1"/>
    </xf>
    <xf numFmtId="0" fontId="39" fillId="2" borderId="17" xfId="0" applyFont="1" applyFill="1" applyBorder="1" applyAlignment="1">
      <alignment horizontal="center" vertical="center" wrapText="1"/>
    </xf>
    <xf numFmtId="0" fontId="39" fillId="7" borderId="18" xfId="0" applyFont="1" applyFill="1" applyBorder="1" applyAlignment="1">
      <alignment horizontal="center" vertical="center"/>
    </xf>
    <xf numFmtId="0" fontId="39" fillId="7" borderId="19" xfId="0" applyFont="1" applyFill="1" applyBorder="1" applyAlignment="1">
      <alignment horizontal="center" vertical="center"/>
    </xf>
    <xf numFmtId="0" fontId="39" fillId="7" borderId="17" xfId="0" applyFont="1" applyFill="1" applyBorder="1" applyAlignment="1">
      <alignment horizontal="center" vertical="center"/>
    </xf>
    <xf numFmtId="0" fontId="39" fillId="6" borderId="18" xfId="0" applyFont="1" applyFill="1" applyBorder="1" applyAlignment="1">
      <alignment horizontal="center" vertical="center"/>
    </xf>
    <xf numFmtId="0" fontId="39" fillId="6" borderId="19" xfId="0" applyFont="1" applyFill="1" applyBorder="1" applyAlignment="1">
      <alignment horizontal="center" vertical="center"/>
    </xf>
    <xf numFmtId="0" fontId="39" fillId="6" borderId="17" xfId="0" applyFont="1" applyFill="1" applyBorder="1" applyAlignment="1">
      <alignment horizontal="center" vertical="center"/>
    </xf>
    <xf numFmtId="0" fontId="38" fillId="10" borderId="18" xfId="0" applyFont="1" applyFill="1" applyBorder="1" applyAlignment="1" applyProtection="1">
      <alignment horizontal="center"/>
    </xf>
    <xf numFmtId="0" fontId="38" fillId="10" borderId="19" xfId="0" applyFont="1" applyFill="1" applyBorder="1" applyAlignment="1" applyProtection="1">
      <alignment horizontal="center"/>
    </xf>
    <xf numFmtId="0" fontId="38" fillId="10" borderId="17" xfId="0" applyFont="1" applyFill="1" applyBorder="1" applyAlignment="1" applyProtection="1">
      <alignment horizontal="center"/>
    </xf>
    <xf numFmtId="0" fontId="32" fillId="3" borderId="20" xfId="0" applyFont="1" applyFill="1" applyBorder="1" applyAlignment="1" applyProtection="1">
      <alignment horizontal="center" vertical="center"/>
    </xf>
    <xf numFmtId="0" fontId="32" fillId="3" borderId="16" xfId="0" applyFont="1" applyFill="1" applyBorder="1" applyAlignment="1" applyProtection="1">
      <alignment horizontal="center" vertical="center"/>
    </xf>
    <xf numFmtId="15" fontId="32" fillId="3" borderId="20" xfId="0" applyNumberFormat="1" applyFont="1" applyFill="1" applyBorder="1" applyAlignment="1" applyProtection="1">
      <alignment horizontal="center" vertical="center"/>
    </xf>
    <xf numFmtId="15" fontId="32" fillId="3" borderId="16" xfId="0" applyNumberFormat="1" applyFont="1" applyFill="1" applyBorder="1" applyAlignment="1" applyProtection="1">
      <alignment horizontal="center" vertical="center"/>
    </xf>
    <xf numFmtId="0" fontId="32" fillId="3" borderId="20" xfId="0" applyFont="1" applyFill="1" applyBorder="1" applyAlignment="1" applyProtection="1">
      <alignment horizontal="center" vertical="center" wrapText="1"/>
    </xf>
    <xf numFmtId="0" fontId="32" fillId="3" borderId="16" xfId="0" applyFont="1" applyFill="1" applyBorder="1" applyAlignment="1" applyProtection="1">
      <alignment horizontal="center" vertical="center" wrapText="1"/>
    </xf>
    <xf numFmtId="0" fontId="32" fillId="12" borderId="18" xfId="0" applyFont="1" applyFill="1" applyBorder="1" applyAlignment="1" applyProtection="1">
      <alignment horizontal="center" vertical="center"/>
    </xf>
    <xf numFmtId="0" fontId="32" fillId="12" borderId="17" xfId="0" applyFont="1" applyFill="1" applyBorder="1" applyAlignment="1" applyProtection="1">
      <alignment horizontal="center" vertical="center"/>
    </xf>
    <xf numFmtId="0" fontId="32" fillId="12" borderId="21" xfId="0" applyFont="1" applyFill="1" applyBorder="1" applyAlignment="1" applyProtection="1">
      <alignment horizontal="center" vertical="center"/>
    </xf>
    <xf numFmtId="0" fontId="32" fillId="12" borderId="19" xfId="0" applyFont="1" applyFill="1" applyBorder="1" applyAlignment="1" applyProtection="1">
      <alignment horizontal="center" vertical="center"/>
    </xf>
    <xf numFmtId="0" fontId="32" fillId="11" borderId="18" xfId="0" applyFont="1" applyFill="1" applyBorder="1" applyAlignment="1" applyProtection="1">
      <alignment horizontal="center" vertical="center"/>
    </xf>
    <xf numFmtId="0" fontId="32" fillId="11" borderId="19" xfId="0" applyFont="1" applyFill="1" applyBorder="1" applyAlignment="1" applyProtection="1">
      <alignment horizontal="center" vertical="center"/>
    </xf>
    <xf numFmtId="0" fontId="32" fillId="11" borderId="17" xfId="0" applyFont="1" applyFill="1" applyBorder="1" applyAlignment="1" applyProtection="1">
      <alignment horizontal="center" vertical="center"/>
    </xf>
    <xf numFmtId="0" fontId="29" fillId="0" borderId="0" xfId="0" applyFont="1" applyBorder="1" applyAlignment="1">
      <alignment horizontal="center"/>
    </xf>
    <xf numFmtId="0" fontId="64" fillId="0" borderId="0" xfId="228" applyBorder="1" applyAlignment="1" applyProtection="1">
      <alignment horizontal="center"/>
    </xf>
    <xf numFmtId="0" fontId="16" fillId="0" borderId="0" xfId="0" applyFont="1" applyBorder="1" applyAlignment="1">
      <alignment horizontal="center"/>
    </xf>
    <xf numFmtId="0" fontId="17" fillId="4" borderId="0" xfId="0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64" fillId="0" borderId="18" xfId="228" applyBorder="1" applyAlignment="1" applyProtection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45" fillId="0" borderId="43" xfId="4" applyFont="1" applyBorder="1" applyAlignment="1" applyProtection="1">
      <alignment horizontal="center"/>
      <protection locked="0"/>
    </xf>
    <xf numFmtId="9" fontId="25" fillId="0" borderId="15" xfId="0" applyNumberFormat="1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9" fontId="25" fillId="0" borderId="36" xfId="0" applyNumberFormat="1" applyFont="1" applyBorder="1" applyAlignment="1">
      <alignment horizontal="center" vertical="center" wrapText="1"/>
    </xf>
    <xf numFmtId="9" fontId="25" fillId="0" borderId="2" xfId="0" applyNumberFormat="1" applyFont="1" applyBorder="1" applyAlignment="1">
      <alignment horizontal="center" vertical="center" wrapText="1"/>
    </xf>
    <xf numFmtId="9" fontId="24" fillId="0" borderId="15" xfId="0" applyNumberFormat="1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9" fontId="24" fillId="0" borderId="36" xfId="0" applyNumberFormat="1" applyFont="1" applyBorder="1" applyAlignment="1">
      <alignment horizontal="center" vertical="center" wrapText="1"/>
    </xf>
    <xf numFmtId="9" fontId="24" fillId="0" borderId="2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7" fillId="0" borderId="3" xfId="1" applyFont="1" applyBorder="1" applyAlignment="1">
      <alignment horizontal="center" vertical="center" wrapText="1"/>
    </xf>
  </cellXfs>
  <cellStyles count="16554">
    <cellStyle name="Hyperlink" xfId="228" builtinId="8"/>
    <cellStyle name="Normal" xfId="0" builtinId="0"/>
    <cellStyle name="Normal 10" xfId="11"/>
    <cellStyle name="Normal 10 2" xfId="238"/>
    <cellStyle name="Normal 10 2 2" xfId="935"/>
    <cellStyle name="Normal 10 2 2 2" xfId="3013"/>
    <cellStyle name="Normal 10 2 2 2 2" xfId="7145"/>
    <cellStyle name="Normal 10 2 2 2 2 2" xfId="15405"/>
    <cellStyle name="Normal 10 2 2 2 3" xfId="11274"/>
    <cellStyle name="Normal 10 2 2 3" xfId="5080"/>
    <cellStyle name="Normal 10 2 2 3 2" xfId="13340"/>
    <cellStyle name="Normal 10 2 2 4" xfId="9209"/>
    <cellStyle name="Normal 10 2 3" xfId="1625"/>
    <cellStyle name="Normal 10 2 3 2" xfId="3701"/>
    <cellStyle name="Normal 10 2 3 2 2" xfId="7833"/>
    <cellStyle name="Normal 10 2 3 2 2 2" xfId="16093"/>
    <cellStyle name="Normal 10 2 3 2 3" xfId="11962"/>
    <cellStyle name="Normal 10 2 3 3" xfId="5768"/>
    <cellStyle name="Normal 10 2 3 3 2" xfId="14028"/>
    <cellStyle name="Normal 10 2 3 4" xfId="9897"/>
    <cellStyle name="Normal 10 2 4" xfId="2322"/>
    <cellStyle name="Normal 10 2 4 2" xfId="6457"/>
    <cellStyle name="Normal 10 2 4 2 2" xfId="14717"/>
    <cellStyle name="Normal 10 2 4 3" xfId="10586"/>
    <cellStyle name="Normal 10 2 5" xfId="4392"/>
    <cellStyle name="Normal 10 2 5 2" xfId="12652"/>
    <cellStyle name="Normal 10 2 6" xfId="8521"/>
    <cellStyle name="Normal 10 3" xfId="462"/>
    <cellStyle name="Normal 10 3 2" xfId="1159"/>
    <cellStyle name="Normal 10 3 2 2" xfId="3237"/>
    <cellStyle name="Normal 10 3 2 2 2" xfId="7369"/>
    <cellStyle name="Normal 10 3 2 2 2 2" xfId="15629"/>
    <cellStyle name="Normal 10 3 2 2 3" xfId="11498"/>
    <cellStyle name="Normal 10 3 2 3" xfId="5304"/>
    <cellStyle name="Normal 10 3 2 3 2" xfId="13564"/>
    <cellStyle name="Normal 10 3 2 4" xfId="9433"/>
    <cellStyle name="Normal 10 3 3" xfId="1845"/>
    <cellStyle name="Normal 10 3 3 2" xfId="3921"/>
    <cellStyle name="Normal 10 3 3 2 2" xfId="8053"/>
    <cellStyle name="Normal 10 3 3 2 2 2" xfId="16313"/>
    <cellStyle name="Normal 10 3 3 2 3" xfId="12182"/>
    <cellStyle name="Normal 10 3 3 3" xfId="5988"/>
    <cellStyle name="Normal 10 3 3 3 2" xfId="14248"/>
    <cellStyle name="Normal 10 3 3 4" xfId="10117"/>
    <cellStyle name="Normal 10 3 4" xfId="2544"/>
    <cellStyle name="Normal 10 3 4 2" xfId="6677"/>
    <cellStyle name="Normal 10 3 4 2 2" xfId="14937"/>
    <cellStyle name="Normal 10 3 4 3" xfId="10806"/>
    <cellStyle name="Normal 10 3 5" xfId="4612"/>
    <cellStyle name="Normal 10 3 5 2" xfId="12872"/>
    <cellStyle name="Normal 10 3 6" xfId="8741"/>
    <cellStyle name="Normal 10 4" xfId="712"/>
    <cellStyle name="Normal 10 4 2" xfId="2793"/>
    <cellStyle name="Normal 10 4 2 2" xfId="6925"/>
    <cellStyle name="Normal 10 4 2 2 2" xfId="15185"/>
    <cellStyle name="Normal 10 4 2 3" xfId="11054"/>
    <cellStyle name="Normal 10 4 3" xfId="4860"/>
    <cellStyle name="Normal 10 4 3 2" xfId="13120"/>
    <cellStyle name="Normal 10 4 4" xfId="8989"/>
    <cellStyle name="Normal 10 5" xfId="1403"/>
    <cellStyle name="Normal 10 5 2" xfId="3481"/>
    <cellStyle name="Normal 10 5 2 2" xfId="7613"/>
    <cellStyle name="Normal 10 5 2 2 2" xfId="15873"/>
    <cellStyle name="Normal 10 5 2 3" xfId="11742"/>
    <cellStyle name="Normal 10 5 3" xfId="5548"/>
    <cellStyle name="Normal 10 5 3 2" xfId="13808"/>
    <cellStyle name="Normal 10 5 4" xfId="9677"/>
    <cellStyle name="Normal 10 6" xfId="2101"/>
    <cellStyle name="Normal 10 6 2" xfId="6237"/>
    <cellStyle name="Normal 10 6 2 2" xfId="14497"/>
    <cellStyle name="Normal 10 6 3" xfId="10366"/>
    <cellStyle name="Normal 10 7" xfId="4171"/>
    <cellStyle name="Normal 10 7 2" xfId="12432"/>
    <cellStyle name="Normal 10 8" xfId="8301"/>
    <cellStyle name="Normal 100" xfId="99"/>
    <cellStyle name="Normal 100 2" xfId="326"/>
    <cellStyle name="Normal 100 2 2" xfId="1023"/>
    <cellStyle name="Normal 100 2 2 2" xfId="3101"/>
    <cellStyle name="Normal 100 2 2 2 2" xfId="7233"/>
    <cellStyle name="Normal 100 2 2 2 2 2" xfId="15493"/>
    <cellStyle name="Normal 100 2 2 2 3" xfId="11362"/>
    <cellStyle name="Normal 100 2 2 3" xfId="5168"/>
    <cellStyle name="Normal 100 2 2 3 2" xfId="13428"/>
    <cellStyle name="Normal 100 2 2 4" xfId="9297"/>
    <cellStyle name="Normal 100 2 3" xfId="1713"/>
    <cellStyle name="Normal 100 2 3 2" xfId="3789"/>
    <cellStyle name="Normal 100 2 3 2 2" xfId="7921"/>
    <cellStyle name="Normal 100 2 3 2 2 2" xfId="16181"/>
    <cellStyle name="Normal 100 2 3 2 3" xfId="12050"/>
    <cellStyle name="Normal 100 2 3 3" xfId="5856"/>
    <cellStyle name="Normal 100 2 3 3 2" xfId="14116"/>
    <cellStyle name="Normal 100 2 3 4" xfId="9985"/>
    <cellStyle name="Normal 100 2 4" xfId="2410"/>
    <cellStyle name="Normal 100 2 4 2" xfId="6545"/>
    <cellStyle name="Normal 100 2 4 2 2" xfId="14805"/>
    <cellStyle name="Normal 100 2 4 3" xfId="10674"/>
    <cellStyle name="Normal 100 2 5" xfId="4480"/>
    <cellStyle name="Normal 100 2 5 2" xfId="12740"/>
    <cellStyle name="Normal 100 2 6" xfId="8609"/>
    <cellStyle name="Normal 100 3" xfId="550"/>
    <cellStyle name="Normal 100 3 2" xfId="1247"/>
    <cellStyle name="Normal 100 3 2 2" xfId="3325"/>
    <cellStyle name="Normal 100 3 2 2 2" xfId="7457"/>
    <cellStyle name="Normal 100 3 2 2 2 2" xfId="15717"/>
    <cellStyle name="Normal 100 3 2 2 3" xfId="11586"/>
    <cellStyle name="Normal 100 3 2 3" xfId="5392"/>
    <cellStyle name="Normal 100 3 2 3 2" xfId="13652"/>
    <cellStyle name="Normal 100 3 2 4" xfId="9521"/>
    <cellStyle name="Normal 100 3 3" xfId="1933"/>
    <cellStyle name="Normal 100 3 3 2" xfId="4009"/>
    <cellStyle name="Normal 100 3 3 2 2" xfId="8141"/>
    <cellStyle name="Normal 100 3 3 2 2 2" xfId="16401"/>
    <cellStyle name="Normal 100 3 3 2 3" xfId="12270"/>
    <cellStyle name="Normal 100 3 3 3" xfId="6076"/>
    <cellStyle name="Normal 100 3 3 3 2" xfId="14336"/>
    <cellStyle name="Normal 100 3 3 4" xfId="10205"/>
    <cellStyle name="Normal 100 3 4" xfId="2632"/>
    <cellStyle name="Normal 100 3 4 2" xfId="6765"/>
    <cellStyle name="Normal 100 3 4 2 2" xfId="15025"/>
    <cellStyle name="Normal 100 3 4 3" xfId="10894"/>
    <cellStyle name="Normal 100 3 5" xfId="4700"/>
    <cellStyle name="Normal 100 3 5 2" xfId="12960"/>
    <cellStyle name="Normal 100 3 6" xfId="8829"/>
    <cellStyle name="Normal 100 4" xfId="800"/>
    <cellStyle name="Normal 100 4 2" xfId="2881"/>
    <cellStyle name="Normal 100 4 2 2" xfId="7013"/>
    <cellStyle name="Normal 100 4 2 2 2" xfId="15273"/>
    <cellStyle name="Normal 100 4 2 3" xfId="11142"/>
    <cellStyle name="Normal 100 4 3" xfId="4948"/>
    <cellStyle name="Normal 100 4 3 2" xfId="13208"/>
    <cellStyle name="Normal 100 4 4" xfId="9077"/>
    <cellStyle name="Normal 100 5" xfId="1491"/>
    <cellStyle name="Normal 100 5 2" xfId="3569"/>
    <cellStyle name="Normal 100 5 2 2" xfId="7701"/>
    <cellStyle name="Normal 100 5 2 2 2" xfId="15961"/>
    <cellStyle name="Normal 100 5 2 3" xfId="11830"/>
    <cellStyle name="Normal 100 5 3" xfId="5636"/>
    <cellStyle name="Normal 100 5 3 2" xfId="13896"/>
    <cellStyle name="Normal 100 5 4" xfId="9765"/>
    <cellStyle name="Normal 100 6" xfId="2189"/>
    <cellStyle name="Normal 100 6 2" xfId="6325"/>
    <cellStyle name="Normal 100 6 2 2" xfId="14585"/>
    <cellStyle name="Normal 100 6 3" xfId="10454"/>
    <cellStyle name="Normal 100 7" xfId="4259"/>
    <cellStyle name="Normal 100 7 2" xfId="12520"/>
    <cellStyle name="Normal 100 8" xfId="8389"/>
    <cellStyle name="Normal 101" xfId="100"/>
    <cellStyle name="Normal 101 2" xfId="327"/>
    <cellStyle name="Normal 101 2 2" xfId="1024"/>
    <cellStyle name="Normal 101 2 2 2" xfId="3102"/>
    <cellStyle name="Normal 101 2 2 2 2" xfId="7234"/>
    <cellStyle name="Normal 101 2 2 2 2 2" xfId="15494"/>
    <cellStyle name="Normal 101 2 2 2 3" xfId="11363"/>
    <cellStyle name="Normal 101 2 2 3" xfId="5169"/>
    <cellStyle name="Normal 101 2 2 3 2" xfId="13429"/>
    <cellStyle name="Normal 101 2 2 4" xfId="9298"/>
    <cellStyle name="Normal 101 2 3" xfId="1714"/>
    <cellStyle name="Normal 101 2 3 2" xfId="3790"/>
    <cellStyle name="Normal 101 2 3 2 2" xfId="7922"/>
    <cellStyle name="Normal 101 2 3 2 2 2" xfId="16182"/>
    <cellStyle name="Normal 101 2 3 2 3" xfId="12051"/>
    <cellStyle name="Normal 101 2 3 3" xfId="5857"/>
    <cellStyle name="Normal 101 2 3 3 2" xfId="14117"/>
    <cellStyle name="Normal 101 2 3 4" xfId="9986"/>
    <cellStyle name="Normal 101 2 4" xfId="2411"/>
    <cellStyle name="Normal 101 2 4 2" xfId="6546"/>
    <cellStyle name="Normal 101 2 4 2 2" xfId="14806"/>
    <cellStyle name="Normal 101 2 4 3" xfId="10675"/>
    <cellStyle name="Normal 101 2 5" xfId="4481"/>
    <cellStyle name="Normal 101 2 5 2" xfId="12741"/>
    <cellStyle name="Normal 101 2 6" xfId="8610"/>
    <cellStyle name="Normal 101 3" xfId="551"/>
    <cellStyle name="Normal 101 3 2" xfId="1248"/>
    <cellStyle name="Normal 101 3 2 2" xfId="3326"/>
    <cellStyle name="Normal 101 3 2 2 2" xfId="7458"/>
    <cellStyle name="Normal 101 3 2 2 2 2" xfId="15718"/>
    <cellStyle name="Normal 101 3 2 2 3" xfId="11587"/>
    <cellStyle name="Normal 101 3 2 3" xfId="5393"/>
    <cellStyle name="Normal 101 3 2 3 2" xfId="13653"/>
    <cellStyle name="Normal 101 3 2 4" xfId="9522"/>
    <cellStyle name="Normal 101 3 3" xfId="1934"/>
    <cellStyle name="Normal 101 3 3 2" xfId="4010"/>
    <cellStyle name="Normal 101 3 3 2 2" xfId="8142"/>
    <cellStyle name="Normal 101 3 3 2 2 2" xfId="16402"/>
    <cellStyle name="Normal 101 3 3 2 3" xfId="12271"/>
    <cellStyle name="Normal 101 3 3 3" xfId="6077"/>
    <cellStyle name="Normal 101 3 3 3 2" xfId="14337"/>
    <cellStyle name="Normal 101 3 3 4" xfId="10206"/>
    <cellStyle name="Normal 101 3 4" xfId="2633"/>
    <cellStyle name="Normal 101 3 4 2" xfId="6766"/>
    <cellStyle name="Normal 101 3 4 2 2" xfId="15026"/>
    <cellStyle name="Normal 101 3 4 3" xfId="10895"/>
    <cellStyle name="Normal 101 3 5" xfId="4701"/>
    <cellStyle name="Normal 101 3 5 2" xfId="12961"/>
    <cellStyle name="Normal 101 3 6" xfId="8830"/>
    <cellStyle name="Normal 101 4" xfId="801"/>
    <cellStyle name="Normal 101 4 2" xfId="2882"/>
    <cellStyle name="Normal 101 4 2 2" xfId="7014"/>
    <cellStyle name="Normal 101 4 2 2 2" xfId="15274"/>
    <cellStyle name="Normal 101 4 2 3" xfId="11143"/>
    <cellStyle name="Normal 101 4 3" xfId="4949"/>
    <cellStyle name="Normal 101 4 3 2" xfId="13209"/>
    <cellStyle name="Normal 101 4 4" xfId="9078"/>
    <cellStyle name="Normal 101 5" xfId="1492"/>
    <cellStyle name="Normal 101 5 2" xfId="3570"/>
    <cellStyle name="Normal 101 5 2 2" xfId="7702"/>
    <cellStyle name="Normal 101 5 2 2 2" xfId="15962"/>
    <cellStyle name="Normal 101 5 2 3" xfId="11831"/>
    <cellStyle name="Normal 101 5 3" xfId="5637"/>
    <cellStyle name="Normal 101 5 3 2" xfId="13897"/>
    <cellStyle name="Normal 101 5 4" xfId="9766"/>
    <cellStyle name="Normal 101 6" xfId="2190"/>
    <cellStyle name="Normal 101 6 2" xfId="6326"/>
    <cellStyle name="Normal 101 6 2 2" xfId="14586"/>
    <cellStyle name="Normal 101 6 3" xfId="10455"/>
    <cellStyle name="Normal 101 7" xfId="4260"/>
    <cellStyle name="Normal 101 7 2" xfId="12521"/>
    <cellStyle name="Normal 101 8" xfId="8390"/>
    <cellStyle name="Normal 102" xfId="101"/>
    <cellStyle name="Normal 102 2" xfId="328"/>
    <cellStyle name="Normal 102 2 2" xfId="1025"/>
    <cellStyle name="Normal 102 2 2 2" xfId="3103"/>
    <cellStyle name="Normal 102 2 2 2 2" xfId="7235"/>
    <cellStyle name="Normal 102 2 2 2 2 2" xfId="15495"/>
    <cellStyle name="Normal 102 2 2 2 3" xfId="11364"/>
    <cellStyle name="Normal 102 2 2 3" xfId="5170"/>
    <cellStyle name="Normal 102 2 2 3 2" xfId="13430"/>
    <cellStyle name="Normal 102 2 2 4" xfId="9299"/>
    <cellStyle name="Normal 102 2 3" xfId="1715"/>
    <cellStyle name="Normal 102 2 3 2" xfId="3791"/>
    <cellStyle name="Normal 102 2 3 2 2" xfId="7923"/>
    <cellStyle name="Normal 102 2 3 2 2 2" xfId="16183"/>
    <cellStyle name="Normal 102 2 3 2 3" xfId="12052"/>
    <cellStyle name="Normal 102 2 3 3" xfId="5858"/>
    <cellStyle name="Normal 102 2 3 3 2" xfId="14118"/>
    <cellStyle name="Normal 102 2 3 4" xfId="9987"/>
    <cellStyle name="Normal 102 2 4" xfId="2412"/>
    <cellStyle name="Normal 102 2 4 2" xfId="6547"/>
    <cellStyle name="Normal 102 2 4 2 2" xfId="14807"/>
    <cellStyle name="Normal 102 2 4 3" xfId="10676"/>
    <cellStyle name="Normal 102 2 5" xfId="4482"/>
    <cellStyle name="Normal 102 2 5 2" xfId="12742"/>
    <cellStyle name="Normal 102 2 6" xfId="8611"/>
    <cellStyle name="Normal 102 3" xfId="552"/>
    <cellStyle name="Normal 102 3 2" xfId="1249"/>
    <cellStyle name="Normal 102 3 2 2" xfId="3327"/>
    <cellStyle name="Normal 102 3 2 2 2" xfId="7459"/>
    <cellStyle name="Normal 102 3 2 2 2 2" xfId="15719"/>
    <cellStyle name="Normal 102 3 2 2 3" xfId="11588"/>
    <cellStyle name="Normal 102 3 2 3" xfId="5394"/>
    <cellStyle name="Normal 102 3 2 3 2" xfId="13654"/>
    <cellStyle name="Normal 102 3 2 4" xfId="9523"/>
    <cellStyle name="Normal 102 3 3" xfId="1935"/>
    <cellStyle name="Normal 102 3 3 2" xfId="4011"/>
    <cellStyle name="Normal 102 3 3 2 2" xfId="8143"/>
    <cellStyle name="Normal 102 3 3 2 2 2" xfId="16403"/>
    <cellStyle name="Normal 102 3 3 2 3" xfId="12272"/>
    <cellStyle name="Normal 102 3 3 3" xfId="6078"/>
    <cellStyle name="Normal 102 3 3 3 2" xfId="14338"/>
    <cellStyle name="Normal 102 3 3 4" xfId="10207"/>
    <cellStyle name="Normal 102 3 4" xfId="2634"/>
    <cellStyle name="Normal 102 3 4 2" xfId="6767"/>
    <cellStyle name="Normal 102 3 4 2 2" xfId="15027"/>
    <cellStyle name="Normal 102 3 4 3" xfId="10896"/>
    <cellStyle name="Normal 102 3 5" xfId="4702"/>
    <cellStyle name="Normal 102 3 5 2" xfId="12962"/>
    <cellStyle name="Normal 102 3 6" xfId="8831"/>
    <cellStyle name="Normal 102 4" xfId="802"/>
    <cellStyle name="Normal 102 4 2" xfId="2883"/>
    <cellStyle name="Normal 102 4 2 2" xfId="7015"/>
    <cellStyle name="Normal 102 4 2 2 2" xfId="15275"/>
    <cellStyle name="Normal 102 4 2 3" xfId="11144"/>
    <cellStyle name="Normal 102 4 3" xfId="4950"/>
    <cellStyle name="Normal 102 4 3 2" xfId="13210"/>
    <cellStyle name="Normal 102 4 4" xfId="9079"/>
    <cellStyle name="Normal 102 5" xfId="1493"/>
    <cellStyle name="Normal 102 5 2" xfId="3571"/>
    <cellStyle name="Normal 102 5 2 2" xfId="7703"/>
    <cellStyle name="Normal 102 5 2 2 2" xfId="15963"/>
    <cellStyle name="Normal 102 5 2 3" xfId="11832"/>
    <cellStyle name="Normal 102 5 3" xfId="5638"/>
    <cellStyle name="Normal 102 5 3 2" xfId="13898"/>
    <cellStyle name="Normal 102 5 4" xfId="9767"/>
    <cellStyle name="Normal 102 6" xfId="2191"/>
    <cellStyle name="Normal 102 6 2" xfId="6327"/>
    <cellStyle name="Normal 102 6 2 2" xfId="14587"/>
    <cellStyle name="Normal 102 6 3" xfId="10456"/>
    <cellStyle name="Normal 102 7" xfId="4261"/>
    <cellStyle name="Normal 102 7 2" xfId="12522"/>
    <cellStyle name="Normal 102 8" xfId="8391"/>
    <cellStyle name="Normal 103" xfId="115"/>
    <cellStyle name="Normal 103 2" xfId="342"/>
    <cellStyle name="Normal 103 2 2" xfId="1039"/>
    <cellStyle name="Normal 103 2 2 2" xfId="3117"/>
    <cellStyle name="Normal 103 2 2 2 2" xfId="7249"/>
    <cellStyle name="Normal 103 2 2 2 2 2" xfId="15509"/>
    <cellStyle name="Normal 103 2 2 2 3" xfId="11378"/>
    <cellStyle name="Normal 103 2 2 3" xfId="5184"/>
    <cellStyle name="Normal 103 2 2 3 2" xfId="13444"/>
    <cellStyle name="Normal 103 2 2 4" xfId="9313"/>
    <cellStyle name="Normal 103 2 3" xfId="1729"/>
    <cellStyle name="Normal 103 2 3 2" xfId="3805"/>
    <cellStyle name="Normal 103 2 3 2 2" xfId="7937"/>
    <cellStyle name="Normal 103 2 3 2 2 2" xfId="16197"/>
    <cellStyle name="Normal 103 2 3 2 3" xfId="12066"/>
    <cellStyle name="Normal 103 2 3 3" xfId="5872"/>
    <cellStyle name="Normal 103 2 3 3 2" xfId="14132"/>
    <cellStyle name="Normal 103 2 3 4" xfId="10001"/>
    <cellStyle name="Normal 103 2 4" xfId="2426"/>
    <cellStyle name="Normal 103 2 4 2" xfId="6561"/>
    <cellStyle name="Normal 103 2 4 2 2" xfId="14821"/>
    <cellStyle name="Normal 103 2 4 3" xfId="10690"/>
    <cellStyle name="Normal 103 2 5" xfId="4496"/>
    <cellStyle name="Normal 103 2 5 2" xfId="12756"/>
    <cellStyle name="Normal 103 2 6" xfId="8625"/>
    <cellStyle name="Normal 103 3" xfId="566"/>
    <cellStyle name="Normal 103 3 2" xfId="1263"/>
    <cellStyle name="Normal 103 3 2 2" xfId="3341"/>
    <cellStyle name="Normal 103 3 2 2 2" xfId="7473"/>
    <cellStyle name="Normal 103 3 2 2 2 2" xfId="15733"/>
    <cellStyle name="Normal 103 3 2 2 3" xfId="11602"/>
    <cellStyle name="Normal 103 3 2 3" xfId="5408"/>
    <cellStyle name="Normal 103 3 2 3 2" xfId="13668"/>
    <cellStyle name="Normal 103 3 2 4" xfId="9537"/>
    <cellStyle name="Normal 103 3 3" xfId="1949"/>
    <cellStyle name="Normal 103 3 3 2" xfId="4025"/>
    <cellStyle name="Normal 103 3 3 2 2" xfId="8157"/>
    <cellStyle name="Normal 103 3 3 2 2 2" xfId="16417"/>
    <cellStyle name="Normal 103 3 3 2 3" xfId="12286"/>
    <cellStyle name="Normal 103 3 3 3" xfId="6092"/>
    <cellStyle name="Normal 103 3 3 3 2" xfId="14352"/>
    <cellStyle name="Normal 103 3 3 4" xfId="10221"/>
    <cellStyle name="Normal 103 3 4" xfId="2648"/>
    <cellStyle name="Normal 103 3 4 2" xfId="6781"/>
    <cellStyle name="Normal 103 3 4 2 2" xfId="15041"/>
    <cellStyle name="Normal 103 3 4 3" xfId="10910"/>
    <cellStyle name="Normal 103 3 5" xfId="4716"/>
    <cellStyle name="Normal 103 3 5 2" xfId="12976"/>
    <cellStyle name="Normal 103 3 6" xfId="8845"/>
    <cellStyle name="Normal 103 4" xfId="816"/>
    <cellStyle name="Normal 103 4 2" xfId="2897"/>
    <cellStyle name="Normal 103 4 2 2" xfId="7029"/>
    <cellStyle name="Normal 103 4 2 2 2" xfId="15289"/>
    <cellStyle name="Normal 103 4 2 3" xfId="11158"/>
    <cellStyle name="Normal 103 4 3" xfId="4964"/>
    <cellStyle name="Normal 103 4 3 2" xfId="13224"/>
    <cellStyle name="Normal 103 4 4" xfId="9093"/>
    <cellStyle name="Normal 103 5" xfId="1507"/>
    <cellStyle name="Normal 103 5 2" xfId="3585"/>
    <cellStyle name="Normal 103 5 2 2" xfId="7717"/>
    <cellStyle name="Normal 103 5 2 2 2" xfId="15977"/>
    <cellStyle name="Normal 103 5 2 3" xfId="11846"/>
    <cellStyle name="Normal 103 5 3" xfId="5652"/>
    <cellStyle name="Normal 103 5 3 2" xfId="13912"/>
    <cellStyle name="Normal 103 5 4" xfId="9781"/>
    <cellStyle name="Normal 103 6" xfId="2205"/>
    <cellStyle name="Normal 103 6 2" xfId="6341"/>
    <cellStyle name="Normal 103 6 2 2" xfId="14601"/>
    <cellStyle name="Normal 103 6 3" xfId="10470"/>
    <cellStyle name="Normal 103 7" xfId="4275"/>
    <cellStyle name="Normal 103 7 2" xfId="12536"/>
    <cellStyle name="Normal 103 8" xfId="8405"/>
    <cellStyle name="Normal 104" xfId="102"/>
    <cellStyle name="Normal 104 2" xfId="329"/>
    <cellStyle name="Normal 104 2 2" xfId="1026"/>
    <cellStyle name="Normal 104 2 2 2" xfId="3104"/>
    <cellStyle name="Normal 104 2 2 2 2" xfId="7236"/>
    <cellStyle name="Normal 104 2 2 2 2 2" xfId="15496"/>
    <cellStyle name="Normal 104 2 2 2 3" xfId="11365"/>
    <cellStyle name="Normal 104 2 2 3" xfId="5171"/>
    <cellStyle name="Normal 104 2 2 3 2" xfId="13431"/>
    <cellStyle name="Normal 104 2 2 4" xfId="9300"/>
    <cellStyle name="Normal 104 2 3" xfId="1716"/>
    <cellStyle name="Normal 104 2 3 2" xfId="3792"/>
    <cellStyle name="Normal 104 2 3 2 2" xfId="7924"/>
    <cellStyle name="Normal 104 2 3 2 2 2" xfId="16184"/>
    <cellStyle name="Normal 104 2 3 2 3" xfId="12053"/>
    <cellStyle name="Normal 104 2 3 3" xfId="5859"/>
    <cellStyle name="Normal 104 2 3 3 2" xfId="14119"/>
    <cellStyle name="Normal 104 2 3 4" xfId="9988"/>
    <cellStyle name="Normal 104 2 4" xfId="2413"/>
    <cellStyle name="Normal 104 2 4 2" xfId="6548"/>
    <cellStyle name="Normal 104 2 4 2 2" xfId="14808"/>
    <cellStyle name="Normal 104 2 4 3" xfId="10677"/>
    <cellStyle name="Normal 104 2 5" xfId="4483"/>
    <cellStyle name="Normal 104 2 5 2" xfId="12743"/>
    <cellStyle name="Normal 104 2 6" xfId="8612"/>
    <cellStyle name="Normal 104 3" xfId="553"/>
    <cellStyle name="Normal 104 3 2" xfId="1250"/>
    <cellStyle name="Normal 104 3 2 2" xfId="3328"/>
    <cellStyle name="Normal 104 3 2 2 2" xfId="7460"/>
    <cellStyle name="Normal 104 3 2 2 2 2" xfId="15720"/>
    <cellStyle name="Normal 104 3 2 2 3" xfId="11589"/>
    <cellStyle name="Normal 104 3 2 3" xfId="5395"/>
    <cellStyle name="Normal 104 3 2 3 2" xfId="13655"/>
    <cellStyle name="Normal 104 3 2 4" xfId="9524"/>
    <cellStyle name="Normal 104 3 3" xfId="1936"/>
    <cellStyle name="Normal 104 3 3 2" xfId="4012"/>
    <cellStyle name="Normal 104 3 3 2 2" xfId="8144"/>
    <cellStyle name="Normal 104 3 3 2 2 2" xfId="16404"/>
    <cellStyle name="Normal 104 3 3 2 3" xfId="12273"/>
    <cellStyle name="Normal 104 3 3 3" xfId="6079"/>
    <cellStyle name="Normal 104 3 3 3 2" xfId="14339"/>
    <cellStyle name="Normal 104 3 3 4" xfId="10208"/>
    <cellStyle name="Normal 104 3 4" xfId="2635"/>
    <cellStyle name="Normal 104 3 4 2" xfId="6768"/>
    <cellStyle name="Normal 104 3 4 2 2" xfId="15028"/>
    <cellStyle name="Normal 104 3 4 3" xfId="10897"/>
    <cellStyle name="Normal 104 3 5" xfId="4703"/>
    <cellStyle name="Normal 104 3 5 2" xfId="12963"/>
    <cellStyle name="Normal 104 3 6" xfId="8832"/>
    <cellStyle name="Normal 104 4" xfId="803"/>
    <cellStyle name="Normal 104 4 2" xfId="2884"/>
    <cellStyle name="Normal 104 4 2 2" xfId="7016"/>
    <cellStyle name="Normal 104 4 2 2 2" xfId="15276"/>
    <cellStyle name="Normal 104 4 2 3" xfId="11145"/>
    <cellStyle name="Normal 104 4 3" xfId="4951"/>
    <cellStyle name="Normal 104 4 3 2" xfId="13211"/>
    <cellStyle name="Normal 104 4 4" xfId="9080"/>
    <cellStyle name="Normal 104 5" xfId="1494"/>
    <cellStyle name="Normal 104 5 2" xfId="3572"/>
    <cellStyle name="Normal 104 5 2 2" xfId="7704"/>
    <cellStyle name="Normal 104 5 2 2 2" xfId="15964"/>
    <cellStyle name="Normal 104 5 2 3" xfId="11833"/>
    <cellStyle name="Normal 104 5 3" xfId="5639"/>
    <cellStyle name="Normal 104 5 3 2" xfId="13899"/>
    <cellStyle name="Normal 104 5 4" xfId="9768"/>
    <cellStyle name="Normal 104 6" xfId="2192"/>
    <cellStyle name="Normal 104 6 2" xfId="6328"/>
    <cellStyle name="Normal 104 6 2 2" xfId="14588"/>
    <cellStyle name="Normal 104 6 3" xfId="10457"/>
    <cellStyle name="Normal 104 7" xfId="4262"/>
    <cellStyle name="Normal 104 7 2" xfId="12523"/>
    <cellStyle name="Normal 104 8" xfId="8392"/>
    <cellStyle name="Normal 105" xfId="103"/>
    <cellStyle name="Normal 105 2" xfId="330"/>
    <cellStyle name="Normal 105 2 2" xfId="1027"/>
    <cellStyle name="Normal 105 2 2 2" xfId="3105"/>
    <cellStyle name="Normal 105 2 2 2 2" xfId="7237"/>
    <cellStyle name="Normal 105 2 2 2 2 2" xfId="15497"/>
    <cellStyle name="Normal 105 2 2 2 3" xfId="11366"/>
    <cellStyle name="Normal 105 2 2 3" xfId="5172"/>
    <cellStyle name="Normal 105 2 2 3 2" xfId="13432"/>
    <cellStyle name="Normal 105 2 2 4" xfId="9301"/>
    <cellStyle name="Normal 105 2 3" xfId="1717"/>
    <cellStyle name="Normal 105 2 3 2" xfId="3793"/>
    <cellStyle name="Normal 105 2 3 2 2" xfId="7925"/>
    <cellStyle name="Normal 105 2 3 2 2 2" xfId="16185"/>
    <cellStyle name="Normal 105 2 3 2 3" xfId="12054"/>
    <cellStyle name="Normal 105 2 3 3" xfId="5860"/>
    <cellStyle name="Normal 105 2 3 3 2" xfId="14120"/>
    <cellStyle name="Normal 105 2 3 4" xfId="9989"/>
    <cellStyle name="Normal 105 2 4" xfId="2414"/>
    <cellStyle name="Normal 105 2 4 2" xfId="6549"/>
    <cellStyle name="Normal 105 2 4 2 2" xfId="14809"/>
    <cellStyle name="Normal 105 2 4 3" xfId="10678"/>
    <cellStyle name="Normal 105 2 5" xfId="4484"/>
    <cellStyle name="Normal 105 2 5 2" xfId="12744"/>
    <cellStyle name="Normal 105 2 6" xfId="8613"/>
    <cellStyle name="Normal 105 3" xfId="554"/>
    <cellStyle name="Normal 105 3 2" xfId="1251"/>
    <cellStyle name="Normal 105 3 2 2" xfId="3329"/>
    <cellStyle name="Normal 105 3 2 2 2" xfId="7461"/>
    <cellStyle name="Normal 105 3 2 2 2 2" xfId="15721"/>
    <cellStyle name="Normal 105 3 2 2 3" xfId="11590"/>
    <cellStyle name="Normal 105 3 2 3" xfId="5396"/>
    <cellStyle name="Normal 105 3 2 3 2" xfId="13656"/>
    <cellStyle name="Normal 105 3 2 4" xfId="9525"/>
    <cellStyle name="Normal 105 3 3" xfId="1937"/>
    <cellStyle name="Normal 105 3 3 2" xfId="4013"/>
    <cellStyle name="Normal 105 3 3 2 2" xfId="8145"/>
    <cellStyle name="Normal 105 3 3 2 2 2" xfId="16405"/>
    <cellStyle name="Normal 105 3 3 2 3" xfId="12274"/>
    <cellStyle name="Normal 105 3 3 3" xfId="6080"/>
    <cellStyle name="Normal 105 3 3 3 2" xfId="14340"/>
    <cellStyle name="Normal 105 3 3 4" xfId="10209"/>
    <cellStyle name="Normal 105 3 4" xfId="2636"/>
    <cellStyle name="Normal 105 3 4 2" xfId="6769"/>
    <cellStyle name="Normal 105 3 4 2 2" xfId="15029"/>
    <cellStyle name="Normal 105 3 4 3" xfId="10898"/>
    <cellStyle name="Normal 105 3 5" xfId="4704"/>
    <cellStyle name="Normal 105 3 5 2" xfId="12964"/>
    <cellStyle name="Normal 105 3 6" xfId="8833"/>
    <cellStyle name="Normal 105 4" xfId="804"/>
    <cellStyle name="Normal 105 4 2" xfId="2885"/>
    <cellStyle name="Normal 105 4 2 2" xfId="7017"/>
    <cellStyle name="Normal 105 4 2 2 2" xfId="15277"/>
    <cellStyle name="Normal 105 4 2 3" xfId="11146"/>
    <cellStyle name="Normal 105 4 3" xfId="4952"/>
    <cellStyle name="Normal 105 4 3 2" xfId="13212"/>
    <cellStyle name="Normal 105 4 4" xfId="9081"/>
    <cellStyle name="Normal 105 5" xfId="1495"/>
    <cellStyle name="Normal 105 5 2" xfId="3573"/>
    <cellStyle name="Normal 105 5 2 2" xfId="7705"/>
    <cellStyle name="Normal 105 5 2 2 2" xfId="15965"/>
    <cellStyle name="Normal 105 5 2 3" xfId="11834"/>
    <cellStyle name="Normal 105 5 3" xfId="5640"/>
    <cellStyle name="Normal 105 5 3 2" xfId="13900"/>
    <cellStyle name="Normal 105 5 4" xfId="9769"/>
    <cellStyle name="Normal 105 6" xfId="2193"/>
    <cellStyle name="Normal 105 6 2" xfId="6329"/>
    <cellStyle name="Normal 105 6 2 2" xfId="14589"/>
    <cellStyle name="Normal 105 6 3" xfId="10458"/>
    <cellStyle name="Normal 105 7" xfId="4263"/>
    <cellStyle name="Normal 105 7 2" xfId="12524"/>
    <cellStyle name="Normal 105 8" xfId="8393"/>
    <cellStyle name="Normal 106" xfId="104"/>
    <cellStyle name="Normal 106 2" xfId="331"/>
    <cellStyle name="Normal 106 2 2" xfId="1028"/>
    <cellStyle name="Normal 106 2 2 2" xfId="3106"/>
    <cellStyle name="Normal 106 2 2 2 2" xfId="7238"/>
    <cellStyle name="Normal 106 2 2 2 2 2" xfId="15498"/>
    <cellStyle name="Normal 106 2 2 2 3" xfId="11367"/>
    <cellStyle name="Normal 106 2 2 3" xfId="5173"/>
    <cellStyle name="Normal 106 2 2 3 2" xfId="13433"/>
    <cellStyle name="Normal 106 2 2 4" xfId="9302"/>
    <cellStyle name="Normal 106 2 3" xfId="1718"/>
    <cellStyle name="Normal 106 2 3 2" xfId="3794"/>
    <cellStyle name="Normal 106 2 3 2 2" xfId="7926"/>
    <cellStyle name="Normal 106 2 3 2 2 2" xfId="16186"/>
    <cellStyle name="Normal 106 2 3 2 3" xfId="12055"/>
    <cellStyle name="Normal 106 2 3 3" xfId="5861"/>
    <cellStyle name="Normal 106 2 3 3 2" xfId="14121"/>
    <cellStyle name="Normal 106 2 3 4" xfId="9990"/>
    <cellStyle name="Normal 106 2 4" xfId="2415"/>
    <cellStyle name="Normal 106 2 4 2" xfId="6550"/>
    <cellStyle name="Normal 106 2 4 2 2" xfId="14810"/>
    <cellStyle name="Normal 106 2 4 3" xfId="10679"/>
    <cellStyle name="Normal 106 2 5" xfId="4485"/>
    <cellStyle name="Normal 106 2 5 2" xfId="12745"/>
    <cellStyle name="Normal 106 2 6" xfId="8614"/>
    <cellStyle name="Normal 106 3" xfId="555"/>
    <cellStyle name="Normal 106 3 2" xfId="1252"/>
    <cellStyle name="Normal 106 3 2 2" xfId="3330"/>
    <cellStyle name="Normal 106 3 2 2 2" xfId="7462"/>
    <cellStyle name="Normal 106 3 2 2 2 2" xfId="15722"/>
    <cellStyle name="Normal 106 3 2 2 3" xfId="11591"/>
    <cellStyle name="Normal 106 3 2 3" xfId="5397"/>
    <cellStyle name="Normal 106 3 2 3 2" xfId="13657"/>
    <cellStyle name="Normal 106 3 2 4" xfId="9526"/>
    <cellStyle name="Normal 106 3 3" xfId="1938"/>
    <cellStyle name="Normal 106 3 3 2" xfId="4014"/>
    <cellStyle name="Normal 106 3 3 2 2" xfId="8146"/>
    <cellStyle name="Normal 106 3 3 2 2 2" xfId="16406"/>
    <cellStyle name="Normal 106 3 3 2 3" xfId="12275"/>
    <cellStyle name="Normal 106 3 3 3" xfId="6081"/>
    <cellStyle name="Normal 106 3 3 3 2" xfId="14341"/>
    <cellStyle name="Normal 106 3 3 4" xfId="10210"/>
    <cellStyle name="Normal 106 3 4" xfId="2637"/>
    <cellStyle name="Normal 106 3 4 2" xfId="6770"/>
    <cellStyle name="Normal 106 3 4 2 2" xfId="15030"/>
    <cellStyle name="Normal 106 3 4 3" xfId="10899"/>
    <cellStyle name="Normal 106 3 5" xfId="4705"/>
    <cellStyle name="Normal 106 3 5 2" xfId="12965"/>
    <cellStyle name="Normal 106 3 6" xfId="8834"/>
    <cellStyle name="Normal 106 4" xfId="805"/>
    <cellStyle name="Normal 106 4 2" xfId="2886"/>
    <cellStyle name="Normal 106 4 2 2" xfId="7018"/>
    <cellStyle name="Normal 106 4 2 2 2" xfId="15278"/>
    <cellStyle name="Normal 106 4 2 3" xfId="11147"/>
    <cellStyle name="Normal 106 4 3" xfId="4953"/>
    <cellStyle name="Normal 106 4 3 2" xfId="13213"/>
    <cellStyle name="Normal 106 4 4" xfId="9082"/>
    <cellStyle name="Normal 106 5" xfId="1496"/>
    <cellStyle name="Normal 106 5 2" xfId="3574"/>
    <cellStyle name="Normal 106 5 2 2" xfId="7706"/>
    <cellStyle name="Normal 106 5 2 2 2" xfId="15966"/>
    <cellStyle name="Normal 106 5 2 3" xfId="11835"/>
    <cellStyle name="Normal 106 5 3" xfId="5641"/>
    <cellStyle name="Normal 106 5 3 2" xfId="13901"/>
    <cellStyle name="Normal 106 5 4" xfId="9770"/>
    <cellStyle name="Normal 106 6" xfId="2194"/>
    <cellStyle name="Normal 106 6 2" xfId="6330"/>
    <cellStyle name="Normal 106 6 2 2" xfId="14590"/>
    <cellStyle name="Normal 106 6 3" xfId="10459"/>
    <cellStyle name="Normal 106 7" xfId="4264"/>
    <cellStyle name="Normal 106 7 2" xfId="12525"/>
    <cellStyle name="Normal 106 8" xfId="8394"/>
    <cellStyle name="Normal 107" xfId="105"/>
    <cellStyle name="Normal 107 2" xfId="332"/>
    <cellStyle name="Normal 107 2 2" xfId="1029"/>
    <cellStyle name="Normal 107 2 2 2" xfId="3107"/>
    <cellStyle name="Normal 107 2 2 2 2" xfId="7239"/>
    <cellStyle name="Normal 107 2 2 2 2 2" xfId="15499"/>
    <cellStyle name="Normal 107 2 2 2 3" xfId="11368"/>
    <cellStyle name="Normal 107 2 2 3" xfId="5174"/>
    <cellStyle name="Normal 107 2 2 3 2" xfId="13434"/>
    <cellStyle name="Normal 107 2 2 4" xfId="9303"/>
    <cellStyle name="Normal 107 2 3" xfId="1719"/>
    <cellStyle name="Normal 107 2 3 2" xfId="3795"/>
    <cellStyle name="Normal 107 2 3 2 2" xfId="7927"/>
    <cellStyle name="Normal 107 2 3 2 2 2" xfId="16187"/>
    <cellStyle name="Normal 107 2 3 2 3" xfId="12056"/>
    <cellStyle name="Normal 107 2 3 3" xfId="5862"/>
    <cellStyle name="Normal 107 2 3 3 2" xfId="14122"/>
    <cellStyle name="Normal 107 2 3 4" xfId="9991"/>
    <cellStyle name="Normal 107 2 4" xfId="2416"/>
    <cellStyle name="Normal 107 2 4 2" xfId="6551"/>
    <cellStyle name="Normal 107 2 4 2 2" xfId="14811"/>
    <cellStyle name="Normal 107 2 4 3" xfId="10680"/>
    <cellStyle name="Normal 107 2 5" xfId="4486"/>
    <cellStyle name="Normal 107 2 5 2" xfId="12746"/>
    <cellStyle name="Normal 107 2 6" xfId="8615"/>
    <cellStyle name="Normal 107 3" xfId="556"/>
    <cellStyle name="Normal 107 3 2" xfId="1253"/>
    <cellStyle name="Normal 107 3 2 2" xfId="3331"/>
    <cellStyle name="Normal 107 3 2 2 2" xfId="7463"/>
    <cellStyle name="Normal 107 3 2 2 2 2" xfId="15723"/>
    <cellStyle name="Normal 107 3 2 2 3" xfId="11592"/>
    <cellStyle name="Normal 107 3 2 3" xfId="5398"/>
    <cellStyle name="Normal 107 3 2 3 2" xfId="13658"/>
    <cellStyle name="Normal 107 3 2 4" xfId="9527"/>
    <cellStyle name="Normal 107 3 3" xfId="1939"/>
    <cellStyle name="Normal 107 3 3 2" xfId="4015"/>
    <cellStyle name="Normal 107 3 3 2 2" xfId="8147"/>
    <cellStyle name="Normal 107 3 3 2 2 2" xfId="16407"/>
    <cellStyle name="Normal 107 3 3 2 3" xfId="12276"/>
    <cellStyle name="Normal 107 3 3 3" xfId="6082"/>
    <cellStyle name="Normal 107 3 3 3 2" xfId="14342"/>
    <cellStyle name="Normal 107 3 3 4" xfId="10211"/>
    <cellStyle name="Normal 107 3 4" xfId="2638"/>
    <cellStyle name="Normal 107 3 4 2" xfId="6771"/>
    <cellStyle name="Normal 107 3 4 2 2" xfId="15031"/>
    <cellStyle name="Normal 107 3 4 3" xfId="10900"/>
    <cellStyle name="Normal 107 3 5" xfId="4706"/>
    <cellStyle name="Normal 107 3 5 2" xfId="12966"/>
    <cellStyle name="Normal 107 3 6" xfId="8835"/>
    <cellStyle name="Normal 107 4" xfId="806"/>
    <cellStyle name="Normal 107 4 2" xfId="2887"/>
    <cellStyle name="Normal 107 4 2 2" xfId="7019"/>
    <cellStyle name="Normal 107 4 2 2 2" xfId="15279"/>
    <cellStyle name="Normal 107 4 2 3" xfId="11148"/>
    <cellStyle name="Normal 107 4 3" xfId="4954"/>
    <cellStyle name="Normal 107 4 3 2" xfId="13214"/>
    <cellStyle name="Normal 107 4 4" xfId="9083"/>
    <cellStyle name="Normal 107 5" xfId="1497"/>
    <cellStyle name="Normal 107 5 2" xfId="3575"/>
    <cellStyle name="Normal 107 5 2 2" xfId="7707"/>
    <cellStyle name="Normal 107 5 2 2 2" xfId="15967"/>
    <cellStyle name="Normal 107 5 2 3" xfId="11836"/>
    <cellStyle name="Normal 107 5 3" xfId="5642"/>
    <cellStyle name="Normal 107 5 3 2" xfId="13902"/>
    <cellStyle name="Normal 107 5 4" xfId="9771"/>
    <cellStyle name="Normal 107 6" xfId="2195"/>
    <cellStyle name="Normal 107 6 2" xfId="6331"/>
    <cellStyle name="Normal 107 6 2 2" xfId="14591"/>
    <cellStyle name="Normal 107 6 3" xfId="10460"/>
    <cellStyle name="Normal 107 7" xfId="4265"/>
    <cellStyle name="Normal 107 7 2" xfId="12526"/>
    <cellStyle name="Normal 107 8" xfId="8395"/>
    <cellStyle name="Normal 108" xfId="106"/>
    <cellStyle name="Normal 108 2" xfId="333"/>
    <cellStyle name="Normal 108 2 2" xfId="1030"/>
    <cellStyle name="Normal 108 2 2 2" xfId="3108"/>
    <cellStyle name="Normal 108 2 2 2 2" xfId="7240"/>
    <cellStyle name="Normal 108 2 2 2 2 2" xfId="15500"/>
    <cellStyle name="Normal 108 2 2 2 3" xfId="11369"/>
    <cellStyle name="Normal 108 2 2 3" xfId="5175"/>
    <cellStyle name="Normal 108 2 2 3 2" xfId="13435"/>
    <cellStyle name="Normal 108 2 2 4" xfId="9304"/>
    <cellStyle name="Normal 108 2 3" xfId="1720"/>
    <cellStyle name="Normal 108 2 3 2" xfId="3796"/>
    <cellStyle name="Normal 108 2 3 2 2" xfId="7928"/>
    <cellStyle name="Normal 108 2 3 2 2 2" xfId="16188"/>
    <cellStyle name="Normal 108 2 3 2 3" xfId="12057"/>
    <cellStyle name="Normal 108 2 3 3" xfId="5863"/>
    <cellStyle name="Normal 108 2 3 3 2" xfId="14123"/>
    <cellStyle name="Normal 108 2 3 4" xfId="9992"/>
    <cellStyle name="Normal 108 2 4" xfId="2417"/>
    <cellStyle name="Normal 108 2 4 2" xfId="6552"/>
    <cellStyle name="Normal 108 2 4 2 2" xfId="14812"/>
    <cellStyle name="Normal 108 2 4 3" xfId="10681"/>
    <cellStyle name="Normal 108 2 5" xfId="4487"/>
    <cellStyle name="Normal 108 2 5 2" xfId="12747"/>
    <cellStyle name="Normal 108 2 6" xfId="8616"/>
    <cellStyle name="Normal 108 3" xfId="557"/>
    <cellStyle name="Normal 108 3 2" xfId="1254"/>
    <cellStyle name="Normal 108 3 2 2" xfId="3332"/>
    <cellStyle name="Normal 108 3 2 2 2" xfId="7464"/>
    <cellStyle name="Normal 108 3 2 2 2 2" xfId="15724"/>
    <cellStyle name="Normal 108 3 2 2 3" xfId="11593"/>
    <cellStyle name="Normal 108 3 2 3" xfId="5399"/>
    <cellStyle name="Normal 108 3 2 3 2" xfId="13659"/>
    <cellStyle name="Normal 108 3 2 4" xfId="9528"/>
    <cellStyle name="Normal 108 3 3" xfId="1940"/>
    <cellStyle name="Normal 108 3 3 2" xfId="4016"/>
    <cellStyle name="Normal 108 3 3 2 2" xfId="8148"/>
    <cellStyle name="Normal 108 3 3 2 2 2" xfId="16408"/>
    <cellStyle name="Normal 108 3 3 2 3" xfId="12277"/>
    <cellStyle name="Normal 108 3 3 3" xfId="6083"/>
    <cellStyle name="Normal 108 3 3 3 2" xfId="14343"/>
    <cellStyle name="Normal 108 3 3 4" xfId="10212"/>
    <cellStyle name="Normal 108 3 4" xfId="2639"/>
    <cellStyle name="Normal 108 3 4 2" xfId="6772"/>
    <cellStyle name="Normal 108 3 4 2 2" xfId="15032"/>
    <cellStyle name="Normal 108 3 4 3" xfId="10901"/>
    <cellStyle name="Normal 108 3 5" xfId="4707"/>
    <cellStyle name="Normal 108 3 5 2" xfId="12967"/>
    <cellStyle name="Normal 108 3 6" xfId="8836"/>
    <cellStyle name="Normal 108 4" xfId="807"/>
    <cellStyle name="Normal 108 4 2" xfId="2888"/>
    <cellStyle name="Normal 108 4 2 2" xfId="7020"/>
    <cellStyle name="Normal 108 4 2 2 2" xfId="15280"/>
    <cellStyle name="Normal 108 4 2 3" xfId="11149"/>
    <cellStyle name="Normal 108 4 3" xfId="4955"/>
    <cellStyle name="Normal 108 4 3 2" xfId="13215"/>
    <cellStyle name="Normal 108 4 4" xfId="9084"/>
    <cellStyle name="Normal 108 5" xfId="1498"/>
    <cellStyle name="Normal 108 5 2" xfId="3576"/>
    <cellStyle name="Normal 108 5 2 2" xfId="7708"/>
    <cellStyle name="Normal 108 5 2 2 2" xfId="15968"/>
    <cellStyle name="Normal 108 5 2 3" xfId="11837"/>
    <cellStyle name="Normal 108 5 3" xfId="5643"/>
    <cellStyle name="Normal 108 5 3 2" xfId="13903"/>
    <cellStyle name="Normal 108 5 4" xfId="9772"/>
    <cellStyle name="Normal 108 6" xfId="2196"/>
    <cellStyle name="Normal 108 6 2" xfId="6332"/>
    <cellStyle name="Normal 108 6 2 2" xfId="14592"/>
    <cellStyle name="Normal 108 6 3" xfId="10461"/>
    <cellStyle name="Normal 108 7" xfId="4266"/>
    <cellStyle name="Normal 108 7 2" xfId="12527"/>
    <cellStyle name="Normal 108 8" xfId="8396"/>
    <cellStyle name="Normal 109" xfId="107"/>
    <cellStyle name="Normal 109 2" xfId="334"/>
    <cellStyle name="Normal 109 2 2" xfId="1031"/>
    <cellStyle name="Normal 109 2 2 2" xfId="3109"/>
    <cellStyle name="Normal 109 2 2 2 2" xfId="7241"/>
    <cellStyle name="Normal 109 2 2 2 2 2" xfId="15501"/>
    <cellStyle name="Normal 109 2 2 2 3" xfId="11370"/>
    <cellStyle name="Normal 109 2 2 3" xfId="5176"/>
    <cellStyle name="Normal 109 2 2 3 2" xfId="13436"/>
    <cellStyle name="Normal 109 2 2 4" xfId="9305"/>
    <cellStyle name="Normal 109 2 3" xfId="1721"/>
    <cellStyle name="Normal 109 2 3 2" xfId="3797"/>
    <cellStyle name="Normal 109 2 3 2 2" xfId="7929"/>
    <cellStyle name="Normal 109 2 3 2 2 2" xfId="16189"/>
    <cellStyle name="Normal 109 2 3 2 3" xfId="12058"/>
    <cellStyle name="Normal 109 2 3 3" xfId="5864"/>
    <cellStyle name="Normal 109 2 3 3 2" xfId="14124"/>
    <cellStyle name="Normal 109 2 3 4" xfId="9993"/>
    <cellStyle name="Normal 109 2 4" xfId="2418"/>
    <cellStyle name="Normal 109 2 4 2" xfId="6553"/>
    <cellStyle name="Normal 109 2 4 2 2" xfId="14813"/>
    <cellStyle name="Normal 109 2 4 3" xfId="10682"/>
    <cellStyle name="Normal 109 2 5" xfId="4488"/>
    <cellStyle name="Normal 109 2 5 2" xfId="12748"/>
    <cellStyle name="Normal 109 2 6" xfId="8617"/>
    <cellStyle name="Normal 109 3" xfId="558"/>
    <cellStyle name="Normal 109 3 2" xfId="1255"/>
    <cellStyle name="Normal 109 3 2 2" xfId="3333"/>
    <cellStyle name="Normal 109 3 2 2 2" xfId="7465"/>
    <cellStyle name="Normal 109 3 2 2 2 2" xfId="15725"/>
    <cellStyle name="Normal 109 3 2 2 3" xfId="11594"/>
    <cellStyle name="Normal 109 3 2 3" xfId="5400"/>
    <cellStyle name="Normal 109 3 2 3 2" xfId="13660"/>
    <cellStyle name="Normal 109 3 2 4" xfId="9529"/>
    <cellStyle name="Normal 109 3 3" xfId="1941"/>
    <cellStyle name="Normal 109 3 3 2" xfId="4017"/>
    <cellStyle name="Normal 109 3 3 2 2" xfId="8149"/>
    <cellStyle name="Normal 109 3 3 2 2 2" xfId="16409"/>
    <cellStyle name="Normal 109 3 3 2 3" xfId="12278"/>
    <cellStyle name="Normal 109 3 3 3" xfId="6084"/>
    <cellStyle name="Normal 109 3 3 3 2" xfId="14344"/>
    <cellStyle name="Normal 109 3 3 4" xfId="10213"/>
    <cellStyle name="Normal 109 3 4" xfId="2640"/>
    <cellStyle name="Normal 109 3 4 2" xfId="6773"/>
    <cellStyle name="Normal 109 3 4 2 2" xfId="15033"/>
    <cellStyle name="Normal 109 3 4 3" xfId="10902"/>
    <cellStyle name="Normal 109 3 5" xfId="4708"/>
    <cellStyle name="Normal 109 3 5 2" xfId="12968"/>
    <cellStyle name="Normal 109 3 6" xfId="8837"/>
    <cellStyle name="Normal 109 4" xfId="808"/>
    <cellStyle name="Normal 109 4 2" xfId="2889"/>
    <cellStyle name="Normal 109 4 2 2" xfId="7021"/>
    <cellStyle name="Normal 109 4 2 2 2" xfId="15281"/>
    <cellStyle name="Normal 109 4 2 3" xfId="11150"/>
    <cellStyle name="Normal 109 4 3" xfId="4956"/>
    <cellStyle name="Normal 109 4 3 2" xfId="13216"/>
    <cellStyle name="Normal 109 4 4" xfId="9085"/>
    <cellStyle name="Normal 109 5" xfId="1499"/>
    <cellStyle name="Normal 109 5 2" xfId="3577"/>
    <cellStyle name="Normal 109 5 2 2" xfId="7709"/>
    <cellStyle name="Normal 109 5 2 2 2" xfId="15969"/>
    <cellStyle name="Normal 109 5 2 3" xfId="11838"/>
    <cellStyle name="Normal 109 5 3" xfId="5644"/>
    <cellStyle name="Normal 109 5 3 2" xfId="13904"/>
    <cellStyle name="Normal 109 5 4" xfId="9773"/>
    <cellStyle name="Normal 109 6" xfId="2197"/>
    <cellStyle name="Normal 109 6 2" xfId="6333"/>
    <cellStyle name="Normal 109 6 2 2" xfId="14593"/>
    <cellStyle name="Normal 109 6 3" xfId="10462"/>
    <cellStyle name="Normal 109 7" xfId="4267"/>
    <cellStyle name="Normal 109 7 2" xfId="12528"/>
    <cellStyle name="Normal 109 8" xfId="8397"/>
    <cellStyle name="Normal 11" xfId="12"/>
    <cellStyle name="Normal 11 2" xfId="239"/>
    <cellStyle name="Normal 11 2 2" xfId="936"/>
    <cellStyle name="Normal 11 2 2 2" xfId="3014"/>
    <cellStyle name="Normal 11 2 2 2 2" xfId="7146"/>
    <cellStyle name="Normal 11 2 2 2 2 2" xfId="15406"/>
    <cellStyle name="Normal 11 2 2 2 3" xfId="11275"/>
    <cellStyle name="Normal 11 2 2 3" xfId="5081"/>
    <cellStyle name="Normal 11 2 2 3 2" xfId="13341"/>
    <cellStyle name="Normal 11 2 2 4" xfId="9210"/>
    <cellStyle name="Normal 11 2 3" xfId="1626"/>
    <cellStyle name="Normal 11 2 3 2" xfId="3702"/>
    <cellStyle name="Normal 11 2 3 2 2" xfId="7834"/>
    <cellStyle name="Normal 11 2 3 2 2 2" xfId="16094"/>
    <cellStyle name="Normal 11 2 3 2 3" xfId="11963"/>
    <cellStyle name="Normal 11 2 3 3" xfId="5769"/>
    <cellStyle name="Normal 11 2 3 3 2" xfId="14029"/>
    <cellStyle name="Normal 11 2 3 4" xfId="9898"/>
    <cellStyle name="Normal 11 2 4" xfId="2323"/>
    <cellStyle name="Normal 11 2 4 2" xfId="6458"/>
    <cellStyle name="Normal 11 2 4 2 2" xfId="14718"/>
    <cellStyle name="Normal 11 2 4 3" xfId="10587"/>
    <cellStyle name="Normal 11 2 5" xfId="4393"/>
    <cellStyle name="Normal 11 2 5 2" xfId="12653"/>
    <cellStyle name="Normal 11 2 6" xfId="8522"/>
    <cellStyle name="Normal 11 3" xfId="463"/>
    <cellStyle name="Normal 11 3 2" xfId="1160"/>
    <cellStyle name="Normal 11 3 2 2" xfId="3238"/>
    <cellStyle name="Normal 11 3 2 2 2" xfId="7370"/>
    <cellStyle name="Normal 11 3 2 2 2 2" xfId="15630"/>
    <cellStyle name="Normal 11 3 2 2 3" xfId="11499"/>
    <cellStyle name="Normal 11 3 2 3" xfId="5305"/>
    <cellStyle name="Normal 11 3 2 3 2" xfId="13565"/>
    <cellStyle name="Normal 11 3 2 4" xfId="9434"/>
    <cellStyle name="Normal 11 3 3" xfId="1846"/>
    <cellStyle name="Normal 11 3 3 2" xfId="3922"/>
    <cellStyle name="Normal 11 3 3 2 2" xfId="8054"/>
    <cellStyle name="Normal 11 3 3 2 2 2" xfId="16314"/>
    <cellStyle name="Normal 11 3 3 2 3" xfId="12183"/>
    <cellStyle name="Normal 11 3 3 3" xfId="5989"/>
    <cellStyle name="Normal 11 3 3 3 2" xfId="14249"/>
    <cellStyle name="Normal 11 3 3 4" xfId="10118"/>
    <cellStyle name="Normal 11 3 4" xfId="2545"/>
    <cellStyle name="Normal 11 3 4 2" xfId="6678"/>
    <cellStyle name="Normal 11 3 4 2 2" xfId="14938"/>
    <cellStyle name="Normal 11 3 4 3" xfId="10807"/>
    <cellStyle name="Normal 11 3 5" xfId="4613"/>
    <cellStyle name="Normal 11 3 5 2" xfId="12873"/>
    <cellStyle name="Normal 11 3 6" xfId="8742"/>
    <cellStyle name="Normal 11 4" xfId="713"/>
    <cellStyle name="Normal 11 4 2" xfId="2794"/>
    <cellStyle name="Normal 11 4 2 2" xfId="6926"/>
    <cellStyle name="Normal 11 4 2 2 2" xfId="15186"/>
    <cellStyle name="Normal 11 4 2 3" xfId="11055"/>
    <cellStyle name="Normal 11 4 3" xfId="4861"/>
    <cellStyle name="Normal 11 4 3 2" xfId="13121"/>
    <cellStyle name="Normal 11 4 4" xfId="8990"/>
    <cellStyle name="Normal 11 5" xfId="1404"/>
    <cellStyle name="Normal 11 5 2" xfId="3482"/>
    <cellStyle name="Normal 11 5 2 2" xfId="7614"/>
    <cellStyle name="Normal 11 5 2 2 2" xfId="15874"/>
    <cellStyle name="Normal 11 5 2 3" xfId="11743"/>
    <cellStyle name="Normal 11 5 3" xfId="5549"/>
    <cellStyle name="Normal 11 5 3 2" xfId="13809"/>
    <cellStyle name="Normal 11 5 4" xfId="9678"/>
    <cellStyle name="Normal 11 6" xfId="2102"/>
    <cellStyle name="Normal 11 6 2" xfId="6238"/>
    <cellStyle name="Normal 11 6 2 2" xfId="14498"/>
    <cellStyle name="Normal 11 6 3" xfId="10367"/>
    <cellStyle name="Normal 11 7" xfId="4172"/>
    <cellStyle name="Normal 11 7 2" xfId="12433"/>
    <cellStyle name="Normal 11 8" xfId="8302"/>
    <cellStyle name="Normal 110" xfId="108"/>
    <cellStyle name="Normal 110 2" xfId="335"/>
    <cellStyle name="Normal 110 2 2" xfId="1032"/>
    <cellStyle name="Normal 110 2 2 2" xfId="3110"/>
    <cellStyle name="Normal 110 2 2 2 2" xfId="7242"/>
    <cellStyle name="Normal 110 2 2 2 2 2" xfId="15502"/>
    <cellStyle name="Normal 110 2 2 2 3" xfId="11371"/>
    <cellStyle name="Normal 110 2 2 3" xfId="5177"/>
    <cellStyle name="Normal 110 2 2 3 2" xfId="13437"/>
    <cellStyle name="Normal 110 2 2 4" xfId="9306"/>
    <cellStyle name="Normal 110 2 3" xfId="1722"/>
    <cellStyle name="Normal 110 2 3 2" xfId="3798"/>
    <cellStyle name="Normal 110 2 3 2 2" xfId="7930"/>
    <cellStyle name="Normal 110 2 3 2 2 2" xfId="16190"/>
    <cellStyle name="Normal 110 2 3 2 3" xfId="12059"/>
    <cellStyle name="Normal 110 2 3 3" xfId="5865"/>
    <cellStyle name="Normal 110 2 3 3 2" xfId="14125"/>
    <cellStyle name="Normal 110 2 3 4" xfId="9994"/>
    <cellStyle name="Normal 110 2 4" xfId="2419"/>
    <cellStyle name="Normal 110 2 4 2" xfId="6554"/>
    <cellStyle name="Normal 110 2 4 2 2" xfId="14814"/>
    <cellStyle name="Normal 110 2 4 3" xfId="10683"/>
    <cellStyle name="Normal 110 2 5" xfId="4489"/>
    <cellStyle name="Normal 110 2 5 2" xfId="12749"/>
    <cellStyle name="Normal 110 2 6" xfId="8618"/>
    <cellStyle name="Normal 110 3" xfId="559"/>
    <cellStyle name="Normal 110 3 2" xfId="1256"/>
    <cellStyle name="Normal 110 3 2 2" xfId="3334"/>
    <cellStyle name="Normal 110 3 2 2 2" xfId="7466"/>
    <cellStyle name="Normal 110 3 2 2 2 2" xfId="15726"/>
    <cellStyle name="Normal 110 3 2 2 3" xfId="11595"/>
    <cellStyle name="Normal 110 3 2 3" xfId="5401"/>
    <cellStyle name="Normal 110 3 2 3 2" xfId="13661"/>
    <cellStyle name="Normal 110 3 2 4" xfId="9530"/>
    <cellStyle name="Normal 110 3 3" xfId="1942"/>
    <cellStyle name="Normal 110 3 3 2" xfId="4018"/>
    <cellStyle name="Normal 110 3 3 2 2" xfId="8150"/>
    <cellStyle name="Normal 110 3 3 2 2 2" xfId="16410"/>
    <cellStyle name="Normal 110 3 3 2 3" xfId="12279"/>
    <cellStyle name="Normal 110 3 3 3" xfId="6085"/>
    <cellStyle name="Normal 110 3 3 3 2" xfId="14345"/>
    <cellStyle name="Normal 110 3 3 4" xfId="10214"/>
    <cellStyle name="Normal 110 3 4" xfId="2641"/>
    <cellStyle name="Normal 110 3 4 2" xfId="6774"/>
    <cellStyle name="Normal 110 3 4 2 2" xfId="15034"/>
    <cellStyle name="Normal 110 3 4 3" xfId="10903"/>
    <cellStyle name="Normal 110 3 5" xfId="4709"/>
    <cellStyle name="Normal 110 3 5 2" xfId="12969"/>
    <cellStyle name="Normal 110 3 6" xfId="8838"/>
    <cellStyle name="Normal 110 4" xfId="809"/>
    <cellStyle name="Normal 110 4 2" xfId="2890"/>
    <cellStyle name="Normal 110 4 2 2" xfId="7022"/>
    <cellStyle name="Normal 110 4 2 2 2" xfId="15282"/>
    <cellStyle name="Normal 110 4 2 3" xfId="11151"/>
    <cellStyle name="Normal 110 4 3" xfId="4957"/>
    <cellStyle name="Normal 110 4 3 2" xfId="13217"/>
    <cellStyle name="Normal 110 4 4" xfId="9086"/>
    <cellStyle name="Normal 110 5" xfId="1500"/>
    <cellStyle name="Normal 110 5 2" xfId="3578"/>
    <cellStyle name="Normal 110 5 2 2" xfId="7710"/>
    <cellStyle name="Normal 110 5 2 2 2" xfId="15970"/>
    <cellStyle name="Normal 110 5 2 3" xfId="11839"/>
    <cellStyle name="Normal 110 5 3" xfId="5645"/>
    <cellStyle name="Normal 110 5 3 2" xfId="13905"/>
    <cellStyle name="Normal 110 5 4" xfId="9774"/>
    <cellStyle name="Normal 110 6" xfId="2198"/>
    <cellStyle name="Normal 110 6 2" xfId="6334"/>
    <cellStyle name="Normal 110 6 2 2" xfId="14594"/>
    <cellStyle name="Normal 110 6 3" xfId="10463"/>
    <cellStyle name="Normal 110 7" xfId="4268"/>
    <cellStyle name="Normal 110 7 2" xfId="12529"/>
    <cellStyle name="Normal 110 8" xfId="8398"/>
    <cellStyle name="Normal 111" xfId="109"/>
    <cellStyle name="Normal 111 2" xfId="336"/>
    <cellStyle name="Normal 111 2 2" xfId="1033"/>
    <cellStyle name="Normal 111 2 2 2" xfId="3111"/>
    <cellStyle name="Normal 111 2 2 2 2" xfId="7243"/>
    <cellStyle name="Normal 111 2 2 2 2 2" xfId="15503"/>
    <cellStyle name="Normal 111 2 2 2 3" xfId="11372"/>
    <cellStyle name="Normal 111 2 2 3" xfId="5178"/>
    <cellStyle name="Normal 111 2 2 3 2" xfId="13438"/>
    <cellStyle name="Normal 111 2 2 4" xfId="9307"/>
    <cellStyle name="Normal 111 2 3" xfId="1723"/>
    <cellStyle name="Normal 111 2 3 2" xfId="3799"/>
    <cellStyle name="Normal 111 2 3 2 2" xfId="7931"/>
    <cellStyle name="Normal 111 2 3 2 2 2" xfId="16191"/>
    <cellStyle name="Normal 111 2 3 2 3" xfId="12060"/>
    <cellStyle name="Normal 111 2 3 3" xfId="5866"/>
    <cellStyle name="Normal 111 2 3 3 2" xfId="14126"/>
    <cellStyle name="Normal 111 2 3 4" xfId="9995"/>
    <cellStyle name="Normal 111 2 4" xfId="2420"/>
    <cellStyle name="Normal 111 2 4 2" xfId="6555"/>
    <cellStyle name="Normal 111 2 4 2 2" xfId="14815"/>
    <cellStyle name="Normal 111 2 4 3" xfId="10684"/>
    <cellStyle name="Normal 111 2 5" xfId="4490"/>
    <cellStyle name="Normal 111 2 5 2" xfId="12750"/>
    <cellStyle name="Normal 111 2 6" xfId="8619"/>
    <cellStyle name="Normal 111 3" xfId="560"/>
    <cellStyle name="Normal 111 3 2" xfId="1257"/>
    <cellStyle name="Normal 111 3 2 2" xfId="3335"/>
    <cellStyle name="Normal 111 3 2 2 2" xfId="7467"/>
    <cellStyle name="Normal 111 3 2 2 2 2" xfId="15727"/>
    <cellStyle name="Normal 111 3 2 2 3" xfId="11596"/>
    <cellStyle name="Normal 111 3 2 3" xfId="5402"/>
    <cellStyle name="Normal 111 3 2 3 2" xfId="13662"/>
    <cellStyle name="Normal 111 3 2 4" xfId="9531"/>
    <cellStyle name="Normal 111 3 3" xfId="1943"/>
    <cellStyle name="Normal 111 3 3 2" xfId="4019"/>
    <cellStyle name="Normal 111 3 3 2 2" xfId="8151"/>
    <cellStyle name="Normal 111 3 3 2 2 2" xfId="16411"/>
    <cellStyle name="Normal 111 3 3 2 3" xfId="12280"/>
    <cellStyle name="Normal 111 3 3 3" xfId="6086"/>
    <cellStyle name="Normal 111 3 3 3 2" xfId="14346"/>
    <cellStyle name="Normal 111 3 3 4" xfId="10215"/>
    <cellStyle name="Normal 111 3 4" xfId="2642"/>
    <cellStyle name="Normal 111 3 4 2" xfId="6775"/>
    <cellStyle name="Normal 111 3 4 2 2" xfId="15035"/>
    <cellStyle name="Normal 111 3 4 3" xfId="10904"/>
    <cellStyle name="Normal 111 3 5" xfId="4710"/>
    <cellStyle name="Normal 111 3 5 2" xfId="12970"/>
    <cellStyle name="Normal 111 3 6" xfId="8839"/>
    <cellStyle name="Normal 111 4" xfId="810"/>
    <cellStyle name="Normal 111 4 2" xfId="2891"/>
    <cellStyle name="Normal 111 4 2 2" xfId="7023"/>
    <cellStyle name="Normal 111 4 2 2 2" xfId="15283"/>
    <cellStyle name="Normal 111 4 2 3" xfId="11152"/>
    <cellStyle name="Normal 111 4 3" xfId="4958"/>
    <cellStyle name="Normal 111 4 3 2" xfId="13218"/>
    <cellStyle name="Normal 111 4 4" xfId="9087"/>
    <cellStyle name="Normal 111 5" xfId="1501"/>
    <cellStyle name="Normal 111 5 2" xfId="3579"/>
    <cellStyle name="Normal 111 5 2 2" xfId="7711"/>
    <cellStyle name="Normal 111 5 2 2 2" xfId="15971"/>
    <cellStyle name="Normal 111 5 2 3" xfId="11840"/>
    <cellStyle name="Normal 111 5 3" xfId="5646"/>
    <cellStyle name="Normal 111 5 3 2" xfId="13906"/>
    <cellStyle name="Normal 111 5 4" xfId="9775"/>
    <cellStyle name="Normal 111 6" xfId="2199"/>
    <cellStyle name="Normal 111 6 2" xfId="6335"/>
    <cellStyle name="Normal 111 6 2 2" xfId="14595"/>
    <cellStyle name="Normal 111 6 3" xfId="10464"/>
    <cellStyle name="Normal 111 7" xfId="4269"/>
    <cellStyle name="Normal 111 7 2" xfId="12530"/>
    <cellStyle name="Normal 111 8" xfId="8399"/>
    <cellStyle name="Normal 112" xfId="110"/>
    <cellStyle name="Normal 112 2" xfId="337"/>
    <cellStyle name="Normal 112 2 2" xfId="1034"/>
    <cellStyle name="Normal 112 2 2 2" xfId="3112"/>
    <cellStyle name="Normal 112 2 2 2 2" xfId="7244"/>
    <cellStyle name="Normal 112 2 2 2 2 2" xfId="15504"/>
    <cellStyle name="Normal 112 2 2 2 3" xfId="11373"/>
    <cellStyle name="Normal 112 2 2 3" xfId="5179"/>
    <cellStyle name="Normal 112 2 2 3 2" xfId="13439"/>
    <cellStyle name="Normal 112 2 2 4" xfId="9308"/>
    <cellStyle name="Normal 112 2 3" xfId="1724"/>
    <cellStyle name="Normal 112 2 3 2" xfId="3800"/>
    <cellStyle name="Normal 112 2 3 2 2" xfId="7932"/>
    <cellStyle name="Normal 112 2 3 2 2 2" xfId="16192"/>
    <cellStyle name="Normal 112 2 3 2 3" xfId="12061"/>
    <cellStyle name="Normal 112 2 3 3" xfId="5867"/>
    <cellStyle name="Normal 112 2 3 3 2" xfId="14127"/>
    <cellStyle name="Normal 112 2 3 4" xfId="9996"/>
    <cellStyle name="Normal 112 2 4" xfId="2421"/>
    <cellStyle name="Normal 112 2 4 2" xfId="6556"/>
    <cellStyle name="Normal 112 2 4 2 2" xfId="14816"/>
    <cellStyle name="Normal 112 2 4 3" xfId="10685"/>
    <cellStyle name="Normal 112 2 5" xfId="4491"/>
    <cellStyle name="Normal 112 2 5 2" xfId="12751"/>
    <cellStyle name="Normal 112 2 6" xfId="8620"/>
    <cellStyle name="Normal 112 3" xfId="561"/>
    <cellStyle name="Normal 112 3 2" xfId="1258"/>
    <cellStyle name="Normal 112 3 2 2" xfId="3336"/>
    <cellStyle name="Normal 112 3 2 2 2" xfId="7468"/>
    <cellStyle name="Normal 112 3 2 2 2 2" xfId="15728"/>
    <cellStyle name="Normal 112 3 2 2 3" xfId="11597"/>
    <cellStyle name="Normal 112 3 2 3" xfId="5403"/>
    <cellStyle name="Normal 112 3 2 3 2" xfId="13663"/>
    <cellStyle name="Normal 112 3 2 4" xfId="9532"/>
    <cellStyle name="Normal 112 3 3" xfId="1944"/>
    <cellStyle name="Normal 112 3 3 2" xfId="4020"/>
    <cellStyle name="Normal 112 3 3 2 2" xfId="8152"/>
    <cellStyle name="Normal 112 3 3 2 2 2" xfId="16412"/>
    <cellStyle name="Normal 112 3 3 2 3" xfId="12281"/>
    <cellStyle name="Normal 112 3 3 3" xfId="6087"/>
    <cellStyle name="Normal 112 3 3 3 2" xfId="14347"/>
    <cellStyle name="Normal 112 3 3 4" xfId="10216"/>
    <cellStyle name="Normal 112 3 4" xfId="2643"/>
    <cellStyle name="Normal 112 3 4 2" xfId="6776"/>
    <cellStyle name="Normal 112 3 4 2 2" xfId="15036"/>
    <cellStyle name="Normal 112 3 4 3" xfId="10905"/>
    <cellStyle name="Normal 112 3 5" xfId="4711"/>
    <cellStyle name="Normal 112 3 5 2" xfId="12971"/>
    <cellStyle name="Normal 112 3 6" xfId="8840"/>
    <cellStyle name="Normal 112 4" xfId="811"/>
    <cellStyle name="Normal 112 4 2" xfId="2892"/>
    <cellStyle name="Normal 112 4 2 2" xfId="7024"/>
    <cellStyle name="Normal 112 4 2 2 2" xfId="15284"/>
    <cellStyle name="Normal 112 4 2 3" xfId="11153"/>
    <cellStyle name="Normal 112 4 3" xfId="4959"/>
    <cellStyle name="Normal 112 4 3 2" xfId="13219"/>
    <cellStyle name="Normal 112 4 4" xfId="9088"/>
    <cellStyle name="Normal 112 5" xfId="1502"/>
    <cellStyle name="Normal 112 5 2" xfId="3580"/>
    <cellStyle name="Normal 112 5 2 2" xfId="7712"/>
    <cellStyle name="Normal 112 5 2 2 2" xfId="15972"/>
    <cellStyle name="Normal 112 5 2 3" xfId="11841"/>
    <cellStyle name="Normal 112 5 3" xfId="5647"/>
    <cellStyle name="Normal 112 5 3 2" xfId="13907"/>
    <cellStyle name="Normal 112 5 4" xfId="9776"/>
    <cellStyle name="Normal 112 6" xfId="2200"/>
    <cellStyle name="Normal 112 6 2" xfId="6336"/>
    <cellStyle name="Normal 112 6 2 2" xfId="14596"/>
    <cellStyle name="Normal 112 6 3" xfId="10465"/>
    <cellStyle name="Normal 112 7" xfId="4270"/>
    <cellStyle name="Normal 112 7 2" xfId="12531"/>
    <cellStyle name="Normal 112 8" xfId="8400"/>
    <cellStyle name="Normal 113" xfId="111"/>
    <cellStyle name="Normal 113 2" xfId="338"/>
    <cellStyle name="Normal 113 2 2" xfId="1035"/>
    <cellStyle name="Normal 113 2 2 2" xfId="3113"/>
    <cellStyle name="Normal 113 2 2 2 2" xfId="7245"/>
    <cellStyle name="Normal 113 2 2 2 2 2" xfId="15505"/>
    <cellStyle name="Normal 113 2 2 2 3" xfId="11374"/>
    <cellStyle name="Normal 113 2 2 3" xfId="5180"/>
    <cellStyle name="Normal 113 2 2 3 2" xfId="13440"/>
    <cellStyle name="Normal 113 2 2 4" xfId="9309"/>
    <cellStyle name="Normal 113 2 3" xfId="1725"/>
    <cellStyle name="Normal 113 2 3 2" xfId="3801"/>
    <cellStyle name="Normal 113 2 3 2 2" xfId="7933"/>
    <cellStyle name="Normal 113 2 3 2 2 2" xfId="16193"/>
    <cellStyle name="Normal 113 2 3 2 3" xfId="12062"/>
    <cellStyle name="Normal 113 2 3 3" xfId="5868"/>
    <cellStyle name="Normal 113 2 3 3 2" xfId="14128"/>
    <cellStyle name="Normal 113 2 3 4" xfId="9997"/>
    <cellStyle name="Normal 113 2 4" xfId="2422"/>
    <cellStyle name="Normal 113 2 4 2" xfId="6557"/>
    <cellStyle name="Normal 113 2 4 2 2" xfId="14817"/>
    <cellStyle name="Normal 113 2 4 3" xfId="10686"/>
    <cellStyle name="Normal 113 2 5" xfId="4492"/>
    <cellStyle name="Normal 113 2 5 2" xfId="12752"/>
    <cellStyle name="Normal 113 2 6" xfId="8621"/>
    <cellStyle name="Normal 113 3" xfId="562"/>
    <cellStyle name="Normal 113 3 2" xfId="1259"/>
    <cellStyle name="Normal 113 3 2 2" xfId="3337"/>
    <cellStyle name="Normal 113 3 2 2 2" xfId="7469"/>
    <cellStyle name="Normal 113 3 2 2 2 2" xfId="15729"/>
    <cellStyle name="Normal 113 3 2 2 3" xfId="11598"/>
    <cellStyle name="Normal 113 3 2 3" xfId="5404"/>
    <cellStyle name="Normal 113 3 2 3 2" xfId="13664"/>
    <cellStyle name="Normal 113 3 2 4" xfId="9533"/>
    <cellStyle name="Normal 113 3 3" xfId="1945"/>
    <cellStyle name="Normal 113 3 3 2" xfId="4021"/>
    <cellStyle name="Normal 113 3 3 2 2" xfId="8153"/>
    <cellStyle name="Normal 113 3 3 2 2 2" xfId="16413"/>
    <cellStyle name="Normal 113 3 3 2 3" xfId="12282"/>
    <cellStyle name="Normal 113 3 3 3" xfId="6088"/>
    <cellStyle name="Normal 113 3 3 3 2" xfId="14348"/>
    <cellStyle name="Normal 113 3 3 4" xfId="10217"/>
    <cellStyle name="Normal 113 3 4" xfId="2644"/>
    <cellStyle name="Normal 113 3 4 2" xfId="6777"/>
    <cellStyle name="Normal 113 3 4 2 2" xfId="15037"/>
    <cellStyle name="Normal 113 3 4 3" xfId="10906"/>
    <cellStyle name="Normal 113 3 5" xfId="4712"/>
    <cellStyle name="Normal 113 3 5 2" xfId="12972"/>
    <cellStyle name="Normal 113 3 6" xfId="8841"/>
    <cellStyle name="Normal 113 4" xfId="812"/>
    <cellStyle name="Normal 113 4 2" xfId="2893"/>
    <cellStyle name="Normal 113 4 2 2" xfId="7025"/>
    <cellStyle name="Normal 113 4 2 2 2" xfId="15285"/>
    <cellStyle name="Normal 113 4 2 3" xfId="11154"/>
    <cellStyle name="Normal 113 4 3" xfId="4960"/>
    <cellStyle name="Normal 113 4 3 2" xfId="13220"/>
    <cellStyle name="Normal 113 4 4" xfId="9089"/>
    <cellStyle name="Normal 113 5" xfId="1503"/>
    <cellStyle name="Normal 113 5 2" xfId="3581"/>
    <cellStyle name="Normal 113 5 2 2" xfId="7713"/>
    <cellStyle name="Normal 113 5 2 2 2" xfId="15973"/>
    <cellStyle name="Normal 113 5 2 3" xfId="11842"/>
    <cellStyle name="Normal 113 5 3" xfId="5648"/>
    <cellStyle name="Normal 113 5 3 2" xfId="13908"/>
    <cellStyle name="Normal 113 5 4" xfId="9777"/>
    <cellStyle name="Normal 113 6" xfId="2201"/>
    <cellStyle name="Normal 113 6 2" xfId="6337"/>
    <cellStyle name="Normal 113 6 2 2" xfId="14597"/>
    <cellStyle name="Normal 113 6 3" xfId="10466"/>
    <cellStyle name="Normal 113 7" xfId="4271"/>
    <cellStyle name="Normal 113 7 2" xfId="12532"/>
    <cellStyle name="Normal 113 8" xfId="8401"/>
    <cellStyle name="Normal 114" xfId="112"/>
    <cellStyle name="Normal 114 2" xfId="339"/>
    <cellStyle name="Normal 114 2 2" xfId="1036"/>
    <cellStyle name="Normal 114 2 2 2" xfId="3114"/>
    <cellStyle name="Normal 114 2 2 2 2" xfId="7246"/>
    <cellStyle name="Normal 114 2 2 2 2 2" xfId="15506"/>
    <cellStyle name="Normal 114 2 2 2 3" xfId="11375"/>
    <cellStyle name="Normal 114 2 2 3" xfId="5181"/>
    <cellStyle name="Normal 114 2 2 3 2" xfId="13441"/>
    <cellStyle name="Normal 114 2 2 4" xfId="9310"/>
    <cellStyle name="Normal 114 2 3" xfId="1726"/>
    <cellStyle name="Normal 114 2 3 2" xfId="3802"/>
    <cellStyle name="Normal 114 2 3 2 2" xfId="7934"/>
    <cellStyle name="Normal 114 2 3 2 2 2" xfId="16194"/>
    <cellStyle name="Normal 114 2 3 2 3" xfId="12063"/>
    <cellStyle name="Normal 114 2 3 3" xfId="5869"/>
    <cellStyle name="Normal 114 2 3 3 2" xfId="14129"/>
    <cellStyle name="Normal 114 2 3 4" xfId="9998"/>
    <cellStyle name="Normal 114 2 4" xfId="2423"/>
    <cellStyle name="Normal 114 2 4 2" xfId="6558"/>
    <cellStyle name="Normal 114 2 4 2 2" xfId="14818"/>
    <cellStyle name="Normal 114 2 4 3" xfId="10687"/>
    <cellStyle name="Normal 114 2 5" xfId="4493"/>
    <cellStyle name="Normal 114 2 5 2" xfId="12753"/>
    <cellStyle name="Normal 114 2 6" xfId="8622"/>
    <cellStyle name="Normal 114 3" xfId="563"/>
    <cellStyle name="Normal 114 3 2" xfId="1260"/>
    <cellStyle name="Normal 114 3 2 2" xfId="3338"/>
    <cellStyle name="Normal 114 3 2 2 2" xfId="7470"/>
    <cellStyle name="Normal 114 3 2 2 2 2" xfId="15730"/>
    <cellStyle name="Normal 114 3 2 2 3" xfId="11599"/>
    <cellStyle name="Normal 114 3 2 3" xfId="5405"/>
    <cellStyle name="Normal 114 3 2 3 2" xfId="13665"/>
    <cellStyle name="Normal 114 3 2 4" xfId="9534"/>
    <cellStyle name="Normal 114 3 3" xfId="1946"/>
    <cellStyle name="Normal 114 3 3 2" xfId="4022"/>
    <cellStyle name="Normal 114 3 3 2 2" xfId="8154"/>
    <cellStyle name="Normal 114 3 3 2 2 2" xfId="16414"/>
    <cellStyle name="Normal 114 3 3 2 3" xfId="12283"/>
    <cellStyle name="Normal 114 3 3 3" xfId="6089"/>
    <cellStyle name="Normal 114 3 3 3 2" xfId="14349"/>
    <cellStyle name="Normal 114 3 3 4" xfId="10218"/>
    <cellStyle name="Normal 114 3 4" xfId="2645"/>
    <cellStyle name="Normal 114 3 4 2" xfId="6778"/>
    <cellStyle name="Normal 114 3 4 2 2" xfId="15038"/>
    <cellStyle name="Normal 114 3 4 3" xfId="10907"/>
    <cellStyle name="Normal 114 3 5" xfId="4713"/>
    <cellStyle name="Normal 114 3 5 2" xfId="12973"/>
    <cellStyle name="Normal 114 3 6" xfId="8842"/>
    <cellStyle name="Normal 114 4" xfId="813"/>
    <cellStyle name="Normal 114 4 2" xfId="2894"/>
    <cellStyle name="Normal 114 4 2 2" xfId="7026"/>
    <cellStyle name="Normal 114 4 2 2 2" xfId="15286"/>
    <cellStyle name="Normal 114 4 2 3" xfId="11155"/>
    <cellStyle name="Normal 114 4 3" xfId="4961"/>
    <cellStyle name="Normal 114 4 3 2" xfId="13221"/>
    <cellStyle name="Normal 114 4 4" xfId="9090"/>
    <cellStyle name="Normal 114 5" xfId="1504"/>
    <cellStyle name="Normal 114 5 2" xfId="3582"/>
    <cellStyle name="Normal 114 5 2 2" xfId="7714"/>
    <cellStyle name="Normal 114 5 2 2 2" xfId="15974"/>
    <cellStyle name="Normal 114 5 2 3" xfId="11843"/>
    <cellStyle name="Normal 114 5 3" xfId="5649"/>
    <cellStyle name="Normal 114 5 3 2" xfId="13909"/>
    <cellStyle name="Normal 114 5 4" xfId="9778"/>
    <cellStyle name="Normal 114 6" xfId="2202"/>
    <cellStyle name="Normal 114 6 2" xfId="6338"/>
    <cellStyle name="Normal 114 6 2 2" xfId="14598"/>
    <cellStyle name="Normal 114 6 3" xfId="10467"/>
    <cellStyle name="Normal 114 7" xfId="4272"/>
    <cellStyle name="Normal 114 7 2" xfId="12533"/>
    <cellStyle name="Normal 114 8" xfId="8402"/>
    <cellStyle name="Normal 115" xfId="113"/>
    <cellStyle name="Normal 115 2" xfId="340"/>
    <cellStyle name="Normal 115 2 2" xfId="1037"/>
    <cellStyle name="Normal 115 2 2 2" xfId="3115"/>
    <cellStyle name="Normal 115 2 2 2 2" xfId="7247"/>
    <cellStyle name="Normal 115 2 2 2 2 2" xfId="15507"/>
    <cellStyle name="Normal 115 2 2 2 3" xfId="11376"/>
    <cellStyle name="Normal 115 2 2 3" xfId="5182"/>
    <cellStyle name="Normal 115 2 2 3 2" xfId="13442"/>
    <cellStyle name="Normal 115 2 2 4" xfId="9311"/>
    <cellStyle name="Normal 115 2 3" xfId="1727"/>
    <cellStyle name="Normal 115 2 3 2" xfId="3803"/>
    <cellStyle name="Normal 115 2 3 2 2" xfId="7935"/>
    <cellStyle name="Normal 115 2 3 2 2 2" xfId="16195"/>
    <cellStyle name="Normal 115 2 3 2 3" xfId="12064"/>
    <cellStyle name="Normal 115 2 3 3" xfId="5870"/>
    <cellStyle name="Normal 115 2 3 3 2" xfId="14130"/>
    <cellStyle name="Normal 115 2 3 4" xfId="9999"/>
    <cellStyle name="Normal 115 2 4" xfId="2424"/>
    <cellStyle name="Normal 115 2 4 2" xfId="6559"/>
    <cellStyle name="Normal 115 2 4 2 2" xfId="14819"/>
    <cellStyle name="Normal 115 2 4 3" xfId="10688"/>
    <cellStyle name="Normal 115 2 5" xfId="4494"/>
    <cellStyle name="Normal 115 2 5 2" xfId="12754"/>
    <cellStyle name="Normal 115 2 6" xfId="8623"/>
    <cellStyle name="Normal 115 3" xfId="564"/>
    <cellStyle name="Normal 115 3 2" xfId="1261"/>
    <cellStyle name="Normal 115 3 2 2" xfId="3339"/>
    <cellStyle name="Normal 115 3 2 2 2" xfId="7471"/>
    <cellStyle name="Normal 115 3 2 2 2 2" xfId="15731"/>
    <cellStyle name="Normal 115 3 2 2 3" xfId="11600"/>
    <cellStyle name="Normal 115 3 2 3" xfId="5406"/>
    <cellStyle name="Normal 115 3 2 3 2" xfId="13666"/>
    <cellStyle name="Normal 115 3 2 4" xfId="9535"/>
    <cellStyle name="Normal 115 3 3" xfId="1947"/>
    <cellStyle name="Normal 115 3 3 2" xfId="4023"/>
    <cellStyle name="Normal 115 3 3 2 2" xfId="8155"/>
    <cellStyle name="Normal 115 3 3 2 2 2" xfId="16415"/>
    <cellStyle name="Normal 115 3 3 2 3" xfId="12284"/>
    <cellStyle name="Normal 115 3 3 3" xfId="6090"/>
    <cellStyle name="Normal 115 3 3 3 2" xfId="14350"/>
    <cellStyle name="Normal 115 3 3 4" xfId="10219"/>
    <cellStyle name="Normal 115 3 4" xfId="2646"/>
    <cellStyle name="Normal 115 3 4 2" xfId="6779"/>
    <cellStyle name="Normal 115 3 4 2 2" xfId="15039"/>
    <cellStyle name="Normal 115 3 4 3" xfId="10908"/>
    <cellStyle name="Normal 115 3 5" xfId="4714"/>
    <cellStyle name="Normal 115 3 5 2" xfId="12974"/>
    <cellStyle name="Normal 115 3 6" xfId="8843"/>
    <cellStyle name="Normal 115 4" xfId="814"/>
    <cellStyle name="Normal 115 4 2" xfId="2895"/>
    <cellStyle name="Normal 115 4 2 2" xfId="7027"/>
    <cellStyle name="Normal 115 4 2 2 2" xfId="15287"/>
    <cellStyle name="Normal 115 4 2 3" xfId="11156"/>
    <cellStyle name="Normal 115 4 3" xfId="4962"/>
    <cellStyle name="Normal 115 4 3 2" xfId="13222"/>
    <cellStyle name="Normal 115 4 4" xfId="9091"/>
    <cellStyle name="Normal 115 5" xfId="1505"/>
    <cellStyle name="Normal 115 5 2" xfId="3583"/>
    <cellStyle name="Normal 115 5 2 2" xfId="7715"/>
    <cellStyle name="Normal 115 5 2 2 2" xfId="15975"/>
    <cellStyle name="Normal 115 5 2 3" xfId="11844"/>
    <cellStyle name="Normal 115 5 3" xfId="5650"/>
    <cellStyle name="Normal 115 5 3 2" xfId="13910"/>
    <cellStyle name="Normal 115 5 4" xfId="9779"/>
    <cellStyle name="Normal 115 6" xfId="2203"/>
    <cellStyle name="Normal 115 6 2" xfId="6339"/>
    <cellStyle name="Normal 115 6 2 2" xfId="14599"/>
    <cellStyle name="Normal 115 6 3" xfId="10468"/>
    <cellStyle name="Normal 115 7" xfId="4273"/>
    <cellStyle name="Normal 115 7 2" xfId="12534"/>
    <cellStyle name="Normal 115 8" xfId="8403"/>
    <cellStyle name="Normal 116" xfId="116"/>
    <cellStyle name="Normal 116 2" xfId="343"/>
    <cellStyle name="Normal 116 2 2" xfId="1040"/>
    <cellStyle name="Normal 116 2 2 2" xfId="3118"/>
    <cellStyle name="Normal 116 2 2 2 2" xfId="7250"/>
    <cellStyle name="Normal 116 2 2 2 2 2" xfId="15510"/>
    <cellStyle name="Normal 116 2 2 2 3" xfId="11379"/>
    <cellStyle name="Normal 116 2 2 3" xfId="5185"/>
    <cellStyle name="Normal 116 2 2 3 2" xfId="13445"/>
    <cellStyle name="Normal 116 2 2 4" xfId="9314"/>
    <cellStyle name="Normal 116 2 3" xfId="1730"/>
    <cellStyle name="Normal 116 2 3 2" xfId="3806"/>
    <cellStyle name="Normal 116 2 3 2 2" xfId="7938"/>
    <cellStyle name="Normal 116 2 3 2 2 2" xfId="16198"/>
    <cellStyle name="Normal 116 2 3 2 3" xfId="12067"/>
    <cellStyle name="Normal 116 2 3 3" xfId="5873"/>
    <cellStyle name="Normal 116 2 3 3 2" xfId="14133"/>
    <cellStyle name="Normal 116 2 3 4" xfId="10002"/>
    <cellStyle name="Normal 116 2 4" xfId="2427"/>
    <cellStyle name="Normal 116 2 4 2" xfId="6562"/>
    <cellStyle name="Normal 116 2 4 2 2" xfId="14822"/>
    <cellStyle name="Normal 116 2 4 3" xfId="10691"/>
    <cellStyle name="Normal 116 2 5" xfId="4497"/>
    <cellStyle name="Normal 116 2 5 2" xfId="12757"/>
    <cellStyle name="Normal 116 2 6" xfId="8626"/>
    <cellStyle name="Normal 116 3" xfId="567"/>
    <cellStyle name="Normal 116 3 2" xfId="1264"/>
    <cellStyle name="Normal 116 3 2 2" xfId="3342"/>
    <cellStyle name="Normal 116 3 2 2 2" xfId="7474"/>
    <cellStyle name="Normal 116 3 2 2 2 2" xfId="15734"/>
    <cellStyle name="Normal 116 3 2 2 3" xfId="11603"/>
    <cellStyle name="Normal 116 3 2 3" xfId="5409"/>
    <cellStyle name="Normal 116 3 2 3 2" xfId="13669"/>
    <cellStyle name="Normal 116 3 2 4" xfId="9538"/>
    <cellStyle name="Normal 116 3 3" xfId="1950"/>
    <cellStyle name="Normal 116 3 3 2" xfId="4026"/>
    <cellStyle name="Normal 116 3 3 2 2" xfId="8158"/>
    <cellStyle name="Normal 116 3 3 2 2 2" xfId="16418"/>
    <cellStyle name="Normal 116 3 3 2 3" xfId="12287"/>
    <cellStyle name="Normal 116 3 3 3" xfId="6093"/>
    <cellStyle name="Normal 116 3 3 3 2" xfId="14353"/>
    <cellStyle name="Normal 116 3 3 4" xfId="10222"/>
    <cellStyle name="Normal 116 3 4" xfId="2649"/>
    <cellStyle name="Normal 116 3 4 2" xfId="6782"/>
    <cellStyle name="Normal 116 3 4 2 2" xfId="15042"/>
    <cellStyle name="Normal 116 3 4 3" xfId="10911"/>
    <cellStyle name="Normal 116 3 5" xfId="4717"/>
    <cellStyle name="Normal 116 3 5 2" xfId="12977"/>
    <cellStyle name="Normal 116 3 6" xfId="8846"/>
    <cellStyle name="Normal 116 4" xfId="817"/>
    <cellStyle name="Normal 116 4 2" xfId="2898"/>
    <cellStyle name="Normal 116 4 2 2" xfId="7030"/>
    <cellStyle name="Normal 116 4 2 2 2" xfId="15290"/>
    <cellStyle name="Normal 116 4 2 3" xfId="11159"/>
    <cellStyle name="Normal 116 4 3" xfId="4965"/>
    <cellStyle name="Normal 116 4 3 2" xfId="13225"/>
    <cellStyle name="Normal 116 4 4" xfId="9094"/>
    <cellStyle name="Normal 116 5" xfId="1508"/>
    <cellStyle name="Normal 116 5 2" xfId="3586"/>
    <cellStyle name="Normal 116 5 2 2" xfId="7718"/>
    <cellStyle name="Normal 116 5 2 2 2" xfId="15978"/>
    <cellStyle name="Normal 116 5 2 3" xfId="11847"/>
    <cellStyle name="Normal 116 5 3" xfId="5653"/>
    <cellStyle name="Normal 116 5 3 2" xfId="13913"/>
    <cellStyle name="Normal 116 5 4" xfId="9782"/>
    <cellStyle name="Normal 116 6" xfId="2206"/>
    <cellStyle name="Normal 116 6 2" xfId="6342"/>
    <cellStyle name="Normal 116 6 2 2" xfId="14602"/>
    <cellStyle name="Normal 116 6 3" xfId="10471"/>
    <cellStyle name="Normal 116 7" xfId="4276"/>
    <cellStyle name="Normal 116 7 2" xfId="12537"/>
    <cellStyle name="Normal 116 8" xfId="8406"/>
    <cellStyle name="Normal 117" xfId="117"/>
    <cellStyle name="Normal 117 2" xfId="344"/>
    <cellStyle name="Normal 117 2 2" xfId="1041"/>
    <cellStyle name="Normal 117 2 2 2" xfId="3119"/>
    <cellStyle name="Normal 117 2 2 2 2" xfId="7251"/>
    <cellStyle name="Normal 117 2 2 2 2 2" xfId="15511"/>
    <cellStyle name="Normal 117 2 2 2 3" xfId="11380"/>
    <cellStyle name="Normal 117 2 2 3" xfId="5186"/>
    <cellStyle name="Normal 117 2 2 3 2" xfId="13446"/>
    <cellStyle name="Normal 117 2 2 4" xfId="9315"/>
    <cellStyle name="Normal 117 2 3" xfId="1731"/>
    <cellStyle name="Normal 117 2 3 2" xfId="3807"/>
    <cellStyle name="Normal 117 2 3 2 2" xfId="7939"/>
    <cellStyle name="Normal 117 2 3 2 2 2" xfId="16199"/>
    <cellStyle name="Normal 117 2 3 2 3" xfId="12068"/>
    <cellStyle name="Normal 117 2 3 3" xfId="5874"/>
    <cellStyle name="Normal 117 2 3 3 2" xfId="14134"/>
    <cellStyle name="Normal 117 2 3 4" xfId="10003"/>
    <cellStyle name="Normal 117 2 4" xfId="2428"/>
    <cellStyle name="Normal 117 2 4 2" xfId="6563"/>
    <cellStyle name="Normal 117 2 4 2 2" xfId="14823"/>
    <cellStyle name="Normal 117 2 4 3" xfId="10692"/>
    <cellStyle name="Normal 117 2 5" xfId="4498"/>
    <cellStyle name="Normal 117 2 5 2" xfId="12758"/>
    <cellStyle name="Normal 117 2 6" xfId="8627"/>
    <cellStyle name="Normal 117 3" xfId="568"/>
    <cellStyle name="Normal 117 3 2" xfId="1265"/>
    <cellStyle name="Normal 117 3 2 2" xfId="3343"/>
    <cellStyle name="Normal 117 3 2 2 2" xfId="7475"/>
    <cellStyle name="Normal 117 3 2 2 2 2" xfId="15735"/>
    <cellStyle name="Normal 117 3 2 2 3" xfId="11604"/>
    <cellStyle name="Normal 117 3 2 3" xfId="5410"/>
    <cellStyle name="Normal 117 3 2 3 2" xfId="13670"/>
    <cellStyle name="Normal 117 3 2 4" xfId="9539"/>
    <cellStyle name="Normal 117 3 3" xfId="1951"/>
    <cellStyle name="Normal 117 3 3 2" xfId="4027"/>
    <cellStyle name="Normal 117 3 3 2 2" xfId="8159"/>
    <cellStyle name="Normal 117 3 3 2 2 2" xfId="16419"/>
    <cellStyle name="Normal 117 3 3 2 3" xfId="12288"/>
    <cellStyle name="Normal 117 3 3 3" xfId="6094"/>
    <cellStyle name="Normal 117 3 3 3 2" xfId="14354"/>
    <cellStyle name="Normal 117 3 3 4" xfId="10223"/>
    <cellStyle name="Normal 117 3 4" xfId="2650"/>
    <cellStyle name="Normal 117 3 4 2" xfId="6783"/>
    <cellStyle name="Normal 117 3 4 2 2" xfId="15043"/>
    <cellStyle name="Normal 117 3 4 3" xfId="10912"/>
    <cellStyle name="Normal 117 3 5" xfId="4718"/>
    <cellStyle name="Normal 117 3 5 2" xfId="12978"/>
    <cellStyle name="Normal 117 3 6" xfId="8847"/>
    <cellStyle name="Normal 117 4" xfId="818"/>
    <cellStyle name="Normal 117 4 2" xfId="2899"/>
    <cellStyle name="Normal 117 4 2 2" xfId="7031"/>
    <cellStyle name="Normal 117 4 2 2 2" xfId="15291"/>
    <cellStyle name="Normal 117 4 2 3" xfId="11160"/>
    <cellStyle name="Normal 117 4 3" xfId="4966"/>
    <cellStyle name="Normal 117 4 3 2" xfId="13226"/>
    <cellStyle name="Normal 117 4 4" xfId="9095"/>
    <cellStyle name="Normal 117 5" xfId="1509"/>
    <cellStyle name="Normal 117 5 2" xfId="3587"/>
    <cellStyle name="Normal 117 5 2 2" xfId="7719"/>
    <cellStyle name="Normal 117 5 2 2 2" xfId="15979"/>
    <cellStyle name="Normal 117 5 2 3" xfId="11848"/>
    <cellStyle name="Normal 117 5 3" xfId="5654"/>
    <cellStyle name="Normal 117 5 3 2" xfId="13914"/>
    <cellStyle name="Normal 117 5 4" xfId="9783"/>
    <cellStyle name="Normal 117 6" xfId="2207"/>
    <cellStyle name="Normal 117 6 2" xfId="6343"/>
    <cellStyle name="Normal 117 6 2 2" xfId="14603"/>
    <cellStyle name="Normal 117 6 3" xfId="10472"/>
    <cellStyle name="Normal 117 7" xfId="4277"/>
    <cellStyle name="Normal 117 7 2" xfId="12538"/>
    <cellStyle name="Normal 117 8" xfId="8407"/>
    <cellStyle name="Normal 118" xfId="118"/>
    <cellStyle name="Normal 118 2" xfId="345"/>
    <cellStyle name="Normal 118 2 2" xfId="1042"/>
    <cellStyle name="Normal 118 2 2 2" xfId="3120"/>
    <cellStyle name="Normal 118 2 2 2 2" xfId="7252"/>
    <cellStyle name="Normal 118 2 2 2 2 2" xfId="15512"/>
    <cellStyle name="Normal 118 2 2 2 3" xfId="11381"/>
    <cellStyle name="Normal 118 2 2 3" xfId="5187"/>
    <cellStyle name="Normal 118 2 2 3 2" xfId="13447"/>
    <cellStyle name="Normal 118 2 2 4" xfId="9316"/>
    <cellStyle name="Normal 118 2 3" xfId="1732"/>
    <cellStyle name="Normal 118 2 3 2" xfId="3808"/>
    <cellStyle name="Normal 118 2 3 2 2" xfId="7940"/>
    <cellStyle name="Normal 118 2 3 2 2 2" xfId="16200"/>
    <cellStyle name="Normal 118 2 3 2 3" xfId="12069"/>
    <cellStyle name="Normal 118 2 3 3" xfId="5875"/>
    <cellStyle name="Normal 118 2 3 3 2" xfId="14135"/>
    <cellStyle name="Normal 118 2 3 4" xfId="10004"/>
    <cellStyle name="Normal 118 2 4" xfId="2429"/>
    <cellStyle name="Normal 118 2 4 2" xfId="6564"/>
    <cellStyle name="Normal 118 2 4 2 2" xfId="14824"/>
    <cellStyle name="Normal 118 2 4 3" xfId="10693"/>
    <cellStyle name="Normal 118 2 5" xfId="4499"/>
    <cellStyle name="Normal 118 2 5 2" xfId="12759"/>
    <cellStyle name="Normal 118 2 6" xfId="8628"/>
    <cellStyle name="Normal 118 3" xfId="569"/>
    <cellStyle name="Normal 118 3 2" xfId="1266"/>
    <cellStyle name="Normal 118 3 2 2" xfId="3344"/>
    <cellStyle name="Normal 118 3 2 2 2" xfId="7476"/>
    <cellStyle name="Normal 118 3 2 2 2 2" xfId="15736"/>
    <cellStyle name="Normal 118 3 2 2 3" xfId="11605"/>
    <cellStyle name="Normal 118 3 2 3" xfId="5411"/>
    <cellStyle name="Normal 118 3 2 3 2" xfId="13671"/>
    <cellStyle name="Normal 118 3 2 4" xfId="9540"/>
    <cellStyle name="Normal 118 3 3" xfId="1952"/>
    <cellStyle name="Normal 118 3 3 2" xfId="4028"/>
    <cellStyle name="Normal 118 3 3 2 2" xfId="8160"/>
    <cellStyle name="Normal 118 3 3 2 2 2" xfId="16420"/>
    <cellStyle name="Normal 118 3 3 2 3" xfId="12289"/>
    <cellStyle name="Normal 118 3 3 3" xfId="6095"/>
    <cellStyle name="Normal 118 3 3 3 2" xfId="14355"/>
    <cellStyle name="Normal 118 3 3 4" xfId="10224"/>
    <cellStyle name="Normal 118 3 4" xfId="2651"/>
    <cellStyle name="Normal 118 3 4 2" xfId="6784"/>
    <cellStyle name="Normal 118 3 4 2 2" xfId="15044"/>
    <cellStyle name="Normal 118 3 4 3" xfId="10913"/>
    <cellStyle name="Normal 118 3 5" xfId="4719"/>
    <cellStyle name="Normal 118 3 5 2" xfId="12979"/>
    <cellStyle name="Normal 118 3 6" xfId="8848"/>
    <cellStyle name="Normal 118 4" xfId="819"/>
    <cellStyle name="Normal 118 4 2" xfId="2900"/>
    <cellStyle name="Normal 118 4 2 2" xfId="7032"/>
    <cellStyle name="Normal 118 4 2 2 2" xfId="15292"/>
    <cellStyle name="Normal 118 4 2 3" xfId="11161"/>
    <cellStyle name="Normal 118 4 3" xfId="4967"/>
    <cellStyle name="Normal 118 4 3 2" xfId="13227"/>
    <cellStyle name="Normal 118 4 4" xfId="9096"/>
    <cellStyle name="Normal 118 5" xfId="1510"/>
    <cellStyle name="Normal 118 5 2" xfId="3588"/>
    <cellStyle name="Normal 118 5 2 2" xfId="7720"/>
    <cellStyle name="Normal 118 5 2 2 2" xfId="15980"/>
    <cellStyle name="Normal 118 5 2 3" xfId="11849"/>
    <cellStyle name="Normal 118 5 3" xfId="5655"/>
    <cellStyle name="Normal 118 5 3 2" xfId="13915"/>
    <cellStyle name="Normal 118 5 4" xfId="9784"/>
    <cellStyle name="Normal 118 6" xfId="2208"/>
    <cellStyle name="Normal 118 6 2" xfId="6344"/>
    <cellStyle name="Normal 118 6 2 2" xfId="14604"/>
    <cellStyle name="Normal 118 6 3" xfId="10473"/>
    <cellStyle name="Normal 118 7" xfId="4278"/>
    <cellStyle name="Normal 118 7 2" xfId="12539"/>
    <cellStyle name="Normal 118 8" xfId="8408"/>
    <cellStyle name="Normal 119" xfId="119"/>
    <cellStyle name="Normal 119 2" xfId="346"/>
    <cellStyle name="Normal 119 2 2" xfId="1043"/>
    <cellStyle name="Normal 119 2 2 2" xfId="3121"/>
    <cellStyle name="Normal 119 2 2 2 2" xfId="7253"/>
    <cellStyle name="Normal 119 2 2 2 2 2" xfId="15513"/>
    <cellStyle name="Normal 119 2 2 2 3" xfId="11382"/>
    <cellStyle name="Normal 119 2 2 3" xfId="5188"/>
    <cellStyle name="Normal 119 2 2 3 2" xfId="13448"/>
    <cellStyle name="Normal 119 2 2 4" xfId="9317"/>
    <cellStyle name="Normal 119 2 3" xfId="1733"/>
    <cellStyle name="Normal 119 2 3 2" xfId="3809"/>
    <cellStyle name="Normal 119 2 3 2 2" xfId="7941"/>
    <cellStyle name="Normal 119 2 3 2 2 2" xfId="16201"/>
    <cellStyle name="Normal 119 2 3 2 3" xfId="12070"/>
    <cellStyle name="Normal 119 2 3 3" xfId="5876"/>
    <cellStyle name="Normal 119 2 3 3 2" xfId="14136"/>
    <cellStyle name="Normal 119 2 3 4" xfId="10005"/>
    <cellStyle name="Normal 119 2 4" xfId="2430"/>
    <cellStyle name="Normal 119 2 4 2" xfId="6565"/>
    <cellStyle name="Normal 119 2 4 2 2" xfId="14825"/>
    <cellStyle name="Normal 119 2 4 3" xfId="10694"/>
    <cellStyle name="Normal 119 2 5" xfId="4500"/>
    <cellStyle name="Normal 119 2 5 2" xfId="12760"/>
    <cellStyle name="Normal 119 2 6" xfId="8629"/>
    <cellStyle name="Normal 119 3" xfId="570"/>
    <cellStyle name="Normal 119 3 2" xfId="1267"/>
    <cellStyle name="Normal 119 3 2 2" xfId="3345"/>
    <cellStyle name="Normal 119 3 2 2 2" xfId="7477"/>
    <cellStyle name="Normal 119 3 2 2 2 2" xfId="15737"/>
    <cellStyle name="Normal 119 3 2 2 3" xfId="11606"/>
    <cellStyle name="Normal 119 3 2 3" xfId="5412"/>
    <cellStyle name="Normal 119 3 2 3 2" xfId="13672"/>
    <cellStyle name="Normal 119 3 2 4" xfId="9541"/>
    <cellStyle name="Normal 119 3 3" xfId="1953"/>
    <cellStyle name="Normal 119 3 3 2" xfId="4029"/>
    <cellStyle name="Normal 119 3 3 2 2" xfId="8161"/>
    <cellStyle name="Normal 119 3 3 2 2 2" xfId="16421"/>
    <cellStyle name="Normal 119 3 3 2 3" xfId="12290"/>
    <cellStyle name="Normal 119 3 3 3" xfId="6096"/>
    <cellStyle name="Normal 119 3 3 3 2" xfId="14356"/>
    <cellStyle name="Normal 119 3 3 4" xfId="10225"/>
    <cellStyle name="Normal 119 3 4" xfId="2652"/>
    <cellStyle name="Normal 119 3 4 2" xfId="6785"/>
    <cellStyle name="Normal 119 3 4 2 2" xfId="15045"/>
    <cellStyle name="Normal 119 3 4 3" xfId="10914"/>
    <cellStyle name="Normal 119 3 5" xfId="4720"/>
    <cellStyle name="Normal 119 3 5 2" xfId="12980"/>
    <cellStyle name="Normal 119 3 6" xfId="8849"/>
    <cellStyle name="Normal 119 4" xfId="820"/>
    <cellStyle name="Normal 119 4 2" xfId="2901"/>
    <cellStyle name="Normal 119 4 2 2" xfId="7033"/>
    <cellStyle name="Normal 119 4 2 2 2" xfId="15293"/>
    <cellStyle name="Normal 119 4 2 3" xfId="11162"/>
    <cellStyle name="Normal 119 4 3" xfId="4968"/>
    <cellStyle name="Normal 119 4 3 2" xfId="13228"/>
    <cellStyle name="Normal 119 4 4" xfId="9097"/>
    <cellStyle name="Normal 119 5" xfId="1511"/>
    <cellStyle name="Normal 119 5 2" xfId="3589"/>
    <cellStyle name="Normal 119 5 2 2" xfId="7721"/>
    <cellStyle name="Normal 119 5 2 2 2" xfId="15981"/>
    <cellStyle name="Normal 119 5 2 3" xfId="11850"/>
    <cellStyle name="Normal 119 5 3" xfId="5656"/>
    <cellStyle name="Normal 119 5 3 2" xfId="13916"/>
    <cellStyle name="Normal 119 5 4" xfId="9785"/>
    <cellStyle name="Normal 119 6" xfId="2209"/>
    <cellStyle name="Normal 119 6 2" xfId="6345"/>
    <cellStyle name="Normal 119 6 2 2" xfId="14605"/>
    <cellStyle name="Normal 119 6 3" xfId="10474"/>
    <cellStyle name="Normal 119 7" xfId="4279"/>
    <cellStyle name="Normal 119 7 2" xfId="12540"/>
    <cellStyle name="Normal 119 8" xfId="8409"/>
    <cellStyle name="Normal 12" xfId="13"/>
    <cellStyle name="Normal 12 2" xfId="240"/>
    <cellStyle name="Normal 12 2 2" xfId="937"/>
    <cellStyle name="Normal 12 2 2 2" xfId="3015"/>
    <cellStyle name="Normal 12 2 2 2 2" xfId="7147"/>
    <cellStyle name="Normal 12 2 2 2 2 2" xfId="15407"/>
    <cellStyle name="Normal 12 2 2 2 3" xfId="11276"/>
    <cellStyle name="Normal 12 2 2 3" xfId="5082"/>
    <cellStyle name="Normal 12 2 2 3 2" xfId="13342"/>
    <cellStyle name="Normal 12 2 2 4" xfId="9211"/>
    <cellStyle name="Normal 12 2 3" xfId="1627"/>
    <cellStyle name="Normal 12 2 3 2" xfId="3703"/>
    <cellStyle name="Normal 12 2 3 2 2" xfId="7835"/>
    <cellStyle name="Normal 12 2 3 2 2 2" xfId="16095"/>
    <cellStyle name="Normal 12 2 3 2 3" xfId="11964"/>
    <cellStyle name="Normal 12 2 3 3" xfId="5770"/>
    <cellStyle name="Normal 12 2 3 3 2" xfId="14030"/>
    <cellStyle name="Normal 12 2 3 4" xfId="9899"/>
    <cellStyle name="Normal 12 2 4" xfId="2324"/>
    <cellStyle name="Normal 12 2 4 2" xfId="6459"/>
    <cellStyle name="Normal 12 2 4 2 2" xfId="14719"/>
    <cellStyle name="Normal 12 2 4 3" xfId="10588"/>
    <cellStyle name="Normal 12 2 5" xfId="4394"/>
    <cellStyle name="Normal 12 2 5 2" xfId="12654"/>
    <cellStyle name="Normal 12 2 6" xfId="8523"/>
    <cellStyle name="Normal 12 3" xfId="464"/>
    <cellStyle name="Normal 12 3 2" xfId="1161"/>
    <cellStyle name="Normal 12 3 2 2" xfId="3239"/>
    <cellStyle name="Normal 12 3 2 2 2" xfId="7371"/>
    <cellStyle name="Normal 12 3 2 2 2 2" xfId="15631"/>
    <cellStyle name="Normal 12 3 2 2 3" xfId="11500"/>
    <cellStyle name="Normal 12 3 2 3" xfId="5306"/>
    <cellStyle name="Normal 12 3 2 3 2" xfId="13566"/>
    <cellStyle name="Normal 12 3 2 4" xfId="9435"/>
    <cellStyle name="Normal 12 3 3" xfId="1847"/>
    <cellStyle name="Normal 12 3 3 2" xfId="3923"/>
    <cellStyle name="Normal 12 3 3 2 2" xfId="8055"/>
    <cellStyle name="Normal 12 3 3 2 2 2" xfId="16315"/>
    <cellStyle name="Normal 12 3 3 2 3" xfId="12184"/>
    <cellStyle name="Normal 12 3 3 3" xfId="5990"/>
    <cellStyle name="Normal 12 3 3 3 2" xfId="14250"/>
    <cellStyle name="Normal 12 3 3 4" xfId="10119"/>
    <cellStyle name="Normal 12 3 4" xfId="2546"/>
    <cellStyle name="Normal 12 3 4 2" xfId="6679"/>
    <cellStyle name="Normal 12 3 4 2 2" xfId="14939"/>
    <cellStyle name="Normal 12 3 4 3" xfId="10808"/>
    <cellStyle name="Normal 12 3 5" xfId="4614"/>
    <cellStyle name="Normal 12 3 5 2" xfId="12874"/>
    <cellStyle name="Normal 12 3 6" xfId="8743"/>
    <cellStyle name="Normal 12 4" xfId="714"/>
    <cellStyle name="Normal 12 4 2" xfId="2795"/>
    <cellStyle name="Normal 12 4 2 2" xfId="6927"/>
    <cellStyle name="Normal 12 4 2 2 2" xfId="15187"/>
    <cellStyle name="Normal 12 4 2 3" xfId="11056"/>
    <cellStyle name="Normal 12 4 3" xfId="4862"/>
    <cellStyle name="Normal 12 4 3 2" xfId="13122"/>
    <cellStyle name="Normal 12 4 4" xfId="8991"/>
    <cellStyle name="Normal 12 5" xfId="1405"/>
    <cellStyle name="Normal 12 5 2" xfId="3483"/>
    <cellStyle name="Normal 12 5 2 2" xfId="7615"/>
    <cellStyle name="Normal 12 5 2 2 2" xfId="15875"/>
    <cellStyle name="Normal 12 5 2 3" xfId="11744"/>
    <cellStyle name="Normal 12 5 3" xfId="5550"/>
    <cellStyle name="Normal 12 5 3 2" xfId="13810"/>
    <cellStyle name="Normal 12 5 4" xfId="9679"/>
    <cellStyle name="Normal 12 6" xfId="2103"/>
    <cellStyle name="Normal 12 6 2" xfId="6239"/>
    <cellStyle name="Normal 12 6 2 2" xfId="14499"/>
    <cellStyle name="Normal 12 6 3" xfId="10368"/>
    <cellStyle name="Normal 12 7" xfId="4173"/>
    <cellStyle name="Normal 12 7 2" xfId="12434"/>
    <cellStyle name="Normal 12 8" xfId="8303"/>
    <cellStyle name="Normal 120" xfId="120"/>
    <cellStyle name="Normal 120 2" xfId="347"/>
    <cellStyle name="Normal 120 2 2" xfId="1044"/>
    <cellStyle name="Normal 120 2 2 2" xfId="3122"/>
    <cellStyle name="Normal 120 2 2 2 2" xfId="7254"/>
    <cellStyle name="Normal 120 2 2 2 2 2" xfId="15514"/>
    <cellStyle name="Normal 120 2 2 2 3" xfId="11383"/>
    <cellStyle name="Normal 120 2 2 3" xfId="5189"/>
    <cellStyle name="Normal 120 2 2 3 2" xfId="13449"/>
    <cellStyle name="Normal 120 2 2 4" xfId="9318"/>
    <cellStyle name="Normal 120 2 3" xfId="1734"/>
    <cellStyle name="Normal 120 2 3 2" xfId="3810"/>
    <cellStyle name="Normal 120 2 3 2 2" xfId="7942"/>
    <cellStyle name="Normal 120 2 3 2 2 2" xfId="16202"/>
    <cellStyle name="Normal 120 2 3 2 3" xfId="12071"/>
    <cellStyle name="Normal 120 2 3 3" xfId="5877"/>
    <cellStyle name="Normal 120 2 3 3 2" xfId="14137"/>
    <cellStyle name="Normal 120 2 3 4" xfId="10006"/>
    <cellStyle name="Normal 120 2 4" xfId="2431"/>
    <cellStyle name="Normal 120 2 4 2" xfId="6566"/>
    <cellStyle name="Normal 120 2 4 2 2" xfId="14826"/>
    <cellStyle name="Normal 120 2 4 3" xfId="10695"/>
    <cellStyle name="Normal 120 2 5" xfId="4501"/>
    <cellStyle name="Normal 120 2 5 2" xfId="12761"/>
    <cellStyle name="Normal 120 2 6" xfId="8630"/>
    <cellStyle name="Normal 120 3" xfId="571"/>
    <cellStyle name="Normal 120 3 2" xfId="1268"/>
    <cellStyle name="Normal 120 3 2 2" xfId="3346"/>
    <cellStyle name="Normal 120 3 2 2 2" xfId="7478"/>
    <cellStyle name="Normal 120 3 2 2 2 2" xfId="15738"/>
    <cellStyle name="Normal 120 3 2 2 3" xfId="11607"/>
    <cellStyle name="Normal 120 3 2 3" xfId="5413"/>
    <cellStyle name="Normal 120 3 2 3 2" xfId="13673"/>
    <cellStyle name="Normal 120 3 2 4" xfId="9542"/>
    <cellStyle name="Normal 120 3 3" xfId="1954"/>
    <cellStyle name="Normal 120 3 3 2" xfId="4030"/>
    <cellStyle name="Normal 120 3 3 2 2" xfId="8162"/>
    <cellStyle name="Normal 120 3 3 2 2 2" xfId="16422"/>
    <cellStyle name="Normal 120 3 3 2 3" xfId="12291"/>
    <cellStyle name="Normal 120 3 3 3" xfId="6097"/>
    <cellStyle name="Normal 120 3 3 3 2" xfId="14357"/>
    <cellStyle name="Normal 120 3 3 4" xfId="10226"/>
    <cellStyle name="Normal 120 3 4" xfId="2653"/>
    <cellStyle name="Normal 120 3 4 2" xfId="6786"/>
    <cellStyle name="Normal 120 3 4 2 2" xfId="15046"/>
    <cellStyle name="Normal 120 3 4 3" xfId="10915"/>
    <cellStyle name="Normal 120 3 5" xfId="4721"/>
    <cellStyle name="Normal 120 3 5 2" xfId="12981"/>
    <cellStyle name="Normal 120 3 6" xfId="8850"/>
    <cellStyle name="Normal 120 4" xfId="821"/>
    <cellStyle name="Normal 120 4 2" xfId="2902"/>
    <cellStyle name="Normal 120 4 2 2" xfId="7034"/>
    <cellStyle name="Normal 120 4 2 2 2" xfId="15294"/>
    <cellStyle name="Normal 120 4 2 3" xfId="11163"/>
    <cellStyle name="Normal 120 4 3" xfId="4969"/>
    <cellStyle name="Normal 120 4 3 2" xfId="13229"/>
    <cellStyle name="Normal 120 4 4" xfId="9098"/>
    <cellStyle name="Normal 120 5" xfId="1512"/>
    <cellStyle name="Normal 120 5 2" xfId="3590"/>
    <cellStyle name="Normal 120 5 2 2" xfId="7722"/>
    <cellStyle name="Normal 120 5 2 2 2" xfId="15982"/>
    <cellStyle name="Normal 120 5 2 3" xfId="11851"/>
    <cellStyle name="Normal 120 5 3" xfId="5657"/>
    <cellStyle name="Normal 120 5 3 2" xfId="13917"/>
    <cellStyle name="Normal 120 5 4" xfId="9786"/>
    <cellStyle name="Normal 120 6" xfId="2210"/>
    <cellStyle name="Normal 120 6 2" xfId="6346"/>
    <cellStyle name="Normal 120 6 2 2" xfId="14606"/>
    <cellStyle name="Normal 120 6 3" xfId="10475"/>
    <cellStyle name="Normal 120 7" xfId="4280"/>
    <cellStyle name="Normal 120 7 2" xfId="12541"/>
    <cellStyle name="Normal 120 8" xfId="8410"/>
    <cellStyle name="Normal 121" xfId="121"/>
    <cellStyle name="Normal 121 2" xfId="348"/>
    <cellStyle name="Normal 121 2 2" xfId="1045"/>
    <cellStyle name="Normal 121 2 2 2" xfId="3123"/>
    <cellStyle name="Normal 121 2 2 2 2" xfId="7255"/>
    <cellStyle name="Normal 121 2 2 2 2 2" xfId="15515"/>
    <cellStyle name="Normal 121 2 2 2 3" xfId="11384"/>
    <cellStyle name="Normal 121 2 2 3" xfId="5190"/>
    <cellStyle name="Normal 121 2 2 3 2" xfId="13450"/>
    <cellStyle name="Normal 121 2 2 4" xfId="9319"/>
    <cellStyle name="Normal 121 2 3" xfId="1735"/>
    <cellStyle name="Normal 121 2 3 2" xfId="3811"/>
    <cellStyle name="Normal 121 2 3 2 2" xfId="7943"/>
    <cellStyle name="Normal 121 2 3 2 2 2" xfId="16203"/>
    <cellStyle name="Normal 121 2 3 2 3" xfId="12072"/>
    <cellStyle name="Normal 121 2 3 3" xfId="5878"/>
    <cellStyle name="Normal 121 2 3 3 2" xfId="14138"/>
    <cellStyle name="Normal 121 2 3 4" xfId="10007"/>
    <cellStyle name="Normal 121 2 4" xfId="2432"/>
    <cellStyle name="Normal 121 2 4 2" xfId="6567"/>
    <cellStyle name="Normal 121 2 4 2 2" xfId="14827"/>
    <cellStyle name="Normal 121 2 4 3" xfId="10696"/>
    <cellStyle name="Normal 121 2 5" xfId="4502"/>
    <cellStyle name="Normal 121 2 5 2" xfId="12762"/>
    <cellStyle name="Normal 121 2 6" xfId="8631"/>
    <cellStyle name="Normal 121 3" xfId="572"/>
    <cellStyle name="Normal 121 3 2" xfId="1269"/>
    <cellStyle name="Normal 121 3 2 2" xfId="3347"/>
    <cellStyle name="Normal 121 3 2 2 2" xfId="7479"/>
    <cellStyle name="Normal 121 3 2 2 2 2" xfId="15739"/>
    <cellStyle name="Normal 121 3 2 2 3" xfId="11608"/>
    <cellStyle name="Normal 121 3 2 3" xfId="5414"/>
    <cellStyle name="Normal 121 3 2 3 2" xfId="13674"/>
    <cellStyle name="Normal 121 3 2 4" xfId="9543"/>
    <cellStyle name="Normal 121 3 3" xfId="1955"/>
    <cellStyle name="Normal 121 3 3 2" xfId="4031"/>
    <cellStyle name="Normal 121 3 3 2 2" xfId="8163"/>
    <cellStyle name="Normal 121 3 3 2 2 2" xfId="16423"/>
    <cellStyle name="Normal 121 3 3 2 3" xfId="12292"/>
    <cellStyle name="Normal 121 3 3 3" xfId="6098"/>
    <cellStyle name="Normal 121 3 3 3 2" xfId="14358"/>
    <cellStyle name="Normal 121 3 3 4" xfId="10227"/>
    <cellStyle name="Normal 121 3 4" xfId="2654"/>
    <cellStyle name="Normal 121 3 4 2" xfId="6787"/>
    <cellStyle name="Normal 121 3 4 2 2" xfId="15047"/>
    <cellStyle name="Normal 121 3 4 3" xfId="10916"/>
    <cellStyle name="Normal 121 3 5" xfId="4722"/>
    <cellStyle name="Normal 121 3 5 2" xfId="12982"/>
    <cellStyle name="Normal 121 3 6" xfId="8851"/>
    <cellStyle name="Normal 121 4" xfId="822"/>
    <cellStyle name="Normal 121 4 2" xfId="2903"/>
    <cellStyle name="Normal 121 4 2 2" xfId="7035"/>
    <cellStyle name="Normal 121 4 2 2 2" xfId="15295"/>
    <cellStyle name="Normal 121 4 2 3" xfId="11164"/>
    <cellStyle name="Normal 121 4 3" xfId="4970"/>
    <cellStyle name="Normal 121 4 3 2" xfId="13230"/>
    <cellStyle name="Normal 121 4 4" xfId="9099"/>
    <cellStyle name="Normal 121 5" xfId="1513"/>
    <cellStyle name="Normal 121 5 2" xfId="3591"/>
    <cellStyle name="Normal 121 5 2 2" xfId="7723"/>
    <cellStyle name="Normal 121 5 2 2 2" xfId="15983"/>
    <cellStyle name="Normal 121 5 2 3" xfId="11852"/>
    <cellStyle name="Normal 121 5 3" xfId="5658"/>
    <cellStyle name="Normal 121 5 3 2" xfId="13918"/>
    <cellStyle name="Normal 121 5 4" xfId="9787"/>
    <cellStyle name="Normal 121 6" xfId="2211"/>
    <cellStyle name="Normal 121 6 2" xfId="6347"/>
    <cellStyle name="Normal 121 6 2 2" xfId="14607"/>
    <cellStyle name="Normal 121 6 3" xfId="10476"/>
    <cellStyle name="Normal 121 7" xfId="4281"/>
    <cellStyle name="Normal 121 7 2" xfId="12542"/>
    <cellStyle name="Normal 121 8" xfId="8411"/>
    <cellStyle name="Normal 122" xfId="122"/>
    <cellStyle name="Normal 122 2" xfId="349"/>
    <cellStyle name="Normal 122 2 2" xfId="1046"/>
    <cellStyle name="Normal 122 2 2 2" xfId="3124"/>
    <cellStyle name="Normal 122 2 2 2 2" xfId="7256"/>
    <cellStyle name="Normal 122 2 2 2 2 2" xfId="15516"/>
    <cellStyle name="Normal 122 2 2 2 3" xfId="11385"/>
    <cellStyle name="Normal 122 2 2 3" xfId="5191"/>
    <cellStyle name="Normal 122 2 2 3 2" xfId="13451"/>
    <cellStyle name="Normal 122 2 2 4" xfId="9320"/>
    <cellStyle name="Normal 122 2 3" xfId="1736"/>
    <cellStyle name="Normal 122 2 3 2" xfId="3812"/>
    <cellStyle name="Normal 122 2 3 2 2" xfId="7944"/>
    <cellStyle name="Normal 122 2 3 2 2 2" xfId="16204"/>
    <cellStyle name="Normal 122 2 3 2 3" xfId="12073"/>
    <cellStyle name="Normal 122 2 3 3" xfId="5879"/>
    <cellStyle name="Normal 122 2 3 3 2" xfId="14139"/>
    <cellStyle name="Normal 122 2 3 4" xfId="10008"/>
    <cellStyle name="Normal 122 2 4" xfId="2433"/>
    <cellStyle name="Normal 122 2 4 2" xfId="6568"/>
    <cellStyle name="Normal 122 2 4 2 2" xfId="14828"/>
    <cellStyle name="Normal 122 2 4 3" xfId="10697"/>
    <cellStyle name="Normal 122 2 5" xfId="4503"/>
    <cellStyle name="Normal 122 2 5 2" xfId="12763"/>
    <cellStyle name="Normal 122 2 6" xfId="8632"/>
    <cellStyle name="Normal 122 3" xfId="573"/>
    <cellStyle name="Normal 122 3 2" xfId="1270"/>
    <cellStyle name="Normal 122 3 2 2" xfId="3348"/>
    <cellStyle name="Normal 122 3 2 2 2" xfId="7480"/>
    <cellStyle name="Normal 122 3 2 2 2 2" xfId="15740"/>
    <cellStyle name="Normal 122 3 2 2 3" xfId="11609"/>
    <cellStyle name="Normal 122 3 2 3" xfId="5415"/>
    <cellStyle name="Normal 122 3 2 3 2" xfId="13675"/>
    <cellStyle name="Normal 122 3 2 4" xfId="9544"/>
    <cellStyle name="Normal 122 3 3" xfId="1956"/>
    <cellStyle name="Normal 122 3 3 2" xfId="4032"/>
    <cellStyle name="Normal 122 3 3 2 2" xfId="8164"/>
    <cellStyle name="Normal 122 3 3 2 2 2" xfId="16424"/>
    <cellStyle name="Normal 122 3 3 2 3" xfId="12293"/>
    <cellStyle name="Normal 122 3 3 3" xfId="6099"/>
    <cellStyle name="Normal 122 3 3 3 2" xfId="14359"/>
    <cellStyle name="Normal 122 3 3 4" xfId="10228"/>
    <cellStyle name="Normal 122 3 4" xfId="2655"/>
    <cellStyle name="Normal 122 3 4 2" xfId="6788"/>
    <cellStyle name="Normal 122 3 4 2 2" xfId="15048"/>
    <cellStyle name="Normal 122 3 4 3" xfId="10917"/>
    <cellStyle name="Normal 122 3 5" xfId="4723"/>
    <cellStyle name="Normal 122 3 5 2" xfId="12983"/>
    <cellStyle name="Normal 122 3 6" xfId="8852"/>
    <cellStyle name="Normal 122 4" xfId="823"/>
    <cellStyle name="Normal 122 4 2" xfId="2904"/>
    <cellStyle name="Normal 122 4 2 2" xfId="7036"/>
    <cellStyle name="Normal 122 4 2 2 2" xfId="15296"/>
    <cellStyle name="Normal 122 4 2 3" xfId="11165"/>
    <cellStyle name="Normal 122 4 3" xfId="4971"/>
    <cellStyle name="Normal 122 4 3 2" xfId="13231"/>
    <cellStyle name="Normal 122 4 4" xfId="9100"/>
    <cellStyle name="Normal 122 5" xfId="1514"/>
    <cellStyle name="Normal 122 5 2" xfId="3592"/>
    <cellStyle name="Normal 122 5 2 2" xfId="7724"/>
    <cellStyle name="Normal 122 5 2 2 2" xfId="15984"/>
    <cellStyle name="Normal 122 5 2 3" xfId="11853"/>
    <cellStyle name="Normal 122 5 3" xfId="5659"/>
    <cellStyle name="Normal 122 5 3 2" xfId="13919"/>
    <cellStyle name="Normal 122 5 4" xfId="9788"/>
    <cellStyle name="Normal 122 6" xfId="2212"/>
    <cellStyle name="Normal 122 6 2" xfId="6348"/>
    <cellStyle name="Normal 122 6 2 2" xfId="14608"/>
    <cellStyle name="Normal 122 6 3" xfId="10477"/>
    <cellStyle name="Normal 122 7" xfId="4282"/>
    <cellStyle name="Normal 122 7 2" xfId="12543"/>
    <cellStyle name="Normal 122 8" xfId="8412"/>
    <cellStyle name="Normal 123" xfId="123"/>
    <cellStyle name="Normal 123 2" xfId="350"/>
    <cellStyle name="Normal 123 2 2" xfId="1047"/>
    <cellStyle name="Normal 123 2 2 2" xfId="3125"/>
    <cellStyle name="Normal 123 2 2 2 2" xfId="7257"/>
    <cellStyle name="Normal 123 2 2 2 2 2" xfId="15517"/>
    <cellStyle name="Normal 123 2 2 2 3" xfId="11386"/>
    <cellStyle name="Normal 123 2 2 3" xfId="5192"/>
    <cellStyle name="Normal 123 2 2 3 2" xfId="13452"/>
    <cellStyle name="Normal 123 2 2 4" xfId="9321"/>
    <cellStyle name="Normal 123 2 3" xfId="1737"/>
    <cellStyle name="Normal 123 2 3 2" xfId="3813"/>
    <cellStyle name="Normal 123 2 3 2 2" xfId="7945"/>
    <cellStyle name="Normal 123 2 3 2 2 2" xfId="16205"/>
    <cellStyle name="Normal 123 2 3 2 3" xfId="12074"/>
    <cellStyle name="Normal 123 2 3 3" xfId="5880"/>
    <cellStyle name="Normal 123 2 3 3 2" xfId="14140"/>
    <cellStyle name="Normal 123 2 3 4" xfId="10009"/>
    <cellStyle name="Normal 123 2 4" xfId="2434"/>
    <cellStyle name="Normal 123 2 4 2" xfId="6569"/>
    <cellStyle name="Normal 123 2 4 2 2" xfId="14829"/>
    <cellStyle name="Normal 123 2 4 3" xfId="10698"/>
    <cellStyle name="Normal 123 2 5" xfId="4504"/>
    <cellStyle name="Normal 123 2 5 2" xfId="12764"/>
    <cellStyle name="Normal 123 2 6" xfId="8633"/>
    <cellStyle name="Normal 123 3" xfId="574"/>
    <cellStyle name="Normal 123 3 2" xfId="1271"/>
    <cellStyle name="Normal 123 3 2 2" xfId="3349"/>
    <cellStyle name="Normal 123 3 2 2 2" xfId="7481"/>
    <cellStyle name="Normal 123 3 2 2 2 2" xfId="15741"/>
    <cellStyle name="Normal 123 3 2 2 3" xfId="11610"/>
    <cellStyle name="Normal 123 3 2 3" xfId="5416"/>
    <cellStyle name="Normal 123 3 2 3 2" xfId="13676"/>
    <cellStyle name="Normal 123 3 2 4" xfId="9545"/>
    <cellStyle name="Normal 123 3 3" xfId="1957"/>
    <cellStyle name="Normal 123 3 3 2" xfId="4033"/>
    <cellStyle name="Normal 123 3 3 2 2" xfId="8165"/>
    <cellStyle name="Normal 123 3 3 2 2 2" xfId="16425"/>
    <cellStyle name="Normal 123 3 3 2 3" xfId="12294"/>
    <cellStyle name="Normal 123 3 3 3" xfId="6100"/>
    <cellStyle name="Normal 123 3 3 3 2" xfId="14360"/>
    <cellStyle name="Normal 123 3 3 4" xfId="10229"/>
    <cellStyle name="Normal 123 3 4" xfId="2656"/>
    <cellStyle name="Normal 123 3 4 2" xfId="6789"/>
    <cellStyle name="Normal 123 3 4 2 2" xfId="15049"/>
    <cellStyle name="Normal 123 3 4 3" xfId="10918"/>
    <cellStyle name="Normal 123 3 5" xfId="4724"/>
    <cellStyle name="Normal 123 3 5 2" xfId="12984"/>
    <cellStyle name="Normal 123 3 6" xfId="8853"/>
    <cellStyle name="Normal 123 4" xfId="824"/>
    <cellStyle name="Normal 123 4 2" xfId="2905"/>
    <cellStyle name="Normal 123 4 2 2" xfId="7037"/>
    <cellStyle name="Normal 123 4 2 2 2" xfId="15297"/>
    <cellStyle name="Normal 123 4 2 3" xfId="11166"/>
    <cellStyle name="Normal 123 4 3" xfId="4972"/>
    <cellStyle name="Normal 123 4 3 2" xfId="13232"/>
    <cellStyle name="Normal 123 4 4" xfId="9101"/>
    <cellStyle name="Normal 123 5" xfId="1515"/>
    <cellStyle name="Normal 123 5 2" xfId="3593"/>
    <cellStyle name="Normal 123 5 2 2" xfId="7725"/>
    <cellStyle name="Normal 123 5 2 2 2" xfId="15985"/>
    <cellStyle name="Normal 123 5 2 3" xfId="11854"/>
    <cellStyle name="Normal 123 5 3" xfId="5660"/>
    <cellStyle name="Normal 123 5 3 2" xfId="13920"/>
    <cellStyle name="Normal 123 5 4" xfId="9789"/>
    <cellStyle name="Normal 123 6" xfId="2213"/>
    <cellStyle name="Normal 123 6 2" xfId="6349"/>
    <cellStyle name="Normal 123 6 2 2" xfId="14609"/>
    <cellStyle name="Normal 123 6 3" xfId="10478"/>
    <cellStyle name="Normal 123 7" xfId="4283"/>
    <cellStyle name="Normal 123 7 2" xfId="12544"/>
    <cellStyle name="Normal 123 8" xfId="8413"/>
    <cellStyle name="Normal 124" xfId="124"/>
    <cellStyle name="Normal 124 2" xfId="351"/>
    <cellStyle name="Normal 124 2 2" xfId="1048"/>
    <cellStyle name="Normal 124 2 2 2" xfId="3126"/>
    <cellStyle name="Normal 124 2 2 2 2" xfId="7258"/>
    <cellStyle name="Normal 124 2 2 2 2 2" xfId="15518"/>
    <cellStyle name="Normal 124 2 2 2 3" xfId="11387"/>
    <cellStyle name="Normal 124 2 2 3" xfId="5193"/>
    <cellStyle name="Normal 124 2 2 3 2" xfId="13453"/>
    <cellStyle name="Normal 124 2 2 4" xfId="9322"/>
    <cellStyle name="Normal 124 2 3" xfId="1738"/>
    <cellStyle name="Normal 124 2 3 2" xfId="3814"/>
    <cellStyle name="Normal 124 2 3 2 2" xfId="7946"/>
    <cellStyle name="Normal 124 2 3 2 2 2" xfId="16206"/>
    <cellStyle name="Normal 124 2 3 2 3" xfId="12075"/>
    <cellStyle name="Normal 124 2 3 3" xfId="5881"/>
    <cellStyle name="Normal 124 2 3 3 2" xfId="14141"/>
    <cellStyle name="Normal 124 2 3 4" xfId="10010"/>
    <cellStyle name="Normal 124 2 4" xfId="2435"/>
    <cellStyle name="Normal 124 2 4 2" xfId="6570"/>
    <cellStyle name="Normal 124 2 4 2 2" xfId="14830"/>
    <cellStyle name="Normal 124 2 4 3" xfId="10699"/>
    <cellStyle name="Normal 124 2 5" xfId="4505"/>
    <cellStyle name="Normal 124 2 5 2" xfId="12765"/>
    <cellStyle name="Normal 124 2 6" xfId="8634"/>
    <cellStyle name="Normal 124 3" xfId="575"/>
    <cellStyle name="Normal 124 3 2" xfId="1272"/>
    <cellStyle name="Normal 124 3 2 2" xfId="3350"/>
    <cellStyle name="Normal 124 3 2 2 2" xfId="7482"/>
    <cellStyle name="Normal 124 3 2 2 2 2" xfId="15742"/>
    <cellStyle name="Normal 124 3 2 2 3" xfId="11611"/>
    <cellStyle name="Normal 124 3 2 3" xfId="5417"/>
    <cellStyle name="Normal 124 3 2 3 2" xfId="13677"/>
    <cellStyle name="Normal 124 3 2 4" xfId="9546"/>
    <cellStyle name="Normal 124 3 3" xfId="1958"/>
    <cellStyle name="Normal 124 3 3 2" xfId="4034"/>
    <cellStyle name="Normal 124 3 3 2 2" xfId="8166"/>
    <cellStyle name="Normal 124 3 3 2 2 2" xfId="16426"/>
    <cellStyle name="Normal 124 3 3 2 3" xfId="12295"/>
    <cellStyle name="Normal 124 3 3 3" xfId="6101"/>
    <cellStyle name="Normal 124 3 3 3 2" xfId="14361"/>
    <cellStyle name="Normal 124 3 3 4" xfId="10230"/>
    <cellStyle name="Normal 124 3 4" xfId="2657"/>
    <cellStyle name="Normal 124 3 4 2" xfId="6790"/>
    <cellStyle name="Normal 124 3 4 2 2" xfId="15050"/>
    <cellStyle name="Normal 124 3 4 3" xfId="10919"/>
    <cellStyle name="Normal 124 3 5" xfId="4725"/>
    <cellStyle name="Normal 124 3 5 2" xfId="12985"/>
    <cellStyle name="Normal 124 3 6" xfId="8854"/>
    <cellStyle name="Normal 124 4" xfId="825"/>
    <cellStyle name="Normal 124 4 2" xfId="2906"/>
    <cellStyle name="Normal 124 4 2 2" xfId="7038"/>
    <cellStyle name="Normal 124 4 2 2 2" xfId="15298"/>
    <cellStyle name="Normal 124 4 2 3" xfId="11167"/>
    <cellStyle name="Normal 124 4 3" xfId="4973"/>
    <cellStyle name="Normal 124 4 3 2" xfId="13233"/>
    <cellStyle name="Normal 124 4 4" xfId="9102"/>
    <cellStyle name="Normal 124 5" xfId="1516"/>
    <cellStyle name="Normal 124 5 2" xfId="3594"/>
    <cellStyle name="Normal 124 5 2 2" xfId="7726"/>
    <cellStyle name="Normal 124 5 2 2 2" xfId="15986"/>
    <cellStyle name="Normal 124 5 2 3" xfId="11855"/>
    <cellStyle name="Normal 124 5 3" xfId="5661"/>
    <cellStyle name="Normal 124 5 3 2" xfId="13921"/>
    <cellStyle name="Normal 124 5 4" xfId="9790"/>
    <cellStyle name="Normal 124 6" xfId="2214"/>
    <cellStyle name="Normal 124 6 2" xfId="6350"/>
    <cellStyle name="Normal 124 6 2 2" xfId="14610"/>
    <cellStyle name="Normal 124 6 3" xfId="10479"/>
    <cellStyle name="Normal 124 7" xfId="4284"/>
    <cellStyle name="Normal 124 7 2" xfId="12545"/>
    <cellStyle name="Normal 124 8" xfId="8414"/>
    <cellStyle name="Normal 125" xfId="125"/>
    <cellStyle name="Normal 125 2" xfId="352"/>
    <cellStyle name="Normal 125 2 2" xfId="1049"/>
    <cellStyle name="Normal 125 2 2 2" xfId="3127"/>
    <cellStyle name="Normal 125 2 2 2 2" xfId="7259"/>
    <cellStyle name="Normal 125 2 2 2 2 2" xfId="15519"/>
    <cellStyle name="Normal 125 2 2 2 3" xfId="11388"/>
    <cellStyle name="Normal 125 2 2 3" xfId="5194"/>
    <cellStyle name="Normal 125 2 2 3 2" xfId="13454"/>
    <cellStyle name="Normal 125 2 2 4" xfId="9323"/>
    <cellStyle name="Normal 125 2 3" xfId="1739"/>
    <cellStyle name="Normal 125 2 3 2" xfId="3815"/>
    <cellStyle name="Normal 125 2 3 2 2" xfId="7947"/>
    <cellStyle name="Normal 125 2 3 2 2 2" xfId="16207"/>
    <cellStyle name="Normal 125 2 3 2 3" xfId="12076"/>
    <cellStyle name="Normal 125 2 3 3" xfId="5882"/>
    <cellStyle name="Normal 125 2 3 3 2" xfId="14142"/>
    <cellStyle name="Normal 125 2 3 4" xfId="10011"/>
    <cellStyle name="Normal 125 2 4" xfId="2436"/>
    <cellStyle name="Normal 125 2 4 2" xfId="6571"/>
    <cellStyle name="Normal 125 2 4 2 2" xfId="14831"/>
    <cellStyle name="Normal 125 2 4 3" xfId="10700"/>
    <cellStyle name="Normal 125 2 5" xfId="4506"/>
    <cellStyle name="Normal 125 2 5 2" xfId="12766"/>
    <cellStyle name="Normal 125 2 6" xfId="8635"/>
    <cellStyle name="Normal 125 3" xfId="576"/>
    <cellStyle name="Normal 125 3 2" xfId="1273"/>
    <cellStyle name="Normal 125 3 2 2" xfId="3351"/>
    <cellStyle name="Normal 125 3 2 2 2" xfId="7483"/>
    <cellStyle name="Normal 125 3 2 2 2 2" xfId="15743"/>
    <cellStyle name="Normal 125 3 2 2 3" xfId="11612"/>
    <cellStyle name="Normal 125 3 2 3" xfId="5418"/>
    <cellStyle name="Normal 125 3 2 3 2" xfId="13678"/>
    <cellStyle name="Normal 125 3 2 4" xfId="9547"/>
    <cellStyle name="Normal 125 3 3" xfId="1959"/>
    <cellStyle name="Normal 125 3 3 2" xfId="4035"/>
    <cellStyle name="Normal 125 3 3 2 2" xfId="8167"/>
    <cellStyle name="Normal 125 3 3 2 2 2" xfId="16427"/>
    <cellStyle name="Normal 125 3 3 2 3" xfId="12296"/>
    <cellStyle name="Normal 125 3 3 3" xfId="6102"/>
    <cellStyle name="Normal 125 3 3 3 2" xfId="14362"/>
    <cellStyle name="Normal 125 3 3 4" xfId="10231"/>
    <cellStyle name="Normal 125 3 4" xfId="2658"/>
    <cellStyle name="Normal 125 3 4 2" xfId="6791"/>
    <cellStyle name="Normal 125 3 4 2 2" xfId="15051"/>
    <cellStyle name="Normal 125 3 4 3" xfId="10920"/>
    <cellStyle name="Normal 125 3 5" xfId="4726"/>
    <cellStyle name="Normal 125 3 5 2" xfId="12986"/>
    <cellStyle name="Normal 125 3 6" xfId="8855"/>
    <cellStyle name="Normal 125 4" xfId="826"/>
    <cellStyle name="Normal 125 4 2" xfId="2907"/>
    <cellStyle name="Normal 125 4 2 2" xfId="7039"/>
    <cellStyle name="Normal 125 4 2 2 2" xfId="15299"/>
    <cellStyle name="Normal 125 4 2 3" xfId="11168"/>
    <cellStyle name="Normal 125 4 3" xfId="4974"/>
    <cellStyle name="Normal 125 4 3 2" xfId="13234"/>
    <cellStyle name="Normal 125 4 4" xfId="9103"/>
    <cellStyle name="Normal 125 5" xfId="1517"/>
    <cellStyle name="Normal 125 5 2" xfId="3595"/>
    <cellStyle name="Normal 125 5 2 2" xfId="7727"/>
    <cellStyle name="Normal 125 5 2 2 2" xfId="15987"/>
    <cellStyle name="Normal 125 5 2 3" xfId="11856"/>
    <cellStyle name="Normal 125 5 3" xfId="5662"/>
    <cellStyle name="Normal 125 5 3 2" xfId="13922"/>
    <cellStyle name="Normal 125 5 4" xfId="9791"/>
    <cellStyle name="Normal 125 6" xfId="2215"/>
    <cellStyle name="Normal 125 6 2" xfId="6351"/>
    <cellStyle name="Normal 125 6 2 2" xfId="14611"/>
    <cellStyle name="Normal 125 6 3" xfId="10480"/>
    <cellStyle name="Normal 125 7" xfId="4285"/>
    <cellStyle name="Normal 125 7 2" xfId="12546"/>
    <cellStyle name="Normal 125 8" xfId="8415"/>
    <cellStyle name="Normal 126" xfId="126"/>
    <cellStyle name="Normal 126 2" xfId="353"/>
    <cellStyle name="Normal 126 2 2" xfId="1050"/>
    <cellStyle name="Normal 126 2 2 2" xfId="3128"/>
    <cellStyle name="Normal 126 2 2 2 2" xfId="7260"/>
    <cellStyle name="Normal 126 2 2 2 2 2" xfId="15520"/>
    <cellStyle name="Normal 126 2 2 2 3" xfId="11389"/>
    <cellStyle name="Normal 126 2 2 3" xfId="5195"/>
    <cellStyle name="Normal 126 2 2 3 2" xfId="13455"/>
    <cellStyle name="Normal 126 2 2 4" xfId="9324"/>
    <cellStyle name="Normal 126 2 3" xfId="1740"/>
    <cellStyle name="Normal 126 2 3 2" xfId="3816"/>
    <cellStyle name="Normal 126 2 3 2 2" xfId="7948"/>
    <cellStyle name="Normal 126 2 3 2 2 2" xfId="16208"/>
    <cellStyle name="Normal 126 2 3 2 3" xfId="12077"/>
    <cellStyle name="Normal 126 2 3 3" xfId="5883"/>
    <cellStyle name="Normal 126 2 3 3 2" xfId="14143"/>
    <cellStyle name="Normal 126 2 3 4" xfId="10012"/>
    <cellStyle name="Normal 126 2 4" xfId="2437"/>
    <cellStyle name="Normal 126 2 4 2" xfId="6572"/>
    <cellStyle name="Normal 126 2 4 2 2" xfId="14832"/>
    <cellStyle name="Normal 126 2 4 3" xfId="10701"/>
    <cellStyle name="Normal 126 2 5" xfId="4507"/>
    <cellStyle name="Normal 126 2 5 2" xfId="12767"/>
    <cellStyle name="Normal 126 2 6" xfId="8636"/>
    <cellStyle name="Normal 126 3" xfId="577"/>
    <cellStyle name="Normal 126 3 2" xfId="1274"/>
    <cellStyle name="Normal 126 3 2 2" xfId="3352"/>
    <cellStyle name="Normal 126 3 2 2 2" xfId="7484"/>
    <cellStyle name="Normal 126 3 2 2 2 2" xfId="15744"/>
    <cellStyle name="Normal 126 3 2 2 3" xfId="11613"/>
    <cellStyle name="Normal 126 3 2 3" xfId="5419"/>
    <cellStyle name="Normal 126 3 2 3 2" xfId="13679"/>
    <cellStyle name="Normal 126 3 2 4" xfId="9548"/>
    <cellStyle name="Normal 126 3 3" xfId="1960"/>
    <cellStyle name="Normal 126 3 3 2" xfId="4036"/>
    <cellStyle name="Normal 126 3 3 2 2" xfId="8168"/>
    <cellStyle name="Normal 126 3 3 2 2 2" xfId="16428"/>
    <cellStyle name="Normal 126 3 3 2 3" xfId="12297"/>
    <cellStyle name="Normal 126 3 3 3" xfId="6103"/>
    <cellStyle name="Normal 126 3 3 3 2" xfId="14363"/>
    <cellStyle name="Normal 126 3 3 4" xfId="10232"/>
    <cellStyle name="Normal 126 3 4" xfId="2659"/>
    <cellStyle name="Normal 126 3 4 2" xfId="6792"/>
    <cellStyle name="Normal 126 3 4 2 2" xfId="15052"/>
    <cellStyle name="Normal 126 3 4 3" xfId="10921"/>
    <cellStyle name="Normal 126 3 5" xfId="4727"/>
    <cellStyle name="Normal 126 3 5 2" xfId="12987"/>
    <cellStyle name="Normal 126 3 6" xfId="8856"/>
    <cellStyle name="Normal 126 4" xfId="827"/>
    <cellStyle name="Normal 126 4 2" xfId="2908"/>
    <cellStyle name="Normal 126 4 2 2" xfId="7040"/>
    <cellStyle name="Normal 126 4 2 2 2" xfId="15300"/>
    <cellStyle name="Normal 126 4 2 3" xfId="11169"/>
    <cellStyle name="Normal 126 4 3" xfId="4975"/>
    <cellStyle name="Normal 126 4 3 2" xfId="13235"/>
    <cellStyle name="Normal 126 4 4" xfId="9104"/>
    <cellStyle name="Normal 126 5" xfId="1518"/>
    <cellStyle name="Normal 126 5 2" xfId="3596"/>
    <cellStyle name="Normal 126 5 2 2" xfId="7728"/>
    <cellStyle name="Normal 126 5 2 2 2" xfId="15988"/>
    <cellStyle name="Normal 126 5 2 3" xfId="11857"/>
    <cellStyle name="Normal 126 5 3" xfId="5663"/>
    <cellStyle name="Normal 126 5 3 2" xfId="13923"/>
    <cellStyle name="Normal 126 5 4" xfId="9792"/>
    <cellStyle name="Normal 126 6" xfId="2216"/>
    <cellStyle name="Normal 126 6 2" xfId="6352"/>
    <cellStyle name="Normal 126 6 2 2" xfId="14612"/>
    <cellStyle name="Normal 126 6 3" xfId="10481"/>
    <cellStyle name="Normal 126 7" xfId="4286"/>
    <cellStyle name="Normal 126 7 2" xfId="12547"/>
    <cellStyle name="Normal 126 8" xfId="8416"/>
    <cellStyle name="Normal 127" xfId="127"/>
    <cellStyle name="Normal 127 2" xfId="354"/>
    <cellStyle name="Normal 127 2 2" xfId="1051"/>
    <cellStyle name="Normal 127 2 2 2" xfId="3129"/>
    <cellStyle name="Normal 127 2 2 2 2" xfId="7261"/>
    <cellStyle name="Normal 127 2 2 2 2 2" xfId="15521"/>
    <cellStyle name="Normal 127 2 2 2 3" xfId="11390"/>
    <cellStyle name="Normal 127 2 2 3" xfId="5196"/>
    <cellStyle name="Normal 127 2 2 3 2" xfId="13456"/>
    <cellStyle name="Normal 127 2 2 4" xfId="9325"/>
    <cellStyle name="Normal 127 2 3" xfId="1741"/>
    <cellStyle name="Normal 127 2 3 2" xfId="3817"/>
    <cellStyle name="Normal 127 2 3 2 2" xfId="7949"/>
    <cellStyle name="Normal 127 2 3 2 2 2" xfId="16209"/>
    <cellStyle name="Normal 127 2 3 2 3" xfId="12078"/>
    <cellStyle name="Normal 127 2 3 3" xfId="5884"/>
    <cellStyle name="Normal 127 2 3 3 2" xfId="14144"/>
    <cellStyle name="Normal 127 2 3 4" xfId="10013"/>
    <cellStyle name="Normal 127 2 4" xfId="2438"/>
    <cellStyle name="Normal 127 2 4 2" xfId="6573"/>
    <cellStyle name="Normal 127 2 4 2 2" xfId="14833"/>
    <cellStyle name="Normal 127 2 4 3" xfId="10702"/>
    <cellStyle name="Normal 127 2 5" xfId="4508"/>
    <cellStyle name="Normal 127 2 5 2" xfId="12768"/>
    <cellStyle name="Normal 127 2 6" xfId="8637"/>
    <cellStyle name="Normal 127 3" xfId="578"/>
    <cellStyle name="Normal 127 3 2" xfId="1275"/>
    <cellStyle name="Normal 127 3 2 2" xfId="3353"/>
    <cellStyle name="Normal 127 3 2 2 2" xfId="7485"/>
    <cellStyle name="Normal 127 3 2 2 2 2" xfId="15745"/>
    <cellStyle name="Normal 127 3 2 2 3" xfId="11614"/>
    <cellStyle name="Normal 127 3 2 3" xfId="5420"/>
    <cellStyle name="Normal 127 3 2 3 2" xfId="13680"/>
    <cellStyle name="Normal 127 3 2 4" xfId="9549"/>
    <cellStyle name="Normal 127 3 3" xfId="1961"/>
    <cellStyle name="Normal 127 3 3 2" xfId="4037"/>
    <cellStyle name="Normal 127 3 3 2 2" xfId="8169"/>
    <cellStyle name="Normal 127 3 3 2 2 2" xfId="16429"/>
    <cellStyle name="Normal 127 3 3 2 3" xfId="12298"/>
    <cellStyle name="Normal 127 3 3 3" xfId="6104"/>
    <cellStyle name="Normal 127 3 3 3 2" xfId="14364"/>
    <cellStyle name="Normal 127 3 3 4" xfId="10233"/>
    <cellStyle name="Normal 127 3 4" xfId="2660"/>
    <cellStyle name="Normal 127 3 4 2" xfId="6793"/>
    <cellStyle name="Normal 127 3 4 2 2" xfId="15053"/>
    <cellStyle name="Normal 127 3 4 3" xfId="10922"/>
    <cellStyle name="Normal 127 3 5" xfId="4728"/>
    <cellStyle name="Normal 127 3 5 2" xfId="12988"/>
    <cellStyle name="Normal 127 3 6" xfId="8857"/>
    <cellStyle name="Normal 127 4" xfId="828"/>
    <cellStyle name="Normal 127 4 2" xfId="2909"/>
    <cellStyle name="Normal 127 4 2 2" xfId="7041"/>
    <cellStyle name="Normal 127 4 2 2 2" xfId="15301"/>
    <cellStyle name="Normal 127 4 2 3" xfId="11170"/>
    <cellStyle name="Normal 127 4 3" xfId="4976"/>
    <cellStyle name="Normal 127 4 3 2" xfId="13236"/>
    <cellStyle name="Normal 127 4 4" xfId="9105"/>
    <cellStyle name="Normal 127 5" xfId="1519"/>
    <cellStyle name="Normal 127 5 2" xfId="3597"/>
    <cellStyle name="Normal 127 5 2 2" xfId="7729"/>
    <cellStyle name="Normal 127 5 2 2 2" xfId="15989"/>
    <cellStyle name="Normal 127 5 2 3" xfId="11858"/>
    <cellStyle name="Normal 127 5 3" xfId="5664"/>
    <cellStyle name="Normal 127 5 3 2" xfId="13924"/>
    <cellStyle name="Normal 127 5 4" xfId="9793"/>
    <cellStyle name="Normal 127 6" xfId="2217"/>
    <cellStyle name="Normal 127 6 2" xfId="6353"/>
    <cellStyle name="Normal 127 6 2 2" xfId="14613"/>
    <cellStyle name="Normal 127 6 3" xfId="10482"/>
    <cellStyle name="Normal 127 7" xfId="4287"/>
    <cellStyle name="Normal 127 7 2" xfId="12548"/>
    <cellStyle name="Normal 127 8" xfId="8417"/>
    <cellStyle name="Normal 128" xfId="128"/>
    <cellStyle name="Normal 128 2" xfId="355"/>
    <cellStyle name="Normal 128 2 2" xfId="1052"/>
    <cellStyle name="Normal 128 2 2 2" xfId="3130"/>
    <cellStyle name="Normal 128 2 2 2 2" xfId="7262"/>
    <cellStyle name="Normal 128 2 2 2 2 2" xfId="15522"/>
    <cellStyle name="Normal 128 2 2 2 3" xfId="11391"/>
    <cellStyle name="Normal 128 2 2 3" xfId="5197"/>
    <cellStyle name="Normal 128 2 2 3 2" xfId="13457"/>
    <cellStyle name="Normal 128 2 2 4" xfId="9326"/>
    <cellStyle name="Normal 128 2 3" xfId="1742"/>
    <cellStyle name="Normal 128 2 3 2" xfId="3818"/>
    <cellStyle name="Normal 128 2 3 2 2" xfId="7950"/>
    <cellStyle name="Normal 128 2 3 2 2 2" xfId="16210"/>
    <cellStyle name="Normal 128 2 3 2 3" xfId="12079"/>
    <cellStyle name="Normal 128 2 3 3" xfId="5885"/>
    <cellStyle name="Normal 128 2 3 3 2" xfId="14145"/>
    <cellStyle name="Normal 128 2 3 4" xfId="10014"/>
    <cellStyle name="Normal 128 2 4" xfId="2439"/>
    <cellStyle name="Normal 128 2 4 2" xfId="6574"/>
    <cellStyle name="Normal 128 2 4 2 2" xfId="14834"/>
    <cellStyle name="Normal 128 2 4 3" xfId="10703"/>
    <cellStyle name="Normal 128 2 5" xfId="4509"/>
    <cellStyle name="Normal 128 2 5 2" xfId="12769"/>
    <cellStyle name="Normal 128 2 6" xfId="8638"/>
    <cellStyle name="Normal 128 3" xfId="579"/>
    <cellStyle name="Normal 128 3 2" xfId="1276"/>
    <cellStyle name="Normal 128 3 2 2" xfId="3354"/>
    <cellStyle name="Normal 128 3 2 2 2" xfId="7486"/>
    <cellStyle name="Normal 128 3 2 2 2 2" xfId="15746"/>
    <cellStyle name="Normal 128 3 2 2 3" xfId="11615"/>
    <cellStyle name="Normal 128 3 2 3" xfId="5421"/>
    <cellStyle name="Normal 128 3 2 3 2" xfId="13681"/>
    <cellStyle name="Normal 128 3 2 4" xfId="9550"/>
    <cellStyle name="Normal 128 3 3" xfId="1962"/>
    <cellStyle name="Normal 128 3 3 2" xfId="4038"/>
    <cellStyle name="Normal 128 3 3 2 2" xfId="8170"/>
    <cellStyle name="Normal 128 3 3 2 2 2" xfId="16430"/>
    <cellStyle name="Normal 128 3 3 2 3" xfId="12299"/>
    <cellStyle name="Normal 128 3 3 3" xfId="6105"/>
    <cellStyle name="Normal 128 3 3 3 2" xfId="14365"/>
    <cellStyle name="Normal 128 3 3 4" xfId="10234"/>
    <cellStyle name="Normal 128 3 4" xfId="2661"/>
    <cellStyle name="Normal 128 3 4 2" xfId="6794"/>
    <cellStyle name="Normal 128 3 4 2 2" xfId="15054"/>
    <cellStyle name="Normal 128 3 4 3" xfId="10923"/>
    <cellStyle name="Normal 128 3 5" xfId="4729"/>
    <cellStyle name="Normal 128 3 5 2" xfId="12989"/>
    <cellStyle name="Normal 128 3 6" xfId="8858"/>
    <cellStyle name="Normal 128 4" xfId="829"/>
    <cellStyle name="Normal 128 4 2" xfId="2910"/>
    <cellStyle name="Normal 128 4 2 2" xfId="7042"/>
    <cellStyle name="Normal 128 4 2 2 2" xfId="15302"/>
    <cellStyle name="Normal 128 4 2 3" xfId="11171"/>
    <cellStyle name="Normal 128 4 3" xfId="4977"/>
    <cellStyle name="Normal 128 4 3 2" xfId="13237"/>
    <cellStyle name="Normal 128 4 4" xfId="9106"/>
    <cellStyle name="Normal 128 5" xfId="1520"/>
    <cellStyle name="Normal 128 5 2" xfId="3598"/>
    <cellStyle name="Normal 128 5 2 2" xfId="7730"/>
    <cellStyle name="Normal 128 5 2 2 2" xfId="15990"/>
    <cellStyle name="Normal 128 5 2 3" xfId="11859"/>
    <cellStyle name="Normal 128 5 3" xfId="5665"/>
    <cellStyle name="Normal 128 5 3 2" xfId="13925"/>
    <cellStyle name="Normal 128 5 4" xfId="9794"/>
    <cellStyle name="Normal 128 6" xfId="2218"/>
    <cellStyle name="Normal 128 6 2" xfId="6354"/>
    <cellStyle name="Normal 128 6 2 2" xfId="14614"/>
    <cellStyle name="Normal 128 6 3" xfId="10483"/>
    <cellStyle name="Normal 128 7" xfId="4288"/>
    <cellStyle name="Normal 128 7 2" xfId="12549"/>
    <cellStyle name="Normal 128 8" xfId="8418"/>
    <cellStyle name="Normal 129" xfId="129"/>
    <cellStyle name="Normal 129 2" xfId="356"/>
    <cellStyle name="Normal 129 2 2" xfId="1053"/>
    <cellStyle name="Normal 129 2 2 2" xfId="3131"/>
    <cellStyle name="Normal 129 2 2 2 2" xfId="7263"/>
    <cellStyle name="Normal 129 2 2 2 2 2" xfId="15523"/>
    <cellStyle name="Normal 129 2 2 2 3" xfId="11392"/>
    <cellStyle name="Normal 129 2 2 3" xfId="5198"/>
    <cellStyle name="Normal 129 2 2 3 2" xfId="13458"/>
    <cellStyle name="Normal 129 2 2 4" xfId="9327"/>
    <cellStyle name="Normal 129 2 3" xfId="1743"/>
    <cellStyle name="Normal 129 2 3 2" xfId="3819"/>
    <cellStyle name="Normal 129 2 3 2 2" xfId="7951"/>
    <cellStyle name="Normal 129 2 3 2 2 2" xfId="16211"/>
    <cellStyle name="Normal 129 2 3 2 3" xfId="12080"/>
    <cellStyle name="Normal 129 2 3 3" xfId="5886"/>
    <cellStyle name="Normal 129 2 3 3 2" xfId="14146"/>
    <cellStyle name="Normal 129 2 3 4" xfId="10015"/>
    <cellStyle name="Normal 129 2 4" xfId="2440"/>
    <cellStyle name="Normal 129 2 4 2" xfId="6575"/>
    <cellStyle name="Normal 129 2 4 2 2" xfId="14835"/>
    <cellStyle name="Normal 129 2 4 3" xfId="10704"/>
    <cellStyle name="Normal 129 2 5" xfId="4510"/>
    <cellStyle name="Normal 129 2 5 2" xfId="12770"/>
    <cellStyle name="Normal 129 2 6" xfId="8639"/>
    <cellStyle name="Normal 129 3" xfId="580"/>
    <cellStyle name="Normal 129 3 2" xfId="1277"/>
    <cellStyle name="Normal 129 3 2 2" xfId="3355"/>
    <cellStyle name="Normal 129 3 2 2 2" xfId="7487"/>
    <cellStyle name="Normal 129 3 2 2 2 2" xfId="15747"/>
    <cellStyle name="Normal 129 3 2 2 3" xfId="11616"/>
    <cellStyle name="Normal 129 3 2 3" xfId="5422"/>
    <cellStyle name="Normal 129 3 2 3 2" xfId="13682"/>
    <cellStyle name="Normal 129 3 2 4" xfId="9551"/>
    <cellStyle name="Normal 129 3 3" xfId="1963"/>
    <cellStyle name="Normal 129 3 3 2" xfId="4039"/>
    <cellStyle name="Normal 129 3 3 2 2" xfId="8171"/>
    <cellStyle name="Normal 129 3 3 2 2 2" xfId="16431"/>
    <cellStyle name="Normal 129 3 3 2 3" xfId="12300"/>
    <cellStyle name="Normal 129 3 3 3" xfId="6106"/>
    <cellStyle name="Normal 129 3 3 3 2" xfId="14366"/>
    <cellStyle name="Normal 129 3 3 4" xfId="10235"/>
    <cellStyle name="Normal 129 3 4" xfId="2662"/>
    <cellStyle name="Normal 129 3 4 2" xfId="6795"/>
    <cellStyle name="Normal 129 3 4 2 2" xfId="15055"/>
    <cellStyle name="Normal 129 3 4 3" xfId="10924"/>
    <cellStyle name="Normal 129 3 5" xfId="4730"/>
    <cellStyle name="Normal 129 3 5 2" xfId="12990"/>
    <cellStyle name="Normal 129 3 6" xfId="8859"/>
    <cellStyle name="Normal 129 4" xfId="830"/>
    <cellStyle name="Normal 129 4 2" xfId="2911"/>
    <cellStyle name="Normal 129 4 2 2" xfId="7043"/>
    <cellStyle name="Normal 129 4 2 2 2" xfId="15303"/>
    <cellStyle name="Normal 129 4 2 3" xfId="11172"/>
    <cellStyle name="Normal 129 4 3" xfId="4978"/>
    <cellStyle name="Normal 129 4 3 2" xfId="13238"/>
    <cellStyle name="Normal 129 4 4" xfId="9107"/>
    <cellStyle name="Normal 129 5" xfId="1521"/>
    <cellStyle name="Normal 129 5 2" xfId="3599"/>
    <cellStyle name="Normal 129 5 2 2" xfId="7731"/>
    <cellStyle name="Normal 129 5 2 2 2" xfId="15991"/>
    <cellStyle name="Normal 129 5 2 3" xfId="11860"/>
    <cellStyle name="Normal 129 5 3" xfId="5666"/>
    <cellStyle name="Normal 129 5 3 2" xfId="13926"/>
    <cellStyle name="Normal 129 5 4" xfId="9795"/>
    <cellStyle name="Normal 129 6" xfId="2219"/>
    <cellStyle name="Normal 129 6 2" xfId="6355"/>
    <cellStyle name="Normal 129 6 2 2" xfId="14615"/>
    <cellStyle name="Normal 129 6 3" xfId="10484"/>
    <cellStyle name="Normal 129 7" xfId="4289"/>
    <cellStyle name="Normal 129 7 2" xfId="12550"/>
    <cellStyle name="Normal 129 8" xfId="8419"/>
    <cellStyle name="Normal 13" xfId="14"/>
    <cellStyle name="Normal 13 2" xfId="241"/>
    <cellStyle name="Normal 13 2 2" xfId="938"/>
    <cellStyle name="Normal 13 2 2 2" xfId="3016"/>
    <cellStyle name="Normal 13 2 2 2 2" xfId="7148"/>
    <cellStyle name="Normal 13 2 2 2 2 2" xfId="15408"/>
    <cellStyle name="Normal 13 2 2 2 3" xfId="11277"/>
    <cellStyle name="Normal 13 2 2 3" xfId="5083"/>
    <cellStyle name="Normal 13 2 2 3 2" xfId="13343"/>
    <cellStyle name="Normal 13 2 2 4" xfId="9212"/>
    <cellStyle name="Normal 13 2 3" xfId="1628"/>
    <cellStyle name="Normal 13 2 3 2" xfId="3704"/>
    <cellStyle name="Normal 13 2 3 2 2" xfId="7836"/>
    <cellStyle name="Normal 13 2 3 2 2 2" xfId="16096"/>
    <cellStyle name="Normal 13 2 3 2 3" xfId="11965"/>
    <cellStyle name="Normal 13 2 3 3" xfId="5771"/>
    <cellStyle name="Normal 13 2 3 3 2" xfId="14031"/>
    <cellStyle name="Normal 13 2 3 4" xfId="9900"/>
    <cellStyle name="Normal 13 2 4" xfId="2325"/>
    <cellStyle name="Normal 13 2 4 2" xfId="6460"/>
    <cellStyle name="Normal 13 2 4 2 2" xfId="14720"/>
    <cellStyle name="Normal 13 2 4 3" xfId="10589"/>
    <cellStyle name="Normal 13 2 5" xfId="4395"/>
    <cellStyle name="Normal 13 2 5 2" xfId="12655"/>
    <cellStyle name="Normal 13 2 6" xfId="8524"/>
    <cellStyle name="Normal 13 3" xfId="465"/>
    <cellStyle name="Normal 13 3 2" xfId="1162"/>
    <cellStyle name="Normal 13 3 2 2" xfId="3240"/>
    <cellStyle name="Normal 13 3 2 2 2" xfId="7372"/>
    <cellStyle name="Normal 13 3 2 2 2 2" xfId="15632"/>
    <cellStyle name="Normal 13 3 2 2 3" xfId="11501"/>
    <cellStyle name="Normal 13 3 2 3" xfId="5307"/>
    <cellStyle name="Normal 13 3 2 3 2" xfId="13567"/>
    <cellStyle name="Normal 13 3 2 4" xfId="9436"/>
    <cellStyle name="Normal 13 3 3" xfId="1848"/>
    <cellStyle name="Normal 13 3 3 2" xfId="3924"/>
    <cellStyle name="Normal 13 3 3 2 2" xfId="8056"/>
    <cellStyle name="Normal 13 3 3 2 2 2" xfId="16316"/>
    <cellStyle name="Normal 13 3 3 2 3" xfId="12185"/>
    <cellStyle name="Normal 13 3 3 3" xfId="5991"/>
    <cellStyle name="Normal 13 3 3 3 2" xfId="14251"/>
    <cellStyle name="Normal 13 3 3 4" xfId="10120"/>
    <cellStyle name="Normal 13 3 4" xfId="2547"/>
    <cellStyle name="Normal 13 3 4 2" xfId="6680"/>
    <cellStyle name="Normal 13 3 4 2 2" xfId="14940"/>
    <cellStyle name="Normal 13 3 4 3" xfId="10809"/>
    <cellStyle name="Normal 13 3 5" xfId="4615"/>
    <cellStyle name="Normal 13 3 5 2" xfId="12875"/>
    <cellStyle name="Normal 13 3 6" xfId="8744"/>
    <cellStyle name="Normal 13 4" xfId="715"/>
    <cellStyle name="Normal 13 4 2" xfId="2796"/>
    <cellStyle name="Normal 13 4 2 2" xfId="6928"/>
    <cellStyle name="Normal 13 4 2 2 2" xfId="15188"/>
    <cellStyle name="Normal 13 4 2 3" xfId="11057"/>
    <cellStyle name="Normal 13 4 3" xfId="4863"/>
    <cellStyle name="Normal 13 4 3 2" xfId="13123"/>
    <cellStyle name="Normal 13 4 4" xfId="8992"/>
    <cellStyle name="Normal 13 5" xfId="1406"/>
    <cellStyle name="Normal 13 5 2" xfId="3484"/>
    <cellStyle name="Normal 13 5 2 2" xfId="7616"/>
    <cellStyle name="Normal 13 5 2 2 2" xfId="15876"/>
    <cellStyle name="Normal 13 5 2 3" xfId="11745"/>
    <cellStyle name="Normal 13 5 3" xfId="5551"/>
    <cellStyle name="Normal 13 5 3 2" xfId="13811"/>
    <cellStyle name="Normal 13 5 4" xfId="9680"/>
    <cellStyle name="Normal 13 6" xfId="2104"/>
    <cellStyle name="Normal 13 6 2" xfId="6240"/>
    <cellStyle name="Normal 13 6 2 2" xfId="14500"/>
    <cellStyle name="Normal 13 6 3" xfId="10369"/>
    <cellStyle name="Normal 13 7" xfId="4174"/>
    <cellStyle name="Normal 13 7 2" xfId="12435"/>
    <cellStyle name="Normal 13 8" xfId="8304"/>
    <cellStyle name="Normal 130" xfId="130"/>
    <cellStyle name="Normal 130 2" xfId="357"/>
    <cellStyle name="Normal 130 2 2" xfId="1054"/>
    <cellStyle name="Normal 130 2 2 2" xfId="3132"/>
    <cellStyle name="Normal 130 2 2 2 2" xfId="7264"/>
    <cellStyle name="Normal 130 2 2 2 2 2" xfId="15524"/>
    <cellStyle name="Normal 130 2 2 2 3" xfId="11393"/>
    <cellStyle name="Normal 130 2 2 3" xfId="5199"/>
    <cellStyle name="Normal 130 2 2 3 2" xfId="13459"/>
    <cellStyle name="Normal 130 2 2 4" xfId="9328"/>
    <cellStyle name="Normal 130 2 3" xfId="1744"/>
    <cellStyle name="Normal 130 2 3 2" xfId="3820"/>
    <cellStyle name="Normal 130 2 3 2 2" xfId="7952"/>
    <cellStyle name="Normal 130 2 3 2 2 2" xfId="16212"/>
    <cellStyle name="Normal 130 2 3 2 3" xfId="12081"/>
    <cellStyle name="Normal 130 2 3 3" xfId="5887"/>
    <cellStyle name="Normal 130 2 3 3 2" xfId="14147"/>
    <cellStyle name="Normal 130 2 3 4" xfId="10016"/>
    <cellStyle name="Normal 130 2 4" xfId="2441"/>
    <cellStyle name="Normal 130 2 4 2" xfId="6576"/>
    <cellStyle name="Normal 130 2 4 2 2" xfId="14836"/>
    <cellStyle name="Normal 130 2 4 3" xfId="10705"/>
    <cellStyle name="Normal 130 2 5" xfId="4511"/>
    <cellStyle name="Normal 130 2 5 2" xfId="12771"/>
    <cellStyle name="Normal 130 2 6" xfId="8640"/>
    <cellStyle name="Normal 130 3" xfId="581"/>
    <cellStyle name="Normal 130 3 2" xfId="1278"/>
    <cellStyle name="Normal 130 3 2 2" xfId="3356"/>
    <cellStyle name="Normal 130 3 2 2 2" xfId="7488"/>
    <cellStyle name="Normal 130 3 2 2 2 2" xfId="15748"/>
    <cellStyle name="Normal 130 3 2 2 3" xfId="11617"/>
    <cellStyle name="Normal 130 3 2 3" xfId="5423"/>
    <cellStyle name="Normal 130 3 2 3 2" xfId="13683"/>
    <cellStyle name="Normal 130 3 2 4" xfId="9552"/>
    <cellStyle name="Normal 130 3 3" xfId="1964"/>
    <cellStyle name="Normal 130 3 3 2" xfId="4040"/>
    <cellStyle name="Normal 130 3 3 2 2" xfId="8172"/>
    <cellStyle name="Normal 130 3 3 2 2 2" xfId="16432"/>
    <cellStyle name="Normal 130 3 3 2 3" xfId="12301"/>
    <cellStyle name="Normal 130 3 3 3" xfId="6107"/>
    <cellStyle name="Normal 130 3 3 3 2" xfId="14367"/>
    <cellStyle name="Normal 130 3 3 4" xfId="10236"/>
    <cellStyle name="Normal 130 3 4" xfId="2663"/>
    <cellStyle name="Normal 130 3 4 2" xfId="6796"/>
    <cellStyle name="Normal 130 3 4 2 2" xfId="15056"/>
    <cellStyle name="Normal 130 3 4 3" xfId="10925"/>
    <cellStyle name="Normal 130 3 5" xfId="4731"/>
    <cellStyle name="Normal 130 3 5 2" xfId="12991"/>
    <cellStyle name="Normal 130 3 6" xfId="8860"/>
    <cellStyle name="Normal 130 4" xfId="831"/>
    <cellStyle name="Normal 130 4 2" xfId="2912"/>
    <cellStyle name="Normal 130 4 2 2" xfId="7044"/>
    <cellStyle name="Normal 130 4 2 2 2" xfId="15304"/>
    <cellStyle name="Normal 130 4 2 3" xfId="11173"/>
    <cellStyle name="Normal 130 4 3" xfId="4979"/>
    <cellStyle name="Normal 130 4 3 2" xfId="13239"/>
    <cellStyle name="Normal 130 4 4" xfId="9108"/>
    <cellStyle name="Normal 130 5" xfId="1522"/>
    <cellStyle name="Normal 130 5 2" xfId="3600"/>
    <cellStyle name="Normal 130 5 2 2" xfId="7732"/>
    <cellStyle name="Normal 130 5 2 2 2" xfId="15992"/>
    <cellStyle name="Normal 130 5 2 3" xfId="11861"/>
    <cellStyle name="Normal 130 5 3" xfId="5667"/>
    <cellStyle name="Normal 130 5 3 2" xfId="13927"/>
    <cellStyle name="Normal 130 5 4" xfId="9796"/>
    <cellStyle name="Normal 130 6" xfId="2220"/>
    <cellStyle name="Normal 130 6 2" xfId="6356"/>
    <cellStyle name="Normal 130 6 2 2" xfId="14616"/>
    <cellStyle name="Normal 130 6 3" xfId="10485"/>
    <cellStyle name="Normal 130 7" xfId="4290"/>
    <cellStyle name="Normal 130 7 2" xfId="12551"/>
    <cellStyle name="Normal 130 8" xfId="8420"/>
    <cellStyle name="Normal 131" xfId="131"/>
    <cellStyle name="Normal 131 2" xfId="358"/>
    <cellStyle name="Normal 131 2 2" xfId="1055"/>
    <cellStyle name="Normal 131 2 2 2" xfId="3133"/>
    <cellStyle name="Normal 131 2 2 2 2" xfId="7265"/>
    <cellStyle name="Normal 131 2 2 2 2 2" xfId="15525"/>
    <cellStyle name="Normal 131 2 2 2 3" xfId="11394"/>
    <cellStyle name="Normal 131 2 2 3" xfId="5200"/>
    <cellStyle name="Normal 131 2 2 3 2" xfId="13460"/>
    <cellStyle name="Normal 131 2 2 4" xfId="9329"/>
    <cellStyle name="Normal 131 2 3" xfId="1745"/>
    <cellStyle name="Normal 131 2 3 2" xfId="3821"/>
    <cellStyle name="Normal 131 2 3 2 2" xfId="7953"/>
    <cellStyle name="Normal 131 2 3 2 2 2" xfId="16213"/>
    <cellStyle name="Normal 131 2 3 2 3" xfId="12082"/>
    <cellStyle name="Normal 131 2 3 3" xfId="5888"/>
    <cellStyle name="Normal 131 2 3 3 2" xfId="14148"/>
    <cellStyle name="Normal 131 2 3 4" xfId="10017"/>
    <cellStyle name="Normal 131 2 4" xfId="2442"/>
    <cellStyle name="Normal 131 2 4 2" xfId="6577"/>
    <cellStyle name="Normal 131 2 4 2 2" xfId="14837"/>
    <cellStyle name="Normal 131 2 4 3" xfId="10706"/>
    <cellStyle name="Normal 131 2 5" xfId="4512"/>
    <cellStyle name="Normal 131 2 5 2" xfId="12772"/>
    <cellStyle name="Normal 131 2 6" xfId="8641"/>
    <cellStyle name="Normal 131 3" xfId="582"/>
    <cellStyle name="Normal 131 3 2" xfId="1279"/>
    <cellStyle name="Normal 131 3 2 2" xfId="3357"/>
    <cellStyle name="Normal 131 3 2 2 2" xfId="7489"/>
    <cellStyle name="Normal 131 3 2 2 2 2" xfId="15749"/>
    <cellStyle name="Normal 131 3 2 2 3" xfId="11618"/>
    <cellStyle name="Normal 131 3 2 3" xfId="5424"/>
    <cellStyle name="Normal 131 3 2 3 2" xfId="13684"/>
    <cellStyle name="Normal 131 3 2 4" xfId="9553"/>
    <cellStyle name="Normal 131 3 3" xfId="1965"/>
    <cellStyle name="Normal 131 3 3 2" xfId="4041"/>
    <cellStyle name="Normal 131 3 3 2 2" xfId="8173"/>
    <cellStyle name="Normal 131 3 3 2 2 2" xfId="16433"/>
    <cellStyle name="Normal 131 3 3 2 3" xfId="12302"/>
    <cellStyle name="Normal 131 3 3 3" xfId="6108"/>
    <cellStyle name="Normal 131 3 3 3 2" xfId="14368"/>
    <cellStyle name="Normal 131 3 3 4" xfId="10237"/>
    <cellStyle name="Normal 131 3 4" xfId="2664"/>
    <cellStyle name="Normal 131 3 4 2" xfId="6797"/>
    <cellStyle name="Normal 131 3 4 2 2" xfId="15057"/>
    <cellStyle name="Normal 131 3 4 3" xfId="10926"/>
    <cellStyle name="Normal 131 3 5" xfId="4732"/>
    <cellStyle name="Normal 131 3 5 2" xfId="12992"/>
    <cellStyle name="Normal 131 3 6" xfId="8861"/>
    <cellStyle name="Normal 131 4" xfId="832"/>
    <cellStyle name="Normal 131 4 2" xfId="2913"/>
    <cellStyle name="Normal 131 4 2 2" xfId="7045"/>
    <cellStyle name="Normal 131 4 2 2 2" xfId="15305"/>
    <cellStyle name="Normal 131 4 2 3" xfId="11174"/>
    <cellStyle name="Normal 131 4 3" xfId="4980"/>
    <cellStyle name="Normal 131 4 3 2" xfId="13240"/>
    <cellStyle name="Normal 131 4 4" xfId="9109"/>
    <cellStyle name="Normal 131 5" xfId="1523"/>
    <cellStyle name="Normal 131 5 2" xfId="3601"/>
    <cellStyle name="Normal 131 5 2 2" xfId="7733"/>
    <cellStyle name="Normal 131 5 2 2 2" xfId="15993"/>
    <cellStyle name="Normal 131 5 2 3" xfId="11862"/>
    <cellStyle name="Normal 131 5 3" xfId="5668"/>
    <cellStyle name="Normal 131 5 3 2" xfId="13928"/>
    <cellStyle name="Normal 131 5 4" xfId="9797"/>
    <cellStyle name="Normal 131 6" xfId="2221"/>
    <cellStyle name="Normal 131 6 2" xfId="6357"/>
    <cellStyle name="Normal 131 6 2 2" xfId="14617"/>
    <cellStyle name="Normal 131 6 3" xfId="10486"/>
    <cellStyle name="Normal 131 7" xfId="4291"/>
    <cellStyle name="Normal 131 7 2" xfId="12552"/>
    <cellStyle name="Normal 131 8" xfId="8421"/>
    <cellStyle name="Normal 132" xfId="132"/>
    <cellStyle name="Normal 132 2" xfId="359"/>
    <cellStyle name="Normal 132 2 2" xfId="1056"/>
    <cellStyle name="Normal 132 2 2 2" xfId="3134"/>
    <cellStyle name="Normal 132 2 2 2 2" xfId="7266"/>
    <cellStyle name="Normal 132 2 2 2 2 2" xfId="15526"/>
    <cellStyle name="Normal 132 2 2 2 3" xfId="11395"/>
    <cellStyle name="Normal 132 2 2 3" xfId="5201"/>
    <cellStyle name="Normal 132 2 2 3 2" xfId="13461"/>
    <cellStyle name="Normal 132 2 2 4" xfId="9330"/>
    <cellStyle name="Normal 132 2 3" xfId="1746"/>
    <cellStyle name="Normal 132 2 3 2" xfId="3822"/>
    <cellStyle name="Normal 132 2 3 2 2" xfId="7954"/>
    <cellStyle name="Normal 132 2 3 2 2 2" xfId="16214"/>
    <cellStyle name="Normal 132 2 3 2 3" xfId="12083"/>
    <cellStyle name="Normal 132 2 3 3" xfId="5889"/>
    <cellStyle name="Normal 132 2 3 3 2" xfId="14149"/>
    <cellStyle name="Normal 132 2 3 4" xfId="10018"/>
    <cellStyle name="Normal 132 2 4" xfId="2443"/>
    <cellStyle name="Normal 132 2 4 2" xfId="6578"/>
    <cellStyle name="Normal 132 2 4 2 2" xfId="14838"/>
    <cellStyle name="Normal 132 2 4 3" xfId="10707"/>
    <cellStyle name="Normal 132 2 5" xfId="4513"/>
    <cellStyle name="Normal 132 2 5 2" xfId="12773"/>
    <cellStyle name="Normal 132 2 6" xfId="8642"/>
    <cellStyle name="Normal 132 3" xfId="583"/>
    <cellStyle name="Normal 132 3 2" xfId="1280"/>
    <cellStyle name="Normal 132 3 2 2" xfId="3358"/>
    <cellStyle name="Normal 132 3 2 2 2" xfId="7490"/>
    <cellStyle name="Normal 132 3 2 2 2 2" xfId="15750"/>
    <cellStyle name="Normal 132 3 2 2 3" xfId="11619"/>
    <cellStyle name="Normal 132 3 2 3" xfId="5425"/>
    <cellStyle name="Normal 132 3 2 3 2" xfId="13685"/>
    <cellStyle name="Normal 132 3 2 4" xfId="9554"/>
    <cellStyle name="Normal 132 3 3" xfId="1966"/>
    <cellStyle name="Normal 132 3 3 2" xfId="4042"/>
    <cellStyle name="Normal 132 3 3 2 2" xfId="8174"/>
    <cellStyle name="Normal 132 3 3 2 2 2" xfId="16434"/>
    <cellStyle name="Normal 132 3 3 2 3" xfId="12303"/>
    <cellStyle name="Normal 132 3 3 3" xfId="6109"/>
    <cellStyle name="Normal 132 3 3 3 2" xfId="14369"/>
    <cellStyle name="Normal 132 3 3 4" xfId="10238"/>
    <cellStyle name="Normal 132 3 4" xfId="2665"/>
    <cellStyle name="Normal 132 3 4 2" xfId="6798"/>
    <cellStyle name="Normal 132 3 4 2 2" xfId="15058"/>
    <cellStyle name="Normal 132 3 4 3" xfId="10927"/>
    <cellStyle name="Normal 132 3 5" xfId="4733"/>
    <cellStyle name="Normal 132 3 5 2" xfId="12993"/>
    <cellStyle name="Normal 132 3 6" xfId="8862"/>
    <cellStyle name="Normal 132 4" xfId="833"/>
    <cellStyle name="Normal 132 4 2" xfId="2914"/>
    <cellStyle name="Normal 132 4 2 2" xfId="7046"/>
    <cellStyle name="Normal 132 4 2 2 2" xfId="15306"/>
    <cellStyle name="Normal 132 4 2 3" xfId="11175"/>
    <cellStyle name="Normal 132 4 3" xfId="4981"/>
    <cellStyle name="Normal 132 4 3 2" xfId="13241"/>
    <cellStyle name="Normal 132 4 4" xfId="9110"/>
    <cellStyle name="Normal 132 5" xfId="1524"/>
    <cellStyle name="Normal 132 5 2" xfId="3602"/>
    <cellStyle name="Normal 132 5 2 2" xfId="7734"/>
    <cellStyle name="Normal 132 5 2 2 2" xfId="15994"/>
    <cellStyle name="Normal 132 5 2 3" xfId="11863"/>
    <cellStyle name="Normal 132 5 3" xfId="5669"/>
    <cellStyle name="Normal 132 5 3 2" xfId="13929"/>
    <cellStyle name="Normal 132 5 4" xfId="9798"/>
    <cellStyle name="Normal 132 6" xfId="2222"/>
    <cellStyle name="Normal 132 6 2" xfId="6358"/>
    <cellStyle name="Normal 132 6 2 2" xfId="14618"/>
    <cellStyle name="Normal 132 6 3" xfId="10487"/>
    <cellStyle name="Normal 132 7" xfId="4292"/>
    <cellStyle name="Normal 132 7 2" xfId="12553"/>
    <cellStyle name="Normal 132 8" xfId="8422"/>
    <cellStyle name="Normal 133" xfId="183"/>
    <cellStyle name="Normal 133 2" xfId="410"/>
    <cellStyle name="Normal 133 2 2" xfId="1107"/>
    <cellStyle name="Normal 133 2 2 2" xfId="3185"/>
    <cellStyle name="Normal 133 2 2 2 2" xfId="7317"/>
    <cellStyle name="Normal 133 2 2 2 2 2" xfId="15577"/>
    <cellStyle name="Normal 133 2 2 2 3" xfId="11446"/>
    <cellStyle name="Normal 133 2 2 3" xfId="5252"/>
    <cellStyle name="Normal 133 2 2 3 2" xfId="13512"/>
    <cellStyle name="Normal 133 2 2 4" xfId="9381"/>
    <cellStyle name="Normal 133 2 3" xfId="1797"/>
    <cellStyle name="Normal 133 2 3 2" xfId="3873"/>
    <cellStyle name="Normal 133 2 3 2 2" xfId="8005"/>
    <cellStyle name="Normal 133 2 3 2 2 2" xfId="16265"/>
    <cellStyle name="Normal 133 2 3 2 3" xfId="12134"/>
    <cellStyle name="Normal 133 2 3 3" xfId="5940"/>
    <cellStyle name="Normal 133 2 3 3 2" xfId="14200"/>
    <cellStyle name="Normal 133 2 3 4" xfId="10069"/>
    <cellStyle name="Normal 133 2 4" xfId="2494"/>
    <cellStyle name="Normal 133 2 4 2" xfId="6629"/>
    <cellStyle name="Normal 133 2 4 2 2" xfId="14889"/>
    <cellStyle name="Normal 133 2 4 3" xfId="10758"/>
    <cellStyle name="Normal 133 2 5" xfId="4564"/>
    <cellStyle name="Normal 133 2 5 2" xfId="12824"/>
    <cellStyle name="Normal 133 2 6" xfId="8693"/>
    <cellStyle name="Normal 133 3" xfId="634"/>
    <cellStyle name="Normal 133 3 2" xfId="1331"/>
    <cellStyle name="Normal 133 3 2 2" xfId="3409"/>
    <cellStyle name="Normal 133 3 2 2 2" xfId="7541"/>
    <cellStyle name="Normal 133 3 2 2 2 2" xfId="15801"/>
    <cellStyle name="Normal 133 3 2 2 3" xfId="11670"/>
    <cellStyle name="Normal 133 3 2 3" xfId="5476"/>
    <cellStyle name="Normal 133 3 2 3 2" xfId="13736"/>
    <cellStyle name="Normal 133 3 2 4" xfId="9605"/>
    <cellStyle name="Normal 133 3 3" xfId="2017"/>
    <cellStyle name="Normal 133 3 3 2" xfId="4093"/>
    <cellStyle name="Normal 133 3 3 2 2" xfId="8225"/>
    <cellStyle name="Normal 133 3 3 2 2 2" xfId="16485"/>
    <cellStyle name="Normal 133 3 3 2 3" xfId="12354"/>
    <cellStyle name="Normal 133 3 3 3" xfId="6160"/>
    <cellStyle name="Normal 133 3 3 3 2" xfId="14420"/>
    <cellStyle name="Normal 133 3 3 4" xfId="10289"/>
    <cellStyle name="Normal 133 3 4" xfId="2716"/>
    <cellStyle name="Normal 133 3 4 2" xfId="6849"/>
    <cellStyle name="Normal 133 3 4 2 2" xfId="15109"/>
    <cellStyle name="Normal 133 3 4 3" xfId="10978"/>
    <cellStyle name="Normal 133 3 5" xfId="4784"/>
    <cellStyle name="Normal 133 3 5 2" xfId="13044"/>
    <cellStyle name="Normal 133 3 6" xfId="8913"/>
    <cellStyle name="Normal 133 4" xfId="884"/>
    <cellStyle name="Normal 133 4 2" xfId="2965"/>
    <cellStyle name="Normal 133 4 2 2" xfId="7097"/>
    <cellStyle name="Normal 133 4 2 2 2" xfId="15357"/>
    <cellStyle name="Normal 133 4 2 3" xfId="11226"/>
    <cellStyle name="Normal 133 4 3" xfId="5032"/>
    <cellStyle name="Normal 133 4 3 2" xfId="13292"/>
    <cellStyle name="Normal 133 4 4" xfId="9161"/>
    <cellStyle name="Normal 133 5" xfId="1575"/>
    <cellStyle name="Normal 133 5 2" xfId="3653"/>
    <cellStyle name="Normal 133 5 2 2" xfId="7785"/>
    <cellStyle name="Normal 133 5 2 2 2" xfId="16045"/>
    <cellStyle name="Normal 133 5 2 3" xfId="11914"/>
    <cellStyle name="Normal 133 5 3" xfId="5720"/>
    <cellStyle name="Normal 133 5 3 2" xfId="13980"/>
    <cellStyle name="Normal 133 5 4" xfId="9849"/>
    <cellStyle name="Normal 133 6" xfId="2273"/>
    <cellStyle name="Normal 133 6 2" xfId="6409"/>
    <cellStyle name="Normal 133 6 2 2" xfId="14669"/>
    <cellStyle name="Normal 133 6 3" xfId="10538"/>
    <cellStyle name="Normal 133 7" xfId="4343"/>
    <cellStyle name="Normal 133 7 2" xfId="12604"/>
    <cellStyle name="Normal 133 8" xfId="8473"/>
    <cellStyle name="Normal 134" xfId="134"/>
    <cellStyle name="Normal 134 2" xfId="361"/>
    <cellStyle name="Normal 134 2 2" xfId="1058"/>
    <cellStyle name="Normal 134 2 2 2" xfId="3136"/>
    <cellStyle name="Normal 134 2 2 2 2" xfId="7268"/>
    <cellStyle name="Normal 134 2 2 2 2 2" xfId="15528"/>
    <cellStyle name="Normal 134 2 2 2 3" xfId="11397"/>
    <cellStyle name="Normal 134 2 2 3" xfId="5203"/>
    <cellStyle name="Normal 134 2 2 3 2" xfId="13463"/>
    <cellStyle name="Normal 134 2 2 4" xfId="9332"/>
    <cellStyle name="Normal 134 2 3" xfId="1748"/>
    <cellStyle name="Normal 134 2 3 2" xfId="3824"/>
    <cellStyle name="Normal 134 2 3 2 2" xfId="7956"/>
    <cellStyle name="Normal 134 2 3 2 2 2" xfId="16216"/>
    <cellStyle name="Normal 134 2 3 2 3" xfId="12085"/>
    <cellStyle name="Normal 134 2 3 3" xfId="5891"/>
    <cellStyle name="Normal 134 2 3 3 2" xfId="14151"/>
    <cellStyle name="Normal 134 2 3 4" xfId="10020"/>
    <cellStyle name="Normal 134 2 4" xfId="2445"/>
    <cellStyle name="Normal 134 2 4 2" xfId="6580"/>
    <cellStyle name="Normal 134 2 4 2 2" xfId="14840"/>
    <cellStyle name="Normal 134 2 4 3" xfId="10709"/>
    <cellStyle name="Normal 134 2 5" xfId="4515"/>
    <cellStyle name="Normal 134 2 5 2" xfId="12775"/>
    <cellStyle name="Normal 134 2 6" xfId="8644"/>
    <cellStyle name="Normal 134 3" xfId="585"/>
    <cellStyle name="Normal 134 3 2" xfId="1282"/>
    <cellStyle name="Normal 134 3 2 2" xfId="3360"/>
    <cellStyle name="Normal 134 3 2 2 2" xfId="7492"/>
    <cellStyle name="Normal 134 3 2 2 2 2" xfId="15752"/>
    <cellStyle name="Normal 134 3 2 2 3" xfId="11621"/>
    <cellStyle name="Normal 134 3 2 3" xfId="5427"/>
    <cellStyle name="Normal 134 3 2 3 2" xfId="13687"/>
    <cellStyle name="Normal 134 3 2 4" xfId="9556"/>
    <cellStyle name="Normal 134 3 3" xfId="1968"/>
    <cellStyle name="Normal 134 3 3 2" xfId="4044"/>
    <cellStyle name="Normal 134 3 3 2 2" xfId="8176"/>
    <cellStyle name="Normal 134 3 3 2 2 2" xfId="16436"/>
    <cellStyle name="Normal 134 3 3 2 3" xfId="12305"/>
    <cellStyle name="Normal 134 3 3 3" xfId="6111"/>
    <cellStyle name="Normal 134 3 3 3 2" xfId="14371"/>
    <cellStyle name="Normal 134 3 3 4" xfId="10240"/>
    <cellStyle name="Normal 134 3 4" xfId="2667"/>
    <cellStyle name="Normal 134 3 4 2" xfId="6800"/>
    <cellStyle name="Normal 134 3 4 2 2" xfId="15060"/>
    <cellStyle name="Normal 134 3 4 3" xfId="10929"/>
    <cellStyle name="Normal 134 3 5" xfId="4735"/>
    <cellStyle name="Normal 134 3 5 2" xfId="12995"/>
    <cellStyle name="Normal 134 3 6" xfId="8864"/>
    <cellStyle name="Normal 134 4" xfId="835"/>
    <cellStyle name="Normal 134 4 2" xfId="2916"/>
    <cellStyle name="Normal 134 4 2 2" xfId="7048"/>
    <cellStyle name="Normal 134 4 2 2 2" xfId="15308"/>
    <cellStyle name="Normal 134 4 2 3" xfId="11177"/>
    <cellStyle name="Normal 134 4 3" xfId="4983"/>
    <cellStyle name="Normal 134 4 3 2" xfId="13243"/>
    <cellStyle name="Normal 134 4 4" xfId="9112"/>
    <cellStyle name="Normal 134 5" xfId="1526"/>
    <cellStyle name="Normal 134 5 2" xfId="3604"/>
    <cellStyle name="Normal 134 5 2 2" xfId="7736"/>
    <cellStyle name="Normal 134 5 2 2 2" xfId="15996"/>
    <cellStyle name="Normal 134 5 2 3" xfId="11865"/>
    <cellStyle name="Normal 134 5 3" xfId="5671"/>
    <cellStyle name="Normal 134 5 3 2" xfId="13931"/>
    <cellStyle name="Normal 134 5 4" xfId="9800"/>
    <cellStyle name="Normal 134 6" xfId="2224"/>
    <cellStyle name="Normal 134 6 2" xfId="6360"/>
    <cellStyle name="Normal 134 6 2 2" xfId="14620"/>
    <cellStyle name="Normal 134 6 3" xfId="10489"/>
    <cellStyle name="Normal 134 7" xfId="4294"/>
    <cellStyle name="Normal 134 7 2" xfId="12555"/>
    <cellStyle name="Normal 134 8" xfId="8424"/>
    <cellStyle name="Normal 135" xfId="133"/>
    <cellStyle name="Normal 135 2" xfId="360"/>
    <cellStyle name="Normal 135 2 2" xfId="1057"/>
    <cellStyle name="Normal 135 2 2 2" xfId="3135"/>
    <cellStyle name="Normal 135 2 2 2 2" xfId="7267"/>
    <cellStyle name="Normal 135 2 2 2 2 2" xfId="15527"/>
    <cellStyle name="Normal 135 2 2 2 3" xfId="11396"/>
    <cellStyle name="Normal 135 2 2 3" xfId="5202"/>
    <cellStyle name="Normal 135 2 2 3 2" xfId="13462"/>
    <cellStyle name="Normal 135 2 2 4" xfId="9331"/>
    <cellStyle name="Normal 135 2 3" xfId="1747"/>
    <cellStyle name="Normal 135 2 3 2" xfId="3823"/>
    <cellStyle name="Normal 135 2 3 2 2" xfId="7955"/>
    <cellStyle name="Normal 135 2 3 2 2 2" xfId="16215"/>
    <cellStyle name="Normal 135 2 3 2 3" xfId="12084"/>
    <cellStyle name="Normal 135 2 3 3" xfId="5890"/>
    <cellStyle name="Normal 135 2 3 3 2" xfId="14150"/>
    <cellStyle name="Normal 135 2 3 4" xfId="10019"/>
    <cellStyle name="Normal 135 2 4" xfId="2444"/>
    <cellStyle name="Normal 135 2 4 2" xfId="6579"/>
    <cellStyle name="Normal 135 2 4 2 2" xfId="14839"/>
    <cellStyle name="Normal 135 2 4 3" xfId="10708"/>
    <cellStyle name="Normal 135 2 5" xfId="4514"/>
    <cellStyle name="Normal 135 2 5 2" xfId="12774"/>
    <cellStyle name="Normal 135 2 6" xfId="8643"/>
    <cellStyle name="Normal 135 3" xfId="584"/>
    <cellStyle name="Normal 135 3 2" xfId="1281"/>
    <cellStyle name="Normal 135 3 2 2" xfId="3359"/>
    <cellStyle name="Normal 135 3 2 2 2" xfId="7491"/>
    <cellStyle name="Normal 135 3 2 2 2 2" xfId="15751"/>
    <cellStyle name="Normal 135 3 2 2 3" xfId="11620"/>
    <cellStyle name="Normal 135 3 2 3" xfId="5426"/>
    <cellStyle name="Normal 135 3 2 3 2" xfId="13686"/>
    <cellStyle name="Normal 135 3 2 4" xfId="9555"/>
    <cellStyle name="Normal 135 3 3" xfId="1967"/>
    <cellStyle name="Normal 135 3 3 2" xfId="4043"/>
    <cellStyle name="Normal 135 3 3 2 2" xfId="8175"/>
    <cellStyle name="Normal 135 3 3 2 2 2" xfId="16435"/>
    <cellStyle name="Normal 135 3 3 2 3" xfId="12304"/>
    <cellStyle name="Normal 135 3 3 3" xfId="6110"/>
    <cellStyle name="Normal 135 3 3 3 2" xfId="14370"/>
    <cellStyle name="Normal 135 3 3 4" xfId="10239"/>
    <cellStyle name="Normal 135 3 4" xfId="2666"/>
    <cellStyle name="Normal 135 3 4 2" xfId="6799"/>
    <cellStyle name="Normal 135 3 4 2 2" xfId="15059"/>
    <cellStyle name="Normal 135 3 4 3" xfId="10928"/>
    <cellStyle name="Normal 135 3 5" xfId="4734"/>
    <cellStyle name="Normal 135 3 5 2" xfId="12994"/>
    <cellStyle name="Normal 135 3 6" xfId="8863"/>
    <cellStyle name="Normal 135 4" xfId="834"/>
    <cellStyle name="Normal 135 4 2" xfId="2915"/>
    <cellStyle name="Normal 135 4 2 2" xfId="7047"/>
    <cellStyle name="Normal 135 4 2 2 2" xfId="15307"/>
    <cellStyle name="Normal 135 4 2 3" xfId="11176"/>
    <cellStyle name="Normal 135 4 3" xfId="4982"/>
    <cellStyle name="Normal 135 4 3 2" xfId="13242"/>
    <cellStyle name="Normal 135 4 4" xfId="9111"/>
    <cellStyle name="Normal 135 5" xfId="1525"/>
    <cellStyle name="Normal 135 5 2" xfId="3603"/>
    <cellStyle name="Normal 135 5 2 2" xfId="7735"/>
    <cellStyle name="Normal 135 5 2 2 2" xfId="15995"/>
    <cellStyle name="Normal 135 5 2 3" xfId="11864"/>
    <cellStyle name="Normal 135 5 3" xfId="5670"/>
    <cellStyle name="Normal 135 5 3 2" xfId="13930"/>
    <cellStyle name="Normal 135 5 4" xfId="9799"/>
    <cellStyle name="Normal 135 6" xfId="2223"/>
    <cellStyle name="Normal 135 6 2" xfId="6359"/>
    <cellStyle name="Normal 135 6 2 2" xfId="14619"/>
    <cellStyle name="Normal 135 6 3" xfId="10488"/>
    <cellStyle name="Normal 135 7" xfId="4293"/>
    <cellStyle name="Normal 135 7 2" xfId="12554"/>
    <cellStyle name="Normal 135 8" xfId="8423"/>
    <cellStyle name="Normal 136" xfId="135"/>
    <cellStyle name="Normal 136 2" xfId="362"/>
    <cellStyle name="Normal 136 2 2" xfId="1059"/>
    <cellStyle name="Normal 136 2 2 2" xfId="3137"/>
    <cellStyle name="Normal 136 2 2 2 2" xfId="7269"/>
    <cellStyle name="Normal 136 2 2 2 2 2" xfId="15529"/>
    <cellStyle name="Normal 136 2 2 2 3" xfId="11398"/>
    <cellStyle name="Normal 136 2 2 3" xfId="5204"/>
    <cellStyle name="Normal 136 2 2 3 2" xfId="13464"/>
    <cellStyle name="Normal 136 2 2 4" xfId="9333"/>
    <cellStyle name="Normal 136 2 3" xfId="1749"/>
    <cellStyle name="Normal 136 2 3 2" xfId="3825"/>
    <cellStyle name="Normal 136 2 3 2 2" xfId="7957"/>
    <cellStyle name="Normal 136 2 3 2 2 2" xfId="16217"/>
    <cellStyle name="Normal 136 2 3 2 3" xfId="12086"/>
    <cellStyle name="Normal 136 2 3 3" xfId="5892"/>
    <cellStyle name="Normal 136 2 3 3 2" xfId="14152"/>
    <cellStyle name="Normal 136 2 3 4" xfId="10021"/>
    <cellStyle name="Normal 136 2 4" xfId="2446"/>
    <cellStyle name="Normal 136 2 4 2" xfId="6581"/>
    <cellStyle name="Normal 136 2 4 2 2" xfId="14841"/>
    <cellStyle name="Normal 136 2 4 3" xfId="10710"/>
    <cellStyle name="Normal 136 2 5" xfId="4516"/>
    <cellStyle name="Normal 136 2 5 2" xfId="12776"/>
    <cellStyle name="Normal 136 2 6" xfId="8645"/>
    <cellStyle name="Normal 136 3" xfId="586"/>
    <cellStyle name="Normal 136 3 2" xfId="1283"/>
    <cellStyle name="Normal 136 3 2 2" xfId="3361"/>
    <cellStyle name="Normal 136 3 2 2 2" xfId="7493"/>
    <cellStyle name="Normal 136 3 2 2 2 2" xfId="15753"/>
    <cellStyle name="Normal 136 3 2 2 3" xfId="11622"/>
    <cellStyle name="Normal 136 3 2 3" xfId="5428"/>
    <cellStyle name="Normal 136 3 2 3 2" xfId="13688"/>
    <cellStyle name="Normal 136 3 2 4" xfId="9557"/>
    <cellStyle name="Normal 136 3 3" xfId="1969"/>
    <cellStyle name="Normal 136 3 3 2" xfId="4045"/>
    <cellStyle name="Normal 136 3 3 2 2" xfId="8177"/>
    <cellStyle name="Normal 136 3 3 2 2 2" xfId="16437"/>
    <cellStyle name="Normal 136 3 3 2 3" xfId="12306"/>
    <cellStyle name="Normal 136 3 3 3" xfId="6112"/>
    <cellStyle name="Normal 136 3 3 3 2" xfId="14372"/>
    <cellStyle name="Normal 136 3 3 4" xfId="10241"/>
    <cellStyle name="Normal 136 3 4" xfId="2668"/>
    <cellStyle name="Normal 136 3 4 2" xfId="6801"/>
    <cellStyle name="Normal 136 3 4 2 2" xfId="15061"/>
    <cellStyle name="Normal 136 3 4 3" xfId="10930"/>
    <cellStyle name="Normal 136 3 5" xfId="4736"/>
    <cellStyle name="Normal 136 3 5 2" xfId="12996"/>
    <cellStyle name="Normal 136 3 6" xfId="8865"/>
    <cellStyle name="Normal 136 4" xfId="836"/>
    <cellStyle name="Normal 136 4 2" xfId="2917"/>
    <cellStyle name="Normal 136 4 2 2" xfId="7049"/>
    <cellStyle name="Normal 136 4 2 2 2" xfId="15309"/>
    <cellStyle name="Normal 136 4 2 3" xfId="11178"/>
    <cellStyle name="Normal 136 4 3" xfId="4984"/>
    <cellStyle name="Normal 136 4 3 2" xfId="13244"/>
    <cellStyle name="Normal 136 4 4" xfId="9113"/>
    <cellStyle name="Normal 136 5" xfId="1527"/>
    <cellStyle name="Normal 136 5 2" xfId="3605"/>
    <cellStyle name="Normal 136 5 2 2" xfId="7737"/>
    <cellStyle name="Normal 136 5 2 2 2" xfId="15997"/>
    <cellStyle name="Normal 136 5 2 3" xfId="11866"/>
    <cellStyle name="Normal 136 5 3" xfId="5672"/>
    <cellStyle name="Normal 136 5 3 2" xfId="13932"/>
    <cellStyle name="Normal 136 5 4" xfId="9801"/>
    <cellStyle name="Normal 136 6" xfId="2225"/>
    <cellStyle name="Normal 136 6 2" xfId="6361"/>
    <cellStyle name="Normal 136 6 2 2" xfId="14621"/>
    <cellStyle name="Normal 136 6 3" xfId="10490"/>
    <cellStyle name="Normal 136 7" xfId="4295"/>
    <cellStyle name="Normal 136 7 2" xfId="12556"/>
    <cellStyle name="Normal 136 8" xfId="8425"/>
    <cellStyle name="Normal 137" xfId="137"/>
    <cellStyle name="Normal 137 2" xfId="364"/>
    <cellStyle name="Normal 137 2 2" xfId="1061"/>
    <cellStyle name="Normal 137 2 2 2" xfId="3139"/>
    <cellStyle name="Normal 137 2 2 2 2" xfId="7271"/>
    <cellStyle name="Normal 137 2 2 2 2 2" xfId="15531"/>
    <cellStyle name="Normal 137 2 2 2 3" xfId="11400"/>
    <cellStyle name="Normal 137 2 2 3" xfId="5206"/>
    <cellStyle name="Normal 137 2 2 3 2" xfId="13466"/>
    <cellStyle name="Normal 137 2 2 4" xfId="9335"/>
    <cellStyle name="Normal 137 2 3" xfId="1751"/>
    <cellStyle name="Normal 137 2 3 2" xfId="3827"/>
    <cellStyle name="Normal 137 2 3 2 2" xfId="7959"/>
    <cellStyle name="Normal 137 2 3 2 2 2" xfId="16219"/>
    <cellStyle name="Normal 137 2 3 2 3" xfId="12088"/>
    <cellStyle name="Normal 137 2 3 3" xfId="5894"/>
    <cellStyle name="Normal 137 2 3 3 2" xfId="14154"/>
    <cellStyle name="Normal 137 2 3 4" xfId="10023"/>
    <cellStyle name="Normal 137 2 4" xfId="2448"/>
    <cellStyle name="Normal 137 2 4 2" xfId="6583"/>
    <cellStyle name="Normal 137 2 4 2 2" xfId="14843"/>
    <cellStyle name="Normal 137 2 4 3" xfId="10712"/>
    <cellStyle name="Normal 137 2 5" xfId="4518"/>
    <cellStyle name="Normal 137 2 5 2" xfId="12778"/>
    <cellStyle name="Normal 137 2 6" xfId="8647"/>
    <cellStyle name="Normal 137 3" xfId="588"/>
    <cellStyle name="Normal 137 3 2" xfId="1285"/>
    <cellStyle name="Normal 137 3 2 2" xfId="3363"/>
    <cellStyle name="Normal 137 3 2 2 2" xfId="7495"/>
    <cellStyle name="Normal 137 3 2 2 2 2" xfId="15755"/>
    <cellStyle name="Normal 137 3 2 2 3" xfId="11624"/>
    <cellStyle name="Normal 137 3 2 3" xfId="5430"/>
    <cellStyle name="Normal 137 3 2 3 2" xfId="13690"/>
    <cellStyle name="Normal 137 3 2 4" xfId="9559"/>
    <cellStyle name="Normal 137 3 3" xfId="1971"/>
    <cellStyle name="Normal 137 3 3 2" xfId="4047"/>
    <cellStyle name="Normal 137 3 3 2 2" xfId="8179"/>
    <cellStyle name="Normal 137 3 3 2 2 2" xfId="16439"/>
    <cellStyle name="Normal 137 3 3 2 3" xfId="12308"/>
    <cellStyle name="Normal 137 3 3 3" xfId="6114"/>
    <cellStyle name="Normal 137 3 3 3 2" xfId="14374"/>
    <cellStyle name="Normal 137 3 3 4" xfId="10243"/>
    <cellStyle name="Normal 137 3 4" xfId="2670"/>
    <cellStyle name="Normal 137 3 4 2" xfId="6803"/>
    <cellStyle name="Normal 137 3 4 2 2" xfId="15063"/>
    <cellStyle name="Normal 137 3 4 3" xfId="10932"/>
    <cellStyle name="Normal 137 3 5" xfId="4738"/>
    <cellStyle name="Normal 137 3 5 2" xfId="12998"/>
    <cellStyle name="Normal 137 3 6" xfId="8867"/>
    <cellStyle name="Normal 137 4" xfId="838"/>
    <cellStyle name="Normal 137 4 2" xfId="2919"/>
    <cellStyle name="Normal 137 4 2 2" xfId="7051"/>
    <cellStyle name="Normal 137 4 2 2 2" xfId="15311"/>
    <cellStyle name="Normal 137 4 2 3" xfId="11180"/>
    <cellStyle name="Normal 137 4 3" xfId="4986"/>
    <cellStyle name="Normal 137 4 3 2" xfId="13246"/>
    <cellStyle name="Normal 137 4 4" xfId="9115"/>
    <cellStyle name="Normal 137 5" xfId="1529"/>
    <cellStyle name="Normal 137 5 2" xfId="3607"/>
    <cellStyle name="Normal 137 5 2 2" xfId="7739"/>
    <cellStyle name="Normal 137 5 2 2 2" xfId="15999"/>
    <cellStyle name="Normal 137 5 2 3" xfId="11868"/>
    <cellStyle name="Normal 137 5 3" xfId="5674"/>
    <cellStyle name="Normal 137 5 3 2" xfId="13934"/>
    <cellStyle name="Normal 137 5 4" xfId="9803"/>
    <cellStyle name="Normal 137 6" xfId="2227"/>
    <cellStyle name="Normal 137 6 2" xfId="6363"/>
    <cellStyle name="Normal 137 6 2 2" xfId="14623"/>
    <cellStyle name="Normal 137 6 3" xfId="10492"/>
    <cellStyle name="Normal 137 7" xfId="4297"/>
    <cellStyle name="Normal 137 7 2" xfId="12558"/>
    <cellStyle name="Normal 137 8" xfId="8427"/>
    <cellStyle name="Normal 138" xfId="138"/>
    <cellStyle name="Normal 138 2" xfId="365"/>
    <cellStyle name="Normal 138 2 2" xfId="1062"/>
    <cellStyle name="Normal 138 2 2 2" xfId="3140"/>
    <cellStyle name="Normal 138 2 2 2 2" xfId="7272"/>
    <cellStyle name="Normal 138 2 2 2 2 2" xfId="15532"/>
    <cellStyle name="Normal 138 2 2 2 3" xfId="11401"/>
    <cellStyle name="Normal 138 2 2 3" xfId="5207"/>
    <cellStyle name="Normal 138 2 2 3 2" xfId="13467"/>
    <cellStyle name="Normal 138 2 2 4" xfId="9336"/>
    <cellStyle name="Normal 138 2 3" xfId="1752"/>
    <cellStyle name="Normal 138 2 3 2" xfId="3828"/>
    <cellStyle name="Normal 138 2 3 2 2" xfId="7960"/>
    <cellStyle name="Normal 138 2 3 2 2 2" xfId="16220"/>
    <cellStyle name="Normal 138 2 3 2 3" xfId="12089"/>
    <cellStyle name="Normal 138 2 3 3" xfId="5895"/>
    <cellStyle name="Normal 138 2 3 3 2" xfId="14155"/>
    <cellStyle name="Normal 138 2 3 4" xfId="10024"/>
    <cellStyle name="Normal 138 2 4" xfId="2449"/>
    <cellStyle name="Normal 138 2 4 2" xfId="6584"/>
    <cellStyle name="Normal 138 2 4 2 2" xfId="14844"/>
    <cellStyle name="Normal 138 2 4 3" xfId="10713"/>
    <cellStyle name="Normal 138 2 5" xfId="4519"/>
    <cellStyle name="Normal 138 2 5 2" xfId="12779"/>
    <cellStyle name="Normal 138 2 6" xfId="8648"/>
    <cellStyle name="Normal 138 3" xfId="589"/>
    <cellStyle name="Normal 138 3 2" xfId="1286"/>
    <cellStyle name="Normal 138 3 2 2" xfId="3364"/>
    <cellStyle name="Normal 138 3 2 2 2" xfId="7496"/>
    <cellStyle name="Normal 138 3 2 2 2 2" xfId="15756"/>
    <cellStyle name="Normal 138 3 2 2 3" xfId="11625"/>
    <cellStyle name="Normal 138 3 2 3" xfId="5431"/>
    <cellStyle name="Normal 138 3 2 3 2" xfId="13691"/>
    <cellStyle name="Normal 138 3 2 4" xfId="9560"/>
    <cellStyle name="Normal 138 3 3" xfId="1972"/>
    <cellStyle name="Normal 138 3 3 2" xfId="4048"/>
    <cellStyle name="Normal 138 3 3 2 2" xfId="8180"/>
    <cellStyle name="Normal 138 3 3 2 2 2" xfId="16440"/>
    <cellStyle name="Normal 138 3 3 2 3" xfId="12309"/>
    <cellStyle name="Normal 138 3 3 3" xfId="6115"/>
    <cellStyle name="Normal 138 3 3 3 2" xfId="14375"/>
    <cellStyle name="Normal 138 3 3 4" xfId="10244"/>
    <cellStyle name="Normal 138 3 4" xfId="2671"/>
    <cellStyle name="Normal 138 3 4 2" xfId="6804"/>
    <cellStyle name="Normal 138 3 4 2 2" xfId="15064"/>
    <cellStyle name="Normal 138 3 4 3" xfId="10933"/>
    <cellStyle name="Normal 138 3 5" xfId="4739"/>
    <cellStyle name="Normal 138 3 5 2" xfId="12999"/>
    <cellStyle name="Normal 138 3 6" xfId="8868"/>
    <cellStyle name="Normal 138 4" xfId="839"/>
    <cellStyle name="Normal 138 4 2" xfId="2920"/>
    <cellStyle name="Normal 138 4 2 2" xfId="7052"/>
    <cellStyle name="Normal 138 4 2 2 2" xfId="15312"/>
    <cellStyle name="Normal 138 4 2 3" xfId="11181"/>
    <cellStyle name="Normal 138 4 3" xfId="4987"/>
    <cellStyle name="Normal 138 4 3 2" xfId="13247"/>
    <cellStyle name="Normal 138 4 4" xfId="9116"/>
    <cellStyle name="Normal 138 5" xfId="1530"/>
    <cellStyle name="Normal 138 5 2" xfId="3608"/>
    <cellStyle name="Normal 138 5 2 2" xfId="7740"/>
    <cellStyle name="Normal 138 5 2 2 2" xfId="16000"/>
    <cellStyle name="Normal 138 5 2 3" xfId="11869"/>
    <cellStyle name="Normal 138 5 3" xfId="5675"/>
    <cellStyle name="Normal 138 5 3 2" xfId="13935"/>
    <cellStyle name="Normal 138 5 4" xfId="9804"/>
    <cellStyle name="Normal 138 6" xfId="2228"/>
    <cellStyle name="Normal 138 6 2" xfId="6364"/>
    <cellStyle name="Normal 138 6 2 2" xfId="14624"/>
    <cellStyle name="Normal 138 6 3" xfId="10493"/>
    <cellStyle name="Normal 138 7" xfId="4298"/>
    <cellStyle name="Normal 138 7 2" xfId="12559"/>
    <cellStyle name="Normal 138 8" xfId="8428"/>
    <cellStyle name="Normal 139" xfId="139"/>
    <cellStyle name="Normal 139 2" xfId="366"/>
    <cellStyle name="Normal 139 2 2" xfId="1063"/>
    <cellStyle name="Normal 139 2 2 2" xfId="3141"/>
    <cellStyle name="Normal 139 2 2 2 2" xfId="7273"/>
    <cellStyle name="Normal 139 2 2 2 2 2" xfId="15533"/>
    <cellStyle name="Normal 139 2 2 2 3" xfId="11402"/>
    <cellStyle name="Normal 139 2 2 3" xfId="5208"/>
    <cellStyle name="Normal 139 2 2 3 2" xfId="13468"/>
    <cellStyle name="Normal 139 2 2 4" xfId="9337"/>
    <cellStyle name="Normal 139 2 3" xfId="1753"/>
    <cellStyle name="Normal 139 2 3 2" xfId="3829"/>
    <cellStyle name="Normal 139 2 3 2 2" xfId="7961"/>
    <cellStyle name="Normal 139 2 3 2 2 2" xfId="16221"/>
    <cellStyle name="Normal 139 2 3 2 3" xfId="12090"/>
    <cellStyle name="Normal 139 2 3 3" xfId="5896"/>
    <cellStyle name="Normal 139 2 3 3 2" xfId="14156"/>
    <cellStyle name="Normal 139 2 3 4" xfId="10025"/>
    <cellStyle name="Normal 139 2 4" xfId="2450"/>
    <cellStyle name="Normal 139 2 4 2" xfId="6585"/>
    <cellStyle name="Normal 139 2 4 2 2" xfId="14845"/>
    <cellStyle name="Normal 139 2 4 3" xfId="10714"/>
    <cellStyle name="Normal 139 2 5" xfId="4520"/>
    <cellStyle name="Normal 139 2 5 2" xfId="12780"/>
    <cellStyle name="Normal 139 2 6" xfId="8649"/>
    <cellStyle name="Normal 139 3" xfId="590"/>
    <cellStyle name="Normal 139 3 2" xfId="1287"/>
    <cellStyle name="Normal 139 3 2 2" xfId="3365"/>
    <cellStyle name="Normal 139 3 2 2 2" xfId="7497"/>
    <cellStyle name="Normal 139 3 2 2 2 2" xfId="15757"/>
    <cellStyle name="Normal 139 3 2 2 3" xfId="11626"/>
    <cellStyle name="Normal 139 3 2 3" xfId="5432"/>
    <cellStyle name="Normal 139 3 2 3 2" xfId="13692"/>
    <cellStyle name="Normal 139 3 2 4" xfId="9561"/>
    <cellStyle name="Normal 139 3 3" xfId="1973"/>
    <cellStyle name="Normal 139 3 3 2" xfId="4049"/>
    <cellStyle name="Normal 139 3 3 2 2" xfId="8181"/>
    <cellStyle name="Normal 139 3 3 2 2 2" xfId="16441"/>
    <cellStyle name="Normal 139 3 3 2 3" xfId="12310"/>
    <cellStyle name="Normal 139 3 3 3" xfId="6116"/>
    <cellStyle name="Normal 139 3 3 3 2" xfId="14376"/>
    <cellStyle name="Normal 139 3 3 4" xfId="10245"/>
    <cellStyle name="Normal 139 3 4" xfId="2672"/>
    <cellStyle name="Normal 139 3 4 2" xfId="6805"/>
    <cellStyle name="Normal 139 3 4 2 2" xfId="15065"/>
    <cellStyle name="Normal 139 3 4 3" xfId="10934"/>
    <cellStyle name="Normal 139 3 5" xfId="4740"/>
    <cellStyle name="Normal 139 3 5 2" xfId="13000"/>
    <cellStyle name="Normal 139 3 6" xfId="8869"/>
    <cellStyle name="Normal 139 4" xfId="840"/>
    <cellStyle name="Normal 139 4 2" xfId="2921"/>
    <cellStyle name="Normal 139 4 2 2" xfId="7053"/>
    <cellStyle name="Normal 139 4 2 2 2" xfId="15313"/>
    <cellStyle name="Normal 139 4 2 3" xfId="11182"/>
    <cellStyle name="Normal 139 4 3" xfId="4988"/>
    <cellStyle name="Normal 139 4 3 2" xfId="13248"/>
    <cellStyle name="Normal 139 4 4" xfId="9117"/>
    <cellStyle name="Normal 139 5" xfId="1531"/>
    <cellStyle name="Normal 139 5 2" xfId="3609"/>
    <cellStyle name="Normal 139 5 2 2" xfId="7741"/>
    <cellStyle name="Normal 139 5 2 2 2" xfId="16001"/>
    <cellStyle name="Normal 139 5 2 3" xfId="11870"/>
    <cellStyle name="Normal 139 5 3" xfId="5676"/>
    <cellStyle name="Normal 139 5 3 2" xfId="13936"/>
    <cellStyle name="Normal 139 5 4" xfId="9805"/>
    <cellStyle name="Normal 139 6" xfId="2229"/>
    <cellStyle name="Normal 139 6 2" xfId="6365"/>
    <cellStyle name="Normal 139 6 2 2" xfId="14625"/>
    <cellStyle name="Normal 139 6 3" xfId="10494"/>
    <cellStyle name="Normal 139 7" xfId="4299"/>
    <cellStyle name="Normal 139 7 2" xfId="12560"/>
    <cellStyle name="Normal 139 8" xfId="8429"/>
    <cellStyle name="Normal 14" xfId="15"/>
    <cellStyle name="Normal 14 2" xfId="242"/>
    <cellStyle name="Normal 14 2 2" xfId="939"/>
    <cellStyle name="Normal 14 2 2 2" xfId="3017"/>
    <cellStyle name="Normal 14 2 2 2 2" xfId="7149"/>
    <cellStyle name="Normal 14 2 2 2 2 2" xfId="15409"/>
    <cellStyle name="Normal 14 2 2 2 3" xfId="11278"/>
    <cellStyle name="Normal 14 2 2 3" xfId="5084"/>
    <cellStyle name="Normal 14 2 2 3 2" xfId="13344"/>
    <cellStyle name="Normal 14 2 2 4" xfId="9213"/>
    <cellStyle name="Normal 14 2 3" xfId="1629"/>
    <cellStyle name="Normal 14 2 3 2" xfId="3705"/>
    <cellStyle name="Normal 14 2 3 2 2" xfId="7837"/>
    <cellStyle name="Normal 14 2 3 2 2 2" xfId="16097"/>
    <cellStyle name="Normal 14 2 3 2 3" xfId="11966"/>
    <cellStyle name="Normal 14 2 3 3" xfId="5772"/>
    <cellStyle name="Normal 14 2 3 3 2" xfId="14032"/>
    <cellStyle name="Normal 14 2 3 4" xfId="9901"/>
    <cellStyle name="Normal 14 2 4" xfId="2326"/>
    <cellStyle name="Normal 14 2 4 2" xfId="6461"/>
    <cellStyle name="Normal 14 2 4 2 2" xfId="14721"/>
    <cellStyle name="Normal 14 2 4 3" xfId="10590"/>
    <cellStyle name="Normal 14 2 5" xfId="4396"/>
    <cellStyle name="Normal 14 2 5 2" xfId="12656"/>
    <cellStyle name="Normal 14 2 6" xfId="8525"/>
    <cellStyle name="Normal 14 3" xfId="466"/>
    <cellStyle name="Normal 14 3 2" xfId="1163"/>
    <cellStyle name="Normal 14 3 2 2" xfId="3241"/>
    <cellStyle name="Normal 14 3 2 2 2" xfId="7373"/>
    <cellStyle name="Normal 14 3 2 2 2 2" xfId="15633"/>
    <cellStyle name="Normal 14 3 2 2 3" xfId="11502"/>
    <cellStyle name="Normal 14 3 2 3" xfId="5308"/>
    <cellStyle name="Normal 14 3 2 3 2" xfId="13568"/>
    <cellStyle name="Normal 14 3 2 4" xfId="9437"/>
    <cellStyle name="Normal 14 3 3" xfId="1849"/>
    <cellStyle name="Normal 14 3 3 2" xfId="3925"/>
    <cellStyle name="Normal 14 3 3 2 2" xfId="8057"/>
    <cellStyle name="Normal 14 3 3 2 2 2" xfId="16317"/>
    <cellStyle name="Normal 14 3 3 2 3" xfId="12186"/>
    <cellStyle name="Normal 14 3 3 3" xfId="5992"/>
    <cellStyle name="Normal 14 3 3 3 2" xfId="14252"/>
    <cellStyle name="Normal 14 3 3 4" xfId="10121"/>
    <cellStyle name="Normal 14 3 4" xfId="2548"/>
    <cellStyle name="Normal 14 3 4 2" xfId="6681"/>
    <cellStyle name="Normal 14 3 4 2 2" xfId="14941"/>
    <cellStyle name="Normal 14 3 4 3" xfId="10810"/>
    <cellStyle name="Normal 14 3 5" xfId="4616"/>
    <cellStyle name="Normal 14 3 5 2" xfId="12876"/>
    <cellStyle name="Normal 14 3 6" xfId="8745"/>
    <cellStyle name="Normal 14 4" xfId="716"/>
    <cellStyle name="Normal 14 4 2" xfId="2797"/>
    <cellStyle name="Normal 14 4 2 2" xfId="6929"/>
    <cellStyle name="Normal 14 4 2 2 2" xfId="15189"/>
    <cellStyle name="Normal 14 4 2 3" xfId="11058"/>
    <cellStyle name="Normal 14 4 3" xfId="4864"/>
    <cellStyle name="Normal 14 4 3 2" xfId="13124"/>
    <cellStyle name="Normal 14 4 4" xfId="8993"/>
    <cellStyle name="Normal 14 5" xfId="1407"/>
    <cellStyle name="Normal 14 5 2" xfId="3485"/>
    <cellStyle name="Normal 14 5 2 2" xfId="7617"/>
    <cellStyle name="Normal 14 5 2 2 2" xfId="15877"/>
    <cellStyle name="Normal 14 5 2 3" xfId="11746"/>
    <cellStyle name="Normal 14 5 3" xfId="5552"/>
    <cellStyle name="Normal 14 5 3 2" xfId="13812"/>
    <cellStyle name="Normal 14 5 4" xfId="9681"/>
    <cellStyle name="Normal 14 6" xfId="2105"/>
    <cellStyle name="Normal 14 6 2" xfId="6241"/>
    <cellStyle name="Normal 14 6 2 2" xfId="14501"/>
    <cellStyle name="Normal 14 6 3" xfId="10370"/>
    <cellStyle name="Normal 14 7" xfId="4175"/>
    <cellStyle name="Normal 14 7 2" xfId="12436"/>
    <cellStyle name="Normal 14 8" xfId="8305"/>
    <cellStyle name="Normal 140" xfId="140"/>
    <cellStyle name="Normal 140 2" xfId="367"/>
    <cellStyle name="Normal 140 2 2" xfId="1064"/>
    <cellStyle name="Normal 140 2 2 2" xfId="3142"/>
    <cellStyle name="Normal 140 2 2 2 2" xfId="7274"/>
    <cellStyle name="Normal 140 2 2 2 2 2" xfId="15534"/>
    <cellStyle name="Normal 140 2 2 2 3" xfId="11403"/>
    <cellStyle name="Normal 140 2 2 3" xfId="5209"/>
    <cellStyle name="Normal 140 2 2 3 2" xfId="13469"/>
    <cellStyle name="Normal 140 2 2 4" xfId="9338"/>
    <cellStyle name="Normal 140 2 3" xfId="1754"/>
    <cellStyle name="Normal 140 2 3 2" xfId="3830"/>
    <cellStyle name="Normal 140 2 3 2 2" xfId="7962"/>
    <cellStyle name="Normal 140 2 3 2 2 2" xfId="16222"/>
    <cellStyle name="Normal 140 2 3 2 3" xfId="12091"/>
    <cellStyle name="Normal 140 2 3 3" xfId="5897"/>
    <cellStyle name="Normal 140 2 3 3 2" xfId="14157"/>
    <cellStyle name="Normal 140 2 3 4" xfId="10026"/>
    <cellStyle name="Normal 140 2 4" xfId="2451"/>
    <cellStyle name="Normal 140 2 4 2" xfId="6586"/>
    <cellStyle name="Normal 140 2 4 2 2" xfId="14846"/>
    <cellStyle name="Normal 140 2 4 3" xfId="10715"/>
    <cellStyle name="Normal 140 2 5" xfId="4521"/>
    <cellStyle name="Normal 140 2 5 2" xfId="12781"/>
    <cellStyle name="Normal 140 2 6" xfId="8650"/>
    <cellStyle name="Normal 140 3" xfId="591"/>
    <cellStyle name="Normal 140 3 2" xfId="1288"/>
    <cellStyle name="Normal 140 3 2 2" xfId="3366"/>
    <cellStyle name="Normal 140 3 2 2 2" xfId="7498"/>
    <cellStyle name="Normal 140 3 2 2 2 2" xfId="15758"/>
    <cellStyle name="Normal 140 3 2 2 3" xfId="11627"/>
    <cellStyle name="Normal 140 3 2 3" xfId="5433"/>
    <cellStyle name="Normal 140 3 2 3 2" xfId="13693"/>
    <cellStyle name="Normal 140 3 2 4" xfId="9562"/>
    <cellStyle name="Normal 140 3 3" xfId="1974"/>
    <cellStyle name="Normal 140 3 3 2" xfId="4050"/>
    <cellStyle name="Normal 140 3 3 2 2" xfId="8182"/>
    <cellStyle name="Normal 140 3 3 2 2 2" xfId="16442"/>
    <cellStyle name="Normal 140 3 3 2 3" xfId="12311"/>
    <cellStyle name="Normal 140 3 3 3" xfId="6117"/>
    <cellStyle name="Normal 140 3 3 3 2" xfId="14377"/>
    <cellStyle name="Normal 140 3 3 4" xfId="10246"/>
    <cellStyle name="Normal 140 3 4" xfId="2673"/>
    <cellStyle name="Normal 140 3 4 2" xfId="6806"/>
    <cellStyle name="Normal 140 3 4 2 2" xfId="15066"/>
    <cellStyle name="Normal 140 3 4 3" xfId="10935"/>
    <cellStyle name="Normal 140 3 5" xfId="4741"/>
    <cellStyle name="Normal 140 3 5 2" xfId="13001"/>
    <cellStyle name="Normal 140 3 6" xfId="8870"/>
    <cellStyle name="Normal 140 4" xfId="841"/>
    <cellStyle name="Normal 140 4 2" xfId="2922"/>
    <cellStyle name="Normal 140 4 2 2" xfId="7054"/>
    <cellStyle name="Normal 140 4 2 2 2" xfId="15314"/>
    <cellStyle name="Normal 140 4 2 3" xfId="11183"/>
    <cellStyle name="Normal 140 4 3" xfId="4989"/>
    <cellStyle name="Normal 140 4 3 2" xfId="13249"/>
    <cellStyle name="Normal 140 4 4" xfId="9118"/>
    <cellStyle name="Normal 140 5" xfId="1532"/>
    <cellStyle name="Normal 140 5 2" xfId="3610"/>
    <cellStyle name="Normal 140 5 2 2" xfId="7742"/>
    <cellStyle name="Normal 140 5 2 2 2" xfId="16002"/>
    <cellStyle name="Normal 140 5 2 3" xfId="11871"/>
    <cellStyle name="Normal 140 5 3" xfId="5677"/>
    <cellStyle name="Normal 140 5 3 2" xfId="13937"/>
    <cellStyle name="Normal 140 5 4" xfId="9806"/>
    <cellStyle name="Normal 140 6" xfId="2230"/>
    <cellStyle name="Normal 140 6 2" xfId="6366"/>
    <cellStyle name="Normal 140 6 2 2" xfId="14626"/>
    <cellStyle name="Normal 140 6 3" xfId="10495"/>
    <cellStyle name="Normal 140 7" xfId="4300"/>
    <cellStyle name="Normal 140 7 2" xfId="12561"/>
    <cellStyle name="Normal 140 8" xfId="8430"/>
    <cellStyle name="Normal 141" xfId="141"/>
    <cellStyle name="Normal 141 2" xfId="368"/>
    <cellStyle name="Normal 141 2 2" xfId="1065"/>
    <cellStyle name="Normal 141 2 2 2" xfId="3143"/>
    <cellStyle name="Normal 141 2 2 2 2" xfId="7275"/>
    <cellStyle name="Normal 141 2 2 2 2 2" xfId="15535"/>
    <cellStyle name="Normal 141 2 2 2 3" xfId="11404"/>
    <cellStyle name="Normal 141 2 2 3" xfId="5210"/>
    <cellStyle name="Normal 141 2 2 3 2" xfId="13470"/>
    <cellStyle name="Normal 141 2 2 4" xfId="9339"/>
    <cellStyle name="Normal 141 2 3" xfId="1755"/>
    <cellStyle name="Normal 141 2 3 2" xfId="3831"/>
    <cellStyle name="Normal 141 2 3 2 2" xfId="7963"/>
    <cellStyle name="Normal 141 2 3 2 2 2" xfId="16223"/>
    <cellStyle name="Normal 141 2 3 2 3" xfId="12092"/>
    <cellStyle name="Normal 141 2 3 3" xfId="5898"/>
    <cellStyle name="Normal 141 2 3 3 2" xfId="14158"/>
    <cellStyle name="Normal 141 2 3 4" xfId="10027"/>
    <cellStyle name="Normal 141 2 4" xfId="2452"/>
    <cellStyle name="Normal 141 2 4 2" xfId="6587"/>
    <cellStyle name="Normal 141 2 4 2 2" xfId="14847"/>
    <cellStyle name="Normal 141 2 4 3" xfId="10716"/>
    <cellStyle name="Normal 141 2 5" xfId="4522"/>
    <cellStyle name="Normal 141 2 5 2" xfId="12782"/>
    <cellStyle name="Normal 141 2 6" xfId="8651"/>
    <cellStyle name="Normal 141 3" xfId="592"/>
    <cellStyle name="Normal 141 3 2" xfId="1289"/>
    <cellStyle name="Normal 141 3 2 2" xfId="3367"/>
    <cellStyle name="Normal 141 3 2 2 2" xfId="7499"/>
    <cellStyle name="Normal 141 3 2 2 2 2" xfId="15759"/>
    <cellStyle name="Normal 141 3 2 2 3" xfId="11628"/>
    <cellStyle name="Normal 141 3 2 3" xfId="5434"/>
    <cellStyle name="Normal 141 3 2 3 2" xfId="13694"/>
    <cellStyle name="Normal 141 3 2 4" xfId="9563"/>
    <cellStyle name="Normal 141 3 3" xfId="1975"/>
    <cellStyle name="Normal 141 3 3 2" xfId="4051"/>
    <cellStyle name="Normal 141 3 3 2 2" xfId="8183"/>
    <cellStyle name="Normal 141 3 3 2 2 2" xfId="16443"/>
    <cellStyle name="Normal 141 3 3 2 3" xfId="12312"/>
    <cellStyle name="Normal 141 3 3 3" xfId="6118"/>
    <cellStyle name="Normal 141 3 3 3 2" xfId="14378"/>
    <cellStyle name="Normal 141 3 3 4" xfId="10247"/>
    <cellStyle name="Normal 141 3 4" xfId="2674"/>
    <cellStyle name="Normal 141 3 4 2" xfId="6807"/>
    <cellStyle name="Normal 141 3 4 2 2" xfId="15067"/>
    <cellStyle name="Normal 141 3 4 3" xfId="10936"/>
    <cellStyle name="Normal 141 3 5" xfId="4742"/>
    <cellStyle name="Normal 141 3 5 2" xfId="13002"/>
    <cellStyle name="Normal 141 3 6" xfId="8871"/>
    <cellStyle name="Normal 141 4" xfId="842"/>
    <cellStyle name="Normal 141 4 2" xfId="2923"/>
    <cellStyle name="Normal 141 4 2 2" xfId="7055"/>
    <cellStyle name="Normal 141 4 2 2 2" xfId="15315"/>
    <cellStyle name="Normal 141 4 2 3" xfId="11184"/>
    <cellStyle name="Normal 141 4 3" xfId="4990"/>
    <cellStyle name="Normal 141 4 3 2" xfId="13250"/>
    <cellStyle name="Normal 141 4 4" xfId="9119"/>
    <cellStyle name="Normal 141 5" xfId="1533"/>
    <cellStyle name="Normal 141 5 2" xfId="3611"/>
    <cellStyle name="Normal 141 5 2 2" xfId="7743"/>
    <cellStyle name="Normal 141 5 2 2 2" xfId="16003"/>
    <cellStyle name="Normal 141 5 2 3" xfId="11872"/>
    <cellStyle name="Normal 141 5 3" xfId="5678"/>
    <cellStyle name="Normal 141 5 3 2" xfId="13938"/>
    <cellStyle name="Normal 141 5 4" xfId="9807"/>
    <cellStyle name="Normal 141 6" xfId="2231"/>
    <cellStyle name="Normal 141 6 2" xfId="6367"/>
    <cellStyle name="Normal 141 6 2 2" xfId="14627"/>
    <cellStyle name="Normal 141 6 3" xfId="10496"/>
    <cellStyle name="Normal 141 7" xfId="4301"/>
    <cellStyle name="Normal 141 7 2" xfId="12562"/>
    <cellStyle name="Normal 141 8" xfId="8431"/>
    <cellStyle name="Normal 142" xfId="142"/>
    <cellStyle name="Normal 142 2" xfId="369"/>
    <cellStyle name="Normal 142 2 2" xfId="1066"/>
    <cellStyle name="Normal 142 2 2 2" xfId="3144"/>
    <cellStyle name="Normal 142 2 2 2 2" xfId="7276"/>
    <cellStyle name="Normal 142 2 2 2 2 2" xfId="15536"/>
    <cellStyle name="Normal 142 2 2 2 3" xfId="11405"/>
    <cellStyle name="Normal 142 2 2 3" xfId="5211"/>
    <cellStyle name="Normal 142 2 2 3 2" xfId="13471"/>
    <cellStyle name="Normal 142 2 2 4" xfId="9340"/>
    <cellStyle name="Normal 142 2 3" xfId="1756"/>
    <cellStyle name="Normal 142 2 3 2" xfId="3832"/>
    <cellStyle name="Normal 142 2 3 2 2" xfId="7964"/>
    <cellStyle name="Normal 142 2 3 2 2 2" xfId="16224"/>
    <cellStyle name="Normal 142 2 3 2 3" xfId="12093"/>
    <cellStyle name="Normal 142 2 3 3" xfId="5899"/>
    <cellStyle name="Normal 142 2 3 3 2" xfId="14159"/>
    <cellStyle name="Normal 142 2 3 4" xfId="10028"/>
    <cellStyle name="Normal 142 2 4" xfId="2453"/>
    <cellStyle name="Normal 142 2 4 2" xfId="6588"/>
    <cellStyle name="Normal 142 2 4 2 2" xfId="14848"/>
    <cellStyle name="Normal 142 2 4 3" xfId="10717"/>
    <cellStyle name="Normal 142 2 5" xfId="4523"/>
    <cellStyle name="Normal 142 2 5 2" xfId="12783"/>
    <cellStyle name="Normal 142 2 6" xfId="8652"/>
    <cellStyle name="Normal 142 3" xfId="593"/>
    <cellStyle name="Normal 142 3 2" xfId="1290"/>
    <cellStyle name="Normal 142 3 2 2" xfId="3368"/>
    <cellStyle name="Normal 142 3 2 2 2" xfId="7500"/>
    <cellStyle name="Normal 142 3 2 2 2 2" xfId="15760"/>
    <cellStyle name="Normal 142 3 2 2 3" xfId="11629"/>
    <cellStyle name="Normal 142 3 2 3" xfId="5435"/>
    <cellStyle name="Normal 142 3 2 3 2" xfId="13695"/>
    <cellStyle name="Normal 142 3 2 4" xfId="9564"/>
    <cellStyle name="Normal 142 3 3" xfId="1976"/>
    <cellStyle name="Normal 142 3 3 2" xfId="4052"/>
    <cellStyle name="Normal 142 3 3 2 2" xfId="8184"/>
    <cellStyle name="Normal 142 3 3 2 2 2" xfId="16444"/>
    <cellStyle name="Normal 142 3 3 2 3" xfId="12313"/>
    <cellStyle name="Normal 142 3 3 3" xfId="6119"/>
    <cellStyle name="Normal 142 3 3 3 2" xfId="14379"/>
    <cellStyle name="Normal 142 3 3 4" xfId="10248"/>
    <cellStyle name="Normal 142 3 4" xfId="2675"/>
    <cellStyle name="Normal 142 3 4 2" xfId="6808"/>
    <cellStyle name="Normal 142 3 4 2 2" xfId="15068"/>
    <cellStyle name="Normal 142 3 4 3" xfId="10937"/>
    <cellStyle name="Normal 142 3 5" xfId="4743"/>
    <cellStyle name="Normal 142 3 5 2" xfId="13003"/>
    <cellStyle name="Normal 142 3 6" xfId="8872"/>
    <cellStyle name="Normal 142 4" xfId="843"/>
    <cellStyle name="Normal 142 4 2" xfId="2924"/>
    <cellStyle name="Normal 142 4 2 2" xfId="7056"/>
    <cellStyle name="Normal 142 4 2 2 2" xfId="15316"/>
    <cellStyle name="Normal 142 4 2 3" xfId="11185"/>
    <cellStyle name="Normal 142 4 3" xfId="4991"/>
    <cellStyle name="Normal 142 4 3 2" xfId="13251"/>
    <cellStyle name="Normal 142 4 4" xfId="9120"/>
    <cellStyle name="Normal 142 5" xfId="1534"/>
    <cellStyle name="Normal 142 5 2" xfId="3612"/>
    <cellStyle name="Normal 142 5 2 2" xfId="7744"/>
    <cellStyle name="Normal 142 5 2 2 2" xfId="16004"/>
    <cellStyle name="Normal 142 5 2 3" xfId="11873"/>
    <cellStyle name="Normal 142 5 3" xfId="5679"/>
    <cellStyle name="Normal 142 5 3 2" xfId="13939"/>
    <cellStyle name="Normal 142 5 4" xfId="9808"/>
    <cellStyle name="Normal 142 6" xfId="2232"/>
    <cellStyle name="Normal 142 6 2" xfId="6368"/>
    <cellStyle name="Normal 142 6 2 2" xfId="14628"/>
    <cellStyle name="Normal 142 6 3" xfId="10497"/>
    <cellStyle name="Normal 142 7" xfId="4302"/>
    <cellStyle name="Normal 142 7 2" xfId="12563"/>
    <cellStyle name="Normal 142 8" xfId="8432"/>
    <cellStyle name="Normal 143" xfId="143"/>
    <cellStyle name="Normal 143 2" xfId="370"/>
    <cellStyle name="Normal 143 2 2" xfId="1067"/>
    <cellStyle name="Normal 143 2 2 2" xfId="3145"/>
    <cellStyle name="Normal 143 2 2 2 2" xfId="7277"/>
    <cellStyle name="Normal 143 2 2 2 2 2" xfId="15537"/>
    <cellStyle name="Normal 143 2 2 2 3" xfId="11406"/>
    <cellStyle name="Normal 143 2 2 3" xfId="5212"/>
    <cellStyle name="Normal 143 2 2 3 2" xfId="13472"/>
    <cellStyle name="Normal 143 2 2 4" xfId="9341"/>
    <cellStyle name="Normal 143 2 3" xfId="1757"/>
    <cellStyle name="Normal 143 2 3 2" xfId="3833"/>
    <cellStyle name="Normal 143 2 3 2 2" xfId="7965"/>
    <cellStyle name="Normal 143 2 3 2 2 2" xfId="16225"/>
    <cellStyle name="Normal 143 2 3 2 3" xfId="12094"/>
    <cellStyle name="Normal 143 2 3 3" xfId="5900"/>
    <cellStyle name="Normal 143 2 3 3 2" xfId="14160"/>
    <cellStyle name="Normal 143 2 3 4" xfId="10029"/>
    <cellStyle name="Normal 143 2 4" xfId="2454"/>
    <cellStyle name="Normal 143 2 4 2" xfId="6589"/>
    <cellStyle name="Normal 143 2 4 2 2" xfId="14849"/>
    <cellStyle name="Normal 143 2 4 3" xfId="10718"/>
    <cellStyle name="Normal 143 2 5" xfId="4524"/>
    <cellStyle name="Normal 143 2 5 2" xfId="12784"/>
    <cellStyle name="Normal 143 2 6" xfId="8653"/>
    <cellStyle name="Normal 143 3" xfId="594"/>
    <cellStyle name="Normal 143 3 2" xfId="1291"/>
    <cellStyle name="Normal 143 3 2 2" xfId="3369"/>
    <cellStyle name="Normal 143 3 2 2 2" xfId="7501"/>
    <cellStyle name="Normal 143 3 2 2 2 2" xfId="15761"/>
    <cellStyle name="Normal 143 3 2 2 3" xfId="11630"/>
    <cellStyle name="Normal 143 3 2 3" xfId="5436"/>
    <cellStyle name="Normal 143 3 2 3 2" xfId="13696"/>
    <cellStyle name="Normal 143 3 2 4" xfId="9565"/>
    <cellStyle name="Normal 143 3 3" xfId="1977"/>
    <cellStyle name="Normal 143 3 3 2" xfId="4053"/>
    <cellStyle name="Normal 143 3 3 2 2" xfId="8185"/>
    <cellStyle name="Normal 143 3 3 2 2 2" xfId="16445"/>
    <cellStyle name="Normal 143 3 3 2 3" xfId="12314"/>
    <cellStyle name="Normal 143 3 3 3" xfId="6120"/>
    <cellStyle name="Normal 143 3 3 3 2" xfId="14380"/>
    <cellStyle name="Normal 143 3 3 4" xfId="10249"/>
    <cellStyle name="Normal 143 3 4" xfId="2676"/>
    <cellStyle name="Normal 143 3 4 2" xfId="6809"/>
    <cellStyle name="Normal 143 3 4 2 2" xfId="15069"/>
    <cellStyle name="Normal 143 3 4 3" xfId="10938"/>
    <cellStyle name="Normal 143 3 5" xfId="4744"/>
    <cellStyle name="Normal 143 3 5 2" xfId="13004"/>
    <cellStyle name="Normal 143 3 6" xfId="8873"/>
    <cellStyle name="Normal 143 4" xfId="844"/>
    <cellStyle name="Normal 143 4 2" xfId="2925"/>
    <cellStyle name="Normal 143 4 2 2" xfId="7057"/>
    <cellStyle name="Normal 143 4 2 2 2" xfId="15317"/>
    <cellStyle name="Normal 143 4 2 3" xfId="11186"/>
    <cellStyle name="Normal 143 4 3" xfId="4992"/>
    <cellStyle name="Normal 143 4 3 2" xfId="13252"/>
    <cellStyle name="Normal 143 4 4" xfId="9121"/>
    <cellStyle name="Normal 143 5" xfId="1535"/>
    <cellStyle name="Normal 143 5 2" xfId="3613"/>
    <cellStyle name="Normal 143 5 2 2" xfId="7745"/>
    <cellStyle name="Normal 143 5 2 2 2" xfId="16005"/>
    <cellStyle name="Normal 143 5 2 3" xfId="11874"/>
    <cellStyle name="Normal 143 5 3" xfId="5680"/>
    <cellStyle name="Normal 143 5 3 2" xfId="13940"/>
    <cellStyle name="Normal 143 5 4" xfId="9809"/>
    <cellStyle name="Normal 143 6" xfId="2233"/>
    <cellStyle name="Normal 143 6 2" xfId="6369"/>
    <cellStyle name="Normal 143 6 2 2" xfId="14629"/>
    <cellStyle name="Normal 143 6 3" xfId="10498"/>
    <cellStyle name="Normal 143 7" xfId="4303"/>
    <cellStyle name="Normal 143 7 2" xfId="12564"/>
    <cellStyle name="Normal 143 8" xfId="8433"/>
    <cellStyle name="Normal 144" xfId="144"/>
    <cellStyle name="Normal 144 2" xfId="371"/>
    <cellStyle name="Normal 144 2 2" xfId="1068"/>
    <cellStyle name="Normal 144 2 2 2" xfId="3146"/>
    <cellStyle name="Normal 144 2 2 2 2" xfId="7278"/>
    <cellStyle name="Normal 144 2 2 2 2 2" xfId="15538"/>
    <cellStyle name="Normal 144 2 2 2 3" xfId="11407"/>
    <cellStyle name="Normal 144 2 2 3" xfId="5213"/>
    <cellStyle name="Normal 144 2 2 3 2" xfId="13473"/>
    <cellStyle name="Normal 144 2 2 4" xfId="9342"/>
    <cellStyle name="Normal 144 2 3" xfId="1758"/>
    <cellStyle name="Normal 144 2 3 2" xfId="3834"/>
    <cellStyle name="Normal 144 2 3 2 2" xfId="7966"/>
    <cellStyle name="Normal 144 2 3 2 2 2" xfId="16226"/>
    <cellStyle name="Normal 144 2 3 2 3" xfId="12095"/>
    <cellStyle name="Normal 144 2 3 3" xfId="5901"/>
    <cellStyle name="Normal 144 2 3 3 2" xfId="14161"/>
    <cellStyle name="Normal 144 2 3 4" xfId="10030"/>
    <cellStyle name="Normal 144 2 4" xfId="2455"/>
    <cellStyle name="Normal 144 2 4 2" xfId="6590"/>
    <cellStyle name="Normal 144 2 4 2 2" xfId="14850"/>
    <cellStyle name="Normal 144 2 4 3" xfId="10719"/>
    <cellStyle name="Normal 144 2 5" xfId="4525"/>
    <cellStyle name="Normal 144 2 5 2" xfId="12785"/>
    <cellStyle name="Normal 144 2 6" xfId="8654"/>
    <cellStyle name="Normal 144 3" xfId="595"/>
    <cellStyle name="Normal 144 3 2" xfId="1292"/>
    <cellStyle name="Normal 144 3 2 2" xfId="3370"/>
    <cellStyle name="Normal 144 3 2 2 2" xfId="7502"/>
    <cellStyle name="Normal 144 3 2 2 2 2" xfId="15762"/>
    <cellStyle name="Normal 144 3 2 2 3" xfId="11631"/>
    <cellStyle name="Normal 144 3 2 3" xfId="5437"/>
    <cellStyle name="Normal 144 3 2 3 2" xfId="13697"/>
    <cellStyle name="Normal 144 3 2 4" xfId="9566"/>
    <cellStyle name="Normal 144 3 3" xfId="1978"/>
    <cellStyle name="Normal 144 3 3 2" xfId="4054"/>
    <cellStyle name="Normal 144 3 3 2 2" xfId="8186"/>
    <cellStyle name="Normal 144 3 3 2 2 2" xfId="16446"/>
    <cellStyle name="Normal 144 3 3 2 3" xfId="12315"/>
    <cellStyle name="Normal 144 3 3 3" xfId="6121"/>
    <cellStyle name="Normal 144 3 3 3 2" xfId="14381"/>
    <cellStyle name="Normal 144 3 3 4" xfId="10250"/>
    <cellStyle name="Normal 144 3 4" xfId="2677"/>
    <cellStyle name="Normal 144 3 4 2" xfId="6810"/>
    <cellStyle name="Normal 144 3 4 2 2" xfId="15070"/>
    <cellStyle name="Normal 144 3 4 3" xfId="10939"/>
    <cellStyle name="Normal 144 3 5" xfId="4745"/>
    <cellStyle name="Normal 144 3 5 2" xfId="13005"/>
    <cellStyle name="Normal 144 3 6" xfId="8874"/>
    <cellStyle name="Normal 144 4" xfId="845"/>
    <cellStyle name="Normal 144 4 2" xfId="2926"/>
    <cellStyle name="Normal 144 4 2 2" xfId="7058"/>
    <cellStyle name="Normal 144 4 2 2 2" xfId="15318"/>
    <cellStyle name="Normal 144 4 2 3" xfId="11187"/>
    <cellStyle name="Normal 144 4 3" xfId="4993"/>
    <cellStyle name="Normal 144 4 3 2" xfId="13253"/>
    <cellStyle name="Normal 144 4 4" xfId="9122"/>
    <cellStyle name="Normal 144 5" xfId="1536"/>
    <cellStyle name="Normal 144 5 2" xfId="3614"/>
    <cellStyle name="Normal 144 5 2 2" xfId="7746"/>
    <cellStyle name="Normal 144 5 2 2 2" xfId="16006"/>
    <cellStyle name="Normal 144 5 2 3" xfId="11875"/>
    <cellStyle name="Normal 144 5 3" xfId="5681"/>
    <cellStyle name="Normal 144 5 3 2" xfId="13941"/>
    <cellStyle name="Normal 144 5 4" xfId="9810"/>
    <cellStyle name="Normal 144 6" xfId="2234"/>
    <cellStyle name="Normal 144 6 2" xfId="6370"/>
    <cellStyle name="Normal 144 6 2 2" xfId="14630"/>
    <cellStyle name="Normal 144 6 3" xfId="10499"/>
    <cellStyle name="Normal 144 7" xfId="4304"/>
    <cellStyle name="Normal 144 7 2" xfId="12565"/>
    <cellStyle name="Normal 144 8" xfId="8434"/>
    <cellStyle name="Normal 145" xfId="145"/>
    <cellStyle name="Normal 145 2" xfId="372"/>
    <cellStyle name="Normal 145 2 2" xfId="1069"/>
    <cellStyle name="Normal 145 2 2 2" xfId="3147"/>
    <cellStyle name="Normal 145 2 2 2 2" xfId="7279"/>
    <cellStyle name="Normal 145 2 2 2 2 2" xfId="15539"/>
    <cellStyle name="Normal 145 2 2 2 3" xfId="11408"/>
    <cellStyle name="Normal 145 2 2 3" xfId="5214"/>
    <cellStyle name="Normal 145 2 2 3 2" xfId="13474"/>
    <cellStyle name="Normal 145 2 2 4" xfId="9343"/>
    <cellStyle name="Normal 145 2 3" xfId="1759"/>
    <cellStyle name="Normal 145 2 3 2" xfId="3835"/>
    <cellStyle name="Normal 145 2 3 2 2" xfId="7967"/>
    <cellStyle name="Normal 145 2 3 2 2 2" xfId="16227"/>
    <cellStyle name="Normal 145 2 3 2 3" xfId="12096"/>
    <cellStyle name="Normal 145 2 3 3" xfId="5902"/>
    <cellStyle name="Normal 145 2 3 3 2" xfId="14162"/>
    <cellStyle name="Normal 145 2 3 4" xfId="10031"/>
    <cellStyle name="Normal 145 2 4" xfId="2456"/>
    <cellStyle name="Normal 145 2 4 2" xfId="6591"/>
    <cellStyle name="Normal 145 2 4 2 2" xfId="14851"/>
    <cellStyle name="Normal 145 2 4 3" xfId="10720"/>
    <cellStyle name="Normal 145 2 5" xfId="4526"/>
    <cellStyle name="Normal 145 2 5 2" xfId="12786"/>
    <cellStyle name="Normal 145 2 6" xfId="8655"/>
    <cellStyle name="Normal 145 3" xfId="596"/>
    <cellStyle name="Normal 145 3 2" xfId="1293"/>
    <cellStyle name="Normal 145 3 2 2" xfId="3371"/>
    <cellStyle name="Normal 145 3 2 2 2" xfId="7503"/>
    <cellStyle name="Normal 145 3 2 2 2 2" xfId="15763"/>
    <cellStyle name="Normal 145 3 2 2 3" xfId="11632"/>
    <cellStyle name="Normal 145 3 2 3" xfId="5438"/>
    <cellStyle name="Normal 145 3 2 3 2" xfId="13698"/>
    <cellStyle name="Normal 145 3 2 4" xfId="9567"/>
    <cellStyle name="Normal 145 3 3" xfId="1979"/>
    <cellStyle name="Normal 145 3 3 2" xfId="4055"/>
    <cellStyle name="Normal 145 3 3 2 2" xfId="8187"/>
    <cellStyle name="Normal 145 3 3 2 2 2" xfId="16447"/>
    <cellStyle name="Normal 145 3 3 2 3" xfId="12316"/>
    <cellStyle name="Normal 145 3 3 3" xfId="6122"/>
    <cellStyle name="Normal 145 3 3 3 2" xfId="14382"/>
    <cellStyle name="Normal 145 3 3 4" xfId="10251"/>
    <cellStyle name="Normal 145 3 4" xfId="2678"/>
    <cellStyle name="Normal 145 3 4 2" xfId="6811"/>
    <cellStyle name="Normal 145 3 4 2 2" xfId="15071"/>
    <cellStyle name="Normal 145 3 4 3" xfId="10940"/>
    <cellStyle name="Normal 145 3 5" xfId="4746"/>
    <cellStyle name="Normal 145 3 5 2" xfId="13006"/>
    <cellStyle name="Normal 145 3 6" xfId="8875"/>
    <cellStyle name="Normal 145 4" xfId="846"/>
    <cellStyle name="Normal 145 4 2" xfId="2927"/>
    <cellStyle name="Normal 145 4 2 2" xfId="7059"/>
    <cellStyle name="Normal 145 4 2 2 2" xfId="15319"/>
    <cellStyle name="Normal 145 4 2 3" xfId="11188"/>
    <cellStyle name="Normal 145 4 3" xfId="4994"/>
    <cellStyle name="Normal 145 4 3 2" xfId="13254"/>
    <cellStyle name="Normal 145 4 4" xfId="9123"/>
    <cellStyle name="Normal 145 5" xfId="1537"/>
    <cellStyle name="Normal 145 5 2" xfId="3615"/>
    <cellStyle name="Normal 145 5 2 2" xfId="7747"/>
    <cellStyle name="Normal 145 5 2 2 2" xfId="16007"/>
    <cellStyle name="Normal 145 5 2 3" xfId="11876"/>
    <cellStyle name="Normal 145 5 3" xfId="5682"/>
    <cellStyle name="Normal 145 5 3 2" xfId="13942"/>
    <cellStyle name="Normal 145 5 4" xfId="9811"/>
    <cellStyle name="Normal 145 6" xfId="2235"/>
    <cellStyle name="Normal 145 6 2" xfId="6371"/>
    <cellStyle name="Normal 145 6 2 2" xfId="14631"/>
    <cellStyle name="Normal 145 6 3" xfId="10500"/>
    <cellStyle name="Normal 145 7" xfId="4305"/>
    <cellStyle name="Normal 145 7 2" xfId="12566"/>
    <cellStyle name="Normal 145 8" xfId="8435"/>
    <cellStyle name="Normal 146" xfId="146"/>
    <cellStyle name="Normal 146 2" xfId="373"/>
    <cellStyle name="Normal 146 2 2" xfId="1070"/>
    <cellStyle name="Normal 146 2 2 2" xfId="3148"/>
    <cellStyle name="Normal 146 2 2 2 2" xfId="7280"/>
    <cellStyle name="Normal 146 2 2 2 2 2" xfId="15540"/>
    <cellStyle name="Normal 146 2 2 2 3" xfId="11409"/>
    <cellStyle name="Normal 146 2 2 3" xfId="5215"/>
    <cellStyle name="Normal 146 2 2 3 2" xfId="13475"/>
    <cellStyle name="Normal 146 2 2 4" xfId="9344"/>
    <cellStyle name="Normal 146 2 3" xfId="1760"/>
    <cellStyle name="Normal 146 2 3 2" xfId="3836"/>
    <cellStyle name="Normal 146 2 3 2 2" xfId="7968"/>
    <cellStyle name="Normal 146 2 3 2 2 2" xfId="16228"/>
    <cellStyle name="Normal 146 2 3 2 3" xfId="12097"/>
    <cellStyle name="Normal 146 2 3 3" xfId="5903"/>
    <cellStyle name="Normal 146 2 3 3 2" xfId="14163"/>
    <cellStyle name="Normal 146 2 3 4" xfId="10032"/>
    <cellStyle name="Normal 146 2 4" xfId="2457"/>
    <cellStyle name="Normal 146 2 4 2" xfId="6592"/>
    <cellStyle name="Normal 146 2 4 2 2" xfId="14852"/>
    <cellStyle name="Normal 146 2 4 3" xfId="10721"/>
    <cellStyle name="Normal 146 2 5" xfId="4527"/>
    <cellStyle name="Normal 146 2 5 2" xfId="12787"/>
    <cellStyle name="Normal 146 2 6" xfId="8656"/>
    <cellStyle name="Normal 146 3" xfId="597"/>
    <cellStyle name="Normal 146 3 2" xfId="1294"/>
    <cellStyle name="Normal 146 3 2 2" xfId="3372"/>
    <cellStyle name="Normal 146 3 2 2 2" xfId="7504"/>
    <cellStyle name="Normal 146 3 2 2 2 2" xfId="15764"/>
    <cellStyle name="Normal 146 3 2 2 3" xfId="11633"/>
    <cellStyle name="Normal 146 3 2 3" xfId="5439"/>
    <cellStyle name="Normal 146 3 2 3 2" xfId="13699"/>
    <cellStyle name="Normal 146 3 2 4" xfId="9568"/>
    <cellStyle name="Normal 146 3 3" xfId="1980"/>
    <cellStyle name="Normal 146 3 3 2" xfId="4056"/>
    <cellStyle name="Normal 146 3 3 2 2" xfId="8188"/>
    <cellStyle name="Normal 146 3 3 2 2 2" xfId="16448"/>
    <cellStyle name="Normal 146 3 3 2 3" xfId="12317"/>
    <cellStyle name="Normal 146 3 3 3" xfId="6123"/>
    <cellStyle name="Normal 146 3 3 3 2" xfId="14383"/>
    <cellStyle name="Normal 146 3 3 4" xfId="10252"/>
    <cellStyle name="Normal 146 3 4" xfId="2679"/>
    <cellStyle name="Normal 146 3 4 2" xfId="6812"/>
    <cellStyle name="Normal 146 3 4 2 2" xfId="15072"/>
    <cellStyle name="Normal 146 3 4 3" xfId="10941"/>
    <cellStyle name="Normal 146 3 5" xfId="4747"/>
    <cellStyle name="Normal 146 3 5 2" xfId="13007"/>
    <cellStyle name="Normal 146 3 6" xfId="8876"/>
    <cellStyle name="Normal 146 4" xfId="847"/>
    <cellStyle name="Normal 146 4 2" xfId="2928"/>
    <cellStyle name="Normal 146 4 2 2" xfId="7060"/>
    <cellStyle name="Normal 146 4 2 2 2" xfId="15320"/>
    <cellStyle name="Normal 146 4 2 3" xfId="11189"/>
    <cellStyle name="Normal 146 4 3" xfId="4995"/>
    <cellStyle name="Normal 146 4 3 2" xfId="13255"/>
    <cellStyle name="Normal 146 4 4" xfId="9124"/>
    <cellStyle name="Normal 146 5" xfId="1538"/>
    <cellStyle name="Normal 146 5 2" xfId="3616"/>
    <cellStyle name="Normal 146 5 2 2" xfId="7748"/>
    <cellStyle name="Normal 146 5 2 2 2" xfId="16008"/>
    <cellStyle name="Normal 146 5 2 3" xfId="11877"/>
    <cellStyle name="Normal 146 5 3" xfId="5683"/>
    <cellStyle name="Normal 146 5 3 2" xfId="13943"/>
    <cellStyle name="Normal 146 5 4" xfId="9812"/>
    <cellStyle name="Normal 146 6" xfId="2236"/>
    <cellStyle name="Normal 146 6 2" xfId="6372"/>
    <cellStyle name="Normal 146 6 2 2" xfId="14632"/>
    <cellStyle name="Normal 146 6 3" xfId="10501"/>
    <cellStyle name="Normal 146 7" xfId="4306"/>
    <cellStyle name="Normal 146 7 2" xfId="12567"/>
    <cellStyle name="Normal 146 8" xfId="8436"/>
    <cellStyle name="Normal 147" xfId="147"/>
    <cellStyle name="Normal 147 2" xfId="374"/>
    <cellStyle name="Normal 147 2 2" xfId="1071"/>
    <cellStyle name="Normal 147 2 2 2" xfId="3149"/>
    <cellStyle name="Normal 147 2 2 2 2" xfId="7281"/>
    <cellStyle name="Normal 147 2 2 2 2 2" xfId="15541"/>
    <cellStyle name="Normal 147 2 2 2 3" xfId="11410"/>
    <cellStyle name="Normal 147 2 2 3" xfId="5216"/>
    <cellStyle name="Normal 147 2 2 3 2" xfId="13476"/>
    <cellStyle name="Normal 147 2 2 4" xfId="9345"/>
    <cellStyle name="Normal 147 2 3" xfId="1761"/>
    <cellStyle name="Normal 147 2 3 2" xfId="3837"/>
    <cellStyle name="Normal 147 2 3 2 2" xfId="7969"/>
    <cellStyle name="Normal 147 2 3 2 2 2" xfId="16229"/>
    <cellStyle name="Normal 147 2 3 2 3" xfId="12098"/>
    <cellStyle name="Normal 147 2 3 3" xfId="5904"/>
    <cellStyle name="Normal 147 2 3 3 2" xfId="14164"/>
    <cellStyle name="Normal 147 2 3 4" xfId="10033"/>
    <cellStyle name="Normal 147 2 4" xfId="2458"/>
    <cellStyle name="Normal 147 2 4 2" xfId="6593"/>
    <cellStyle name="Normal 147 2 4 2 2" xfId="14853"/>
    <cellStyle name="Normal 147 2 4 3" xfId="10722"/>
    <cellStyle name="Normal 147 2 5" xfId="4528"/>
    <cellStyle name="Normal 147 2 5 2" xfId="12788"/>
    <cellStyle name="Normal 147 2 6" xfId="8657"/>
    <cellStyle name="Normal 147 3" xfId="598"/>
    <cellStyle name="Normal 147 3 2" xfId="1295"/>
    <cellStyle name="Normal 147 3 2 2" xfId="3373"/>
    <cellStyle name="Normal 147 3 2 2 2" xfId="7505"/>
    <cellStyle name="Normal 147 3 2 2 2 2" xfId="15765"/>
    <cellStyle name="Normal 147 3 2 2 3" xfId="11634"/>
    <cellStyle name="Normal 147 3 2 3" xfId="5440"/>
    <cellStyle name="Normal 147 3 2 3 2" xfId="13700"/>
    <cellStyle name="Normal 147 3 2 4" xfId="9569"/>
    <cellStyle name="Normal 147 3 3" xfId="1981"/>
    <cellStyle name="Normal 147 3 3 2" xfId="4057"/>
    <cellStyle name="Normal 147 3 3 2 2" xfId="8189"/>
    <cellStyle name="Normal 147 3 3 2 2 2" xfId="16449"/>
    <cellStyle name="Normal 147 3 3 2 3" xfId="12318"/>
    <cellStyle name="Normal 147 3 3 3" xfId="6124"/>
    <cellStyle name="Normal 147 3 3 3 2" xfId="14384"/>
    <cellStyle name="Normal 147 3 3 4" xfId="10253"/>
    <cellStyle name="Normal 147 3 4" xfId="2680"/>
    <cellStyle name="Normal 147 3 4 2" xfId="6813"/>
    <cellStyle name="Normal 147 3 4 2 2" xfId="15073"/>
    <cellStyle name="Normal 147 3 4 3" xfId="10942"/>
    <cellStyle name="Normal 147 3 5" xfId="4748"/>
    <cellStyle name="Normal 147 3 5 2" xfId="13008"/>
    <cellStyle name="Normal 147 3 6" xfId="8877"/>
    <cellStyle name="Normal 147 4" xfId="848"/>
    <cellStyle name="Normal 147 4 2" xfId="2929"/>
    <cellStyle name="Normal 147 4 2 2" xfId="7061"/>
    <cellStyle name="Normal 147 4 2 2 2" xfId="15321"/>
    <cellStyle name="Normal 147 4 2 3" xfId="11190"/>
    <cellStyle name="Normal 147 4 3" xfId="4996"/>
    <cellStyle name="Normal 147 4 3 2" xfId="13256"/>
    <cellStyle name="Normal 147 4 4" xfId="9125"/>
    <cellStyle name="Normal 147 5" xfId="1539"/>
    <cellStyle name="Normal 147 5 2" xfId="3617"/>
    <cellStyle name="Normal 147 5 2 2" xfId="7749"/>
    <cellStyle name="Normal 147 5 2 2 2" xfId="16009"/>
    <cellStyle name="Normal 147 5 2 3" xfId="11878"/>
    <cellStyle name="Normal 147 5 3" xfId="5684"/>
    <cellStyle name="Normal 147 5 3 2" xfId="13944"/>
    <cellStyle name="Normal 147 5 4" xfId="9813"/>
    <cellStyle name="Normal 147 6" xfId="2237"/>
    <cellStyle name="Normal 147 6 2" xfId="6373"/>
    <cellStyle name="Normal 147 6 2 2" xfId="14633"/>
    <cellStyle name="Normal 147 6 3" xfId="10502"/>
    <cellStyle name="Normal 147 7" xfId="4307"/>
    <cellStyle name="Normal 147 7 2" xfId="12568"/>
    <cellStyle name="Normal 147 8" xfId="8437"/>
    <cellStyle name="Normal 148" xfId="148"/>
    <cellStyle name="Normal 148 2" xfId="375"/>
    <cellStyle name="Normal 148 2 2" xfId="1072"/>
    <cellStyle name="Normal 148 2 2 2" xfId="3150"/>
    <cellStyle name="Normal 148 2 2 2 2" xfId="7282"/>
    <cellStyle name="Normal 148 2 2 2 2 2" xfId="15542"/>
    <cellStyle name="Normal 148 2 2 2 3" xfId="11411"/>
    <cellStyle name="Normal 148 2 2 3" xfId="5217"/>
    <cellStyle name="Normal 148 2 2 3 2" xfId="13477"/>
    <cellStyle name="Normal 148 2 2 4" xfId="9346"/>
    <cellStyle name="Normal 148 2 3" xfId="1762"/>
    <cellStyle name="Normal 148 2 3 2" xfId="3838"/>
    <cellStyle name="Normal 148 2 3 2 2" xfId="7970"/>
    <cellStyle name="Normal 148 2 3 2 2 2" xfId="16230"/>
    <cellStyle name="Normal 148 2 3 2 3" xfId="12099"/>
    <cellStyle name="Normal 148 2 3 3" xfId="5905"/>
    <cellStyle name="Normal 148 2 3 3 2" xfId="14165"/>
    <cellStyle name="Normal 148 2 3 4" xfId="10034"/>
    <cellStyle name="Normal 148 2 4" xfId="2459"/>
    <cellStyle name="Normal 148 2 4 2" xfId="6594"/>
    <cellStyle name="Normal 148 2 4 2 2" xfId="14854"/>
    <cellStyle name="Normal 148 2 4 3" xfId="10723"/>
    <cellStyle name="Normal 148 2 5" xfId="4529"/>
    <cellStyle name="Normal 148 2 5 2" xfId="12789"/>
    <cellStyle name="Normal 148 2 6" xfId="8658"/>
    <cellStyle name="Normal 148 3" xfId="599"/>
    <cellStyle name="Normal 148 3 2" xfId="1296"/>
    <cellStyle name="Normal 148 3 2 2" xfId="3374"/>
    <cellStyle name="Normal 148 3 2 2 2" xfId="7506"/>
    <cellStyle name="Normal 148 3 2 2 2 2" xfId="15766"/>
    <cellStyle name="Normal 148 3 2 2 3" xfId="11635"/>
    <cellStyle name="Normal 148 3 2 3" xfId="5441"/>
    <cellStyle name="Normal 148 3 2 3 2" xfId="13701"/>
    <cellStyle name="Normal 148 3 2 4" xfId="9570"/>
    <cellStyle name="Normal 148 3 3" xfId="1982"/>
    <cellStyle name="Normal 148 3 3 2" xfId="4058"/>
    <cellStyle name="Normal 148 3 3 2 2" xfId="8190"/>
    <cellStyle name="Normal 148 3 3 2 2 2" xfId="16450"/>
    <cellStyle name="Normal 148 3 3 2 3" xfId="12319"/>
    <cellStyle name="Normal 148 3 3 3" xfId="6125"/>
    <cellStyle name="Normal 148 3 3 3 2" xfId="14385"/>
    <cellStyle name="Normal 148 3 3 4" xfId="10254"/>
    <cellStyle name="Normal 148 3 4" xfId="2681"/>
    <cellStyle name="Normal 148 3 4 2" xfId="6814"/>
    <cellStyle name="Normal 148 3 4 2 2" xfId="15074"/>
    <cellStyle name="Normal 148 3 4 3" xfId="10943"/>
    <cellStyle name="Normal 148 3 5" xfId="4749"/>
    <cellStyle name="Normal 148 3 5 2" xfId="13009"/>
    <cellStyle name="Normal 148 3 6" xfId="8878"/>
    <cellStyle name="Normal 148 4" xfId="849"/>
    <cellStyle name="Normal 148 4 2" xfId="2930"/>
    <cellStyle name="Normal 148 4 2 2" xfId="7062"/>
    <cellStyle name="Normal 148 4 2 2 2" xfId="15322"/>
    <cellStyle name="Normal 148 4 2 3" xfId="11191"/>
    <cellStyle name="Normal 148 4 3" xfId="4997"/>
    <cellStyle name="Normal 148 4 3 2" xfId="13257"/>
    <cellStyle name="Normal 148 4 4" xfId="9126"/>
    <cellStyle name="Normal 148 5" xfId="1540"/>
    <cellStyle name="Normal 148 5 2" xfId="3618"/>
    <cellStyle name="Normal 148 5 2 2" xfId="7750"/>
    <cellStyle name="Normal 148 5 2 2 2" xfId="16010"/>
    <cellStyle name="Normal 148 5 2 3" xfId="11879"/>
    <cellStyle name="Normal 148 5 3" xfId="5685"/>
    <cellStyle name="Normal 148 5 3 2" xfId="13945"/>
    <cellStyle name="Normal 148 5 4" xfId="9814"/>
    <cellStyle name="Normal 148 6" xfId="2238"/>
    <cellStyle name="Normal 148 6 2" xfId="6374"/>
    <cellStyle name="Normal 148 6 2 2" xfId="14634"/>
    <cellStyle name="Normal 148 6 3" xfId="10503"/>
    <cellStyle name="Normal 148 7" xfId="4308"/>
    <cellStyle name="Normal 148 7 2" xfId="12569"/>
    <cellStyle name="Normal 148 8" xfId="8438"/>
    <cellStyle name="Normal 149" xfId="149"/>
    <cellStyle name="Normal 149 2" xfId="376"/>
    <cellStyle name="Normal 149 2 2" xfId="1073"/>
    <cellStyle name="Normal 149 2 2 2" xfId="3151"/>
    <cellStyle name="Normal 149 2 2 2 2" xfId="7283"/>
    <cellStyle name="Normal 149 2 2 2 2 2" xfId="15543"/>
    <cellStyle name="Normal 149 2 2 2 3" xfId="11412"/>
    <cellStyle name="Normal 149 2 2 3" xfId="5218"/>
    <cellStyle name="Normal 149 2 2 3 2" xfId="13478"/>
    <cellStyle name="Normal 149 2 2 4" xfId="9347"/>
    <cellStyle name="Normal 149 2 3" xfId="1763"/>
    <cellStyle name="Normal 149 2 3 2" xfId="3839"/>
    <cellStyle name="Normal 149 2 3 2 2" xfId="7971"/>
    <cellStyle name="Normal 149 2 3 2 2 2" xfId="16231"/>
    <cellStyle name="Normal 149 2 3 2 3" xfId="12100"/>
    <cellStyle name="Normal 149 2 3 3" xfId="5906"/>
    <cellStyle name="Normal 149 2 3 3 2" xfId="14166"/>
    <cellStyle name="Normal 149 2 3 4" xfId="10035"/>
    <cellStyle name="Normal 149 2 4" xfId="2460"/>
    <cellStyle name="Normal 149 2 4 2" xfId="6595"/>
    <cellStyle name="Normal 149 2 4 2 2" xfId="14855"/>
    <cellStyle name="Normal 149 2 4 3" xfId="10724"/>
    <cellStyle name="Normal 149 2 5" xfId="4530"/>
    <cellStyle name="Normal 149 2 5 2" xfId="12790"/>
    <cellStyle name="Normal 149 2 6" xfId="8659"/>
    <cellStyle name="Normal 149 3" xfId="600"/>
    <cellStyle name="Normal 149 3 2" xfId="1297"/>
    <cellStyle name="Normal 149 3 2 2" xfId="3375"/>
    <cellStyle name="Normal 149 3 2 2 2" xfId="7507"/>
    <cellStyle name="Normal 149 3 2 2 2 2" xfId="15767"/>
    <cellStyle name="Normal 149 3 2 2 3" xfId="11636"/>
    <cellStyle name="Normal 149 3 2 3" xfId="5442"/>
    <cellStyle name="Normal 149 3 2 3 2" xfId="13702"/>
    <cellStyle name="Normal 149 3 2 4" xfId="9571"/>
    <cellStyle name="Normal 149 3 3" xfId="1983"/>
    <cellStyle name="Normal 149 3 3 2" xfId="4059"/>
    <cellStyle name="Normal 149 3 3 2 2" xfId="8191"/>
    <cellStyle name="Normal 149 3 3 2 2 2" xfId="16451"/>
    <cellStyle name="Normal 149 3 3 2 3" xfId="12320"/>
    <cellStyle name="Normal 149 3 3 3" xfId="6126"/>
    <cellStyle name="Normal 149 3 3 3 2" xfId="14386"/>
    <cellStyle name="Normal 149 3 3 4" xfId="10255"/>
    <cellStyle name="Normal 149 3 4" xfId="2682"/>
    <cellStyle name="Normal 149 3 4 2" xfId="6815"/>
    <cellStyle name="Normal 149 3 4 2 2" xfId="15075"/>
    <cellStyle name="Normal 149 3 4 3" xfId="10944"/>
    <cellStyle name="Normal 149 3 5" xfId="4750"/>
    <cellStyle name="Normal 149 3 5 2" xfId="13010"/>
    <cellStyle name="Normal 149 3 6" xfId="8879"/>
    <cellStyle name="Normal 149 4" xfId="850"/>
    <cellStyle name="Normal 149 4 2" xfId="2931"/>
    <cellStyle name="Normal 149 4 2 2" xfId="7063"/>
    <cellStyle name="Normal 149 4 2 2 2" xfId="15323"/>
    <cellStyle name="Normal 149 4 2 3" xfId="11192"/>
    <cellStyle name="Normal 149 4 3" xfId="4998"/>
    <cellStyle name="Normal 149 4 3 2" xfId="13258"/>
    <cellStyle name="Normal 149 4 4" xfId="9127"/>
    <cellStyle name="Normal 149 5" xfId="1541"/>
    <cellStyle name="Normal 149 5 2" xfId="3619"/>
    <cellStyle name="Normal 149 5 2 2" xfId="7751"/>
    <cellStyle name="Normal 149 5 2 2 2" xfId="16011"/>
    <cellStyle name="Normal 149 5 2 3" xfId="11880"/>
    <cellStyle name="Normal 149 5 3" xfId="5686"/>
    <cellStyle name="Normal 149 5 3 2" xfId="13946"/>
    <cellStyle name="Normal 149 5 4" xfId="9815"/>
    <cellStyle name="Normal 149 6" xfId="2239"/>
    <cellStyle name="Normal 149 6 2" xfId="6375"/>
    <cellStyle name="Normal 149 6 2 2" xfId="14635"/>
    <cellStyle name="Normal 149 6 3" xfId="10504"/>
    <cellStyle name="Normal 149 7" xfId="4309"/>
    <cellStyle name="Normal 149 7 2" xfId="12570"/>
    <cellStyle name="Normal 149 8" xfId="8439"/>
    <cellStyle name="Normal 15" xfId="16"/>
    <cellStyle name="Normal 15 2" xfId="243"/>
    <cellStyle name="Normal 15 2 2" xfId="940"/>
    <cellStyle name="Normal 15 2 2 2" xfId="3018"/>
    <cellStyle name="Normal 15 2 2 2 2" xfId="7150"/>
    <cellStyle name="Normal 15 2 2 2 2 2" xfId="15410"/>
    <cellStyle name="Normal 15 2 2 2 3" xfId="11279"/>
    <cellStyle name="Normal 15 2 2 3" xfId="5085"/>
    <cellStyle name="Normal 15 2 2 3 2" xfId="13345"/>
    <cellStyle name="Normal 15 2 2 4" xfId="9214"/>
    <cellStyle name="Normal 15 2 3" xfId="1630"/>
    <cellStyle name="Normal 15 2 3 2" xfId="3706"/>
    <cellStyle name="Normal 15 2 3 2 2" xfId="7838"/>
    <cellStyle name="Normal 15 2 3 2 2 2" xfId="16098"/>
    <cellStyle name="Normal 15 2 3 2 3" xfId="11967"/>
    <cellStyle name="Normal 15 2 3 3" xfId="5773"/>
    <cellStyle name="Normal 15 2 3 3 2" xfId="14033"/>
    <cellStyle name="Normal 15 2 3 4" xfId="9902"/>
    <cellStyle name="Normal 15 2 4" xfId="2327"/>
    <cellStyle name="Normal 15 2 4 2" xfId="6462"/>
    <cellStyle name="Normal 15 2 4 2 2" xfId="14722"/>
    <cellStyle name="Normal 15 2 4 3" xfId="10591"/>
    <cellStyle name="Normal 15 2 5" xfId="4397"/>
    <cellStyle name="Normal 15 2 5 2" xfId="12657"/>
    <cellStyle name="Normal 15 2 6" xfId="8526"/>
    <cellStyle name="Normal 15 3" xfId="467"/>
    <cellStyle name="Normal 15 3 2" xfId="1164"/>
    <cellStyle name="Normal 15 3 2 2" xfId="3242"/>
    <cellStyle name="Normal 15 3 2 2 2" xfId="7374"/>
    <cellStyle name="Normal 15 3 2 2 2 2" xfId="15634"/>
    <cellStyle name="Normal 15 3 2 2 3" xfId="11503"/>
    <cellStyle name="Normal 15 3 2 3" xfId="5309"/>
    <cellStyle name="Normal 15 3 2 3 2" xfId="13569"/>
    <cellStyle name="Normal 15 3 2 4" xfId="9438"/>
    <cellStyle name="Normal 15 3 3" xfId="1850"/>
    <cellStyle name="Normal 15 3 3 2" xfId="3926"/>
    <cellStyle name="Normal 15 3 3 2 2" xfId="8058"/>
    <cellStyle name="Normal 15 3 3 2 2 2" xfId="16318"/>
    <cellStyle name="Normal 15 3 3 2 3" xfId="12187"/>
    <cellStyle name="Normal 15 3 3 3" xfId="5993"/>
    <cellStyle name="Normal 15 3 3 3 2" xfId="14253"/>
    <cellStyle name="Normal 15 3 3 4" xfId="10122"/>
    <cellStyle name="Normal 15 3 4" xfId="2549"/>
    <cellStyle name="Normal 15 3 4 2" xfId="6682"/>
    <cellStyle name="Normal 15 3 4 2 2" xfId="14942"/>
    <cellStyle name="Normal 15 3 4 3" xfId="10811"/>
    <cellStyle name="Normal 15 3 5" xfId="4617"/>
    <cellStyle name="Normal 15 3 5 2" xfId="12877"/>
    <cellStyle name="Normal 15 3 6" xfId="8746"/>
    <cellStyle name="Normal 15 4" xfId="717"/>
    <cellStyle name="Normal 15 4 2" xfId="2798"/>
    <cellStyle name="Normal 15 4 2 2" xfId="6930"/>
    <cellStyle name="Normal 15 4 2 2 2" xfId="15190"/>
    <cellStyle name="Normal 15 4 2 3" xfId="11059"/>
    <cellStyle name="Normal 15 4 3" xfId="4865"/>
    <cellStyle name="Normal 15 4 3 2" xfId="13125"/>
    <cellStyle name="Normal 15 4 4" xfId="8994"/>
    <cellStyle name="Normal 15 5" xfId="1408"/>
    <cellStyle name="Normal 15 5 2" xfId="3486"/>
    <cellStyle name="Normal 15 5 2 2" xfId="7618"/>
    <cellStyle name="Normal 15 5 2 2 2" xfId="15878"/>
    <cellStyle name="Normal 15 5 2 3" xfId="11747"/>
    <cellStyle name="Normal 15 5 3" xfId="5553"/>
    <cellStyle name="Normal 15 5 3 2" xfId="13813"/>
    <cellStyle name="Normal 15 5 4" xfId="9682"/>
    <cellStyle name="Normal 15 6" xfId="2106"/>
    <cellStyle name="Normal 15 6 2" xfId="6242"/>
    <cellStyle name="Normal 15 6 2 2" xfId="14502"/>
    <cellStyle name="Normal 15 6 3" xfId="10371"/>
    <cellStyle name="Normal 15 7" xfId="4176"/>
    <cellStyle name="Normal 15 7 2" xfId="12437"/>
    <cellStyle name="Normal 15 8" xfId="8306"/>
    <cellStyle name="Normal 150" xfId="150"/>
    <cellStyle name="Normal 150 2" xfId="377"/>
    <cellStyle name="Normal 150 2 2" xfId="1074"/>
    <cellStyle name="Normal 150 2 2 2" xfId="3152"/>
    <cellStyle name="Normal 150 2 2 2 2" xfId="7284"/>
    <cellStyle name="Normal 150 2 2 2 2 2" xfId="15544"/>
    <cellStyle name="Normal 150 2 2 2 3" xfId="11413"/>
    <cellStyle name="Normal 150 2 2 3" xfId="5219"/>
    <cellStyle name="Normal 150 2 2 3 2" xfId="13479"/>
    <cellStyle name="Normal 150 2 2 4" xfId="9348"/>
    <cellStyle name="Normal 150 2 3" xfId="1764"/>
    <cellStyle name="Normal 150 2 3 2" xfId="3840"/>
    <cellStyle name="Normal 150 2 3 2 2" xfId="7972"/>
    <cellStyle name="Normal 150 2 3 2 2 2" xfId="16232"/>
    <cellStyle name="Normal 150 2 3 2 3" xfId="12101"/>
    <cellStyle name="Normal 150 2 3 3" xfId="5907"/>
    <cellStyle name="Normal 150 2 3 3 2" xfId="14167"/>
    <cellStyle name="Normal 150 2 3 4" xfId="10036"/>
    <cellStyle name="Normal 150 2 4" xfId="2461"/>
    <cellStyle name="Normal 150 2 4 2" xfId="6596"/>
    <cellStyle name="Normal 150 2 4 2 2" xfId="14856"/>
    <cellStyle name="Normal 150 2 4 3" xfId="10725"/>
    <cellStyle name="Normal 150 2 5" xfId="4531"/>
    <cellStyle name="Normal 150 2 5 2" xfId="12791"/>
    <cellStyle name="Normal 150 2 6" xfId="8660"/>
    <cellStyle name="Normal 150 3" xfId="601"/>
    <cellStyle name="Normal 150 3 2" xfId="1298"/>
    <cellStyle name="Normal 150 3 2 2" xfId="3376"/>
    <cellStyle name="Normal 150 3 2 2 2" xfId="7508"/>
    <cellStyle name="Normal 150 3 2 2 2 2" xfId="15768"/>
    <cellStyle name="Normal 150 3 2 2 3" xfId="11637"/>
    <cellStyle name="Normal 150 3 2 3" xfId="5443"/>
    <cellStyle name="Normal 150 3 2 3 2" xfId="13703"/>
    <cellStyle name="Normal 150 3 2 4" xfId="9572"/>
    <cellStyle name="Normal 150 3 3" xfId="1984"/>
    <cellStyle name="Normal 150 3 3 2" xfId="4060"/>
    <cellStyle name="Normal 150 3 3 2 2" xfId="8192"/>
    <cellStyle name="Normal 150 3 3 2 2 2" xfId="16452"/>
    <cellStyle name="Normal 150 3 3 2 3" xfId="12321"/>
    <cellStyle name="Normal 150 3 3 3" xfId="6127"/>
    <cellStyle name="Normal 150 3 3 3 2" xfId="14387"/>
    <cellStyle name="Normal 150 3 3 4" xfId="10256"/>
    <cellStyle name="Normal 150 3 4" xfId="2683"/>
    <cellStyle name="Normal 150 3 4 2" xfId="6816"/>
    <cellStyle name="Normal 150 3 4 2 2" xfId="15076"/>
    <cellStyle name="Normal 150 3 4 3" xfId="10945"/>
    <cellStyle name="Normal 150 3 5" xfId="4751"/>
    <cellStyle name="Normal 150 3 5 2" xfId="13011"/>
    <cellStyle name="Normal 150 3 6" xfId="8880"/>
    <cellStyle name="Normal 150 4" xfId="851"/>
    <cellStyle name="Normal 150 4 2" xfId="2932"/>
    <cellStyle name="Normal 150 4 2 2" xfId="7064"/>
    <cellStyle name="Normal 150 4 2 2 2" xfId="15324"/>
    <cellStyle name="Normal 150 4 2 3" xfId="11193"/>
    <cellStyle name="Normal 150 4 3" xfId="4999"/>
    <cellStyle name="Normal 150 4 3 2" xfId="13259"/>
    <cellStyle name="Normal 150 4 4" xfId="9128"/>
    <cellStyle name="Normal 150 5" xfId="1542"/>
    <cellStyle name="Normal 150 5 2" xfId="3620"/>
    <cellStyle name="Normal 150 5 2 2" xfId="7752"/>
    <cellStyle name="Normal 150 5 2 2 2" xfId="16012"/>
    <cellStyle name="Normal 150 5 2 3" xfId="11881"/>
    <cellStyle name="Normal 150 5 3" xfId="5687"/>
    <cellStyle name="Normal 150 5 3 2" xfId="13947"/>
    <cellStyle name="Normal 150 5 4" xfId="9816"/>
    <cellStyle name="Normal 150 6" xfId="2240"/>
    <cellStyle name="Normal 150 6 2" xfId="6376"/>
    <cellStyle name="Normal 150 6 2 2" xfId="14636"/>
    <cellStyle name="Normal 150 6 3" xfId="10505"/>
    <cellStyle name="Normal 150 7" xfId="4310"/>
    <cellStyle name="Normal 150 7 2" xfId="12571"/>
    <cellStyle name="Normal 150 8" xfId="8440"/>
    <cellStyle name="Normal 151" xfId="151"/>
    <cellStyle name="Normal 151 2" xfId="378"/>
    <cellStyle name="Normal 151 2 2" xfId="1075"/>
    <cellStyle name="Normal 151 2 2 2" xfId="3153"/>
    <cellStyle name="Normal 151 2 2 2 2" xfId="7285"/>
    <cellStyle name="Normal 151 2 2 2 2 2" xfId="15545"/>
    <cellStyle name="Normal 151 2 2 2 3" xfId="11414"/>
    <cellStyle name="Normal 151 2 2 3" xfId="5220"/>
    <cellStyle name="Normal 151 2 2 3 2" xfId="13480"/>
    <cellStyle name="Normal 151 2 2 4" xfId="9349"/>
    <cellStyle name="Normal 151 2 3" xfId="1765"/>
    <cellStyle name="Normal 151 2 3 2" xfId="3841"/>
    <cellStyle name="Normal 151 2 3 2 2" xfId="7973"/>
    <cellStyle name="Normal 151 2 3 2 2 2" xfId="16233"/>
    <cellStyle name="Normal 151 2 3 2 3" xfId="12102"/>
    <cellStyle name="Normal 151 2 3 3" xfId="5908"/>
    <cellStyle name="Normal 151 2 3 3 2" xfId="14168"/>
    <cellStyle name="Normal 151 2 3 4" xfId="10037"/>
    <cellStyle name="Normal 151 2 4" xfId="2462"/>
    <cellStyle name="Normal 151 2 4 2" xfId="6597"/>
    <cellStyle name="Normal 151 2 4 2 2" xfId="14857"/>
    <cellStyle name="Normal 151 2 4 3" xfId="10726"/>
    <cellStyle name="Normal 151 2 5" xfId="4532"/>
    <cellStyle name="Normal 151 2 5 2" xfId="12792"/>
    <cellStyle name="Normal 151 2 6" xfId="8661"/>
    <cellStyle name="Normal 151 3" xfId="602"/>
    <cellStyle name="Normal 151 3 2" xfId="1299"/>
    <cellStyle name="Normal 151 3 2 2" xfId="3377"/>
    <cellStyle name="Normal 151 3 2 2 2" xfId="7509"/>
    <cellStyle name="Normal 151 3 2 2 2 2" xfId="15769"/>
    <cellStyle name="Normal 151 3 2 2 3" xfId="11638"/>
    <cellStyle name="Normal 151 3 2 3" xfId="5444"/>
    <cellStyle name="Normal 151 3 2 3 2" xfId="13704"/>
    <cellStyle name="Normal 151 3 2 4" xfId="9573"/>
    <cellStyle name="Normal 151 3 3" xfId="1985"/>
    <cellStyle name="Normal 151 3 3 2" xfId="4061"/>
    <cellStyle name="Normal 151 3 3 2 2" xfId="8193"/>
    <cellStyle name="Normal 151 3 3 2 2 2" xfId="16453"/>
    <cellStyle name="Normal 151 3 3 2 3" xfId="12322"/>
    <cellStyle name="Normal 151 3 3 3" xfId="6128"/>
    <cellStyle name="Normal 151 3 3 3 2" xfId="14388"/>
    <cellStyle name="Normal 151 3 3 4" xfId="10257"/>
    <cellStyle name="Normal 151 3 4" xfId="2684"/>
    <cellStyle name="Normal 151 3 4 2" xfId="6817"/>
    <cellStyle name="Normal 151 3 4 2 2" xfId="15077"/>
    <cellStyle name="Normal 151 3 4 3" xfId="10946"/>
    <cellStyle name="Normal 151 3 5" xfId="4752"/>
    <cellStyle name="Normal 151 3 5 2" xfId="13012"/>
    <cellStyle name="Normal 151 3 6" xfId="8881"/>
    <cellStyle name="Normal 151 4" xfId="852"/>
    <cellStyle name="Normal 151 4 2" xfId="2933"/>
    <cellStyle name="Normal 151 4 2 2" xfId="7065"/>
    <cellStyle name="Normal 151 4 2 2 2" xfId="15325"/>
    <cellStyle name="Normal 151 4 2 3" xfId="11194"/>
    <cellStyle name="Normal 151 4 3" xfId="5000"/>
    <cellStyle name="Normal 151 4 3 2" xfId="13260"/>
    <cellStyle name="Normal 151 4 4" xfId="9129"/>
    <cellStyle name="Normal 151 5" xfId="1543"/>
    <cellStyle name="Normal 151 5 2" xfId="3621"/>
    <cellStyle name="Normal 151 5 2 2" xfId="7753"/>
    <cellStyle name="Normal 151 5 2 2 2" xfId="16013"/>
    <cellStyle name="Normal 151 5 2 3" xfId="11882"/>
    <cellStyle name="Normal 151 5 3" xfId="5688"/>
    <cellStyle name="Normal 151 5 3 2" xfId="13948"/>
    <cellStyle name="Normal 151 5 4" xfId="9817"/>
    <cellStyle name="Normal 151 6" xfId="2241"/>
    <cellStyle name="Normal 151 6 2" xfId="6377"/>
    <cellStyle name="Normal 151 6 2 2" xfId="14637"/>
    <cellStyle name="Normal 151 6 3" xfId="10506"/>
    <cellStyle name="Normal 151 7" xfId="4311"/>
    <cellStyle name="Normal 151 7 2" xfId="12572"/>
    <cellStyle name="Normal 151 8" xfId="8441"/>
    <cellStyle name="Normal 152" xfId="152"/>
    <cellStyle name="Normal 152 2" xfId="379"/>
    <cellStyle name="Normal 152 2 2" xfId="1076"/>
    <cellStyle name="Normal 152 2 2 2" xfId="3154"/>
    <cellStyle name="Normal 152 2 2 2 2" xfId="7286"/>
    <cellStyle name="Normal 152 2 2 2 2 2" xfId="15546"/>
    <cellStyle name="Normal 152 2 2 2 3" xfId="11415"/>
    <cellStyle name="Normal 152 2 2 3" xfId="5221"/>
    <cellStyle name="Normal 152 2 2 3 2" xfId="13481"/>
    <cellStyle name="Normal 152 2 2 4" xfId="9350"/>
    <cellStyle name="Normal 152 2 3" xfId="1766"/>
    <cellStyle name="Normal 152 2 3 2" xfId="3842"/>
    <cellStyle name="Normal 152 2 3 2 2" xfId="7974"/>
    <cellStyle name="Normal 152 2 3 2 2 2" xfId="16234"/>
    <cellStyle name="Normal 152 2 3 2 3" xfId="12103"/>
    <cellStyle name="Normal 152 2 3 3" xfId="5909"/>
    <cellStyle name="Normal 152 2 3 3 2" xfId="14169"/>
    <cellStyle name="Normal 152 2 3 4" xfId="10038"/>
    <cellStyle name="Normal 152 2 4" xfId="2463"/>
    <cellStyle name="Normal 152 2 4 2" xfId="6598"/>
    <cellStyle name="Normal 152 2 4 2 2" xfId="14858"/>
    <cellStyle name="Normal 152 2 4 3" xfId="10727"/>
    <cellStyle name="Normal 152 2 5" xfId="4533"/>
    <cellStyle name="Normal 152 2 5 2" xfId="12793"/>
    <cellStyle name="Normal 152 2 6" xfId="8662"/>
    <cellStyle name="Normal 152 3" xfId="603"/>
    <cellStyle name="Normal 152 3 2" xfId="1300"/>
    <cellStyle name="Normal 152 3 2 2" xfId="3378"/>
    <cellStyle name="Normal 152 3 2 2 2" xfId="7510"/>
    <cellStyle name="Normal 152 3 2 2 2 2" xfId="15770"/>
    <cellStyle name="Normal 152 3 2 2 3" xfId="11639"/>
    <cellStyle name="Normal 152 3 2 3" xfId="5445"/>
    <cellStyle name="Normal 152 3 2 3 2" xfId="13705"/>
    <cellStyle name="Normal 152 3 2 4" xfId="9574"/>
    <cellStyle name="Normal 152 3 3" xfId="1986"/>
    <cellStyle name="Normal 152 3 3 2" xfId="4062"/>
    <cellStyle name="Normal 152 3 3 2 2" xfId="8194"/>
    <cellStyle name="Normal 152 3 3 2 2 2" xfId="16454"/>
    <cellStyle name="Normal 152 3 3 2 3" xfId="12323"/>
    <cellStyle name="Normal 152 3 3 3" xfId="6129"/>
    <cellStyle name="Normal 152 3 3 3 2" xfId="14389"/>
    <cellStyle name="Normal 152 3 3 4" xfId="10258"/>
    <cellStyle name="Normal 152 3 4" xfId="2685"/>
    <cellStyle name="Normal 152 3 4 2" xfId="6818"/>
    <cellStyle name="Normal 152 3 4 2 2" xfId="15078"/>
    <cellStyle name="Normal 152 3 4 3" xfId="10947"/>
    <cellStyle name="Normal 152 3 5" xfId="4753"/>
    <cellStyle name="Normal 152 3 5 2" xfId="13013"/>
    <cellStyle name="Normal 152 3 6" xfId="8882"/>
    <cellStyle name="Normal 152 4" xfId="853"/>
    <cellStyle name="Normal 152 4 2" xfId="2934"/>
    <cellStyle name="Normal 152 4 2 2" xfId="7066"/>
    <cellStyle name="Normal 152 4 2 2 2" xfId="15326"/>
    <cellStyle name="Normal 152 4 2 3" xfId="11195"/>
    <cellStyle name="Normal 152 4 3" xfId="5001"/>
    <cellStyle name="Normal 152 4 3 2" xfId="13261"/>
    <cellStyle name="Normal 152 4 4" xfId="9130"/>
    <cellStyle name="Normal 152 5" xfId="1544"/>
    <cellStyle name="Normal 152 5 2" xfId="3622"/>
    <cellStyle name="Normal 152 5 2 2" xfId="7754"/>
    <cellStyle name="Normal 152 5 2 2 2" xfId="16014"/>
    <cellStyle name="Normal 152 5 2 3" xfId="11883"/>
    <cellStyle name="Normal 152 5 3" xfId="5689"/>
    <cellStyle name="Normal 152 5 3 2" xfId="13949"/>
    <cellStyle name="Normal 152 5 4" xfId="9818"/>
    <cellStyle name="Normal 152 6" xfId="2242"/>
    <cellStyle name="Normal 152 6 2" xfId="6378"/>
    <cellStyle name="Normal 152 6 2 2" xfId="14638"/>
    <cellStyle name="Normal 152 6 3" xfId="10507"/>
    <cellStyle name="Normal 152 7" xfId="4312"/>
    <cellStyle name="Normal 152 7 2" xfId="12573"/>
    <cellStyle name="Normal 152 8" xfId="8442"/>
    <cellStyle name="Normal 153" xfId="153"/>
    <cellStyle name="Normal 153 2" xfId="380"/>
    <cellStyle name="Normal 153 2 2" xfId="1077"/>
    <cellStyle name="Normal 153 2 2 2" xfId="3155"/>
    <cellStyle name="Normal 153 2 2 2 2" xfId="7287"/>
    <cellStyle name="Normal 153 2 2 2 2 2" xfId="15547"/>
    <cellStyle name="Normal 153 2 2 2 3" xfId="11416"/>
    <cellStyle name="Normal 153 2 2 3" xfId="5222"/>
    <cellStyle name="Normal 153 2 2 3 2" xfId="13482"/>
    <cellStyle name="Normal 153 2 2 4" xfId="9351"/>
    <cellStyle name="Normal 153 2 3" xfId="1767"/>
    <cellStyle name="Normal 153 2 3 2" xfId="3843"/>
    <cellStyle name="Normal 153 2 3 2 2" xfId="7975"/>
    <cellStyle name="Normal 153 2 3 2 2 2" xfId="16235"/>
    <cellStyle name="Normal 153 2 3 2 3" xfId="12104"/>
    <cellStyle name="Normal 153 2 3 3" xfId="5910"/>
    <cellStyle name="Normal 153 2 3 3 2" xfId="14170"/>
    <cellStyle name="Normal 153 2 3 4" xfId="10039"/>
    <cellStyle name="Normal 153 2 4" xfId="2464"/>
    <cellStyle name="Normal 153 2 4 2" xfId="6599"/>
    <cellStyle name="Normal 153 2 4 2 2" xfId="14859"/>
    <cellStyle name="Normal 153 2 4 3" xfId="10728"/>
    <cellStyle name="Normal 153 2 5" xfId="4534"/>
    <cellStyle name="Normal 153 2 5 2" xfId="12794"/>
    <cellStyle name="Normal 153 2 6" xfId="8663"/>
    <cellStyle name="Normal 153 3" xfId="604"/>
    <cellStyle name="Normal 153 3 2" xfId="1301"/>
    <cellStyle name="Normal 153 3 2 2" xfId="3379"/>
    <cellStyle name="Normal 153 3 2 2 2" xfId="7511"/>
    <cellStyle name="Normal 153 3 2 2 2 2" xfId="15771"/>
    <cellStyle name="Normal 153 3 2 2 3" xfId="11640"/>
    <cellStyle name="Normal 153 3 2 3" xfId="5446"/>
    <cellStyle name="Normal 153 3 2 3 2" xfId="13706"/>
    <cellStyle name="Normal 153 3 2 4" xfId="9575"/>
    <cellStyle name="Normal 153 3 3" xfId="1987"/>
    <cellStyle name="Normal 153 3 3 2" xfId="4063"/>
    <cellStyle name="Normal 153 3 3 2 2" xfId="8195"/>
    <cellStyle name="Normal 153 3 3 2 2 2" xfId="16455"/>
    <cellStyle name="Normal 153 3 3 2 3" xfId="12324"/>
    <cellStyle name="Normal 153 3 3 3" xfId="6130"/>
    <cellStyle name="Normal 153 3 3 3 2" xfId="14390"/>
    <cellStyle name="Normal 153 3 3 4" xfId="10259"/>
    <cellStyle name="Normal 153 3 4" xfId="2686"/>
    <cellStyle name="Normal 153 3 4 2" xfId="6819"/>
    <cellStyle name="Normal 153 3 4 2 2" xfId="15079"/>
    <cellStyle name="Normal 153 3 4 3" xfId="10948"/>
    <cellStyle name="Normal 153 3 5" xfId="4754"/>
    <cellStyle name="Normal 153 3 5 2" xfId="13014"/>
    <cellStyle name="Normal 153 3 6" xfId="8883"/>
    <cellStyle name="Normal 153 4" xfId="854"/>
    <cellStyle name="Normal 153 4 2" xfId="2935"/>
    <cellStyle name="Normal 153 4 2 2" xfId="7067"/>
    <cellStyle name="Normal 153 4 2 2 2" xfId="15327"/>
    <cellStyle name="Normal 153 4 2 3" xfId="11196"/>
    <cellStyle name="Normal 153 4 3" xfId="5002"/>
    <cellStyle name="Normal 153 4 3 2" xfId="13262"/>
    <cellStyle name="Normal 153 4 4" xfId="9131"/>
    <cellStyle name="Normal 153 5" xfId="1545"/>
    <cellStyle name="Normal 153 5 2" xfId="3623"/>
    <cellStyle name="Normal 153 5 2 2" xfId="7755"/>
    <cellStyle name="Normal 153 5 2 2 2" xfId="16015"/>
    <cellStyle name="Normal 153 5 2 3" xfId="11884"/>
    <cellStyle name="Normal 153 5 3" xfId="5690"/>
    <cellStyle name="Normal 153 5 3 2" xfId="13950"/>
    <cellStyle name="Normal 153 5 4" xfId="9819"/>
    <cellStyle name="Normal 153 6" xfId="2243"/>
    <cellStyle name="Normal 153 6 2" xfId="6379"/>
    <cellStyle name="Normal 153 6 2 2" xfId="14639"/>
    <cellStyle name="Normal 153 6 3" xfId="10508"/>
    <cellStyle name="Normal 153 7" xfId="4313"/>
    <cellStyle name="Normal 153 7 2" xfId="12574"/>
    <cellStyle name="Normal 153 8" xfId="8443"/>
    <cellStyle name="Normal 154" xfId="154"/>
    <cellStyle name="Normal 154 2" xfId="381"/>
    <cellStyle name="Normal 154 2 2" xfId="1078"/>
    <cellStyle name="Normal 154 2 2 2" xfId="3156"/>
    <cellStyle name="Normal 154 2 2 2 2" xfId="7288"/>
    <cellStyle name="Normal 154 2 2 2 2 2" xfId="15548"/>
    <cellStyle name="Normal 154 2 2 2 3" xfId="11417"/>
    <cellStyle name="Normal 154 2 2 3" xfId="5223"/>
    <cellStyle name="Normal 154 2 2 3 2" xfId="13483"/>
    <cellStyle name="Normal 154 2 2 4" xfId="9352"/>
    <cellStyle name="Normal 154 2 3" xfId="1768"/>
    <cellStyle name="Normal 154 2 3 2" xfId="3844"/>
    <cellStyle name="Normal 154 2 3 2 2" xfId="7976"/>
    <cellStyle name="Normal 154 2 3 2 2 2" xfId="16236"/>
    <cellStyle name="Normal 154 2 3 2 3" xfId="12105"/>
    <cellStyle name="Normal 154 2 3 3" xfId="5911"/>
    <cellStyle name="Normal 154 2 3 3 2" xfId="14171"/>
    <cellStyle name="Normal 154 2 3 4" xfId="10040"/>
    <cellStyle name="Normal 154 2 4" xfId="2465"/>
    <cellStyle name="Normal 154 2 4 2" xfId="6600"/>
    <cellStyle name="Normal 154 2 4 2 2" xfId="14860"/>
    <cellStyle name="Normal 154 2 4 3" xfId="10729"/>
    <cellStyle name="Normal 154 2 5" xfId="4535"/>
    <cellStyle name="Normal 154 2 5 2" xfId="12795"/>
    <cellStyle name="Normal 154 2 6" xfId="8664"/>
    <cellStyle name="Normal 154 3" xfId="605"/>
    <cellStyle name="Normal 154 3 2" xfId="1302"/>
    <cellStyle name="Normal 154 3 2 2" xfId="3380"/>
    <cellStyle name="Normal 154 3 2 2 2" xfId="7512"/>
    <cellStyle name="Normal 154 3 2 2 2 2" xfId="15772"/>
    <cellStyle name="Normal 154 3 2 2 3" xfId="11641"/>
    <cellStyle name="Normal 154 3 2 3" xfId="5447"/>
    <cellStyle name="Normal 154 3 2 3 2" xfId="13707"/>
    <cellStyle name="Normal 154 3 2 4" xfId="9576"/>
    <cellStyle name="Normal 154 3 3" xfId="1988"/>
    <cellStyle name="Normal 154 3 3 2" xfId="4064"/>
    <cellStyle name="Normal 154 3 3 2 2" xfId="8196"/>
    <cellStyle name="Normal 154 3 3 2 2 2" xfId="16456"/>
    <cellStyle name="Normal 154 3 3 2 3" xfId="12325"/>
    <cellStyle name="Normal 154 3 3 3" xfId="6131"/>
    <cellStyle name="Normal 154 3 3 3 2" xfId="14391"/>
    <cellStyle name="Normal 154 3 3 4" xfId="10260"/>
    <cellStyle name="Normal 154 3 4" xfId="2687"/>
    <cellStyle name="Normal 154 3 4 2" xfId="6820"/>
    <cellStyle name="Normal 154 3 4 2 2" xfId="15080"/>
    <cellStyle name="Normal 154 3 4 3" xfId="10949"/>
    <cellStyle name="Normal 154 3 5" xfId="4755"/>
    <cellStyle name="Normal 154 3 5 2" xfId="13015"/>
    <cellStyle name="Normal 154 3 6" xfId="8884"/>
    <cellStyle name="Normal 154 4" xfId="855"/>
    <cellStyle name="Normal 154 4 2" xfId="2936"/>
    <cellStyle name="Normal 154 4 2 2" xfId="7068"/>
    <cellStyle name="Normal 154 4 2 2 2" xfId="15328"/>
    <cellStyle name="Normal 154 4 2 3" xfId="11197"/>
    <cellStyle name="Normal 154 4 3" xfId="5003"/>
    <cellStyle name="Normal 154 4 3 2" xfId="13263"/>
    <cellStyle name="Normal 154 4 4" xfId="9132"/>
    <cellStyle name="Normal 154 5" xfId="1546"/>
    <cellStyle name="Normal 154 5 2" xfId="3624"/>
    <cellStyle name="Normal 154 5 2 2" xfId="7756"/>
    <cellStyle name="Normal 154 5 2 2 2" xfId="16016"/>
    <cellStyle name="Normal 154 5 2 3" xfId="11885"/>
    <cellStyle name="Normal 154 5 3" xfId="5691"/>
    <cellStyle name="Normal 154 5 3 2" xfId="13951"/>
    <cellStyle name="Normal 154 5 4" xfId="9820"/>
    <cellStyle name="Normal 154 6" xfId="2244"/>
    <cellStyle name="Normal 154 6 2" xfId="6380"/>
    <cellStyle name="Normal 154 6 2 2" xfId="14640"/>
    <cellStyle name="Normal 154 6 3" xfId="10509"/>
    <cellStyle name="Normal 154 7" xfId="4314"/>
    <cellStyle name="Normal 154 7 2" xfId="12575"/>
    <cellStyle name="Normal 154 8" xfId="8444"/>
    <cellStyle name="Normal 155" xfId="155"/>
    <cellStyle name="Normal 155 2" xfId="382"/>
    <cellStyle name="Normal 155 2 2" xfId="1079"/>
    <cellStyle name="Normal 155 2 2 2" xfId="3157"/>
    <cellStyle name="Normal 155 2 2 2 2" xfId="7289"/>
    <cellStyle name="Normal 155 2 2 2 2 2" xfId="15549"/>
    <cellStyle name="Normal 155 2 2 2 3" xfId="11418"/>
    <cellStyle name="Normal 155 2 2 3" xfId="5224"/>
    <cellStyle name="Normal 155 2 2 3 2" xfId="13484"/>
    <cellStyle name="Normal 155 2 2 4" xfId="9353"/>
    <cellStyle name="Normal 155 2 3" xfId="1769"/>
    <cellStyle name="Normal 155 2 3 2" xfId="3845"/>
    <cellStyle name="Normal 155 2 3 2 2" xfId="7977"/>
    <cellStyle name="Normal 155 2 3 2 2 2" xfId="16237"/>
    <cellStyle name="Normal 155 2 3 2 3" xfId="12106"/>
    <cellStyle name="Normal 155 2 3 3" xfId="5912"/>
    <cellStyle name="Normal 155 2 3 3 2" xfId="14172"/>
    <cellStyle name="Normal 155 2 3 4" xfId="10041"/>
    <cellStyle name="Normal 155 2 4" xfId="2466"/>
    <cellStyle name="Normal 155 2 4 2" xfId="6601"/>
    <cellStyle name="Normal 155 2 4 2 2" xfId="14861"/>
    <cellStyle name="Normal 155 2 4 3" xfId="10730"/>
    <cellStyle name="Normal 155 2 5" xfId="4536"/>
    <cellStyle name="Normal 155 2 5 2" xfId="12796"/>
    <cellStyle name="Normal 155 2 6" xfId="8665"/>
    <cellStyle name="Normal 155 3" xfId="606"/>
    <cellStyle name="Normal 155 3 2" xfId="1303"/>
    <cellStyle name="Normal 155 3 2 2" xfId="3381"/>
    <cellStyle name="Normal 155 3 2 2 2" xfId="7513"/>
    <cellStyle name="Normal 155 3 2 2 2 2" xfId="15773"/>
    <cellStyle name="Normal 155 3 2 2 3" xfId="11642"/>
    <cellStyle name="Normal 155 3 2 3" xfId="5448"/>
    <cellStyle name="Normal 155 3 2 3 2" xfId="13708"/>
    <cellStyle name="Normal 155 3 2 4" xfId="9577"/>
    <cellStyle name="Normal 155 3 3" xfId="1989"/>
    <cellStyle name="Normal 155 3 3 2" xfId="4065"/>
    <cellStyle name="Normal 155 3 3 2 2" xfId="8197"/>
    <cellStyle name="Normal 155 3 3 2 2 2" xfId="16457"/>
    <cellStyle name="Normal 155 3 3 2 3" xfId="12326"/>
    <cellStyle name="Normal 155 3 3 3" xfId="6132"/>
    <cellStyle name="Normal 155 3 3 3 2" xfId="14392"/>
    <cellStyle name="Normal 155 3 3 4" xfId="10261"/>
    <cellStyle name="Normal 155 3 4" xfId="2688"/>
    <cellStyle name="Normal 155 3 4 2" xfId="6821"/>
    <cellStyle name="Normal 155 3 4 2 2" xfId="15081"/>
    <cellStyle name="Normal 155 3 4 3" xfId="10950"/>
    <cellStyle name="Normal 155 3 5" xfId="4756"/>
    <cellStyle name="Normal 155 3 5 2" xfId="13016"/>
    <cellStyle name="Normal 155 3 6" xfId="8885"/>
    <cellStyle name="Normal 155 4" xfId="856"/>
    <cellStyle name="Normal 155 4 2" xfId="2937"/>
    <cellStyle name="Normal 155 4 2 2" xfId="7069"/>
    <cellStyle name="Normal 155 4 2 2 2" xfId="15329"/>
    <cellStyle name="Normal 155 4 2 3" xfId="11198"/>
    <cellStyle name="Normal 155 4 3" xfId="5004"/>
    <cellStyle name="Normal 155 4 3 2" xfId="13264"/>
    <cellStyle name="Normal 155 4 4" xfId="9133"/>
    <cellStyle name="Normal 155 5" xfId="1547"/>
    <cellStyle name="Normal 155 5 2" xfId="3625"/>
    <cellStyle name="Normal 155 5 2 2" xfId="7757"/>
    <cellStyle name="Normal 155 5 2 2 2" xfId="16017"/>
    <cellStyle name="Normal 155 5 2 3" xfId="11886"/>
    <cellStyle name="Normal 155 5 3" xfId="5692"/>
    <cellStyle name="Normal 155 5 3 2" xfId="13952"/>
    <cellStyle name="Normal 155 5 4" xfId="9821"/>
    <cellStyle name="Normal 155 6" xfId="2245"/>
    <cellStyle name="Normal 155 6 2" xfId="6381"/>
    <cellStyle name="Normal 155 6 2 2" xfId="14641"/>
    <cellStyle name="Normal 155 6 3" xfId="10510"/>
    <cellStyle name="Normal 155 7" xfId="4315"/>
    <cellStyle name="Normal 155 7 2" xfId="12576"/>
    <cellStyle name="Normal 155 8" xfId="8445"/>
    <cellStyle name="Normal 156" xfId="156"/>
    <cellStyle name="Normal 156 2" xfId="383"/>
    <cellStyle name="Normal 156 2 2" xfId="1080"/>
    <cellStyle name="Normal 156 2 2 2" xfId="3158"/>
    <cellStyle name="Normal 156 2 2 2 2" xfId="7290"/>
    <cellStyle name="Normal 156 2 2 2 2 2" xfId="15550"/>
    <cellStyle name="Normal 156 2 2 2 3" xfId="11419"/>
    <cellStyle name="Normal 156 2 2 3" xfId="5225"/>
    <cellStyle name="Normal 156 2 2 3 2" xfId="13485"/>
    <cellStyle name="Normal 156 2 2 4" xfId="9354"/>
    <cellStyle name="Normal 156 2 3" xfId="1770"/>
    <cellStyle name="Normal 156 2 3 2" xfId="3846"/>
    <cellStyle name="Normal 156 2 3 2 2" xfId="7978"/>
    <cellStyle name="Normal 156 2 3 2 2 2" xfId="16238"/>
    <cellStyle name="Normal 156 2 3 2 3" xfId="12107"/>
    <cellStyle name="Normal 156 2 3 3" xfId="5913"/>
    <cellStyle name="Normal 156 2 3 3 2" xfId="14173"/>
    <cellStyle name="Normal 156 2 3 4" xfId="10042"/>
    <cellStyle name="Normal 156 2 4" xfId="2467"/>
    <cellStyle name="Normal 156 2 4 2" xfId="6602"/>
    <cellStyle name="Normal 156 2 4 2 2" xfId="14862"/>
    <cellStyle name="Normal 156 2 4 3" xfId="10731"/>
    <cellStyle name="Normal 156 2 5" xfId="4537"/>
    <cellStyle name="Normal 156 2 5 2" xfId="12797"/>
    <cellStyle name="Normal 156 2 6" xfId="8666"/>
    <cellStyle name="Normal 156 3" xfId="607"/>
    <cellStyle name="Normal 156 3 2" xfId="1304"/>
    <cellStyle name="Normal 156 3 2 2" xfId="3382"/>
    <cellStyle name="Normal 156 3 2 2 2" xfId="7514"/>
    <cellStyle name="Normal 156 3 2 2 2 2" xfId="15774"/>
    <cellStyle name="Normal 156 3 2 2 3" xfId="11643"/>
    <cellStyle name="Normal 156 3 2 3" xfId="5449"/>
    <cellStyle name="Normal 156 3 2 3 2" xfId="13709"/>
    <cellStyle name="Normal 156 3 2 4" xfId="9578"/>
    <cellStyle name="Normal 156 3 3" xfId="1990"/>
    <cellStyle name="Normal 156 3 3 2" xfId="4066"/>
    <cellStyle name="Normal 156 3 3 2 2" xfId="8198"/>
    <cellStyle name="Normal 156 3 3 2 2 2" xfId="16458"/>
    <cellStyle name="Normal 156 3 3 2 3" xfId="12327"/>
    <cellStyle name="Normal 156 3 3 3" xfId="6133"/>
    <cellStyle name="Normal 156 3 3 3 2" xfId="14393"/>
    <cellStyle name="Normal 156 3 3 4" xfId="10262"/>
    <cellStyle name="Normal 156 3 4" xfId="2689"/>
    <cellStyle name="Normal 156 3 4 2" xfId="6822"/>
    <cellStyle name="Normal 156 3 4 2 2" xfId="15082"/>
    <cellStyle name="Normal 156 3 4 3" xfId="10951"/>
    <cellStyle name="Normal 156 3 5" xfId="4757"/>
    <cellStyle name="Normal 156 3 5 2" xfId="13017"/>
    <cellStyle name="Normal 156 3 6" xfId="8886"/>
    <cellStyle name="Normal 156 4" xfId="857"/>
    <cellStyle name="Normal 156 4 2" xfId="2938"/>
    <cellStyle name="Normal 156 4 2 2" xfId="7070"/>
    <cellStyle name="Normal 156 4 2 2 2" xfId="15330"/>
    <cellStyle name="Normal 156 4 2 3" xfId="11199"/>
    <cellStyle name="Normal 156 4 3" xfId="5005"/>
    <cellStyle name="Normal 156 4 3 2" xfId="13265"/>
    <cellStyle name="Normal 156 4 4" xfId="9134"/>
    <cellStyle name="Normal 156 5" xfId="1548"/>
    <cellStyle name="Normal 156 5 2" xfId="3626"/>
    <cellStyle name="Normal 156 5 2 2" xfId="7758"/>
    <cellStyle name="Normal 156 5 2 2 2" xfId="16018"/>
    <cellStyle name="Normal 156 5 2 3" xfId="11887"/>
    <cellStyle name="Normal 156 5 3" xfId="5693"/>
    <cellStyle name="Normal 156 5 3 2" xfId="13953"/>
    <cellStyle name="Normal 156 5 4" xfId="9822"/>
    <cellStyle name="Normal 156 6" xfId="2246"/>
    <cellStyle name="Normal 156 6 2" xfId="6382"/>
    <cellStyle name="Normal 156 6 2 2" xfId="14642"/>
    <cellStyle name="Normal 156 6 3" xfId="10511"/>
    <cellStyle name="Normal 156 7" xfId="4316"/>
    <cellStyle name="Normal 156 7 2" xfId="12577"/>
    <cellStyle name="Normal 156 8" xfId="8446"/>
    <cellStyle name="Normal 157" xfId="157"/>
    <cellStyle name="Normal 157 2" xfId="384"/>
    <cellStyle name="Normal 157 2 2" xfId="1081"/>
    <cellStyle name="Normal 157 2 2 2" xfId="3159"/>
    <cellStyle name="Normal 157 2 2 2 2" xfId="7291"/>
    <cellStyle name="Normal 157 2 2 2 2 2" xfId="15551"/>
    <cellStyle name="Normal 157 2 2 2 3" xfId="11420"/>
    <cellStyle name="Normal 157 2 2 3" xfId="5226"/>
    <cellStyle name="Normal 157 2 2 3 2" xfId="13486"/>
    <cellStyle name="Normal 157 2 2 4" xfId="9355"/>
    <cellStyle name="Normal 157 2 3" xfId="1771"/>
    <cellStyle name="Normal 157 2 3 2" xfId="3847"/>
    <cellStyle name="Normal 157 2 3 2 2" xfId="7979"/>
    <cellStyle name="Normal 157 2 3 2 2 2" xfId="16239"/>
    <cellStyle name="Normal 157 2 3 2 3" xfId="12108"/>
    <cellStyle name="Normal 157 2 3 3" xfId="5914"/>
    <cellStyle name="Normal 157 2 3 3 2" xfId="14174"/>
    <cellStyle name="Normal 157 2 3 4" xfId="10043"/>
    <cellStyle name="Normal 157 2 4" xfId="2468"/>
    <cellStyle name="Normal 157 2 4 2" xfId="6603"/>
    <cellStyle name="Normal 157 2 4 2 2" xfId="14863"/>
    <cellStyle name="Normal 157 2 4 3" xfId="10732"/>
    <cellStyle name="Normal 157 2 5" xfId="4538"/>
    <cellStyle name="Normal 157 2 5 2" xfId="12798"/>
    <cellStyle name="Normal 157 2 6" xfId="8667"/>
    <cellStyle name="Normal 157 3" xfId="608"/>
    <cellStyle name="Normal 157 3 2" xfId="1305"/>
    <cellStyle name="Normal 157 3 2 2" xfId="3383"/>
    <cellStyle name="Normal 157 3 2 2 2" xfId="7515"/>
    <cellStyle name="Normal 157 3 2 2 2 2" xfId="15775"/>
    <cellStyle name="Normal 157 3 2 2 3" xfId="11644"/>
    <cellStyle name="Normal 157 3 2 3" xfId="5450"/>
    <cellStyle name="Normal 157 3 2 3 2" xfId="13710"/>
    <cellStyle name="Normal 157 3 2 4" xfId="9579"/>
    <cellStyle name="Normal 157 3 3" xfId="1991"/>
    <cellStyle name="Normal 157 3 3 2" xfId="4067"/>
    <cellStyle name="Normal 157 3 3 2 2" xfId="8199"/>
    <cellStyle name="Normal 157 3 3 2 2 2" xfId="16459"/>
    <cellStyle name="Normal 157 3 3 2 3" xfId="12328"/>
    <cellStyle name="Normal 157 3 3 3" xfId="6134"/>
    <cellStyle name="Normal 157 3 3 3 2" xfId="14394"/>
    <cellStyle name="Normal 157 3 3 4" xfId="10263"/>
    <cellStyle name="Normal 157 3 4" xfId="2690"/>
    <cellStyle name="Normal 157 3 4 2" xfId="6823"/>
    <cellStyle name="Normal 157 3 4 2 2" xfId="15083"/>
    <cellStyle name="Normal 157 3 4 3" xfId="10952"/>
    <cellStyle name="Normal 157 3 5" xfId="4758"/>
    <cellStyle name="Normal 157 3 5 2" xfId="13018"/>
    <cellStyle name="Normal 157 3 6" xfId="8887"/>
    <cellStyle name="Normal 157 4" xfId="858"/>
    <cellStyle name="Normal 157 4 2" xfId="2939"/>
    <cellStyle name="Normal 157 4 2 2" xfId="7071"/>
    <cellStyle name="Normal 157 4 2 2 2" xfId="15331"/>
    <cellStyle name="Normal 157 4 2 3" xfId="11200"/>
    <cellStyle name="Normal 157 4 3" xfId="5006"/>
    <cellStyle name="Normal 157 4 3 2" xfId="13266"/>
    <cellStyle name="Normal 157 4 4" xfId="9135"/>
    <cellStyle name="Normal 157 5" xfId="1549"/>
    <cellStyle name="Normal 157 5 2" xfId="3627"/>
    <cellStyle name="Normal 157 5 2 2" xfId="7759"/>
    <cellStyle name="Normal 157 5 2 2 2" xfId="16019"/>
    <cellStyle name="Normal 157 5 2 3" xfId="11888"/>
    <cellStyle name="Normal 157 5 3" xfId="5694"/>
    <cellStyle name="Normal 157 5 3 2" xfId="13954"/>
    <cellStyle name="Normal 157 5 4" xfId="9823"/>
    <cellStyle name="Normal 157 6" xfId="2247"/>
    <cellStyle name="Normal 157 6 2" xfId="6383"/>
    <cellStyle name="Normal 157 6 2 2" xfId="14643"/>
    <cellStyle name="Normal 157 6 3" xfId="10512"/>
    <cellStyle name="Normal 157 7" xfId="4317"/>
    <cellStyle name="Normal 157 7 2" xfId="12578"/>
    <cellStyle name="Normal 157 8" xfId="8447"/>
    <cellStyle name="Normal 158" xfId="158"/>
    <cellStyle name="Normal 158 2" xfId="385"/>
    <cellStyle name="Normal 158 2 2" xfId="1082"/>
    <cellStyle name="Normal 158 2 2 2" xfId="3160"/>
    <cellStyle name="Normal 158 2 2 2 2" xfId="7292"/>
    <cellStyle name="Normal 158 2 2 2 2 2" xfId="15552"/>
    <cellStyle name="Normal 158 2 2 2 3" xfId="11421"/>
    <cellStyle name="Normal 158 2 2 3" xfId="5227"/>
    <cellStyle name="Normal 158 2 2 3 2" xfId="13487"/>
    <cellStyle name="Normal 158 2 2 4" xfId="9356"/>
    <cellStyle name="Normal 158 2 3" xfId="1772"/>
    <cellStyle name="Normal 158 2 3 2" xfId="3848"/>
    <cellStyle name="Normal 158 2 3 2 2" xfId="7980"/>
    <cellStyle name="Normal 158 2 3 2 2 2" xfId="16240"/>
    <cellStyle name="Normal 158 2 3 2 3" xfId="12109"/>
    <cellStyle name="Normal 158 2 3 3" xfId="5915"/>
    <cellStyle name="Normal 158 2 3 3 2" xfId="14175"/>
    <cellStyle name="Normal 158 2 3 4" xfId="10044"/>
    <cellStyle name="Normal 158 2 4" xfId="2469"/>
    <cellStyle name="Normal 158 2 4 2" xfId="6604"/>
    <cellStyle name="Normal 158 2 4 2 2" xfId="14864"/>
    <cellStyle name="Normal 158 2 4 3" xfId="10733"/>
    <cellStyle name="Normal 158 2 5" xfId="4539"/>
    <cellStyle name="Normal 158 2 5 2" xfId="12799"/>
    <cellStyle name="Normal 158 2 6" xfId="8668"/>
    <cellStyle name="Normal 158 3" xfId="609"/>
    <cellStyle name="Normal 158 3 2" xfId="1306"/>
    <cellStyle name="Normal 158 3 2 2" xfId="3384"/>
    <cellStyle name="Normal 158 3 2 2 2" xfId="7516"/>
    <cellStyle name="Normal 158 3 2 2 2 2" xfId="15776"/>
    <cellStyle name="Normal 158 3 2 2 3" xfId="11645"/>
    <cellStyle name="Normal 158 3 2 3" xfId="5451"/>
    <cellStyle name="Normal 158 3 2 3 2" xfId="13711"/>
    <cellStyle name="Normal 158 3 2 4" xfId="9580"/>
    <cellStyle name="Normal 158 3 3" xfId="1992"/>
    <cellStyle name="Normal 158 3 3 2" xfId="4068"/>
    <cellStyle name="Normal 158 3 3 2 2" xfId="8200"/>
    <cellStyle name="Normal 158 3 3 2 2 2" xfId="16460"/>
    <cellStyle name="Normal 158 3 3 2 3" xfId="12329"/>
    <cellStyle name="Normal 158 3 3 3" xfId="6135"/>
    <cellStyle name="Normal 158 3 3 3 2" xfId="14395"/>
    <cellStyle name="Normal 158 3 3 4" xfId="10264"/>
    <cellStyle name="Normal 158 3 4" xfId="2691"/>
    <cellStyle name="Normal 158 3 4 2" xfId="6824"/>
    <cellStyle name="Normal 158 3 4 2 2" xfId="15084"/>
    <cellStyle name="Normal 158 3 4 3" xfId="10953"/>
    <cellStyle name="Normal 158 3 5" xfId="4759"/>
    <cellStyle name="Normal 158 3 5 2" xfId="13019"/>
    <cellStyle name="Normal 158 3 6" xfId="8888"/>
    <cellStyle name="Normal 158 4" xfId="859"/>
    <cellStyle name="Normal 158 4 2" xfId="2940"/>
    <cellStyle name="Normal 158 4 2 2" xfId="7072"/>
    <cellStyle name="Normal 158 4 2 2 2" xfId="15332"/>
    <cellStyle name="Normal 158 4 2 3" xfId="11201"/>
    <cellStyle name="Normal 158 4 3" xfId="5007"/>
    <cellStyle name="Normal 158 4 3 2" xfId="13267"/>
    <cellStyle name="Normal 158 4 4" xfId="9136"/>
    <cellStyle name="Normal 158 5" xfId="1550"/>
    <cellStyle name="Normal 158 5 2" xfId="3628"/>
    <cellStyle name="Normal 158 5 2 2" xfId="7760"/>
    <cellStyle name="Normal 158 5 2 2 2" xfId="16020"/>
    <cellStyle name="Normal 158 5 2 3" xfId="11889"/>
    <cellStyle name="Normal 158 5 3" xfId="5695"/>
    <cellStyle name="Normal 158 5 3 2" xfId="13955"/>
    <cellStyle name="Normal 158 5 4" xfId="9824"/>
    <cellStyle name="Normal 158 6" xfId="2248"/>
    <cellStyle name="Normal 158 6 2" xfId="6384"/>
    <cellStyle name="Normal 158 6 2 2" xfId="14644"/>
    <cellStyle name="Normal 158 6 3" xfId="10513"/>
    <cellStyle name="Normal 158 7" xfId="4318"/>
    <cellStyle name="Normal 158 7 2" xfId="12579"/>
    <cellStyle name="Normal 158 8" xfId="8448"/>
    <cellStyle name="Normal 159" xfId="159"/>
    <cellStyle name="Normal 159 2" xfId="386"/>
    <cellStyle name="Normal 159 2 2" xfId="1083"/>
    <cellStyle name="Normal 159 2 2 2" xfId="3161"/>
    <cellStyle name="Normal 159 2 2 2 2" xfId="7293"/>
    <cellStyle name="Normal 159 2 2 2 2 2" xfId="15553"/>
    <cellStyle name="Normal 159 2 2 2 3" xfId="11422"/>
    <cellStyle name="Normal 159 2 2 3" xfId="5228"/>
    <cellStyle name="Normal 159 2 2 3 2" xfId="13488"/>
    <cellStyle name="Normal 159 2 2 4" xfId="9357"/>
    <cellStyle name="Normal 159 2 3" xfId="1773"/>
    <cellStyle name="Normal 159 2 3 2" xfId="3849"/>
    <cellStyle name="Normal 159 2 3 2 2" xfId="7981"/>
    <cellStyle name="Normal 159 2 3 2 2 2" xfId="16241"/>
    <cellStyle name="Normal 159 2 3 2 3" xfId="12110"/>
    <cellStyle name="Normal 159 2 3 3" xfId="5916"/>
    <cellStyle name="Normal 159 2 3 3 2" xfId="14176"/>
    <cellStyle name="Normal 159 2 3 4" xfId="10045"/>
    <cellStyle name="Normal 159 2 4" xfId="2470"/>
    <cellStyle name="Normal 159 2 4 2" xfId="6605"/>
    <cellStyle name="Normal 159 2 4 2 2" xfId="14865"/>
    <cellStyle name="Normal 159 2 4 3" xfId="10734"/>
    <cellStyle name="Normal 159 2 5" xfId="4540"/>
    <cellStyle name="Normal 159 2 5 2" xfId="12800"/>
    <cellStyle name="Normal 159 2 6" xfId="8669"/>
    <cellStyle name="Normal 159 3" xfId="610"/>
    <cellStyle name="Normal 159 3 2" xfId="1307"/>
    <cellStyle name="Normal 159 3 2 2" xfId="3385"/>
    <cellStyle name="Normal 159 3 2 2 2" xfId="7517"/>
    <cellStyle name="Normal 159 3 2 2 2 2" xfId="15777"/>
    <cellStyle name="Normal 159 3 2 2 3" xfId="11646"/>
    <cellStyle name="Normal 159 3 2 3" xfId="5452"/>
    <cellStyle name="Normal 159 3 2 3 2" xfId="13712"/>
    <cellStyle name="Normal 159 3 2 4" xfId="9581"/>
    <cellStyle name="Normal 159 3 3" xfId="1993"/>
    <cellStyle name="Normal 159 3 3 2" xfId="4069"/>
    <cellStyle name="Normal 159 3 3 2 2" xfId="8201"/>
    <cellStyle name="Normal 159 3 3 2 2 2" xfId="16461"/>
    <cellStyle name="Normal 159 3 3 2 3" xfId="12330"/>
    <cellStyle name="Normal 159 3 3 3" xfId="6136"/>
    <cellStyle name="Normal 159 3 3 3 2" xfId="14396"/>
    <cellStyle name="Normal 159 3 3 4" xfId="10265"/>
    <cellStyle name="Normal 159 3 4" xfId="2692"/>
    <cellStyle name="Normal 159 3 4 2" xfId="6825"/>
    <cellStyle name="Normal 159 3 4 2 2" xfId="15085"/>
    <cellStyle name="Normal 159 3 4 3" xfId="10954"/>
    <cellStyle name="Normal 159 3 5" xfId="4760"/>
    <cellStyle name="Normal 159 3 5 2" xfId="13020"/>
    <cellStyle name="Normal 159 3 6" xfId="8889"/>
    <cellStyle name="Normal 159 4" xfId="860"/>
    <cellStyle name="Normal 159 4 2" xfId="2941"/>
    <cellStyle name="Normal 159 4 2 2" xfId="7073"/>
    <cellStyle name="Normal 159 4 2 2 2" xfId="15333"/>
    <cellStyle name="Normal 159 4 2 3" xfId="11202"/>
    <cellStyle name="Normal 159 4 3" xfId="5008"/>
    <cellStyle name="Normal 159 4 3 2" xfId="13268"/>
    <cellStyle name="Normal 159 4 4" xfId="9137"/>
    <cellStyle name="Normal 159 5" xfId="1551"/>
    <cellStyle name="Normal 159 5 2" xfId="3629"/>
    <cellStyle name="Normal 159 5 2 2" xfId="7761"/>
    <cellStyle name="Normal 159 5 2 2 2" xfId="16021"/>
    <cellStyle name="Normal 159 5 2 3" xfId="11890"/>
    <cellStyle name="Normal 159 5 3" xfId="5696"/>
    <cellStyle name="Normal 159 5 3 2" xfId="13956"/>
    <cellStyle name="Normal 159 5 4" xfId="9825"/>
    <cellStyle name="Normal 159 6" xfId="2249"/>
    <cellStyle name="Normal 159 6 2" xfId="6385"/>
    <cellStyle name="Normal 159 6 2 2" xfId="14645"/>
    <cellStyle name="Normal 159 6 3" xfId="10514"/>
    <cellStyle name="Normal 159 7" xfId="4319"/>
    <cellStyle name="Normal 159 7 2" xfId="12580"/>
    <cellStyle name="Normal 159 8" xfId="8449"/>
    <cellStyle name="Normal 16" xfId="17"/>
    <cellStyle name="Normal 16 2" xfId="244"/>
    <cellStyle name="Normal 16 2 2" xfId="941"/>
    <cellStyle name="Normal 16 2 2 2" xfId="3019"/>
    <cellStyle name="Normal 16 2 2 2 2" xfId="7151"/>
    <cellStyle name="Normal 16 2 2 2 2 2" xfId="15411"/>
    <cellStyle name="Normal 16 2 2 2 3" xfId="11280"/>
    <cellStyle name="Normal 16 2 2 3" xfId="5086"/>
    <cellStyle name="Normal 16 2 2 3 2" xfId="13346"/>
    <cellStyle name="Normal 16 2 2 4" xfId="9215"/>
    <cellStyle name="Normal 16 2 3" xfId="1631"/>
    <cellStyle name="Normal 16 2 3 2" xfId="3707"/>
    <cellStyle name="Normal 16 2 3 2 2" xfId="7839"/>
    <cellStyle name="Normal 16 2 3 2 2 2" xfId="16099"/>
    <cellStyle name="Normal 16 2 3 2 3" xfId="11968"/>
    <cellStyle name="Normal 16 2 3 3" xfId="5774"/>
    <cellStyle name="Normal 16 2 3 3 2" xfId="14034"/>
    <cellStyle name="Normal 16 2 3 4" xfId="9903"/>
    <cellStyle name="Normal 16 2 4" xfId="2328"/>
    <cellStyle name="Normal 16 2 4 2" xfId="6463"/>
    <cellStyle name="Normal 16 2 4 2 2" xfId="14723"/>
    <cellStyle name="Normal 16 2 4 3" xfId="10592"/>
    <cellStyle name="Normal 16 2 5" xfId="4398"/>
    <cellStyle name="Normal 16 2 5 2" xfId="12658"/>
    <cellStyle name="Normal 16 2 6" xfId="8527"/>
    <cellStyle name="Normal 16 3" xfId="468"/>
    <cellStyle name="Normal 16 3 2" xfId="1165"/>
    <cellStyle name="Normal 16 3 2 2" xfId="3243"/>
    <cellStyle name="Normal 16 3 2 2 2" xfId="7375"/>
    <cellStyle name="Normal 16 3 2 2 2 2" xfId="15635"/>
    <cellStyle name="Normal 16 3 2 2 3" xfId="11504"/>
    <cellStyle name="Normal 16 3 2 3" xfId="5310"/>
    <cellStyle name="Normal 16 3 2 3 2" xfId="13570"/>
    <cellStyle name="Normal 16 3 2 4" xfId="9439"/>
    <cellStyle name="Normal 16 3 3" xfId="1851"/>
    <cellStyle name="Normal 16 3 3 2" xfId="3927"/>
    <cellStyle name="Normal 16 3 3 2 2" xfId="8059"/>
    <cellStyle name="Normal 16 3 3 2 2 2" xfId="16319"/>
    <cellStyle name="Normal 16 3 3 2 3" xfId="12188"/>
    <cellStyle name="Normal 16 3 3 3" xfId="5994"/>
    <cellStyle name="Normal 16 3 3 3 2" xfId="14254"/>
    <cellStyle name="Normal 16 3 3 4" xfId="10123"/>
    <cellStyle name="Normal 16 3 4" xfId="2550"/>
    <cellStyle name="Normal 16 3 4 2" xfId="6683"/>
    <cellStyle name="Normal 16 3 4 2 2" xfId="14943"/>
    <cellStyle name="Normal 16 3 4 3" xfId="10812"/>
    <cellStyle name="Normal 16 3 5" xfId="4618"/>
    <cellStyle name="Normal 16 3 5 2" xfId="12878"/>
    <cellStyle name="Normal 16 3 6" xfId="8747"/>
    <cellStyle name="Normal 16 4" xfId="718"/>
    <cellStyle name="Normal 16 4 2" xfId="2799"/>
    <cellStyle name="Normal 16 4 2 2" xfId="6931"/>
    <cellStyle name="Normal 16 4 2 2 2" xfId="15191"/>
    <cellStyle name="Normal 16 4 2 3" xfId="11060"/>
    <cellStyle name="Normal 16 4 3" xfId="4866"/>
    <cellStyle name="Normal 16 4 3 2" xfId="13126"/>
    <cellStyle name="Normal 16 4 4" xfId="8995"/>
    <cellStyle name="Normal 16 5" xfId="1409"/>
    <cellStyle name="Normal 16 5 2" xfId="3487"/>
    <cellStyle name="Normal 16 5 2 2" xfId="7619"/>
    <cellStyle name="Normal 16 5 2 2 2" xfId="15879"/>
    <cellStyle name="Normal 16 5 2 3" xfId="11748"/>
    <cellStyle name="Normal 16 5 3" xfId="5554"/>
    <cellStyle name="Normal 16 5 3 2" xfId="13814"/>
    <cellStyle name="Normal 16 5 4" xfId="9683"/>
    <cellStyle name="Normal 16 6" xfId="2107"/>
    <cellStyle name="Normal 16 6 2" xfId="6243"/>
    <cellStyle name="Normal 16 6 2 2" xfId="14503"/>
    <cellStyle name="Normal 16 6 3" xfId="10372"/>
    <cellStyle name="Normal 16 7" xfId="4177"/>
    <cellStyle name="Normal 16 7 2" xfId="12438"/>
    <cellStyle name="Normal 16 8" xfId="8307"/>
    <cellStyle name="Normal 160" xfId="160"/>
    <cellStyle name="Normal 160 2" xfId="387"/>
    <cellStyle name="Normal 160 2 2" xfId="1084"/>
    <cellStyle name="Normal 160 2 2 2" xfId="3162"/>
    <cellStyle name="Normal 160 2 2 2 2" xfId="7294"/>
    <cellStyle name="Normal 160 2 2 2 2 2" xfId="15554"/>
    <cellStyle name="Normal 160 2 2 2 3" xfId="11423"/>
    <cellStyle name="Normal 160 2 2 3" xfId="5229"/>
    <cellStyle name="Normal 160 2 2 3 2" xfId="13489"/>
    <cellStyle name="Normal 160 2 2 4" xfId="9358"/>
    <cellStyle name="Normal 160 2 3" xfId="1774"/>
    <cellStyle name="Normal 160 2 3 2" xfId="3850"/>
    <cellStyle name="Normal 160 2 3 2 2" xfId="7982"/>
    <cellStyle name="Normal 160 2 3 2 2 2" xfId="16242"/>
    <cellStyle name="Normal 160 2 3 2 3" xfId="12111"/>
    <cellStyle name="Normal 160 2 3 3" xfId="5917"/>
    <cellStyle name="Normal 160 2 3 3 2" xfId="14177"/>
    <cellStyle name="Normal 160 2 3 4" xfId="10046"/>
    <cellStyle name="Normal 160 2 4" xfId="2471"/>
    <cellStyle name="Normal 160 2 4 2" xfId="6606"/>
    <cellStyle name="Normal 160 2 4 2 2" xfId="14866"/>
    <cellStyle name="Normal 160 2 4 3" xfId="10735"/>
    <cellStyle name="Normal 160 2 5" xfId="4541"/>
    <cellStyle name="Normal 160 2 5 2" xfId="12801"/>
    <cellStyle name="Normal 160 2 6" xfId="8670"/>
    <cellStyle name="Normal 160 3" xfId="611"/>
    <cellStyle name="Normal 160 3 2" xfId="1308"/>
    <cellStyle name="Normal 160 3 2 2" xfId="3386"/>
    <cellStyle name="Normal 160 3 2 2 2" xfId="7518"/>
    <cellStyle name="Normal 160 3 2 2 2 2" xfId="15778"/>
    <cellStyle name="Normal 160 3 2 2 3" xfId="11647"/>
    <cellStyle name="Normal 160 3 2 3" xfId="5453"/>
    <cellStyle name="Normal 160 3 2 3 2" xfId="13713"/>
    <cellStyle name="Normal 160 3 2 4" xfId="9582"/>
    <cellStyle name="Normal 160 3 3" xfId="1994"/>
    <cellStyle name="Normal 160 3 3 2" xfId="4070"/>
    <cellStyle name="Normal 160 3 3 2 2" xfId="8202"/>
    <cellStyle name="Normal 160 3 3 2 2 2" xfId="16462"/>
    <cellStyle name="Normal 160 3 3 2 3" xfId="12331"/>
    <cellStyle name="Normal 160 3 3 3" xfId="6137"/>
    <cellStyle name="Normal 160 3 3 3 2" xfId="14397"/>
    <cellStyle name="Normal 160 3 3 4" xfId="10266"/>
    <cellStyle name="Normal 160 3 4" xfId="2693"/>
    <cellStyle name="Normal 160 3 4 2" xfId="6826"/>
    <cellStyle name="Normal 160 3 4 2 2" xfId="15086"/>
    <cellStyle name="Normal 160 3 4 3" xfId="10955"/>
    <cellStyle name="Normal 160 3 5" xfId="4761"/>
    <cellStyle name="Normal 160 3 5 2" xfId="13021"/>
    <cellStyle name="Normal 160 3 6" xfId="8890"/>
    <cellStyle name="Normal 160 4" xfId="861"/>
    <cellStyle name="Normal 160 4 2" xfId="2942"/>
    <cellStyle name="Normal 160 4 2 2" xfId="7074"/>
    <cellStyle name="Normal 160 4 2 2 2" xfId="15334"/>
    <cellStyle name="Normal 160 4 2 3" xfId="11203"/>
    <cellStyle name="Normal 160 4 3" xfId="5009"/>
    <cellStyle name="Normal 160 4 3 2" xfId="13269"/>
    <cellStyle name="Normal 160 4 4" xfId="9138"/>
    <cellStyle name="Normal 160 5" xfId="1552"/>
    <cellStyle name="Normal 160 5 2" xfId="3630"/>
    <cellStyle name="Normal 160 5 2 2" xfId="7762"/>
    <cellStyle name="Normal 160 5 2 2 2" xfId="16022"/>
    <cellStyle name="Normal 160 5 2 3" xfId="11891"/>
    <cellStyle name="Normal 160 5 3" xfId="5697"/>
    <cellStyle name="Normal 160 5 3 2" xfId="13957"/>
    <cellStyle name="Normal 160 5 4" xfId="9826"/>
    <cellStyle name="Normal 160 6" xfId="2250"/>
    <cellStyle name="Normal 160 6 2" xfId="6386"/>
    <cellStyle name="Normal 160 6 2 2" xfId="14646"/>
    <cellStyle name="Normal 160 6 3" xfId="10515"/>
    <cellStyle name="Normal 160 7" xfId="4320"/>
    <cellStyle name="Normal 160 7 2" xfId="12581"/>
    <cellStyle name="Normal 160 8" xfId="8450"/>
    <cellStyle name="Normal 161" xfId="161"/>
    <cellStyle name="Normal 161 2" xfId="388"/>
    <cellStyle name="Normal 161 2 2" xfId="1085"/>
    <cellStyle name="Normal 161 2 2 2" xfId="3163"/>
    <cellStyle name="Normal 161 2 2 2 2" xfId="7295"/>
    <cellStyle name="Normal 161 2 2 2 2 2" xfId="15555"/>
    <cellStyle name="Normal 161 2 2 2 3" xfId="11424"/>
    <cellStyle name="Normal 161 2 2 3" xfId="5230"/>
    <cellStyle name="Normal 161 2 2 3 2" xfId="13490"/>
    <cellStyle name="Normal 161 2 2 4" xfId="9359"/>
    <cellStyle name="Normal 161 2 3" xfId="1775"/>
    <cellStyle name="Normal 161 2 3 2" xfId="3851"/>
    <cellStyle name="Normal 161 2 3 2 2" xfId="7983"/>
    <cellStyle name="Normal 161 2 3 2 2 2" xfId="16243"/>
    <cellStyle name="Normal 161 2 3 2 3" xfId="12112"/>
    <cellStyle name="Normal 161 2 3 3" xfId="5918"/>
    <cellStyle name="Normal 161 2 3 3 2" xfId="14178"/>
    <cellStyle name="Normal 161 2 3 4" xfId="10047"/>
    <cellStyle name="Normal 161 2 4" xfId="2472"/>
    <cellStyle name="Normal 161 2 4 2" xfId="6607"/>
    <cellStyle name="Normal 161 2 4 2 2" xfId="14867"/>
    <cellStyle name="Normal 161 2 4 3" xfId="10736"/>
    <cellStyle name="Normal 161 2 5" xfId="4542"/>
    <cellStyle name="Normal 161 2 5 2" xfId="12802"/>
    <cellStyle name="Normal 161 2 6" xfId="8671"/>
    <cellStyle name="Normal 161 3" xfId="612"/>
    <cellStyle name="Normal 161 3 2" xfId="1309"/>
    <cellStyle name="Normal 161 3 2 2" xfId="3387"/>
    <cellStyle name="Normal 161 3 2 2 2" xfId="7519"/>
    <cellStyle name="Normal 161 3 2 2 2 2" xfId="15779"/>
    <cellStyle name="Normal 161 3 2 2 3" xfId="11648"/>
    <cellStyle name="Normal 161 3 2 3" xfId="5454"/>
    <cellStyle name="Normal 161 3 2 3 2" xfId="13714"/>
    <cellStyle name="Normal 161 3 2 4" xfId="9583"/>
    <cellStyle name="Normal 161 3 3" xfId="1995"/>
    <cellStyle name="Normal 161 3 3 2" xfId="4071"/>
    <cellStyle name="Normal 161 3 3 2 2" xfId="8203"/>
    <cellStyle name="Normal 161 3 3 2 2 2" xfId="16463"/>
    <cellStyle name="Normal 161 3 3 2 3" xfId="12332"/>
    <cellStyle name="Normal 161 3 3 3" xfId="6138"/>
    <cellStyle name="Normal 161 3 3 3 2" xfId="14398"/>
    <cellStyle name="Normal 161 3 3 4" xfId="10267"/>
    <cellStyle name="Normal 161 3 4" xfId="2694"/>
    <cellStyle name="Normal 161 3 4 2" xfId="6827"/>
    <cellStyle name="Normal 161 3 4 2 2" xfId="15087"/>
    <cellStyle name="Normal 161 3 4 3" xfId="10956"/>
    <cellStyle name="Normal 161 3 5" xfId="4762"/>
    <cellStyle name="Normal 161 3 5 2" xfId="13022"/>
    <cellStyle name="Normal 161 3 6" xfId="8891"/>
    <cellStyle name="Normal 161 4" xfId="862"/>
    <cellStyle name="Normal 161 4 2" xfId="2943"/>
    <cellStyle name="Normal 161 4 2 2" xfId="7075"/>
    <cellStyle name="Normal 161 4 2 2 2" xfId="15335"/>
    <cellStyle name="Normal 161 4 2 3" xfId="11204"/>
    <cellStyle name="Normal 161 4 3" xfId="5010"/>
    <cellStyle name="Normal 161 4 3 2" xfId="13270"/>
    <cellStyle name="Normal 161 4 4" xfId="9139"/>
    <cellStyle name="Normal 161 5" xfId="1553"/>
    <cellStyle name="Normal 161 5 2" xfId="3631"/>
    <cellStyle name="Normal 161 5 2 2" xfId="7763"/>
    <cellStyle name="Normal 161 5 2 2 2" xfId="16023"/>
    <cellStyle name="Normal 161 5 2 3" xfId="11892"/>
    <cellStyle name="Normal 161 5 3" xfId="5698"/>
    <cellStyle name="Normal 161 5 3 2" xfId="13958"/>
    <cellStyle name="Normal 161 5 4" xfId="9827"/>
    <cellStyle name="Normal 161 6" xfId="2251"/>
    <cellStyle name="Normal 161 6 2" xfId="6387"/>
    <cellStyle name="Normal 161 6 2 2" xfId="14647"/>
    <cellStyle name="Normal 161 6 3" xfId="10516"/>
    <cellStyle name="Normal 161 7" xfId="4321"/>
    <cellStyle name="Normal 161 7 2" xfId="12582"/>
    <cellStyle name="Normal 161 8" xfId="8451"/>
    <cellStyle name="Normal 162" xfId="162"/>
    <cellStyle name="Normal 162 2" xfId="389"/>
    <cellStyle name="Normal 162 2 2" xfId="1086"/>
    <cellStyle name="Normal 162 2 2 2" xfId="3164"/>
    <cellStyle name="Normal 162 2 2 2 2" xfId="7296"/>
    <cellStyle name="Normal 162 2 2 2 2 2" xfId="15556"/>
    <cellStyle name="Normal 162 2 2 2 3" xfId="11425"/>
    <cellStyle name="Normal 162 2 2 3" xfId="5231"/>
    <cellStyle name="Normal 162 2 2 3 2" xfId="13491"/>
    <cellStyle name="Normal 162 2 2 4" xfId="9360"/>
    <cellStyle name="Normal 162 2 3" xfId="1776"/>
    <cellStyle name="Normal 162 2 3 2" xfId="3852"/>
    <cellStyle name="Normal 162 2 3 2 2" xfId="7984"/>
    <cellStyle name="Normal 162 2 3 2 2 2" xfId="16244"/>
    <cellStyle name="Normal 162 2 3 2 3" xfId="12113"/>
    <cellStyle name="Normal 162 2 3 3" xfId="5919"/>
    <cellStyle name="Normal 162 2 3 3 2" xfId="14179"/>
    <cellStyle name="Normal 162 2 3 4" xfId="10048"/>
    <cellStyle name="Normal 162 2 4" xfId="2473"/>
    <cellStyle name="Normal 162 2 4 2" xfId="6608"/>
    <cellStyle name="Normal 162 2 4 2 2" xfId="14868"/>
    <cellStyle name="Normal 162 2 4 3" xfId="10737"/>
    <cellStyle name="Normal 162 2 5" xfId="4543"/>
    <cellStyle name="Normal 162 2 5 2" xfId="12803"/>
    <cellStyle name="Normal 162 2 6" xfId="8672"/>
    <cellStyle name="Normal 162 3" xfId="613"/>
    <cellStyle name="Normal 162 3 2" xfId="1310"/>
    <cellStyle name="Normal 162 3 2 2" xfId="3388"/>
    <cellStyle name="Normal 162 3 2 2 2" xfId="7520"/>
    <cellStyle name="Normal 162 3 2 2 2 2" xfId="15780"/>
    <cellStyle name="Normal 162 3 2 2 3" xfId="11649"/>
    <cellStyle name="Normal 162 3 2 3" xfId="5455"/>
    <cellStyle name="Normal 162 3 2 3 2" xfId="13715"/>
    <cellStyle name="Normal 162 3 2 4" xfId="9584"/>
    <cellStyle name="Normal 162 3 3" xfId="1996"/>
    <cellStyle name="Normal 162 3 3 2" xfId="4072"/>
    <cellStyle name="Normal 162 3 3 2 2" xfId="8204"/>
    <cellStyle name="Normal 162 3 3 2 2 2" xfId="16464"/>
    <cellStyle name="Normal 162 3 3 2 3" xfId="12333"/>
    <cellStyle name="Normal 162 3 3 3" xfId="6139"/>
    <cellStyle name="Normal 162 3 3 3 2" xfId="14399"/>
    <cellStyle name="Normal 162 3 3 4" xfId="10268"/>
    <cellStyle name="Normal 162 3 4" xfId="2695"/>
    <cellStyle name="Normal 162 3 4 2" xfId="6828"/>
    <cellStyle name="Normal 162 3 4 2 2" xfId="15088"/>
    <cellStyle name="Normal 162 3 4 3" xfId="10957"/>
    <cellStyle name="Normal 162 3 5" xfId="4763"/>
    <cellStyle name="Normal 162 3 5 2" xfId="13023"/>
    <cellStyle name="Normal 162 3 6" xfId="8892"/>
    <cellStyle name="Normal 162 4" xfId="863"/>
    <cellStyle name="Normal 162 4 2" xfId="2944"/>
    <cellStyle name="Normal 162 4 2 2" xfId="7076"/>
    <cellStyle name="Normal 162 4 2 2 2" xfId="15336"/>
    <cellStyle name="Normal 162 4 2 3" xfId="11205"/>
    <cellStyle name="Normal 162 4 3" xfId="5011"/>
    <cellStyle name="Normal 162 4 3 2" xfId="13271"/>
    <cellStyle name="Normal 162 4 4" xfId="9140"/>
    <cellStyle name="Normal 162 5" xfId="1554"/>
    <cellStyle name="Normal 162 5 2" xfId="3632"/>
    <cellStyle name="Normal 162 5 2 2" xfId="7764"/>
    <cellStyle name="Normal 162 5 2 2 2" xfId="16024"/>
    <cellStyle name="Normal 162 5 2 3" xfId="11893"/>
    <cellStyle name="Normal 162 5 3" xfId="5699"/>
    <cellStyle name="Normal 162 5 3 2" xfId="13959"/>
    <cellStyle name="Normal 162 5 4" xfId="9828"/>
    <cellStyle name="Normal 162 6" xfId="2252"/>
    <cellStyle name="Normal 162 6 2" xfId="6388"/>
    <cellStyle name="Normal 162 6 2 2" xfId="14648"/>
    <cellStyle name="Normal 162 6 3" xfId="10517"/>
    <cellStyle name="Normal 162 7" xfId="4322"/>
    <cellStyle name="Normal 162 7 2" xfId="12583"/>
    <cellStyle name="Normal 162 8" xfId="8452"/>
    <cellStyle name="Normal 163" xfId="163"/>
    <cellStyle name="Normal 163 2" xfId="390"/>
    <cellStyle name="Normal 163 2 2" xfId="1087"/>
    <cellStyle name="Normal 163 2 2 2" xfId="3165"/>
    <cellStyle name="Normal 163 2 2 2 2" xfId="7297"/>
    <cellStyle name="Normal 163 2 2 2 2 2" xfId="15557"/>
    <cellStyle name="Normal 163 2 2 2 3" xfId="11426"/>
    <cellStyle name="Normal 163 2 2 3" xfId="5232"/>
    <cellStyle name="Normal 163 2 2 3 2" xfId="13492"/>
    <cellStyle name="Normal 163 2 2 4" xfId="9361"/>
    <cellStyle name="Normal 163 2 3" xfId="1777"/>
    <cellStyle name="Normal 163 2 3 2" xfId="3853"/>
    <cellStyle name="Normal 163 2 3 2 2" xfId="7985"/>
    <cellStyle name="Normal 163 2 3 2 2 2" xfId="16245"/>
    <cellStyle name="Normal 163 2 3 2 3" xfId="12114"/>
    <cellStyle name="Normal 163 2 3 3" xfId="5920"/>
    <cellStyle name="Normal 163 2 3 3 2" xfId="14180"/>
    <cellStyle name="Normal 163 2 3 4" xfId="10049"/>
    <cellStyle name="Normal 163 2 4" xfId="2474"/>
    <cellStyle name="Normal 163 2 4 2" xfId="6609"/>
    <cellStyle name="Normal 163 2 4 2 2" xfId="14869"/>
    <cellStyle name="Normal 163 2 4 3" xfId="10738"/>
    <cellStyle name="Normal 163 2 5" xfId="4544"/>
    <cellStyle name="Normal 163 2 5 2" xfId="12804"/>
    <cellStyle name="Normal 163 2 6" xfId="8673"/>
    <cellStyle name="Normal 163 3" xfId="614"/>
    <cellStyle name="Normal 163 3 2" xfId="1311"/>
    <cellStyle name="Normal 163 3 2 2" xfId="3389"/>
    <cellStyle name="Normal 163 3 2 2 2" xfId="7521"/>
    <cellStyle name="Normal 163 3 2 2 2 2" xfId="15781"/>
    <cellStyle name="Normal 163 3 2 2 3" xfId="11650"/>
    <cellStyle name="Normal 163 3 2 3" xfId="5456"/>
    <cellStyle name="Normal 163 3 2 3 2" xfId="13716"/>
    <cellStyle name="Normal 163 3 2 4" xfId="9585"/>
    <cellStyle name="Normal 163 3 3" xfId="1997"/>
    <cellStyle name="Normal 163 3 3 2" xfId="4073"/>
    <cellStyle name="Normal 163 3 3 2 2" xfId="8205"/>
    <cellStyle name="Normal 163 3 3 2 2 2" xfId="16465"/>
    <cellStyle name="Normal 163 3 3 2 3" xfId="12334"/>
    <cellStyle name="Normal 163 3 3 3" xfId="6140"/>
    <cellStyle name="Normal 163 3 3 3 2" xfId="14400"/>
    <cellStyle name="Normal 163 3 3 4" xfId="10269"/>
    <cellStyle name="Normal 163 3 4" xfId="2696"/>
    <cellStyle name="Normal 163 3 4 2" xfId="6829"/>
    <cellStyle name="Normal 163 3 4 2 2" xfId="15089"/>
    <cellStyle name="Normal 163 3 4 3" xfId="10958"/>
    <cellStyle name="Normal 163 3 5" xfId="4764"/>
    <cellStyle name="Normal 163 3 5 2" xfId="13024"/>
    <cellStyle name="Normal 163 3 6" xfId="8893"/>
    <cellStyle name="Normal 163 4" xfId="864"/>
    <cellStyle name="Normal 163 4 2" xfId="2945"/>
    <cellStyle name="Normal 163 4 2 2" xfId="7077"/>
    <cellStyle name="Normal 163 4 2 2 2" xfId="15337"/>
    <cellStyle name="Normal 163 4 2 3" xfId="11206"/>
    <cellStyle name="Normal 163 4 3" xfId="5012"/>
    <cellStyle name="Normal 163 4 3 2" xfId="13272"/>
    <cellStyle name="Normal 163 4 4" xfId="9141"/>
    <cellStyle name="Normal 163 5" xfId="1555"/>
    <cellStyle name="Normal 163 5 2" xfId="3633"/>
    <cellStyle name="Normal 163 5 2 2" xfId="7765"/>
    <cellStyle name="Normal 163 5 2 2 2" xfId="16025"/>
    <cellStyle name="Normal 163 5 2 3" xfId="11894"/>
    <cellStyle name="Normal 163 5 3" xfId="5700"/>
    <cellStyle name="Normal 163 5 3 2" xfId="13960"/>
    <cellStyle name="Normal 163 5 4" xfId="9829"/>
    <cellStyle name="Normal 163 6" xfId="2253"/>
    <cellStyle name="Normal 163 6 2" xfId="6389"/>
    <cellStyle name="Normal 163 6 2 2" xfId="14649"/>
    <cellStyle name="Normal 163 6 3" xfId="10518"/>
    <cellStyle name="Normal 163 7" xfId="4323"/>
    <cellStyle name="Normal 163 7 2" xfId="12584"/>
    <cellStyle name="Normal 163 8" xfId="8453"/>
    <cellStyle name="Normal 164" xfId="164"/>
    <cellStyle name="Normal 164 2" xfId="391"/>
    <cellStyle name="Normal 164 2 2" xfId="1088"/>
    <cellStyle name="Normal 164 2 2 2" xfId="3166"/>
    <cellStyle name="Normal 164 2 2 2 2" xfId="7298"/>
    <cellStyle name="Normal 164 2 2 2 2 2" xfId="15558"/>
    <cellStyle name="Normal 164 2 2 2 3" xfId="11427"/>
    <cellStyle name="Normal 164 2 2 3" xfId="5233"/>
    <cellStyle name="Normal 164 2 2 3 2" xfId="13493"/>
    <cellStyle name="Normal 164 2 2 4" xfId="9362"/>
    <cellStyle name="Normal 164 2 3" xfId="1778"/>
    <cellStyle name="Normal 164 2 3 2" xfId="3854"/>
    <cellStyle name="Normal 164 2 3 2 2" xfId="7986"/>
    <cellStyle name="Normal 164 2 3 2 2 2" xfId="16246"/>
    <cellStyle name="Normal 164 2 3 2 3" xfId="12115"/>
    <cellStyle name="Normal 164 2 3 3" xfId="5921"/>
    <cellStyle name="Normal 164 2 3 3 2" xfId="14181"/>
    <cellStyle name="Normal 164 2 3 4" xfId="10050"/>
    <cellStyle name="Normal 164 2 4" xfId="2475"/>
    <cellStyle name="Normal 164 2 4 2" xfId="6610"/>
    <cellStyle name="Normal 164 2 4 2 2" xfId="14870"/>
    <cellStyle name="Normal 164 2 4 3" xfId="10739"/>
    <cellStyle name="Normal 164 2 5" xfId="4545"/>
    <cellStyle name="Normal 164 2 5 2" xfId="12805"/>
    <cellStyle name="Normal 164 2 6" xfId="8674"/>
    <cellStyle name="Normal 164 3" xfId="615"/>
    <cellStyle name="Normal 164 3 2" xfId="1312"/>
    <cellStyle name="Normal 164 3 2 2" xfId="3390"/>
    <cellStyle name="Normal 164 3 2 2 2" xfId="7522"/>
    <cellStyle name="Normal 164 3 2 2 2 2" xfId="15782"/>
    <cellStyle name="Normal 164 3 2 2 3" xfId="11651"/>
    <cellStyle name="Normal 164 3 2 3" xfId="5457"/>
    <cellStyle name="Normal 164 3 2 3 2" xfId="13717"/>
    <cellStyle name="Normal 164 3 2 4" xfId="9586"/>
    <cellStyle name="Normal 164 3 3" xfId="1998"/>
    <cellStyle name="Normal 164 3 3 2" xfId="4074"/>
    <cellStyle name="Normal 164 3 3 2 2" xfId="8206"/>
    <cellStyle name="Normal 164 3 3 2 2 2" xfId="16466"/>
    <cellStyle name="Normal 164 3 3 2 3" xfId="12335"/>
    <cellStyle name="Normal 164 3 3 3" xfId="6141"/>
    <cellStyle name="Normal 164 3 3 3 2" xfId="14401"/>
    <cellStyle name="Normal 164 3 3 4" xfId="10270"/>
    <cellStyle name="Normal 164 3 4" xfId="2697"/>
    <cellStyle name="Normal 164 3 4 2" xfId="6830"/>
    <cellStyle name="Normal 164 3 4 2 2" xfId="15090"/>
    <cellStyle name="Normal 164 3 4 3" xfId="10959"/>
    <cellStyle name="Normal 164 3 5" xfId="4765"/>
    <cellStyle name="Normal 164 3 5 2" xfId="13025"/>
    <cellStyle name="Normal 164 3 6" xfId="8894"/>
    <cellStyle name="Normal 164 4" xfId="865"/>
    <cellStyle name="Normal 164 4 2" xfId="2946"/>
    <cellStyle name="Normal 164 4 2 2" xfId="7078"/>
    <cellStyle name="Normal 164 4 2 2 2" xfId="15338"/>
    <cellStyle name="Normal 164 4 2 3" xfId="11207"/>
    <cellStyle name="Normal 164 4 3" xfId="5013"/>
    <cellStyle name="Normal 164 4 3 2" xfId="13273"/>
    <cellStyle name="Normal 164 4 4" xfId="9142"/>
    <cellStyle name="Normal 164 5" xfId="1556"/>
    <cellStyle name="Normal 164 5 2" xfId="3634"/>
    <cellStyle name="Normal 164 5 2 2" xfId="7766"/>
    <cellStyle name="Normal 164 5 2 2 2" xfId="16026"/>
    <cellStyle name="Normal 164 5 2 3" xfId="11895"/>
    <cellStyle name="Normal 164 5 3" xfId="5701"/>
    <cellStyle name="Normal 164 5 3 2" xfId="13961"/>
    <cellStyle name="Normal 164 5 4" xfId="9830"/>
    <cellStyle name="Normal 164 6" xfId="2254"/>
    <cellStyle name="Normal 164 6 2" xfId="6390"/>
    <cellStyle name="Normal 164 6 2 2" xfId="14650"/>
    <cellStyle name="Normal 164 6 3" xfId="10519"/>
    <cellStyle name="Normal 164 7" xfId="4324"/>
    <cellStyle name="Normal 164 7 2" xfId="12585"/>
    <cellStyle name="Normal 164 8" xfId="8454"/>
    <cellStyle name="Normal 165" xfId="165"/>
    <cellStyle name="Normal 165 2" xfId="392"/>
    <cellStyle name="Normal 165 2 2" xfId="1089"/>
    <cellStyle name="Normal 165 2 2 2" xfId="3167"/>
    <cellStyle name="Normal 165 2 2 2 2" xfId="7299"/>
    <cellStyle name="Normal 165 2 2 2 2 2" xfId="15559"/>
    <cellStyle name="Normal 165 2 2 2 3" xfId="11428"/>
    <cellStyle name="Normal 165 2 2 3" xfId="5234"/>
    <cellStyle name="Normal 165 2 2 3 2" xfId="13494"/>
    <cellStyle name="Normal 165 2 2 4" xfId="9363"/>
    <cellStyle name="Normal 165 2 3" xfId="1779"/>
    <cellStyle name="Normal 165 2 3 2" xfId="3855"/>
    <cellStyle name="Normal 165 2 3 2 2" xfId="7987"/>
    <cellStyle name="Normal 165 2 3 2 2 2" xfId="16247"/>
    <cellStyle name="Normal 165 2 3 2 3" xfId="12116"/>
    <cellStyle name="Normal 165 2 3 3" xfId="5922"/>
    <cellStyle name="Normal 165 2 3 3 2" xfId="14182"/>
    <cellStyle name="Normal 165 2 3 4" xfId="10051"/>
    <cellStyle name="Normal 165 2 4" xfId="2476"/>
    <cellStyle name="Normal 165 2 4 2" xfId="6611"/>
    <cellStyle name="Normal 165 2 4 2 2" xfId="14871"/>
    <cellStyle name="Normal 165 2 4 3" xfId="10740"/>
    <cellStyle name="Normal 165 2 5" xfId="4546"/>
    <cellStyle name="Normal 165 2 5 2" xfId="12806"/>
    <cellStyle name="Normal 165 2 6" xfId="8675"/>
    <cellStyle name="Normal 165 3" xfId="616"/>
    <cellStyle name="Normal 165 3 2" xfId="1313"/>
    <cellStyle name="Normal 165 3 2 2" xfId="3391"/>
    <cellStyle name="Normal 165 3 2 2 2" xfId="7523"/>
    <cellStyle name="Normal 165 3 2 2 2 2" xfId="15783"/>
    <cellStyle name="Normal 165 3 2 2 3" xfId="11652"/>
    <cellStyle name="Normal 165 3 2 3" xfId="5458"/>
    <cellStyle name="Normal 165 3 2 3 2" xfId="13718"/>
    <cellStyle name="Normal 165 3 2 4" xfId="9587"/>
    <cellStyle name="Normal 165 3 3" xfId="1999"/>
    <cellStyle name="Normal 165 3 3 2" xfId="4075"/>
    <cellStyle name="Normal 165 3 3 2 2" xfId="8207"/>
    <cellStyle name="Normal 165 3 3 2 2 2" xfId="16467"/>
    <cellStyle name="Normal 165 3 3 2 3" xfId="12336"/>
    <cellStyle name="Normal 165 3 3 3" xfId="6142"/>
    <cellStyle name="Normal 165 3 3 3 2" xfId="14402"/>
    <cellStyle name="Normal 165 3 3 4" xfId="10271"/>
    <cellStyle name="Normal 165 3 4" xfId="2698"/>
    <cellStyle name="Normal 165 3 4 2" xfId="6831"/>
    <cellStyle name="Normal 165 3 4 2 2" xfId="15091"/>
    <cellStyle name="Normal 165 3 4 3" xfId="10960"/>
    <cellStyle name="Normal 165 3 5" xfId="4766"/>
    <cellStyle name="Normal 165 3 5 2" xfId="13026"/>
    <cellStyle name="Normal 165 3 6" xfId="8895"/>
    <cellStyle name="Normal 165 4" xfId="866"/>
    <cellStyle name="Normal 165 4 2" xfId="2947"/>
    <cellStyle name="Normal 165 4 2 2" xfId="7079"/>
    <cellStyle name="Normal 165 4 2 2 2" xfId="15339"/>
    <cellStyle name="Normal 165 4 2 3" xfId="11208"/>
    <cellStyle name="Normal 165 4 3" xfId="5014"/>
    <cellStyle name="Normal 165 4 3 2" xfId="13274"/>
    <cellStyle name="Normal 165 4 4" xfId="9143"/>
    <cellStyle name="Normal 165 5" xfId="1557"/>
    <cellStyle name="Normal 165 5 2" xfId="3635"/>
    <cellStyle name="Normal 165 5 2 2" xfId="7767"/>
    <cellStyle name="Normal 165 5 2 2 2" xfId="16027"/>
    <cellStyle name="Normal 165 5 2 3" xfId="11896"/>
    <cellStyle name="Normal 165 5 3" xfId="5702"/>
    <cellStyle name="Normal 165 5 3 2" xfId="13962"/>
    <cellStyle name="Normal 165 5 4" xfId="9831"/>
    <cellStyle name="Normal 165 6" xfId="2255"/>
    <cellStyle name="Normal 165 6 2" xfId="6391"/>
    <cellStyle name="Normal 165 6 2 2" xfId="14651"/>
    <cellStyle name="Normal 165 6 3" xfId="10520"/>
    <cellStyle name="Normal 165 7" xfId="4325"/>
    <cellStyle name="Normal 165 7 2" xfId="12586"/>
    <cellStyle name="Normal 165 8" xfId="8455"/>
    <cellStyle name="Normal 166" xfId="166"/>
    <cellStyle name="Normal 166 2" xfId="393"/>
    <cellStyle name="Normal 166 2 2" xfId="1090"/>
    <cellStyle name="Normal 166 2 2 2" xfId="3168"/>
    <cellStyle name="Normal 166 2 2 2 2" xfId="7300"/>
    <cellStyle name="Normal 166 2 2 2 2 2" xfId="15560"/>
    <cellStyle name="Normal 166 2 2 2 3" xfId="11429"/>
    <cellStyle name="Normal 166 2 2 3" xfId="5235"/>
    <cellStyle name="Normal 166 2 2 3 2" xfId="13495"/>
    <cellStyle name="Normal 166 2 2 4" xfId="9364"/>
    <cellStyle name="Normal 166 2 3" xfId="1780"/>
    <cellStyle name="Normal 166 2 3 2" xfId="3856"/>
    <cellStyle name="Normal 166 2 3 2 2" xfId="7988"/>
    <cellStyle name="Normal 166 2 3 2 2 2" xfId="16248"/>
    <cellStyle name="Normal 166 2 3 2 3" xfId="12117"/>
    <cellStyle name="Normal 166 2 3 3" xfId="5923"/>
    <cellStyle name="Normal 166 2 3 3 2" xfId="14183"/>
    <cellStyle name="Normal 166 2 3 4" xfId="10052"/>
    <cellStyle name="Normal 166 2 4" xfId="2477"/>
    <cellStyle name="Normal 166 2 4 2" xfId="6612"/>
    <cellStyle name="Normal 166 2 4 2 2" xfId="14872"/>
    <cellStyle name="Normal 166 2 4 3" xfId="10741"/>
    <cellStyle name="Normal 166 2 5" xfId="4547"/>
    <cellStyle name="Normal 166 2 5 2" xfId="12807"/>
    <cellStyle name="Normal 166 2 6" xfId="8676"/>
    <cellStyle name="Normal 166 3" xfId="617"/>
    <cellStyle name="Normal 166 3 2" xfId="1314"/>
    <cellStyle name="Normal 166 3 2 2" xfId="3392"/>
    <cellStyle name="Normal 166 3 2 2 2" xfId="7524"/>
    <cellStyle name="Normal 166 3 2 2 2 2" xfId="15784"/>
    <cellStyle name="Normal 166 3 2 2 3" xfId="11653"/>
    <cellStyle name="Normal 166 3 2 3" xfId="5459"/>
    <cellStyle name="Normal 166 3 2 3 2" xfId="13719"/>
    <cellStyle name="Normal 166 3 2 4" xfId="9588"/>
    <cellStyle name="Normal 166 3 3" xfId="2000"/>
    <cellStyle name="Normal 166 3 3 2" xfId="4076"/>
    <cellStyle name="Normal 166 3 3 2 2" xfId="8208"/>
    <cellStyle name="Normal 166 3 3 2 2 2" xfId="16468"/>
    <cellStyle name="Normal 166 3 3 2 3" xfId="12337"/>
    <cellStyle name="Normal 166 3 3 3" xfId="6143"/>
    <cellStyle name="Normal 166 3 3 3 2" xfId="14403"/>
    <cellStyle name="Normal 166 3 3 4" xfId="10272"/>
    <cellStyle name="Normal 166 3 4" xfId="2699"/>
    <cellStyle name="Normal 166 3 4 2" xfId="6832"/>
    <cellStyle name="Normal 166 3 4 2 2" xfId="15092"/>
    <cellStyle name="Normal 166 3 4 3" xfId="10961"/>
    <cellStyle name="Normal 166 3 5" xfId="4767"/>
    <cellStyle name="Normal 166 3 5 2" xfId="13027"/>
    <cellStyle name="Normal 166 3 6" xfId="8896"/>
    <cellStyle name="Normal 166 4" xfId="867"/>
    <cellStyle name="Normal 166 4 2" xfId="2948"/>
    <cellStyle name="Normal 166 4 2 2" xfId="7080"/>
    <cellStyle name="Normal 166 4 2 2 2" xfId="15340"/>
    <cellStyle name="Normal 166 4 2 3" xfId="11209"/>
    <cellStyle name="Normal 166 4 3" xfId="5015"/>
    <cellStyle name="Normal 166 4 3 2" xfId="13275"/>
    <cellStyle name="Normal 166 4 4" xfId="9144"/>
    <cellStyle name="Normal 166 5" xfId="1558"/>
    <cellStyle name="Normal 166 5 2" xfId="3636"/>
    <cellStyle name="Normal 166 5 2 2" xfId="7768"/>
    <cellStyle name="Normal 166 5 2 2 2" xfId="16028"/>
    <cellStyle name="Normal 166 5 2 3" xfId="11897"/>
    <cellStyle name="Normal 166 5 3" xfId="5703"/>
    <cellStyle name="Normal 166 5 3 2" xfId="13963"/>
    <cellStyle name="Normal 166 5 4" xfId="9832"/>
    <cellStyle name="Normal 166 6" xfId="2256"/>
    <cellStyle name="Normal 166 6 2" xfId="6392"/>
    <cellStyle name="Normal 166 6 2 2" xfId="14652"/>
    <cellStyle name="Normal 166 6 3" xfId="10521"/>
    <cellStyle name="Normal 166 7" xfId="4326"/>
    <cellStyle name="Normal 166 7 2" xfId="12587"/>
    <cellStyle name="Normal 166 8" xfId="8456"/>
    <cellStyle name="Normal 167" xfId="167"/>
    <cellStyle name="Normal 167 2" xfId="394"/>
    <cellStyle name="Normal 167 2 2" xfId="1091"/>
    <cellStyle name="Normal 167 2 2 2" xfId="3169"/>
    <cellStyle name="Normal 167 2 2 2 2" xfId="7301"/>
    <cellStyle name="Normal 167 2 2 2 2 2" xfId="15561"/>
    <cellStyle name="Normal 167 2 2 2 3" xfId="11430"/>
    <cellStyle name="Normal 167 2 2 3" xfId="5236"/>
    <cellStyle name="Normal 167 2 2 3 2" xfId="13496"/>
    <cellStyle name="Normal 167 2 2 4" xfId="9365"/>
    <cellStyle name="Normal 167 2 3" xfId="1781"/>
    <cellStyle name="Normal 167 2 3 2" xfId="3857"/>
    <cellStyle name="Normal 167 2 3 2 2" xfId="7989"/>
    <cellStyle name="Normal 167 2 3 2 2 2" xfId="16249"/>
    <cellStyle name="Normal 167 2 3 2 3" xfId="12118"/>
    <cellStyle name="Normal 167 2 3 3" xfId="5924"/>
    <cellStyle name="Normal 167 2 3 3 2" xfId="14184"/>
    <cellStyle name="Normal 167 2 3 4" xfId="10053"/>
    <cellStyle name="Normal 167 2 4" xfId="2478"/>
    <cellStyle name="Normal 167 2 4 2" xfId="6613"/>
    <cellStyle name="Normal 167 2 4 2 2" xfId="14873"/>
    <cellStyle name="Normal 167 2 4 3" xfId="10742"/>
    <cellStyle name="Normal 167 2 5" xfId="4548"/>
    <cellStyle name="Normal 167 2 5 2" xfId="12808"/>
    <cellStyle name="Normal 167 2 6" xfId="8677"/>
    <cellStyle name="Normal 167 3" xfId="618"/>
    <cellStyle name="Normal 167 3 2" xfId="1315"/>
    <cellStyle name="Normal 167 3 2 2" xfId="3393"/>
    <cellStyle name="Normal 167 3 2 2 2" xfId="7525"/>
    <cellStyle name="Normal 167 3 2 2 2 2" xfId="15785"/>
    <cellStyle name="Normal 167 3 2 2 3" xfId="11654"/>
    <cellStyle name="Normal 167 3 2 3" xfId="5460"/>
    <cellStyle name="Normal 167 3 2 3 2" xfId="13720"/>
    <cellStyle name="Normal 167 3 2 4" xfId="9589"/>
    <cellStyle name="Normal 167 3 3" xfId="2001"/>
    <cellStyle name="Normal 167 3 3 2" xfId="4077"/>
    <cellStyle name="Normal 167 3 3 2 2" xfId="8209"/>
    <cellStyle name="Normal 167 3 3 2 2 2" xfId="16469"/>
    <cellStyle name="Normal 167 3 3 2 3" xfId="12338"/>
    <cellStyle name="Normal 167 3 3 3" xfId="6144"/>
    <cellStyle name="Normal 167 3 3 3 2" xfId="14404"/>
    <cellStyle name="Normal 167 3 3 4" xfId="10273"/>
    <cellStyle name="Normal 167 3 4" xfId="2700"/>
    <cellStyle name="Normal 167 3 4 2" xfId="6833"/>
    <cellStyle name="Normal 167 3 4 2 2" xfId="15093"/>
    <cellStyle name="Normal 167 3 4 3" xfId="10962"/>
    <cellStyle name="Normal 167 3 5" xfId="4768"/>
    <cellStyle name="Normal 167 3 5 2" xfId="13028"/>
    <cellStyle name="Normal 167 3 6" xfId="8897"/>
    <cellStyle name="Normal 167 4" xfId="868"/>
    <cellStyle name="Normal 167 4 2" xfId="2949"/>
    <cellStyle name="Normal 167 4 2 2" xfId="7081"/>
    <cellStyle name="Normal 167 4 2 2 2" xfId="15341"/>
    <cellStyle name="Normal 167 4 2 3" xfId="11210"/>
    <cellStyle name="Normal 167 4 3" xfId="5016"/>
    <cellStyle name="Normal 167 4 3 2" xfId="13276"/>
    <cellStyle name="Normal 167 4 4" xfId="9145"/>
    <cellStyle name="Normal 167 5" xfId="1559"/>
    <cellStyle name="Normal 167 5 2" xfId="3637"/>
    <cellStyle name="Normal 167 5 2 2" xfId="7769"/>
    <cellStyle name="Normal 167 5 2 2 2" xfId="16029"/>
    <cellStyle name="Normal 167 5 2 3" xfId="11898"/>
    <cellStyle name="Normal 167 5 3" xfId="5704"/>
    <cellStyle name="Normal 167 5 3 2" xfId="13964"/>
    <cellStyle name="Normal 167 5 4" xfId="9833"/>
    <cellStyle name="Normal 167 6" xfId="2257"/>
    <cellStyle name="Normal 167 6 2" xfId="6393"/>
    <cellStyle name="Normal 167 6 2 2" xfId="14653"/>
    <cellStyle name="Normal 167 6 3" xfId="10522"/>
    <cellStyle name="Normal 167 7" xfId="4327"/>
    <cellStyle name="Normal 167 7 2" xfId="12588"/>
    <cellStyle name="Normal 167 8" xfId="8457"/>
    <cellStyle name="Normal 168" xfId="136"/>
    <cellStyle name="Normal 168 2" xfId="363"/>
    <cellStyle name="Normal 168 2 2" xfId="1060"/>
    <cellStyle name="Normal 168 2 2 2" xfId="3138"/>
    <cellStyle name="Normal 168 2 2 2 2" xfId="7270"/>
    <cellStyle name="Normal 168 2 2 2 2 2" xfId="15530"/>
    <cellStyle name="Normal 168 2 2 2 3" xfId="11399"/>
    <cellStyle name="Normal 168 2 2 3" xfId="5205"/>
    <cellStyle name="Normal 168 2 2 3 2" xfId="13465"/>
    <cellStyle name="Normal 168 2 2 4" xfId="9334"/>
    <cellStyle name="Normal 168 2 3" xfId="1750"/>
    <cellStyle name="Normal 168 2 3 2" xfId="3826"/>
    <cellStyle name="Normal 168 2 3 2 2" xfId="7958"/>
    <cellStyle name="Normal 168 2 3 2 2 2" xfId="16218"/>
    <cellStyle name="Normal 168 2 3 2 3" xfId="12087"/>
    <cellStyle name="Normal 168 2 3 3" xfId="5893"/>
    <cellStyle name="Normal 168 2 3 3 2" xfId="14153"/>
    <cellStyle name="Normal 168 2 3 4" xfId="10022"/>
    <cellStyle name="Normal 168 2 4" xfId="2447"/>
    <cellStyle name="Normal 168 2 4 2" xfId="6582"/>
    <cellStyle name="Normal 168 2 4 2 2" xfId="14842"/>
    <cellStyle name="Normal 168 2 4 3" xfId="10711"/>
    <cellStyle name="Normal 168 2 5" xfId="4517"/>
    <cellStyle name="Normal 168 2 5 2" xfId="12777"/>
    <cellStyle name="Normal 168 2 6" xfId="8646"/>
    <cellStyle name="Normal 168 3" xfId="587"/>
    <cellStyle name="Normal 168 3 2" xfId="1284"/>
    <cellStyle name="Normal 168 3 2 2" xfId="3362"/>
    <cellStyle name="Normal 168 3 2 2 2" xfId="7494"/>
    <cellStyle name="Normal 168 3 2 2 2 2" xfId="15754"/>
    <cellStyle name="Normal 168 3 2 2 3" xfId="11623"/>
    <cellStyle name="Normal 168 3 2 3" xfId="5429"/>
    <cellStyle name="Normal 168 3 2 3 2" xfId="13689"/>
    <cellStyle name="Normal 168 3 2 4" xfId="9558"/>
    <cellStyle name="Normal 168 3 3" xfId="1970"/>
    <cellStyle name="Normal 168 3 3 2" xfId="4046"/>
    <cellStyle name="Normal 168 3 3 2 2" xfId="8178"/>
    <cellStyle name="Normal 168 3 3 2 2 2" xfId="16438"/>
    <cellStyle name="Normal 168 3 3 2 3" xfId="12307"/>
    <cellStyle name="Normal 168 3 3 3" xfId="6113"/>
    <cellStyle name="Normal 168 3 3 3 2" xfId="14373"/>
    <cellStyle name="Normal 168 3 3 4" xfId="10242"/>
    <cellStyle name="Normal 168 3 4" xfId="2669"/>
    <cellStyle name="Normal 168 3 4 2" xfId="6802"/>
    <cellStyle name="Normal 168 3 4 2 2" xfId="15062"/>
    <cellStyle name="Normal 168 3 4 3" xfId="10931"/>
    <cellStyle name="Normal 168 3 5" xfId="4737"/>
    <cellStyle name="Normal 168 3 5 2" xfId="12997"/>
    <cellStyle name="Normal 168 3 6" xfId="8866"/>
    <cellStyle name="Normal 168 4" xfId="837"/>
    <cellStyle name="Normal 168 4 2" xfId="2918"/>
    <cellStyle name="Normal 168 4 2 2" xfId="7050"/>
    <cellStyle name="Normal 168 4 2 2 2" xfId="15310"/>
    <cellStyle name="Normal 168 4 2 3" xfId="11179"/>
    <cellStyle name="Normal 168 4 3" xfId="4985"/>
    <cellStyle name="Normal 168 4 3 2" xfId="13245"/>
    <cellStyle name="Normal 168 4 4" xfId="9114"/>
    <cellStyle name="Normal 168 5" xfId="1528"/>
    <cellStyle name="Normal 168 5 2" xfId="3606"/>
    <cellStyle name="Normal 168 5 2 2" xfId="7738"/>
    <cellStyle name="Normal 168 5 2 2 2" xfId="15998"/>
    <cellStyle name="Normal 168 5 2 3" xfId="11867"/>
    <cellStyle name="Normal 168 5 3" xfId="5673"/>
    <cellStyle name="Normal 168 5 3 2" xfId="13933"/>
    <cellStyle name="Normal 168 5 4" xfId="9802"/>
    <cellStyle name="Normal 168 6" xfId="2226"/>
    <cellStyle name="Normal 168 6 2" xfId="6362"/>
    <cellStyle name="Normal 168 6 2 2" xfId="14622"/>
    <cellStyle name="Normal 168 6 3" xfId="10491"/>
    <cellStyle name="Normal 168 7" xfId="4296"/>
    <cellStyle name="Normal 168 7 2" xfId="12557"/>
    <cellStyle name="Normal 168 8" xfId="8426"/>
    <cellStyle name="Normal 169" xfId="169"/>
    <cellStyle name="Normal 169 2" xfId="396"/>
    <cellStyle name="Normal 169 2 2" xfId="1093"/>
    <cellStyle name="Normal 169 2 2 2" xfId="3171"/>
    <cellStyle name="Normal 169 2 2 2 2" xfId="7303"/>
    <cellStyle name="Normal 169 2 2 2 2 2" xfId="15563"/>
    <cellStyle name="Normal 169 2 2 2 3" xfId="11432"/>
    <cellStyle name="Normal 169 2 2 3" xfId="5238"/>
    <cellStyle name="Normal 169 2 2 3 2" xfId="13498"/>
    <cellStyle name="Normal 169 2 2 4" xfId="9367"/>
    <cellStyle name="Normal 169 2 3" xfId="1783"/>
    <cellStyle name="Normal 169 2 3 2" xfId="3859"/>
    <cellStyle name="Normal 169 2 3 2 2" xfId="7991"/>
    <cellStyle name="Normal 169 2 3 2 2 2" xfId="16251"/>
    <cellStyle name="Normal 169 2 3 2 3" xfId="12120"/>
    <cellStyle name="Normal 169 2 3 3" xfId="5926"/>
    <cellStyle name="Normal 169 2 3 3 2" xfId="14186"/>
    <cellStyle name="Normal 169 2 3 4" xfId="10055"/>
    <cellStyle name="Normal 169 2 4" xfId="2480"/>
    <cellStyle name="Normal 169 2 4 2" xfId="6615"/>
    <cellStyle name="Normal 169 2 4 2 2" xfId="14875"/>
    <cellStyle name="Normal 169 2 4 3" xfId="10744"/>
    <cellStyle name="Normal 169 2 5" xfId="4550"/>
    <cellStyle name="Normal 169 2 5 2" xfId="12810"/>
    <cellStyle name="Normal 169 2 6" xfId="8679"/>
    <cellStyle name="Normal 169 3" xfId="620"/>
    <cellStyle name="Normal 169 3 2" xfId="1317"/>
    <cellStyle name="Normal 169 3 2 2" xfId="3395"/>
    <cellStyle name="Normal 169 3 2 2 2" xfId="7527"/>
    <cellStyle name="Normal 169 3 2 2 2 2" xfId="15787"/>
    <cellStyle name="Normal 169 3 2 2 3" xfId="11656"/>
    <cellStyle name="Normal 169 3 2 3" xfId="5462"/>
    <cellStyle name="Normal 169 3 2 3 2" xfId="13722"/>
    <cellStyle name="Normal 169 3 2 4" xfId="9591"/>
    <cellStyle name="Normal 169 3 3" xfId="2003"/>
    <cellStyle name="Normal 169 3 3 2" xfId="4079"/>
    <cellStyle name="Normal 169 3 3 2 2" xfId="8211"/>
    <cellStyle name="Normal 169 3 3 2 2 2" xfId="16471"/>
    <cellStyle name="Normal 169 3 3 2 3" xfId="12340"/>
    <cellStyle name="Normal 169 3 3 3" xfId="6146"/>
    <cellStyle name="Normal 169 3 3 3 2" xfId="14406"/>
    <cellStyle name="Normal 169 3 3 4" xfId="10275"/>
    <cellStyle name="Normal 169 3 4" xfId="2702"/>
    <cellStyle name="Normal 169 3 4 2" xfId="6835"/>
    <cellStyle name="Normal 169 3 4 2 2" xfId="15095"/>
    <cellStyle name="Normal 169 3 4 3" xfId="10964"/>
    <cellStyle name="Normal 169 3 5" xfId="4770"/>
    <cellStyle name="Normal 169 3 5 2" xfId="13030"/>
    <cellStyle name="Normal 169 3 6" xfId="8899"/>
    <cellStyle name="Normal 169 4" xfId="870"/>
    <cellStyle name="Normal 169 4 2" xfId="2951"/>
    <cellStyle name="Normal 169 4 2 2" xfId="7083"/>
    <cellStyle name="Normal 169 4 2 2 2" xfId="15343"/>
    <cellStyle name="Normal 169 4 2 3" xfId="11212"/>
    <cellStyle name="Normal 169 4 3" xfId="5018"/>
    <cellStyle name="Normal 169 4 3 2" xfId="13278"/>
    <cellStyle name="Normal 169 4 4" xfId="9147"/>
    <cellStyle name="Normal 169 5" xfId="1561"/>
    <cellStyle name="Normal 169 5 2" xfId="3639"/>
    <cellStyle name="Normal 169 5 2 2" xfId="7771"/>
    <cellStyle name="Normal 169 5 2 2 2" xfId="16031"/>
    <cellStyle name="Normal 169 5 2 3" xfId="11900"/>
    <cellStyle name="Normal 169 5 3" xfId="5706"/>
    <cellStyle name="Normal 169 5 3 2" xfId="13966"/>
    <cellStyle name="Normal 169 5 4" xfId="9835"/>
    <cellStyle name="Normal 169 6" xfId="2259"/>
    <cellStyle name="Normal 169 6 2" xfId="6395"/>
    <cellStyle name="Normal 169 6 2 2" xfId="14655"/>
    <cellStyle name="Normal 169 6 3" xfId="10524"/>
    <cellStyle name="Normal 169 7" xfId="4329"/>
    <cellStyle name="Normal 169 7 2" xfId="12590"/>
    <cellStyle name="Normal 169 8" xfId="8459"/>
    <cellStyle name="Normal 17" xfId="18"/>
    <cellStyle name="Normal 17 2" xfId="245"/>
    <cellStyle name="Normal 17 2 2" xfId="942"/>
    <cellStyle name="Normal 17 2 2 2" xfId="3020"/>
    <cellStyle name="Normal 17 2 2 2 2" xfId="7152"/>
    <cellStyle name="Normal 17 2 2 2 2 2" xfId="15412"/>
    <cellStyle name="Normal 17 2 2 2 3" xfId="11281"/>
    <cellStyle name="Normal 17 2 2 3" xfId="5087"/>
    <cellStyle name="Normal 17 2 2 3 2" xfId="13347"/>
    <cellStyle name="Normal 17 2 2 4" xfId="9216"/>
    <cellStyle name="Normal 17 2 3" xfId="1632"/>
    <cellStyle name="Normal 17 2 3 2" xfId="3708"/>
    <cellStyle name="Normal 17 2 3 2 2" xfId="7840"/>
    <cellStyle name="Normal 17 2 3 2 2 2" xfId="16100"/>
    <cellStyle name="Normal 17 2 3 2 3" xfId="11969"/>
    <cellStyle name="Normal 17 2 3 3" xfId="5775"/>
    <cellStyle name="Normal 17 2 3 3 2" xfId="14035"/>
    <cellStyle name="Normal 17 2 3 4" xfId="9904"/>
    <cellStyle name="Normal 17 2 4" xfId="2329"/>
    <cellStyle name="Normal 17 2 4 2" xfId="6464"/>
    <cellStyle name="Normal 17 2 4 2 2" xfId="14724"/>
    <cellStyle name="Normal 17 2 4 3" xfId="10593"/>
    <cellStyle name="Normal 17 2 5" xfId="4399"/>
    <cellStyle name="Normal 17 2 5 2" xfId="12659"/>
    <cellStyle name="Normal 17 2 6" xfId="8528"/>
    <cellStyle name="Normal 17 3" xfId="469"/>
    <cellStyle name="Normal 17 3 2" xfId="1166"/>
    <cellStyle name="Normal 17 3 2 2" xfId="3244"/>
    <cellStyle name="Normal 17 3 2 2 2" xfId="7376"/>
    <cellStyle name="Normal 17 3 2 2 2 2" xfId="15636"/>
    <cellStyle name="Normal 17 3 2 2 3" xfId="11505"/>
    <cellStyle name="Normal 17 3 2 3" xfId="5311"/>
    <cellStyle name="Normal 17 3 2 3 2" xfId="13571"/>
    <cellStyle name="Normal 17 3 2 4" xfId="9440"/>
    <cellStyle name="Normal 17 3 3" xfId="1852"/>
    <cellStyle name="Normal 17 3 3 2" xfId="3928"/>
    <cellStyle name="Normal 17 3 3 2 2" xfId="8060"/>
    <cellStyle name="Normal 17 3 3 2 2 2" xfId="16320"/>
    <cellStyle name="Normal 17 3 3 2 3" xfId="12189"/>
    <cellStyle name="Normal 17 3 3 3" xfId="5995"/>
    <cellStyle name="Normal 17 3 3 3 2" xfId="14255"/>
    <cellStyle name="Normal 17 3 3 4" xfId="10124"/>
    <cellStyle name="Normal 17 3 4" xfId="2551"/>
    <cellStyle name="Normal 17 3 4 2" xfId="6684"/>
    <cellStyle name="Normal 17 3 4 2 2" xfId="14944"/>
    <cellStyle name="Normal 17 3 4 3" xfId="10813"/>
    <cellStyle name="Normal 17 3 5" xfId="4619"/>
    <cellStyle name="Normal 17 3 5 2" xfId="12879"/>
    <cellStyle name="Normal 17 3 6" xfId="8748"/>
    <cellStyle name="Normal 17 4" xfId="719"/>
    <cellStyle name="Normal 17 4 2" xfId="2800"/>
    <cellStyle name="Normal 17 4 2 2" xfId="6932"/>
    <cellStyle name="Normal 17 4 2 2 2" xfId="15192"/>
    <cellStyle name="Normal 17 4 2 3" xfId="11061"/>
    <cellStyle name="Normal 17 4 3" xfId="4867"/>
    <cellStyle name="Normal 17 4 3 2" xfId="13127"/>
    <cellStyle name="Normal 17 4 4" xfId="8996"/>
    <cellStyle name="Normal 17 5" xfId="1410"/>
    <cellStyle name="Normal 17 5 2" xfId="3488"/>
    <cellStyle name="Normal 17 5 2 2" xfId="7620"/>
    <cellStyle name="Normal 17 5 2 2 2" xfId="15880"/>
    <cellStyle name="Normal 17 5 2 3" xfId="11749"/>
    <cellStyle name="Normal 17 5 3" xfId="5555"/>
    <cellStyle name="Normal 17 5 3 2" xfId="13815"/>
    <cellStyle name="Normal 17 5 4" xfId="9684"/>
    <cellStyle name="Normal 17 6" xfId="2108"/>
    <cellStyle name="Normal 17 6 2" xfId="6244"/>
    <cellStyle name="Normal 17 6 2 2" xfId="14504"/>
    <cellStyle name="Normal 17 6 3" xfId="10373"/>
    <cellStyle name="Normal 17 7" xfId="4178"/>
    <cellStyle name="Normal 17 7 2" xfId="12439"/>
    <cellStyle name="Normal 17 8" xfId="8308"/>
    <cellStyle name="Normal 170" xfId="170"/>
    <cellStyle name="Normal 170 2" xfId="397"/>
    <cellStyle name="Normal 170 2 2" xfId="1094"/>
    <cellStyle name="Normal 170 2 2 2" xfId="3172"/>
    <cellStyle name="Normal 170 2 2 2 2" xfId="7304"/>
    <cellStyle name="Normal 170 2 2 2 2 2" xfId="15564"/>
    <cellStyle name="Normal 170 2 2 2 3" xfId="11433"/>
    <cellStyle name="Normal 170 2 2 3" xfId="5239"/>
    <cellStyle name="Normal 170 2 2 3 2" xfId="13499"/>
    <cellStyle name="Normal 170 2 2 4" xfId="9368"/>
    <cellStyle name="Normal 170 2 3" xfId="1784"/>
    <cellStyle name="Normal 170 2 3 2" xfId="3860"/>
    <cellStyle name="Normal 170 2 3 2 2" xfId="7992"/>
    <cellStyle name="Normal 170 2 3 2 2 2" xfId="16252"/>
    <cellStyle name="Normal 170 2 3 2 3" xfId="12121"/>
    <cellStyle name="Normal 170 2 3 3" xfId="5927"/>
    <cellStyle name="Normal 170 2 3 3 2" xfId="14187"/>
    <cellStyle name="Normal 170 2 3 4" xfId="10056"/>
    <cellStyle name="Normal 170 2 4" xfId="2481"/>
    <cellStyle name="Normal 170 2 4 2" xfId="6616"/>
    <cellStyle name="Normal 170 2 4 2 2" xfId="14876"/>
    <cellStyle name="Normal 170 2 4 3" xfId="10745"/>
    <cellStyle name="Normal 170 2 5" xfId="4551"/>
    <cellStyle name="Normal 170 2 5 2" xfId="12811"/>
    <cellStyle name="Normal 170 2 6" xfId="8680"/>
    <cellStyle name="Normal 170 3" xfId="621"/>
    <cellStyle name="Normal 170 3 2" xfId="1318"/>
    <cellStyle name="Normal 170 3 2 2" xfId="3396"/>
    <cellStyle name="Normal 170 3 2 2 2" xfId="7528"/>
    <cellStyle name="Normal 170 3 2 2 2 2" xfId="15788"/>
    <cellStyle name="Normal 170 3 2 2 3" xfId="11657"/>
    <cellStyle name="Normal 170 3 2 3" xfId="5463"/>
    <cellStyle name="Normal 170 3 2 3 2" xfId="13723"/>
    <cellStyle name="Normal 170 3 2 4" xfId="9592"/>
    <cellStyle name="Normal 170 3 3" xfId="2004"/>
    <cellStyle name="Normal 170 3 3 2" xfId="4080"/>
    <cellStyle name="Normal 170 3 3 2 2" xfId="8212"/>
    <cellStyle name="Normal 170 3 3 2 2 2" xfId="16472"/>
    <cellStyle name="Normal 170 3 3 2 3" xfId="12341"/>
    <cellStyle name="Normal 170 3 3 3" xfId="6147"/>
    <cellStyle name="Normal 170 3 3 3 2" xfId="14407"/>
    <cellStyle name="Normal 170 3 3 4" xfId="10276"/>
    <cellStyle name="Normal 170 3 4" xfId="2703"/>
    <cellStyle name="Normal 170 3 4 2" xfId="6836"/>
    <cellStyle name="Normal 170 3 4 2 2" xfId="15096"/>
    <cellStyle name="Normal 170 3 4 3" xfId="10965"/>
    <cellStyle name="Normal 170 3 5" xfId="4771"/>
    <cellStyle name="Normal 170 3 5 2" xfId="13031"/>
    <cellStyle name="Normal 170 3 6" xfId="8900"/>
    <cellStyle name="Normal 170 4" xfId="871"/>
    <cellStyle name="Normal 170 4 2" xfId="2952"/>
    <cellStyle name="Normal 170 4 2 2" xfId="7084"/>
    <cellStyle name="Normal 170 4 2 2 2" xfId="15344"/>
    <cellStyle name="Normal 170 4 2 3" xfId="11213"/>
    <cellStyle name="Normal 170 4 3" xfId="5019"/>
    <cellStyle name="Normal 170 4 3 2" xfId="13279"/>
    <cellStyle name="Normal 170 4 4" xfId="9148"/>
    <cellStyle name="Normal 170 5" xfId="1562"/>
    <cellStyle name="Normal 170 5 2" xfId="3640"/>
    <cellStyle name="Normal 170 5 2 2" xfId="7772"/>
    <cellStyle name="Normal 170 5 2 2 2" xfId="16032"/>
    <cellStyle name="Normal 170 5 2 3" xfId="11901"/>
    <cellStyle name="Normal 170 5 3" xfId="5707"/>
    <cellStyle name="Normal 170 5 3 2" xfId="13967"/>
    <cellStyle name="Normal 170 5 4" xfId="9836"/>
    <cellStyle name="Normal 170 6" xfId="2260"/>
    <cellStyle name="Normal 170 6 2" xfId="6396"/>
    <cellStyle name="Normal 170 6 2 2" xfId="14656"/>
    <cellStyle name="Normal 170 6 3" xfId="10525"/>
    <cellStyle name="Normal 170 7" xfId="4330"/>
    <cellStyle name="Normal 170 7 2" xfId="12591"/>
    <cellStyle name="Normal 170 8" xfId="8460"/>
    <cellStyle name="Normal 171" xfId="171"/>
    <cellStyle name="Normal 171 2" xfId="398"/>
    <cellStyle name="Normal 171 2 2" xfId="1095"/>
    <cellStyle name="Normal 171 2 2 2" xfId="3173"/>
    <cellStyle name="Normal 171 2 2 2 2" xfId="7305"/>
    <cellStyle name="Normal 171 2 2 2 2 2" xfId="15565"/>
    <cellStyle name="Normal 171 2 2 2 3" xfId="11434"/>
    <cellStyle name="Normal 171 2 2 3" xfId="5240"/>
    <cellStyle name="Normal 171 2 2 3 2" xfId="13500"/>
    <cellStyle name="Normal 171 2 2 4" xfId="9369"/>
    <cellStyle name="Normal 171 2 3" xfId="1785"/>
    <cellStyle name="Normal 171 2 3 2" xfId="3861"/>
    <cellStyle name="Normal 171 2 3 2 2" xfId="7993"/>
    <cellStyle name="Normal 171 2 3 2 2 2" xfId="16253"/>
    <cellStyle name="Normal 171 2 3 2 3" xfId="12122"/>
    <cellStyle name="Normal 171 2 3 3" xfId="5928"/>
    <cellStyle name="Normal 171 2 3 3 2" xfId="14188"/>
    <cellStyle name="Normal 171 2 3 4" xfId="10057"/>
    <cellStyle name="Normal 171 2 4" xfId="2482"/>
    <cellStyle name="Normal 171 2 4 2" xfId="6617"/>
    <cellStyle name="Normal 171 2 4 2 2" xfId="14877"/>
    <cellStyle name="Normal 171 2 4 3" xfId="10746"/>
    <cellStyle name="Normal 171 2 5" xfId="4552"/>
    <cellStyle name="Normal 171 2 5 2" xfId="12812"/>
    <cellStyle name="Normal 171 2 6" xfId="8681"/>
    <cellStyle name="Normal 171 3" xfId="622"/>
    <cellStyle name="Normal 171 3 2" xfId="1319"/>
    <cellStyle name="Normal 171 3 2 2" xfId="3397"/>
    <cellStyle name="Normal 171 3 2 2 2" xfId="7529"/>
    <cellStyle name="Normal 171 3 2 2 2 2" xfId="15789"/>
    <cellStyle name="Normal 171 3 2 2 3" xfId="11658"/>
    <cellStyle name="Normal 171 3 2 3" xfId="5464"/>
    <cellStyle name="Normal 171 3 2 3 2" xfId="13724"/>
    <cellStyle name="Normal 171 3 2 4" xfId="9593"/>
    <cellStyle name="Normal 171 3 3" xfId="2005"/>
    <cellStyle name="Normal 171 3 3 2" xfId="4081"/>
    <cellStyle name="Normal 171 3 3 2 2" xfId="8213"/>
    <cellStyle name="Normal 171 3 3 2 2 2" xfId="16473"/>
    <cellStyle name="Normal 171 3 3 2 3" xfId="12342"/>
    <cellStyle name="Normal 171 3 3 3" xfId="6148"/>
    <cellStyle name="Normal 171 3 3 3 2" xfId="14408"/>
    <cellStyle name="Normal 171 3 3 4" xfId="10277"/>
    <cellStyle name="Normal 171 3 4" xfId="2704"/>
    <cellStyle name="Normal 171 3 4 2" xfId="6837"/>
    <cellStyle name="Normal 171 3 4 2 2" xfId="15097"/>
    <cellStyle name="Normal 171 3 4 3" xfId="10966"/>
    <cellStyle name="Normal 171 3 5" xfId="4772"/>
    <cellStyle name="Normal 171 3 5 2" xfId="13032"/>
    <cellStyle name="Normal 171 3 6" xfId="8901"/>
    <cellStyle name="Normal 171 4" xfId="872"/>
    <cellStyle name="Normal 171 4 2" xfId="2953"/>
    <cellStyle name="Normal 171 4 2 2" xfId="7085"/>
    <cellStyle name="Normal 171 4 2 2 2" xfId="15345"/>
    <cellStyle name="Normal 171 4 2 3" xfId="11214"/>
    <cellStyle name="Normal 171 4 3" xfId="5020"/>
    <cellStyle name="Normal 171 4 3 2" xfId="13280"/>
    <cellStyle name="Normal 171 4 4" xfId="9149"/>
    <cellStyle name="Normal 171 5" xfId="1563"/>
    <cellStyle name="Normal 171 5 2" xfId="3641"/>
    <cellStyle name="Normal 171 5 2 2" xfId="7773"/>
    <cellStyle name="Normal 171 5 2 2 2" xfId="16033"/>
    <cellStyle name="Normal 171 5 2 3" xfId="11902"/>
    <cellStyle name="Normal 171 5 3" xfId="5708"/>
    <cellStyle name="Normal 171 5 3 2" xfId="13968"/>
    <cellStyle name="Normal 171 5 4" xfId="9837"/>
    <cellStyle name="Normal 171 6" xfId="2261"/>
    <cellStyle name="Normal 171 6 2" xfId="6397"/>
    <cellStyle name="Normal 171 6 2 2" xfId="14657"/>
    <cellStyle name="Normal 171 6 3" xfId="10526"/>
    <cellStyle name="Normal 171 7" xfId="4331"/>
    <cellStyle name="Normal 171 7 2" xfId="12592"/>
    <cellStyle name="Normal 171 8" xfId="8461"/>
    <cellStyle name="Normal 172" xfId="172"/>
    <cellStyle name="Normal 172 2" xfId="399"/>
    <cellStyle name="Normal 172 2 2" xfId="1096"/>
    <cellStyle name="Normal 172 2 2 2" xfId="3174"/>
    <cellStyle name="Normal 172 2 2 2 2" xfId="7306"/>
    <cellStyle name="Normal 172 2 2 2 2 2" xfId="15566"/>
    <cellStyle name="Normal 172 2 2 2 3" xfId="11435"/>
    <cellStyle name="Normal 172 2 2 3" xfId="5241"/>
    <cellStyle name="Normal 172 2 2 3 2" xfId="13501"/>
    <cellStyle name="Normal 172 2 2 4" xfId="9370"/>
    <cellStyle name="Normal 172 2 3" xfId="1786"/>
    <cellStyle name="Normal 172 2 3 2" xfId="3862"/>
    <cellStyle name="Normal 172 2 3 2 2" xfId="7994"/>
    <cellStyle name="Normal 172 2 3 2 2 2" xfId="16254"/>
    <cellStyle name="Normal 172 2 3 2 3" xfId="12123"/>
    <cellStyle name="Normal 172 2 3 3" xfId="5929"/>
    <cellStyle name="Normal 172 2 3 3 2" xfId="14189"/>
    <cellStyle name="Normal 172 2 3 4" xfId="10058"/>
    <cellStyle name="Normal 172 2 4" xfId="2483"/>
    <cellStyle name="Normal 172 2 4 2" xfId="6618"/>
    <cellStyle name="Normal 172 2 4 2 2" xfId="14878"/>
    <cellStyle name="Normal 172 2 4 3" xfId="10747"/>
    <cellStyle name="Normal 172 2 5" xfId="4553"/>
    <cellStyle name="Normal 172 2 5 2" xfId="12813"/>
    <cellStyle name="Normal 172 2 6" xfId="8682"/>
    <cellStyle name="Normal 172 3" xfId="623"/>
    <cellStyle name="Normal 172 3 2" xfId="1320"/>
    <cellStyle name="Normal 172 3 2 2" xfId="3398"/>
    <cellStyle name="Normal 172 3 2 2 2" xfId="7530"/>
    <cellStyle name="Normal 172 3 2 2 2 2" xfId="15790"/>
    <cellStyle name="Normal 172 3 2 2 3" xfId="11659"/>
    <cellStyle name="Normal 172 3 2 3" xfId="5465"/>
    <cellStyle name="Normal 172 3 2 3 2" xfId="13725"/>
    <cellStyle name="Normal 172 3 2 4" xfId="9594"/>
    <cellStyle name="Normal 172 3 3" xfId="2006"/>
    <cellStyle name="Normal 172 3 3 2" xfId="4082"/>
    <cellStyle name="Normal 172 3 3 2 2" xfId="8214"/>
    <cellStyle name="Normal 172 3 3 2 2 2" xfId="16474"/>
    <cellStyle name="Normal 172 3 3 2 3" xfId="12343"/>
    <cellStyle name="Normal 172 3 3 3" xfId="6149"/>
    <cellStyle name="Normal 172 3 3 3 2" xfId="14409"/>
    <cellStyle name="Normal 172 3 3 4" xfId="10278"/>
    <cellStyle name="Normal 172 3 4" xfId="2705"/>
    <cellStyle name="Normal 172 3 4 2" xfId="6838"/>
    <cellStyle name="Normal 172 3 4 2 2" xfId="15098"/>
    <cellStyle name="Normal 172 3 4 3" xfId="10967"/>
    <cellStyle name="Normal 172 3 5" xfId="4773"/>
    <cellStyle name="Normal 172 3 5 2" xfId="13033"/>
    <cellStyle name="Normal 172 3 6" xfId="8902"/>
    <cellStyle name="Normal 172 4" xfId="873"/>
    <cellStyle name="Normal 172 4 2" xfId="2954"/>
    <cellStyle name="Normal 172 4 2 2" xfId="7086"/>
    <cellStyle name="Normal 172 4 2 2 2" xfId="15346"/>
    <cellStyle name="Normal 172 4 2 3" xfId="11215"/>
    <cellStyle name="Normal 172 4 3" xfId="5021"/>
    <cellStyle name="Normal 172 4 3 2" xfId="13281"/>
    <cellStyle name="Normal 172 4 4" xfId="9150"/>
    <cellStyle name="Normal 172 5" xfId="1564"/>
    <cellStyle name="Normal 172 5 2" xfId="3642"/>
    <cellStyle name="Normal 172 5 2 2" xfId="7774"/>
    <cellStyle name="Normal 172 5 2 2 2" xfId="16034"/>
    <cellStyle name="Normal 172 5 2 3" xfId="11903"/>
    <cellStyle name="Normal 172 5 3" xfId="5709"/>
    <cellStyle name="Normal 172 5 3 2" xfId="13969"/>
    <cellStyle name="Normal 172 5 4" xfId="9838"/>
    <cellStyle name="Normal 172 6" xfId="2262"/>
    <cellStyle name="Normal 172 6 2" xfId="6398"/>
    <cellStyle name="Normal 172 6 2 2" xfId="14658"/>
    <cellStyle name="Normal 172 6 3" xfId="10527"/>
    <cellStyle name="Normal 172 7" xfId="4332"/>
    <cellStyle name="Normal 172 7 2" xfId="12593"/>
    <cellStyle name="Normal 172 8" xfId="8462"/>
    <cellStyle name="Normal 173" xfId="173"/>
    <cellStyle name="Normal 173 2" xfId="400"/>
    <cellStyle name="Normal 173 2 2" xfId="1097"/>
    <cellStyle name="Normal 173 2 2 2" xfId="3175"/>
    <cellStyle name="Normal 173 2 2 2 2" xfId="7307"/>
    <cellStyle name="Normal 173 2 2 2 2 2" xfId="15567"/>
    <cellStyle name="Normal 173 2 2 2 3" xfId="11436"/>
    <cellStyle name="Normal 173 2 2 3" xfId="5242"/>
    <cellStyle name="Normal 173 2 2 3 2" xfId="13502"/>
    <cellStyle name="Normal 173 2 2 4" xfId="9371"/>
    <cellStyle name="Normal 173 2 3" xfId="1787"/>
    <cellStyle name="Normal 173 2 3 2" xfId="3863"/>
    <cellStyle name="Normal 173 2 3 2 2" xfId="7995"/>
    <cellStyle name="Normal 173 2 3 2 2 2" xfId="16255"/>
    <cellStyle name="Normal 173 2 3 2 3" xfId="12124"/>
    <cellStyle name="Normal 173 2 3 3" xfId="5930"/>
    <cellStyle name="Normal 173 2 3 3 2" xfId="14190"/>
    <cellStyle name="Normal 173 2 3 4" xfId="10059"/>
    <cellStyle name="Normal 173 2 4" xfId="2484"/>
    <cellStyle name="Normal 173 2 4 2" xfId="6619"/>
    <cellStyle name="Normal 173 2 4 2 2" xfId="14879"/>
    <cellStyle name="Normal 173 2 4 3" xfId="10748"/>
    <cellStyle name="Normal 173 2 5" xfId="4554"/>
    <cellStyle name="Normal 173 2 5 2" xfId="12814"/>
    <cellStyle name="Normal 173 2 6" xfId="8683"/>
    <cellStyle name="Normal 173 3" xfId="624"/>
    <cellStyle name="Normal 173 3 2" xfId="1321"/>
    <cellStyle name="Normal 173 3 2 2" xfId="3399"/>
    <cellStyle name="Normal 173 3 2 2 2" xfId="7531"/>
    <cellStyle name="Normal 173 3 2 2 2 2" xfId="15791"/>
    <cellStyle name="Normal 173 3 2 2 3" xfId="11660"/>
    <cellStyle name="Normal 173 3 2 3" xfId="5466"/>
    <cellStyle name="Normal 173 3 2 3 2" xfId="13726"/>
    <cellStyle name="Normal 173 3 2 4" xfId="9595"/>
    <cellStyle name="Normal 173 3 3" xfId="2007"/>
    <cellStyle name="Normal 173 3 3 2" xfId="4083"/>
    <cellStyle name="Normal 173 3 3 2 2" xfId="8215"/>
    <cellStyle name="Normal 173 3 3 2 2 2" xfId="16475"/>
    <cellStyle name="Normal 173 3 3 2 3" xfId="12344"/>
    <cellStyle name="Normal 173 3 3 3" xfId="6150"/>
    <cellStyle name="Normal 173 3 3 3 2" xfId="14410"/>
    <cellStyle name="Normal 173 3 3 4" xfId="10279"/>
    <cellStyle name="Normal 173 3 4" xfId="2706"/>
    <cellStyle name="Normal 173 3 4 2" xfId="6839"/>
    <cellStyle name="Normal 173 3 4 2 2" xfId="15099"/>
    <cellStyle name="Normal 173 3 4 3" xfId="10968"/>
    <cellStyle name="Normal 173 3 5" xfId="4774"/>
    <cellStyle name="Normal 173 3 5 2" xfId="13034"/>
    <cellStyle name="Normal 173 3 6" xfId="8903"/>
    <cellStyle name="Normal 173 4" xfId="874"/>
    <cellStyle name="Normal 173 4 2" xfId="2955"/>
    <cellStyle name="Normal 173 4 2 2" xfId="7087"/>
    <cellStyle name="Normal 173 4 2 2 2" xfId="15347"/>
    <cellStyle name="Normal 173 4 2 3" xfId="11216"/>
    <cellStyle name="Normal 173 4 3" xfId="5022"/>
    <cellStyle name="Normal 173 4 3 2" xfId="13282"/>
    <cellStyle name="Normal 173 4 4" xfId="9151"/>
    <cellStyle name="Normal 173 5" xfId="1565"/>
    <cellStyle name="Normal 173 5 2" xfId="3643"/>
    <cellStyle name="Normal 173 5 2 2" xfId="7775"/>
    <cellStyle name="Normal 173 5 2 2 2" xfId="16035"/>
    <cellStyle name="Normal 173 5 2 3" xfId="11904"/>
    <cellStyle name="Normal 173 5 3" xfId="5710"/>
    <cellStyle name="Normal 173 5 3 2" xfId="13970"/>
    <cellStyle name="Normal 173 5 4" xfId="9839"/>
    <cellStyle name="Normal 173 6" xfId="2263"/>
    <cellStyle name="Normal 173 6 2" xfId="6399"/>
    <cellStyle name="Normal 173 6 2 2" xfId="14659"/>
    <cellStyle name="Normal 173 6 3" xfId="10528"/>
    <cellStyle name="Normal 173 7" xfId="4333"/>
    <cellStyle name="Normal 173 7 2" xfId="12594"/>
    <cellStyle name="Normal 173 8" xfId="8463"/>
    <cellStyle name="Normal 174" xfId="174"/>
    <cellStyle name="Normal 174 2" xfId="401"/>
    <cellStyle name="Normal 174 2 2" xfId="1098"/>
    <cellStyle name="Normal 174 2 2 2" xfId="3176"/>
    <cellStyle name="Normal 174 2 2 2 2" xfId="7308"/>
    <cellStyle name="Normal 174 2 2 2 2 2" xfId="15568"/>
    <cellStyle name="Normal 174 2 2 2 3" xfId="11437"/>
    <cellStyle name="Normal 174 2 2 3" xfId="5243"/>
    <cellStyle name="Normal 174 2 2 3 2" xfId="13503"/>
    <cellStyle name="Normal 174 2 2 4" xfId="9372"/>
    <cellStyle name="Normal 174 2 3" xfId="1788"/>
    <cellStyle name="Normal 174 2 3 2" xfId="3864"/>
    <cellStyle name="Normal 174 2 3 2 2" xfId="7996"/>
    <cellStyle name="Normal 174 2 3 2 2 2" xfId="16256"/>
    <cellStyle name="Normal 174 2 3 2 3" xfId="12125"/>
    <cellStyle name="Normal 174 2 3 3" xfId="5931"/>
    <cellStyle name="Normal 174 2 3 3 2" xfId="14191"/>
    <cellStyle name="Normal 174 2 3 4" xfId="10060"/>
    <cellStyle name="Normal 174 2 4" xfId="2485"/>
    <cellStyle name="Normal 174 2 4 2" xfId="6620"/>
    <cellStyle name="Normal 174 2 4 2 2" xfId="14880"/>
    <cellStyle name="Normal 174 2 4 3" xfId="10749"/>
    <cellStyle name="Normal 174 2 5" xfId="4555"/>
    <cellStyle name="Normal 174 2 5 2" xfId="12815"/>
    <cellStyle name="Normal 174 2 6" xfId="8684"/>
    <cellStyle name="Normal 174 3" xfId="625"/>
    <cellStyle name="Normal 174 3 2" xfId="1322"/>
    <cellStyle name="Normal 174 3 2 2" xfId="3400"/>
    <cellStyle name="Normal 174 3 2 2 2" xfId="7532"/>
    <cellStyle name="Normal 174 3 2 2 2 2" xfId="15792"/>
    <cellStyle name="Normal 174 3 2 2 3" xfId="11661"/>
    <cellStyle name="Normal 174 3 2 3" xfId="5467"/>
    <cellStyle name="Normal 174 3 2 3 2" xfId="13727"/>
    <cellStyle name="Normal 174 3 2 4" xfId="9596"/>
    <cellStyle name="Normal 174 3 3" xfId="2008"/>
    <cellStyle name="Normal 174 3 3 2" xfId="4084"/>
    <cellStyle name="Normal 174 3 3 2 2" xfId="8216"/>
    <cellStyle name="Normal 174 3 3 2 2 2" xfId="16476"/>
    <cellStyle name="Normal 174 3 3 2 3" xfId="12345"/>
    <cellStyle name="Normal 174 3 3 3" xfId="6151"/>
    <cellStyle name="Normal 174 3 3 3 2" xfId="14411"/>
    <cellStyle name="Normal 174 3 3 4" xfId="10280"/>
    <cellStyle name="Normal 174 3 4" xfId="2707"/>
    <cellStyle name="Normal 174 3 4 2" xfId="6840"/>
    <cellStyle name="Normal 174 3 4 2 2" xfId="15100"/>
    <cellStyle name="Normal 174 3 4 3" xfId="10969"/>
    <cellStyle name="Normal 174 3 5" xfId="4775"/>
    <cellStyle name="Normal 174 3 5 2" xfId="13035"/>
    <cellStyle name="Normal 174 3 6" xfId="8904"/>
    <cellStyle name="Normal 174 4" xfId="875"/>
    <cellStyle name="Normal 174 4 2" xfId="2956"/>
    <cellStyle name="Normal 174 4 2 2" xfId="7088"/>
    <cellStyle name="Normal 174 4 2 2 2" xfId="15348"/>
    <cellStyle name="Normal 174 4 2 3" xfId="11217"/>
    <cellStyle name="Normal 174 4 3" xfId="5023"/>
    <cellStyle name="Normal 174 4 3 2" xfId="13283"/>
    <cellStyle name="Normal 174 4 4" xfId="9152"/>
    <cellStyle name="Normal 174 5" xfId="1566"/>
    <cellStyle name="Normal 174 5 2" xfId="3644"/>
    <cellStyle name="Normal 174 5 2 2" xfId="7776"/>
    <cellStyle name="Normal 174 5 2 2 2" xfId="16036"/>
    <cellStyle name="Normal 174 5 2 3" xfId="11905"/>
    <cellStyle name="Normal 174 5 3" xfId="5711"/>
    <cellStyle name="Normal 174 5 3 2" xfId="13971"/>
    <cellStyle name="Normal 174 5 4" xfId="9840"/>
    <cellStyle name="Normal 174 6" xfId="2264"/>
    <cellStyle name="Normal 174 6 2" xfId="6400"/>
    <cellStyle name="Normal 174 6 2 2" xfId="14660"/>
    <cellStyle name="Normal 174 6 3" xfId="10529"/>
    <cellStyle name="Normal 174 7" xfId="4334"/>
    <cellStyle name="Normal 174 7 2" xfId="12595"/>
    <cellStyle name="Normal 174 8" xfId="8464"/>
    <cellStyle name="Normal 175" xfId="175"/>
    <cellStyle name="Normal 175 2" xfId="402"/>
    <cellStyle name="Normal 175 2 2" xfId="1099"/>
    <cellStyle name="Normal 175 2 2 2" xfId="3177"/>
    <cellStyle name="Normal 175 2 2 2 2" xfId="7309"/>
    <cellStyle name="Normal 175 2 2 2 2 2" xfId="15569"/>
    <cellStyle name="Normal 175 2 2 2 3" xfId="11438"/>
    <cellStyle name="Normal 175 2 2 3" xfId="5244"/>
    <cellStyle name="Normal 175 2 2 3 2" xfId="13504"/>
    <cellStyle name="Normal 175 2 2 4" xfId="9373"/>
    <cellStyle name="Normal 175 2 3" xfId="1789"/>
    <cellStyle name="Normal 175 2 3 2" xfId="3865"/>
    <cellStyle name="Normal 175 2 3 2 2" xfId="7997"/>
    <cellStyle name="Normal 175 2 3 2 2 2" xfId="16257"/>
    <cellStyle name="Normal 175 2 3 2 3" xfId="12126"/>
    <cellStyle name="Normal 175 2 3 3" xfId="5932"/>
    <cellStyle name="Normal 175 2 3 3 2" xfId="14192"/>
    <cellStyle name="Normal 175 2 3 4" xfId="10061"/>
    <cellStyle name="Normal 175 2 4" xfId="2486"/>
    <cellStyle name="Normal 175 2 4 2" xfId="6621"/>
    <cellStyle name="Normal 175 2 4 2 2" xfId="14881"/>
    <cellStyle name="Normal 175 2 4 3" xfId="10750"/>
    <cellStyle name="Normal 175 2 5" xfId="4556"/>
    <cellStyle name="Normal 175 2 5 2" xfId="12816"/>
    <cellStyle name="Normal 175 2 6" xfId="8685"/>
    <cellStyle name="Normal 175 3" xfId="626"/>
    <cellStyle name="Normal 175 3 2" xfId="1323"/>
    <cellStyle name="Normal 175 3 2 2" xfId="3401"/>
    <cellStyle name="Normal 175 3 2 2 2" xfId="7533"/>
    <cellStyle name="Normal 175 3 2 2 2 2" xfId="15793"/>
    <cellStyle name="Normal 175 3 2 2 3" xfId="11662"/>
    <cellStyle name="Normal 175 3 2 3" xfId="5468"/>
    <cellStyle name="Normal 175 3 2 3 2" xfId="13728"/>
    <cellStyle name="Normal 175 3 2 4" xfId="9597"/>
    <cellStyle name="Normal 175 3 3" xfId="2009"/>
    <cellStyle name="Normal 175 3 3 2" xfId="4085"/>
    <cellStyle name="Normal 175 3 3 2 2" xfId="8217"/>
    <cellStyle name="Normal 175 3 3 2 2 2" xfId="16477"/>
    <cellStyle name="Normal 175 3 3 2 3" xfId="12346"/>
    <cellStyle name="Normal 175 3 3 3" xfId="6152"/>
    <cellStyle name="Normal 175 3 3 3 2" xfId="14412"/>
    <cellStyle name="Normal 175 3 3 4" xfId="10281"/>
    <cellStyle name="Normal 175 3 4" xfId="2708"/>
    <cellStyle name="Normal 175 3 4 2" xfId="6841"/>
    <cellStyle name="Normal 175 3 4 2 2" xfId="15101"/>
    <cellStyle name="Normal 175 3 4 3" xfId="10970"/>
    <cellStyle name="Normal 175 3 5" xfId="4776"/>
    <cellStyle name="Normal 175 3 5 2" xfId="13036"/>
    <cellStyle name="Normal 175 3 6" xfId="8905"/>
    <cellStyle name="Normal 175 4" xfId="876"/>
    <cellStyle name="Normal 175 4 2" xfId="2957"/>
    <cellStyle name="Normal 175 4 2 2" xfId="7089"/>
    <cellStyle name="Normal 175 4 2 2 2" xfId="15349"/>
    <cellStyle name="Normal 175 4 2 3" xfId="11218"/>
    <cellStyle name="Normal 175 4 3" xfId="5024"/>
    <cellStyle name="Normal 175 4 3 2" xfId="13284"/>
    <cellStyle name="Normal 175 4 4" xfId="9153"/>
    <cellStyle name="Normal 175 5" xfId="1567"/>
    <cellStyle name="Normal 175 5 2" xfId="3645"/>
    <cellStyle name="Normal 175 5 2 2" xfId="7777"/>
    <cellStyle name="Normal 175 5 2 2 2" xfId="16037"/>
    <cellStyle name="Normal 175 5 2 3" xfId="11906"/>
    <cellStyle name="Normal 175 5 3" xfId="5712"/>
    <cellStyle name="Normal 175 5 3 2" xfId="13972"/>
    <cellStyle name="Normal 175 5 4" xfId="9841"/>
    <cellStyle name="Normal 175 6" xfId="2265"/>
    <cellStyle name="Normal 175 6 2" xfId="6401"/>
    <cellStyle name="Normal 175 6 2 2" xfId="14661"/>
    <cellStyle name="Normal 175 6 3" xfId="10530"/>
    <cellStyle name="Normal 175 7" xfId="4335"/>
    <cellStyle name="Normal 175 7 2" xfId="12596"/>
    <cellStyle name="Normal 175 8" xfId="8465"/>
    <cellStyle name="Normal 176" xfId="176"/>
    <cellStyle name="Normal 176 2" xfId="403"/>
    <cellStyle name="Normal 176 2 2" xfId="1100"/>
    <cellStyle name="Normal 176 2 2 2" xfId="3178"/>
    <cellStyle name="Normal 176 2 2 2 2" xfId="7310"/>
    <cellStyle name="Normal 176 2 2 2 2 2" xfId="15570"/>
    <cellStyle name="Normal 176 2 2 2 3" xfId="11439"/>
    <cellStyle name="Normal 176 2 2 3" xfId="5245"/>
    <cellStyle name="Normal 176 2 2 3 2" xfId="13505"/>
    <cellStyle name="Normal 176 2 2 4" xfId="9374"/>
    <cellStyle name="Normal 176 2 3" xfId="1790"/>
    <cellStyle name="Normal 176 2 3 2" xfId="3866"/>
    <cellStyle name="Normal 176 2 3 2 2" xfId="7998"/>
    <cellStyle name="Normal 176 2 3 2 2 2" xfId="16258"/>
    <cellStyle name="Normal 176 2 3 2 3" xfId="12127"/>
    <cellStyle name="Normal 176 2 3 3" xfId="5933"/>
    <cellStyle name="Normal 176 2 3 3 2" xfId="14193"/>
    <cellStyle name="Normal 176 2 3 4" xfId="10062"/>
    <cellStyle name="Normal 176 2 4" xfId="2487"/>
    <cellStyle name="Normal 176 2 4 2" xfId="6622"/>
    <cellStyle name="Normal 176 2 4 2 2" xfId="14882"/>
    <cellStyle name="Normal 176 2 4 3" xfId="10751"/>
    <cellStyle name="Normal 176 2 5" xfId="4557"/>
    <cellStyle name="Normal 176 2 5 2" xfId="12817"/>
    <cellStyle name="Normal 176 2 6" xfId="8686"/>
    <cellStyle name="Normal 176 3" xfId="627"/>
    <cellStyle name="Normal 176 3 2" xfId="1324"/>
    <cellStyle name="Normal 176 3 2 2" xfId="3402"/>
    <cellStyle name="Normal 176 3 2 2 2" xfId="7534"/>
    <cellStyle name="Normal 176 3 2 2 2 2" xfId="15794"/>
    <cellStyle name="Normal 176 3 2 2 3" xfId="11663"/>
    <cellStyle name="Normal 176 3 2 3" xfId="5469"/>
    <cellStyle name="Normal 176 3 2 3 2" xfId="13729"/>
    <cellStyle name="Normal 176 3 2 4" xfId="9598"/>
    <cellStyle name="Normal 176 3 3" xfId="2010"/>
    <cellStyle name="Normal 176 3 3 2" xfId="4086"/>
    <cellStyle name="Normal 176 3 3 2 2" xfId="8218"/>
    <cellStyle name="Normal 176 3 3 2 2 2" xfId="16478"/>
    <cellStyle name="Normal 176 3 3 2 3" xfId="12347"/>
    <cellStyle name="Normal 176 3 3 3" xfId="6153"/>
    <cellStyle name="Normal 176 3 3 3 2" xfId="14413"/>
    <cellStyle name="Normal 176 3 3 4" xfId="10282"/>
    <cellStyle name="Normal 176 3 4" xfId="2709"/>
    <cellStyle name="Normal 176 3 4 2" xfId="6842"/>
    <cellStyle name="Normal 176 3 4 2 2" xfId="15102"/>
    <cellStyle name="Normal 176 3 4 3" xfId="10971"/>
    <cellStyle name="Normal 176 3 5" xfId="4777"/>
    <cellStyle name="Normal 176 3 5 2" xfId="13037"/>
    <cellStyle name="Normal 176 3 6" xfId="8906"/>
    <cellStyle name="Normal 176 4" xfId="877"/>
    <cellStyle name="Normal 176 4 2" xfId="2958"/>
    <cellStyle name="Normal 176 4 2 2" xfId="7090"/>
    <cellStyle name="Normal 176 4 2 2 2" xfId="15350"/>
    <cellStyle name="Normal 176 4 2 3" xfId="11219"/>
    <cellStyle name="Normal 176 4 3" xfId="5025"/>
    <cellStyle name="Normal 176 4 3 2" xfId="13285"/>
    <cellStyle name="Normal 176 4 4" xfId="9154"/>
    <cellStyle name="Normal 176 5" xfId="1568"/>
    <cellStyle name="Normal 176 5 2" xfId="3646"/>
    <cellStyle name="Normal 176 5 2 2" xfId="7778"/>
    <cellStyle name="Normal 176 5 2 2 2" xfId="16038"/>
    <cellStyle name="Normal 176 5 2 3" xfId="11907"/>
    <cellStyle name="Normal 176 5 3" xfId="5713"/>
    <cellStyle name="Normal 176 5 3 2" xfId="13973"/>
    <cellStyle name="Normal 176 5 4" xfId="9842"/>
    <cellStyle name="Normal 176 6" xfId="2266"/>
    <cellStyle name="Normal 176 6 2" xfId="6402"/>
    <cellStyle name="Normal 176 6 2 2" xfId="14662"/>
    <cellStyle name="Normal 176 6 3" xfId="10531"/>
    <cellStyle name="Normal 176 7" xfId="4336"/>
    <cellStyle name="Normal 176 7 2" xfId="12597"/>
    <cellStyle name="Normal 176 8" xfId="8466"/>
    <cellStyle name="Normal 177" xfId="177"/>
    <cellStyle name="Normal 177 2" xfId="404"/>
    <cellStyle name="Normal 177 2 2" xfId="1101"/>
    <cellStyle name="Normal 177 2 2 2" xfId="3179"/>
    <cellStyle name="Normal 177 2 2 2 2" xfId="7311"/>
    <cellStyle name="Normal 177 2 2 2 2 2" xfId="15571"/>
    <cellStyle name="Normal 177 2 2 2 3" xfId="11440"/>
    <cellStyle name="Normal 177 2 2 3" xfId="5246"/>
    <cellStyle name="Normal 177 2 2 3 2" xfId="13506"/>
    <cellStyle name="Normal 177 2 2 4" xfId="9375"/>
    <cellStyle name="Normal 177 2 3" xfId="1791"/>
    <cellStyle name="Normal 177 2 3 2" xfId="3867"/>
    <cellStyle name="Normal 177 2 3 2 2" xfId="7999"/>
    <cellStyle name="Normal 177 2 3 2 2 2" xfId="16259"/>
    <cellStyle name="Normal 177 2 3 2 3" xfId="12128"/>
    <cellStyle name="Normal 177 2 3 3" xfId="5934"/>
    <cellStyle name="Normal 177 2 3 3 2" xfId="14194"/>
    <cellStyle name="Normal 177 2 3 4" xfId="10063"/>
    <cellStyle name="Normal 177 2 4" xfId="2488"/>
    <cellStyle name="Normal 177 2 4 2" xfId="6623"/>
    <cellStyle name="Normal 177 2 4 2 2" xfId="14883"/>
    <cellStyle name="Normal 177 2 4 3" xfId="10752"/>
    <cellStyle name="Normal 177 2 5" xfId="4558"/>
    <cellStyle name="Normal 177 2 5 2" xfId="12818"/>
    <cellStyle name="Normal 177 2 6" xfId="8687"/>
    <cellStyle name="Normal 177 3" xfId="628"/>
    <cellStyle name="Normal 177 3 2" xfId="1325"/>
    <cellStyle name="Normal 177 3 2 2" xfId="3403"/>
    <cellStyle name="Normal 177 3 2 2 2" xfId="7535"/>
    <cellStyle name="Normal 177 3 2 2 2 2" xfId="15795"/>
    <cellStyle name="Normal 177 3 2 2 3" xfId="11664"/>
    <cellStyle name="Normal 177 3 2 3" xfId="5470"/>
    <cellStyle name="Normal 177 3 2 3 2" xfId="13730"/>
    <cellStyle name="Normal 177 3 2 4" xfId="9599"/>
    <cellStyle name="Normal 177 3 3" xfId="2011"/>
    <cellStyle name="Normal 177 3 3 2" xfId="4087"/>
    <cellStyle name="Normal 177 3 3 2 2" xfId="8219"/>
    <cellStyle name="Normal 177 3 3 2 2 2" xfId="16479"/>
    <cellStyle name="Normal 177 3 3 2 3" xfId="12348"/>
    <cellStyle name="Normal 177 3 3 3" xfId="6154"/>
    <cellStyle name="Normal 177 3 3 3 2" xfId="14414"/>
    <cellStyle name="Normal 177 3 3 4" xfId="10283"/>
    <cellStyle name="Normal 177 3 4" xfId="2710"/>
    <cellStyle name="Normal 177 3 4 2" xfId="6843"/>
    <cellStyle name="Normal 177 3 4 2 2" xfId="15103"/>
    <cellStyle name="Normal 177 3 4 3" xfId="10972"/>
    <cellStyle name="Normal 177 3 5" xfId="4778"/>
    <cellStyle name="Normal 177 3 5 2" xfId="13038"/>
    <cellStyle name="Normal 177 3 6" xfId="8907"/>
    <cellStyle name="Normal 177 4" xfId="878"/>
    <cellStyle name="Normal 177 4 2" xfId="2959"/>
    <cellStyle name="Normal 177 4 2 2" xfId="7091"/>
    <cellStyle name="Normal 177 4 2 2 2" xfId="15351"/>
    <cellStyle name="Normal 177 4 2 3" xfId="11220"/>
    <cellStyle name="Normal 177 4 3" xfId="5026"/>
    <cellStyle name="Normal 177 4 3 2" xfId="13286"/>
    <cellStyle name="Normal 177 4 4" xfId="9155"/>
    <cellStyle name="Normal 177 5" xfId="1569"/>
    <cellStyle name="Normal 177 5 2" xfId="3647"/>
    <cellStyle name="Normal 177 5 2 2" xfId="7779"/>
    <cellStyle name="Normal 177 5 2 2 2" xfId="16039"/>
    <cellStyle name="Normal 177 5 2 3" xfId="11908"/>
    <cellStyle name="Normal 177 5 3" xfId="5714"/>
    <cellStyle name="Normal 177 5 3 2" xfId="13974"/>
    <cellStyle name="Normal 177 5 4" xfId="9843"/>
    <cellStyle name="Normal 177 6" xfId="2267"/>
    <cellStyle name="Normal 177 6 2" xfId="6403"/>
    <cellStyle name="Normal 177 6 2 2" xfId="14663"/>
    <cellStyle name="Normal 177 6 3" xfId="10532"/>
    <cellStyle name="Normal 177 7" xfId="4337"/>
    <cellStyle name="Normal 177 7 2" xfId="12598"/>
    <cellStyle name="Normal 177 8" xfId="8467"/>
    <cellStyle name="Normal 178" xfId="178"/>
    <cellStyle name="Normal 178 2" xfId="405"/>
    <cellStyle name="Normal 178 2 2" xfId="1102"/>
    <cellStyle name="Normal 178 2 2 2" xfId="3180"/>
    <cellStyle name="Normal 178 2 2 2 2" xfId="7312"/>
    <cellStyle name="Normal 178 2 2 2 2 2" xfId="15572"/>
    <cellStyle name="Normal 178 2 2 2 3" xfId="11441"/>
    <cellStyle name="Normal 178 2 2 3" xfId="5247"/>
    <cellStyle name="Normal 178 2 2 3 2" xfId="13507"/>
    <cellStyle name="Normal 178 2 2 4" xfId="9376"/>
    <cellStyle name="Normal 178 2 3" xfId="1792"/>
    <cellStyle name="Normal 178 2 3 2" xfId="3868"/>
    <cellStyle name="Normal 178 2 3 2 2" xfId="8000"/>
    <cellStyle name="Normal 178 2 3 2 2 2" xfId="16260"/>
    <cellStyle name="Normal 178 2 3 2 3" xfId="12129"/>
    <cellStyle name="Normal 178 2 3 3" xfId="5935"/>
    <cellStyle name="Normal 178 2 3 3 2" xfId="14195"/>
    <cellStyle name="Normal 178 2 3 4" xfId="10064"/>
    <cellStyle name="Normal 178 2 4" xfId="2489"/>
    <cellStyle name="Normal 178 2 4 2" xfId="6624"/>
    <cellStyle name="Normal 178 2 4 2 2" xfId="14884"/>
    <cellStyle name="Normal 178 2 4 3" xfId="10753"/>
    <cellStyle name="Normal 178 2 5" xfId="4559"/>
    <cellStyle name="Normal 178 2 5 2" xfId="12819"/>
    <cellStyle name="Normal 178 2 6" xfId="8688"/>
    <cellStyle name="Normal 178 3" xfId="629"/>
    <cellStyle name="Normal 178 3 2" xfId="1326"/>
    <cellStyle name="Normal 178 3 2 2" xfId="3404"/>
    <cellStyle name="Normal 178 3 2 2 2" xfId="7536"/>
    <cellStyle name="Normal 178 3 2 2 2 2" xfId="15796"/>
    <cellStyle name="Normal 178 3 2 2 3" xfId="11665"/>
    <cellStyle name="Normal 178 3 2 3" xfId="5471"/>
    <cellStyle name="Normal 178 3 2 3 2" xfId="13731"/>
    <cellStyle name="Normal 178 3 2 4" xfId="9600"/>
    <cellStyle name="Normal 178 3 3" xfId="2012"/>
    <cellStyle name="Normal 178 3 3 2" xfId="4088"/>
    <cellStyle name="Normal 178 3 3 2 2" xfId="8220"/>
    <cellStyle name="Normal 178 3 3 2 2 2" xfId="16480"/>
    <cellStyle name="Normal 178 3 3 2 3" xfId="12349"/>
    <cellStyle name="Normal 178 3 3 3" xfId="6155"/>
    <cellStyle name="Normal 178 3 3 3 2" xfId="14415"/>
    <cellStyle name="Normal 178 3 3 4" xfId="10284"/>
    <cellStyle name="Normal 178 3 4" xfId="2711"/>
    <cellStyle name="Normal 178 3 4 2" xfId="6844"/>
    <cellStyle name="Normal 178 3 4 2 2" xfId="15104"/>
    <cellStyle name="Normal 178 3 4 3" xfId="10973"/>
    <cellStyle name="Normal 178 3 5" xfId="4779"/>
    <cellStyle name="Normal 178 3 5 2" xfId="13039"/>
    <cellStyle name="Normal 178 3 6" xfId="8908"/>
    <cellStyle name="Normal 178 4" xfId="879"/>
    <cellStyle name="Normal 178 4 2" xfId="2960"/>
    <cellStyle name="Normal 178 4 2 2" xfId="7092"/>
    <cellStyle name="Normal 178 4 2 2 2" xfId="15352"/>
    <cellStyle name="Normal 178 4 2 3" xfId="11221"/>
    <cellStyle name="Normal 178 4 3" xfId="5027"/>
    <cellStyle name="Normal 178 4 3 2" xfId="13287"/>
    <cellStyle name="Normal 178 4 4" xfId="9156"/>
    <cellStyle name="Normal 178 5" xfId="1570"/>
    <cellStyle name="Normal 178 5 2" xfId="3648"/>
    <cellStyle name="Normal 178 5 2 2" xfId="7780"/>
    <cellStyle name="Normal 178 5 2 2 2" xfId="16040"/>
    <cellStyle name="Normal 178 5 2 3" xfId="11909"/>
    <cellStyle name="Normal 178 5 3" xfId="5715"/>
    <cellStyle name="Normal 178 5 3 2" xfId="13975"/>
    <cellStyle name="Normal 178 5 4" xfId="9844"/>
    <cellStyle name="Normal 178 6" xfId="2268"/>
    <cellStyle name="Normal 178 6 2" xfId="6404"/>
    <cellStyle name="Normal 178 6 2 2" xfId="14664"/>
    <cellStyle name="Normal 178 6 3" xfId="10533"/>
    <cellStyle name="Normal 178 7" xfId="4338"/>
    <cellStyle name="Normal 178 7 2" xfId="12599"/>
    <cellStyle name="Normal 178 8" xfId="8468"/>
    <cellStyle name="Normal 179" xfId="179"/>
    <cellStyle name="Normal 179 2" xfId="406"/>
    <cellStyle name="Normal 179 2 2" xfId="1103"/>
    <cellStyle name="Normal 179 2 2 2" xfId="3181"/>
    <cellStyle name="Normal 179 2 2 2 2" xfId="7313"/>
    <cellStyle name="Normal 179 2 2 2 2 2" xfId="15573"/>
    <cellStyle name="Normal 179 2 2 2 3" xfId="11442"/>
    <cellStyle name="Normal 179 2 2 3" xfId="5248"/>
    <cellStyle name="Normal 179 2 2 3 2" xfId="13508"/>
    <cellStyle name="Normal 179 2 2 4" xfId="9377"/>
    <cellStyle name="Normal 179 2 3" xfId="1793"/>
    <cellStyle name="Normal 179 2 3 2" xfId="3869"/>
    <cellStyle name="Normal 179 2 3 2 2" xfId="8001"/>
    <cellStyle name="Normal 179 2 3 2 2 2" xfId="16261"/>
    <cellStyle name="Normal 179 2 3 2 3" xfId="12130"/>
    <cellStyle name="Normal 179 2 3 3" xfId="5936"/>
    <cellStyle name="Normal 179 2 3 3 2" xfId="14196"/>
    <cellStyle name="Normal 179 2 3 4" xfId="10065"/>
    <cellStyle name="Normal 179 2 4" xfId="2490"/>
    <cellStyle name="Normal 179 2 4 2" xfId="6625"/>
    <cellStyle name="Normal 179 2 4 2 2" xfId="14885"/>
    <cellStyle name="Normal 179 2 4 3" xfId="10754"/>
    <cellStyle name="Normal 179 2 5" xfId="4560"/>
    <cellStyle name="Normal 179 2 5 2" xfId="12820"/>
    <cellStyle name="Normal 179 2 6" xfId="8689"/>
    <cellStyle name="Normal 179 3" xfId="630"/>
    <cellStyle name="Normal 179 3 2" xfId="1327"/>
    <cellStyle name="Normal 179 3 2 2" xfId="3405"/>
    <cellStyle name="Normal 179 3 2 2 2" xfId="7537"/>
    <cellStyle name="Normal 179 3 2 2 2 2" xfId="15797"/>
    <cellStyle name="Normal 179 3 2 2 3" xfId="11666"/>
    <cellStyle name="Normal 179 3 2 3" xfId="5472"/>
    <cellStyle name="Normal 179 3 2 3 2" xfId="13732"/>
    <cellStyle name="Normal 179 3 2 4" xfId="9601"/>
    <cellStyle name="Normal 179 3 3" xfId="2013"/>
    <cellStyle name="Normal 179 3 3 2" xfId="4089"/>
    <cellStyle name="Normal 179 3 3 2 2" xfId="8221"/>
    <cellStyle name="Normal 179 3 3 2 2 2" xfId="16481"/>
    <cellStyle name="Normal 179 3 3 2 3" xfId="12350"/>
    <cellStyle name="Normal 179 3 3 3" xfId="6156"/>
    <cellStyle name="Normal 179 3 3 3 2" xfId="14416"/>
    <cellStyle name="Normal 179 3 3 4" xfId="10285"/>
    <cellStyle name="Normal 179 3 4" xfId="2712"/>
    <cellStyle name="Normal 179 3 4 2" xfId="6845"/>
    <cellStyle name="Normal 179 3 4 2 2" xfId="15105"/>
    <cellStyle name="Normal 179 3 4 3" xfId="10974"/>
    <cellStyle name="Normal 179 3 5" xfId="4780"/>
    <cellStyle name="Normal 179 3 5 2" xfId="13040"/>
    <cellStyle name="Normal 179 3 6" xfId="8909"/>
    <cellStyle name="Normal 179 4" xfId="880"/>
    <cellStyle name="Normal 179 4 2" xfId="2961"/>
    <cellStyle name="Normal 179 4 2 2" xfId="7093"/>
    <cellStyle name="Normal 179 4 2 2 2" xfId="15353"/>
    <cellStyle name="Normal 179 4 2 3" xfId="11222"/>
    <cellStyle name="Normal 179 4 3" xfId="5028"/>
    <cellStyle name="Normal 179 4 3 2" xfId="13288"/>
    <cellStyle name="Normal 179 4 4" xfId="9157"/>
    <cellStyle name="Normal 179 5" xfId="1571"/>
    <cellStyle name="Normal 179 5 2" xfId="3649"/>
    <cellStyle name="Normal 179 5 2 2" xfId="7781"/>
    <cellStyle name="Normal 179 5 2 2 2" xfId="16041"/>
    <cellStyle name="Normal 179 5 2 3" xfId="11910"/>
    <cellStyle name="Normal 179 5 3" xfId="5716"/>
    <cellStyle name="Normal 179 5 3 2" xfId="13976"/>
    <cellStyle name="Normal 179 5 4" xfId="9845"/>
    <cellStyle name="Normal 179 6" xfId="2269"/>
    <cellStyle name="Normal 179 6 2" xfId="6405"/>
    <cellStyle name="Normal 179 6 2 2" xfId="14665"/>
    <cellStyle name="Normal 179 6 3" xfId="10534"/>
    <cellStyle name="Normal 179 7" xfId="4339"/>
    <cellStyle name="Normal 179 7 2" xfId="12600"/>
    <cellStyle name="Normal 179 8" xfId="8469"/>
    <cellStyle name="Normal 18" xfId="19"/>
    <cellStyle name="Normal 18 2" xfId="246"/>
    <cellStyle name="Normal 18 2 2" xfId="943"/>
    <cellStyle name="Normal 18 2 2 2" xfId="3021"/>
    <cellStyle name="Normal 18 2 2 2 2" xfId="7153"/>
    <cellStyle name="Normal 18 2 2 2 2 2" xfId="15413"/>
    <cellStyle name="Normal 18 2 2 2 3" xfId="11282"/>
    <cellStyle name="Normal 18 2 2 3" xfId="5088"/>
    <cellStyle name="Normal 18 2 2 3 2" xfId="13348"/>
    <cellStyle name="Normal 18 2 2 4" xfId="9217"/>
    <cellStyle name="Normal 18 2 3" xfId="1633"/>
    <cellStyle name="Normal 18 2 3 2" xfId="3709"/>
    <cellStyle name="Normal 18 2 3 2 2" xfId="7841"/>
    <cellStyle name="Normal 18 2 3 2 2 2" xfId="16101"/>
    <cellStyle name="Normal 18 2 3 2 3" xfId="11970"/>
    <cellStyle name="Normal 18 2 3 3" xfId="5776"/>
    <cellStyle name="Normal 18 2 3 3 2" xfId="14036"/>
    <cellStyle name="Normal 18 2 3 4" xfId="9905"/>
    <cellStyle name="Normal 18 2 4" xfId="2330"/>
    <cellStyle name="Normal 18 2 4 2" xfId="6465"/>
    <cellStyle name="Normal 18 2 4 2 2" xfId="14725"/>
    <cellStyle name="Normal 18 2 4 3" xfId="10594"/>
    <cellStyle name="Normal 18 2 5" xfId="4400"/>
    <cellStyle name="Normal 18 2 5 2" xfId="12660"/>
    <cellStyle name="Normal 18 2 6" xfId="8529"/>
    <cellStyle name="Normal 18 3" xfId="470"/>
    <cellStyle name="Normal 18 3 2" xfId="1167"/>
    <cellStyle name="Normal 18 3 2 2" xfId="3245"/>
    <cellStyle name="Normal 18 3 2 2 2" xfId="7377"/>
    <cellStyle name="Normal 18 3 2 2 2 2" xfId="15637"/>
    <cellStyle name="Normal 18 3 2 2 3" xfId="11506"/>
    <cellStyle name="Normal 18 3 2 3" xfId="5312"/>
    <cellStyle name="Normal 18 3 2 3 2" xfId="13572"/>
    <cellStyle name="Normal 18 3 2 4" xfId="9441"/>
    <cellStyle name="Normal 18 3 3" xfId="1853"/>
    <cellStyle name="Normal 18 3 3 2" xfId="3929"/>
    <cellStyle name="Normal 18 3 3 2 2" xfId="8061"/>
    <cellStyle name="Normal 18 3 3 2 2 2" xfId="16321"/>
    <cellStyle name="Normal 18 3 3 2 3" xfId="12190"/>
    <cellStyle name="Normal 18 3 3 3" xfId="5996"/>
    <cellStyle name="Normal 18 3 3 3 2" xfId="14256"/>
    <cellStyle name="Normal 18 3 3 4" xfId="10125"/>
    <cellStyle name="Normal 18 3 4" xfId="2552"/>
    <cellStyle name="Normal 18 3 4 2" xfId="6685"/>
    <cellStyle name="Normal 18 3 4 2 2" xfId="14945"/>
    <cellStyle name="Normal 18 3 4 3" xfId="10814"/>
    <cellStyle name="Normal 18 3 5" xfId="4620"/>
    <cellStyle name="Normal 18 3 5 2" xfId="12880"/>
    <cellStyle name="Normal 18 3 6" xfId="8749"/>
    <cellStyle name="Normal 18 4" xfId="720"/>
    <cellStyle name="Normal 18 4 2" xfId="2801"/>
    <cellStyle name="Normal 18 4 2 2" xfId="6933"/>
    <cellStyle name="Normal 18 4 2 2 2" xfId="15193"/>
    <cellStyle name="Normal 18 4 2 3" xfId="11062"/>
    <cellStyle name="Normal 18 4 3" xfId="4868"/>
    <cellStyle name="Normal 18 4 3 2" xfId="13128"/>
    <cellStyle name="Normal 18 4 4" xfId="8997"/>
    <cellStyle name="Normal 18 5" xfId="1411"/>
    <cellStyle name="Normal 18 5 2" xfId="3489"/>
    <cellStyle name="Normal 18 5 2 2" xfId="7621"/>
    <cellStyle name="Normal 18 5 2 2 2" xfId="15881"/>
    <cellStyle name="Normal 18 5 2 3" xfId="11750"/>
    <cellStyle name="Normal 18 5 3" xfId="5556"/>
    <cellStyle name="Normal 18 5 3 2" xfId="13816"/>
    <cellStyle name="Normal 18 5 4" xfId="9685"/>
    <cellStyle name="Normal 18 6" xfId="2109"/>
    <cellStyle name="Normal 18 6 2" xfId="6245"/>
    <cellStyle name="Normal 18 6 2 2" xfId="14505"/>
    <cellStyle name="Normal 18 6 3" xfId="10374"/>
    <cellStyle name="Normal 18 7" xfId="4179"/>
    <cellStyle name="Normal 18 7 2" xfId="12440"/>
    <cellStyle name="Normal 18 8" xfId="8309"/>
    <cellStyle name="Normal 180" xfId="180"/>
    <cellStyle name="Normal 180 2" xfId="407"/>
    <cellStyle name="Normal 180 2 2" xfId="1104"/>
    <cellStyle name="Normal 180 2 2 2" xfId="3182"/>
    <cellStyle name="Normal 180 2 2 2 2" xfId="7314"/>
    <cellStyle name="Normal 180 2 2 2 2 2" xfId="15574"/>
    <cellStyle name="Normal 180 2 2 2 3" xfId="11443"/>
    <cellStyle name="Normal 180 2 2 3" xfId="5249"/>
    <cellStyle name="Normal 180 2 2 3 2" xfId="13509"/>
    <cellStyle name="Normal 180 2 2 4" xfId="9378"/>
    <cellStyle name="Normal 180 2 3" xfId="1794"/>
    <cellStyle name="Normal 180 2 3 2" xfId="3870"/>
    <cellStyle name="Normal 180 2 3 2 2" xfId="8002"/>
    <cellStyle name="Normal 180 2 3 2 2 2" xfId="16262"/>
    <cellStyle name="Normal 180 2 3 2 3" xfId="12131"/>
    <cellStyle name="Normal 180 2 3 3" xfId="5937"/>
    <cellStyle name="Normal 180 2 3 3 2" xfId="14197"/>
    <cellStyle name="Normal 180 2 3 4" xfId="10066"/>
    <cellStyle name="Normal 180 2 4" xfId="2491"/>
    <cellStyle name="Normal 180 2 4 2" xfId="6626"/>
    <cellStyle name="Normal 180 2 4 2 2" xfId="14886"/>
    <cellStyle name="Normal 180 2 4 3" xfId="10755"/>
    <cellStyle name="Normal 180 2 5" xfId="4561"/>
    <cellStyle name="Normal 180 2 5 2" xfId="12821"/>
    <cellStyle name="Normal 180 2 6" xfId="8690"/>
    <cellStyle name="Normal 180 3" xfId="631"/>
    <cellStyle name="Normal 180 3 2" xfId="1328"/>
    <cellStyle name="Normal 180 3 2 2" xfId="3406"/>
    <cellStyle name="Normal 180 3 2 2 2" xfId="7538"/>
    <cellStyle name="Normal 180 3 2 2 2 2" xfId="15798"/>
    <cellStyle name="Normal 180 3 2 2 3" xfId="11667"/>
    <cellStyle name="Normal 180 3 2 3" xfId="5473"/>
    <cellStyle name="Normal 180 3 2 3 2" xfId="13733"/>
    <cellStyle name="Normal 180 3 2 4" xfId="9602"/>
    <cellStyle name="Normal 180 3 3" xfId="2014"/>
    <cellStyle name="Normal 180 3 3 2" xfId="4090"/>
    <cellStyle name="Normal 180 3 3 2 2" xfId="8222"/>
    <cellStyle name="Normal 180 3 3 2 2 2" xfId="16482"/>
    <cellStyle name="Normal 180 3 3 2 3" xfId="12351"/>
    <cellStyle name="Normal 180 3 3 3" xfId="6157"/>
    <cellStyle name="Normal 180 3 3 3 2" xfId="14417"/>
    <cellStyle name="Normal 180 3 3 4" xfId="10286"/>
    <cellStyle name="Normal 180 3 4" xfId="2713"/>
    <cellStyle name="Normal 180 3 4 2" xfId="6846"/>
    <cellStyle name="Normal 180 3 4 2 2" xfId="15106"/>
    <cellStyle name="Normal 180 3 4 3" xfId="10975"/>
    <cellStyle name="Normal 180 3 5" xfId="4781"/>
    <cellStyle name="Normal 180 3 5 2" xfId="13041"/>
    <cellStyle name="Normal 180 3 6" xfId="8910"/>
    <cellStyle name="Normal 180 4" xfId="881"/>
    <cellStyle name="Normal 180 4 2" xfId="2962"/>
    <cellStyle name="Normal 180 4 2 2" xfId="7094"/>
    <cellStyle name="Normal 180 4 2 2 2" xfId="15354"/>
    <cellStyle name="Normal 180 4 2 3" xfId="11223"/>
    <cellStyle name="Normal 180 4 3" xfId="5029"/>
    <cellStyle name="Normal 180 4 3 2" xfId="13289"/>
    <cellStyle name="Normal 180 4 4" xfId="9158"/>
    <cellStyle name="Normal 180 5" xfId="1572"/>
    <cellStyle name="Normal 180 5 2" xfId="3650"/>
    <cellStyle name="Normal 180 5 2 2" xfId="7782"/>
    <cellStyle name="Normal 180 5 2 2 2" xfId="16042"/>
    <cellStyle name="Normal 180 5 2 3" xfId="11911"/>
    <cellStyle name="Normal 180 5 3" xfId="5717"/>
    <cellStyle name="Normal 180 5 3 2" xfId="13977"/>
    <cellStyle name="Normal 180 5 4" xfId="9846"/>
    <cellStyle name="Normal 180 6" xfId="2270"/>
    <cellStyle name="Normal 180 6 2" xfId="6406"/>
    <cellStyle name="Normal 180 6 2 2" xfId="14666"/>
    <cellStyle name="Normal 180 6 3" xfId="10535"/>
    <cellStyle name="Normal 180 7" xfId="4340"/>
    <cellStyle name="Normal 180 7 2" xfId="12601"/>
    <cellStyle name="Normal 180 8" xfId="8470"/>
    <cellStyle name="Normal 181" xfId="181"/>
    <cellStyle name="Normal 181 2" xfId="408"/>
    <cellStyle name="Normal 181 2 2" xfId="1105"/>
    <cellStyle name="Normal 181 2 2 2" xfId="3183"/>
    <cellStyle name="Normal 181 2 2 2 2" xfId="7315"/>
    <cellStyle name="Normal 181 2 2 2 2 2" xfId="15575"/>
    <cellStyle name="Normal 181 2 2 2 3" xfId="11444"/>
    <cellStyle name="Normal 181 2 2 3" xfId="5250"/>
    <cellStyle name="Normal 181 2 2 3 2" xfId="13510"/>
    <cellStyle name="Normal 181 2 2 4" xfId="9379"/>
    <cellStyle name="Normal 181 2 3" xfId="1795"/>
    <cellStyle name="Normal 181 2 3 2" xfId="3871"/>
    <cellStyle name="Normal 181 2 3 2 2" xfId="8003"/>
    <cellStyle name="Normal 181 2 3 2 2 2" xfId="16263"/>
    <cellStyle name="Normal 181 2 3 2 3" xfId="12132"/>
    <cellStyle name="Normal 181 2 3 3" xfId="5938"/>
    <cellStyle name="Normal 181 2 3 3 2" xfId="14198"/>
    <cellStyle name="Normal 181 2 3 4" xfId="10067"/>
    <cellStyle name="Normal 181 2 4" xfId="2492"/>
    <cellStyle name="Normal 181 2 4 2" xfId="6627"/>
    <cellStyle name="Normal 181 2 4 2 2" xfId="14887"/>
    <cellStyle name="Normal 181 2 4 3" xfId="10756"/>
    <cellStyle name="Normal 181 2 5" xfId="4562"/>
    <cellStyle name="Normal 181 2 5 2" xfId="12822"/>
    <cellStyle name="Normal 181 2 6" xfId="8691"/>
    <cellStyle name="Normal 181 3" xfId="632"/>
    <cellStyle name="Normal 181 3 2" xfId="1329"/>
    <cellStyle name="Normal 181 3 2 2" xfId="3407"/>
    <cellStyle name="Normal 181 3 2 2 2" xfId="7539"/>
    <cellStyle name="Normal 181 3 2 2 2 2" xfId="15799"/>
    <cellStyle name="Normal 181 3 2 2 3" xfId="11668"/>
    <cellStyle name="Normal 181 3 2 3" xfId="5474"/>
    <cellStyle name="Normal 181 3 2 3 2" xfId="13734"/>
    <cellStyle name="Normal 181 3 2 4" xfId="9603"/>
    <cellStyle name="Normal 181 3 3" xfId="2015"/>
    <cellStyle name="Normal 181 3 3 2" xfId="4091"/>
    <cellStyle name="Normal 181 3 3 2 2" xfId="8223"/>
    <cellStyle name="Normal 181 3 3 2 2 2" xfId="16483"/>
    <cellStyle name="Normal 181 3 3 2 3" xfId="12352"/>
    <cellStyle name="Normal 181 3 3 3" xfId="6158"/>
    <cellStyle name="Normal 181 3 3 3 2" xfId="14418"/>
    <cellStyle name="Normal 181 3 3 4" xfId="10287"/>
    <cellStyle name="Normal 181 3 4" xfId="2714"/>
    <cellStyle name="Normal 181 3 4 2" xfId="6847"/>
    <cellStyle name="Normal 181 3 4 2 2" xfId="15107"/>
    <cellStyle name="Normal 181 3 4 3" xfId="10976"/>
    <cellStyle name="Normal 181 3 5" xfId="4782"/>
    <cellStyle name="Normal 181 3 5 2" xfId="13042"/>
    <cellStyle name="Normal 181 3 6" xfId="8911"/>
    <cellStyle name="Normal 181 4" xfId="882"/>
    <cellStyle name="Normal 181 4 2" xfId="2963"/>
    <cellStyle name="Normal 181 4 2 2" xfId="7095"/>
    <cellStyle name="Normal 181 4 2 2 2" xfId="15355"/>
    <cellStyle name="Normal 181 4 2 3" xfId="11224"/>
    <cellStyle name="Normal 181 4 3" xfId="5030"/>
    <cellStyle name="Normal 181 4 3 2" xfId="13290"/>
    <cellStyle name="Normal 181 4 4" xfId="9159"/>
    <cellStyle name="Normal 181 5" xfId="1573"/>
    <cellStyle name="Normal 181 5 2" xfId="3651"/>
    <cellStyle name="Normal 181 5 2 2" xfId="7783"/>
    <cellStyle name="Normal 181 5 2 2 2" xfId="16043"/>
    <cellStyle name="Normal 181 5 2 3" xfId="11912"/>
    <cellStyle name="Normal 181 5 3" xfId="5718"/>
    <cellStyle name="Normal 181 5 3 2" xfId="13978"/>
    <cellStyle name="Normal 181 5 4" xfId="9847"/>
    <cellStyle name="Normal 181 6" xfId="2271"/>
    <cellStyle name="Normal 181 6 2" xfId="6407"/>
    <cellStyle name="Normal 181 6 2 2" xfId="14667"/>
    <cellStyle name="Normal 181 6 3" xfId="10536"/>
    <cellStyle name="Normal 181 7" xfId="4341"/>
    <cellStyle name="Normal 181 7 2" xfId="12602"/>
    <cellStyle name="Normal 181 8" xfId="8471"/>
    <cellStyle name="Normal 182" xfId="182"/>
    <cellStyle name="Normal 182 2" xfId="409"/>
    <cellStyle name="Normal 182 2 2" xfId="1106"/>
    <cellStyle name="Normal 182 2 2 2" xfId="3184"/>
    <cellStyle name="Normal 182 2 2 2 2" xfId="7316"/>
    <cellStyle name="Normal 182 2 2 2 2 2" xfId="15576"/>
    <cellStyle name="Normal 182 2 2 2 3" xfId="11445"/>
    <cellStyle name="Normal 182 2 2 3" xfId="5251"/>
    <cellStyle name="Normal 182 2 2 3 2" xfId="13511"/>
    <cellStyle name="Normal 182 2 2 4" xfId="9380"/>
    <cellStyle name="Normal 182 2 3" xfId="1796"/>
    <cellStyle name="Normal 182 2 3 2" xfId="3872"/>
    <cellStyle name="Normal 182 2 3 2 2" xfId="8004"/>
    <cellStyle name="Normal 182 2 3 2 2 2" xfId="16264"/>
    <cellStyle name="Normal 182 2 3 2 3" xfId="12133"/>
    <cellStyle name="Normal 182 2 3 3" xfId="5939"/>
    <cellStyle name="Normal 182 2 3 3 2" xfId="14199"/>
    <cellStyle name="Normal 182 2 3 4" xfId="10068"/>
    <cellStyle name="Normal 182 2 4" xfId="2493"/>
    <cellStyle name="Normal 182 2 4 2" xfId="6628"/>
    <cellStyle name="Normal 182 2 4 2 2" xfId="14888"/>
    <cellStyle name="Normal 182 2 4 3" xfId="10757"/>
    <cellStyle name="Normal 182 2 5" xfId="4563"/>
    <cellStyle name="Normal 182 2 5 2" xfId="12823"/>
    <cellStyle name="Normal 182 2 6" xfId="8692"/>
    <cellStyle name="Normal 182 3" xfId="633"/>
    <cellStyle name="Normal 182 3 2" xfId="1330"/>
    <cellStyle name="Normal 182 3 2 2" xfId="3408"/>
    <cellStyle name="Normal 182 3 2 2 2" xfId="7540"/>
    <cellStyle name="Normal 182 3 2 2 2 2" xfId="15800"/>
    <cellStyle name="Normal 182 3 2 2 3" xfId="11669"/>
    <cellStyle name="Normal 182 3 2 3" xfId="5475"/>
    <cellStyle name="Normal 182 3 2 3 2" xfId="13735"/>
    <cellStyle name="Normal 182 3 2 4" xfId="9604"/>
    <cellStyle name="Normal 182 3 3" xfId="2016"/>
    <cellStyle name="Normal 182 3 3 2" xfId="4092"/>
    <cellStyle name="Normal 182 3 3 2 2" xfId="8224"/>
    <cellStyle name="Normal 182 3 3 2 2 2" xfId="16484"/>
    <cellStyle name="Normal 182 3 3 2 3" xfId="12353"/>
    <cellStyle name="Normal 182 3 3 3" xfId="6159"/>
    <cellStyle name="Normal 182 3 3 3 2" xfId="14419"/>
    <cellStyle name="Normal 182 3 3 4" xfId="10288"/>
    <cellStyle name="Normal 182 3 4" xfId="2715"/>
    <cellStyle name="Normal 182 3 4 2" xfId="6848"/>
    <cellStyle name="Normal 182 3 4 2 2" xfId="15108"/>
    <cellStyle name="Normal 182 3 4 3" xfId="10977"/>
    <cellStyle name="Normal 182 3 5" xfId="4783"/>
    <cellStyle name="Normal 182 3 5 2" xfId="13043"/>
    <cellStyle name="Normal 182 3 6" xfId="8912"/>
    <cellStyle name="Normal 182 4" xfId="883"/>
    <cellStyle name="Normal 182 4 2" xfId="2964"/>
    <cellStyle name="Normal 182 4 2 2" xfId="7096"/>
    <cellStyle name="Normal 182 4 2 2 2" xfId="15356"/>
    <cellStyle name="Normal 182 4 2 3" xfId="11225"/>
    <cellStyle name="Normal 182 4 3" xfId="5031"/>
    <cellStyle name="Normal 182 4 3 2" xfId="13291"/>
    <cellStyle name="Normal 182 4 4" xfId="9160"/>
    <cellStyle name="Normal 182 5" xfId="1574"/>
    <cellStyle name="Normal 182 5 2" xfId="3652"/>
    <cellStyle name="Normal 182 5 2 2" xfId="7784"/>
    <cellStyle name="Normal 182 5 2 2 2" xfId="16044"/>
    <cellStyle name="Normal 182 5 2 3" xfId="11913"/>
    <cellStyle name="Normal 182 5 3" xfId="5719"/>
    <cellStyle name="Normal 182 5 3 2" xfId="13979"/>
    <cellStyle name="Normal 182 5 4" xfId="9848"/>
    <cellStyle name="Normal 182 6" xfId="2272"/>
    <cellStyle name="Normal 182 6 2" xfId="6408"/>
    <cellStyle name="Normal 182 6 2 2" xfId="14668"/>
    <cellStyle name="Normal 182 6 3" xfId="10537"/>
    <cellStyle name="Normal 182 7" xfId="4342"/>
    <cellStyle name="Normal 182 7 2" xfId="12603"/>
    <cellStyle name="Normal 182 8" xfId="8472"/>
    <cellStyle name="Normal 183" xfId="184"/>
    <cellStyle name="Normal 183 2" xfId="411"/>
    <cellStyle name="Normal 183 2 2" xfId="1108"/>
    <cellStyle name="Normal 183 2 2 2" xfId="3186"/>
    <cellStyle name="Normal 183 2 2 2 2" xfId="7318"/>
    <cellStyle name="Normal 183 2 2 2 2 2" xfId="15578"/>
    <cellStyle name="Normal 183 2 2 2 3" xfId="11447"/>
    <cellStyle name="Normal 183 2 2 3" xfId="5253"/>
    <cellStyle name="Normal 183 2 2 3 2" xfId="13513"/>
    <cellStyle name="Normal 183 2 2 4" xfId="9382"/>
    <cellStyle name="Normal 183 2 3" xfId="1798"/>
    <cellStyle name="Normal 183 2 3 2" xfId="3874"/>
    <cellStyle name="Normal 183 2 3 2 2" xfId="8006"/>
    <cellStyle name="Normal 183 2 3 2 2 2" xfId="16266"/>
    <cellStyle name="Normal 183 2 3 2 3" xfId="12135"/>
    <cellStyle name="Normal 183 2 3 3" xfId="5941"/>
    <cellStyle name="Normal 183 2 3 3 2" xfId="14201"/>
    <cellStyle name="Normal 183 2 3 4" xfId="10070"/>
    <cellStyle name="Normal 183 2 4" xfId="2495"/>
    <cellStyle name="Normal 183 2 4 2" xfId="6630"/>
    <cellStyle name="Normal 183 2 4 2 2" xfId="14890"/>
    <cellStyle name="Normal 183 2 4 3" xfId="10759"/>
    <cellStyle name="Normal 183 2 5" xfId="4565"/>
    <cellStyle name="Normal 183 2 5 2" xfId="12825"/>
    <cellStyle name="Normal 183 2 6" xfId="8694"/>
    <cellStyle name="Normal 183 3" xfId="635"/>
    <cellStyle name="Normal 183 3 2" xfId="1332"/>
    <cellStyle name="Normal 183 3 2 2" xfId="3410"/>
    <cellStyle name="Normal 183 3 2 2 2" xfId="7542"/>
    <cellStyle name="Normal 183 3 2 2 2 2" xfId="15802"/>
    <cellStyle name="Normal 183 3 2 2 3" xfId="11671"/>
    <cellStyle name="Normal 183 3 2 3" xfId="5477"/>
    <cellStyle name="Normal 183 3 2 3 2" xfId="13737"/>
    <cellStyle name="Normal 183 3 2 4" xfId="9606"/>
    <cellStyle name="Normal 183 3 3" xfId="2018"/>
    <cellStyle name="Normal 183 3 3 2" xfId="4094"/>
    <cellStyle name="Normal 183 3 3 2 2" xfId="8226"/>
    <cellStyle name="Normal 183 3 3 2 2 2" xfId="16486"/>
    <cellStyle name="Normal 183 3 3 2 3" xfId="12355"/>
    <cellStyle name="Normal 183 3 3 3" xfId="6161"/>
    <cellStyle name="Normal 183 3 3 3 2" xfId="14421"/>
    <cellStyle name="Normal 183 3 3 4" xfId="10290"/>
    <cellStyle name="Normal 183 3 4" xfId="2717"/>
    <cellStyle name="Normal 183 3 4 2" xfId="6850"/>
    <cellStyle name="Normal 183 3 4 2 2" xfId="15110"/>
    <cellStyle name="Normal 183 3 4 3" xfId="10979"/>
    <cellStyle name="Normal 183 3 5" xfId="4785"/>
    <cellStyle name="Normal 183 3 5 2" xfId="13045"/>
    <cellStyle name="Normal 183 3 6" xfId="8914"/>
    <cellStyle name="Normal 183 4" xfId="885"/>
    <cellStyle name="Normal 183 4 2" xfId="2966"/>
    <cellStyle name="Normal 183 4 2 2" xfId="7098"/>
    <cellStyle name="Normal 183 4 2 2 2" xfId="15358"/>
    <cellStyle name="Normal 183 4 2 3" xfId="11227"/>
    <cellStyle name="Normal 183 4 3" xfId="5033"/>
    <cellStyle name="Normal 183 4 3 2" xfId="13293"/>
    <cellStyle name="Normal 183 4 4" xfId="9162"/>
    <cellStyle name="Normal 183 5" xfId="1576"/>
    <cellStyle name="Normal 183 5 2" xfId="3654"/>
    <cellStyle name="Normal 183 5 2 2" xfId="7786"/>
    <cellStyle name="Normal 183 5 2 2 2" xfId="16046"/>
    <cellStyle name="Normal 183 5 2 3" xfId="11915"/>
    <cellStyle name="Normal 183 5 3" xfId="5721"/>
    <cellStyle name="Normal 183 5 3 2" xfId="13981"/>
    <cellStyle name="Normal 183 5 4" xfId="9850"/>
    <cellStyle name="Normal 183 6" xfId="2274"/>
    <cellStyle name="Normal 183 6 2" xfId="6410"/>
    <cellStyle name="Normal 183 6 2 2" xfId="14670"/>
    <cellStyle name="Normal 183 6 3" xfId="10539"/>
    <cellStyle name="Normal 183 7" xfId="4344"/>
    <cellStyle name="Normal 183 7 2" xfId="12605"/>
    <cellStyle name="Normal 183 8" xfId="8474"/>
    <cellStyle name="Normal 184" xfId="185"/>
    <cellStyle name="Normal 184 2" xfId="412"/>
    <cellStyle name="Normal 184 2 2" xfId="1109"/>
    <cellStyle name="Normal 184 2 2 2" xfId="3187"/>
    <cellStyle name="Normal 184 2 2 2 2" xfId="7319"/>
    <cellStyle name="Normal 184 2 2 2 2 2" xfId="15579"/>
    <cellStyle name="Normal 184 2 2 2 3" xfId="11448"/>
    <cellStyle name="Normal 184 2 2 3" xfId="5254"/>
    <cellStyle name="Normal 184 2 2 3 2" xfId="13514"/>
    <cellStyle name="Normal 184 2 2 4" xfId="9383"/>
    <cellStyle name="Normal 184 2 3" xfId="1799"/>
    <cellStyle name="Normal 184 2 3 2" xfId="3875"/>
    <cellStyle name="Normal 184 2 3 2 2" xfId="8007"/>
    <cellStyle name="Normal 184 2 3 2 2 2" xfId="16267"/>
    <cellStyle name="Normal 184 2 3 2 3" xfId="12136"/>
    <cellStyle name="Normal 184 2 3 3" xfId="5942"/>
    <cellStyle name="Normal 184 2 3 3 2" xfId="14202"/>
    <cellStyle name="Normal 184 2 3 4" xfId="10071"/>
    <cellStyle name="Normal 184 2 4" xfId="2496"/>
    <cellStyle name="Normal 184 2 4 2" xfId="6631"/>
    <cellStyle name="Normal 184 2 4 2 2" xfId="14891"/>
    <cellStyle name="Normal 184 2 4 3" xfId="10760"/>
    <cellStyle name="Normal 184 2 5" xfId="4566"/>
    <cellStyle name="Normal 184 2 5 2" xfId="12826"/>
    <cellStyle name="Normal 184 2 6" xfId="8695"/>
    <cellStyle name="Normal 184 3" xfId="636"/>
    <cellStyle name="Normal 184 3 2" xfId="1333"/>
    <cellStyle name="Normal 184 3 2 2" xfId="3411"/>
    <cellStyle name="Normal 184 3 2 2 2" xfId="7543"/>
    <cellStyle name="Normal 184 3 2 2 2 2" xfId="15803"/>
    <cellStyle name="Normal 184 3 2 2 3" xfId="11672"/>
    <cellStyle name="Normal 184 3 2 3" xfId="5478"/>
    <cellStyle name="Normal 184 3 2 3 2" xfId="13738"/>
    <cellStyle name="Normal 184 3 2 4" xfId="9607"/>
    <cellStyle name="Normal 184 3 3" xfId="2019"/>
    <cellStyle name="Normal 184 3 3 2" xfId="4095"/>
    <cellStyle name="Normal 184 3 3 2 2" xfId="8227"/>
    <cellStyle name="Normal 184 3 3 2 2 2" xfId="16487"/>
    <cellStyle name="Normal 184 3 3 2 3" xfId="12356"/>
    <cellStyle name="Normal 184 3 3 3" xfId="6162"/>
    <cellStyle name="Normal 184 3 3 3 2" xfId="14422"/>
    <cellStyle name="Normal 184 3 3 4" xfId="10291"/>
    <cellStyle name="Normal 184 3 4" xfId="2718"/>
    <cellStyle name="Normal 184 3 4 2" xfId="6851"/>
    <cellStyle name="Normal 184 3 4 2 2" xfId="15111"/>
    <cellStyle name="Normal 184 3 4 3" xfId="10980"/>
    <cellStyle name="Normal 184 3 5" xfId="4786"/>
    <cellStyle name="Normal 184 3 5 2" xfId="13046"/>
    <cellStyle name="Normal 184 3 6" xfId="8915"/>
    <cellStyle name="Normal 184 4" xfId="886"/>
    <cellStyle name="Normal 184 4 2" xfId="2967"/>
    <cellStyle name="Normal 184 4 2 2" xfId="7099"/>
    <cellStyle name="Normal 184 4 2 2 2" xfId="15359"/>
    <cellStyle name="Normal 184 4 2 3" xfId="11228"/>
    <cellStyle name="Normal 184 4 3" xfId="5034"/>
    <cellStyle name="Normal 184 4 3 2" xfId="13294"/>
    <cellStyle name="Normal 184 4 4" xfId="9163"/>
    <cellStyle name="Normal 184 5" xfId="1577"/>
    <cellStyle name="Normal 184 5 2" xfId="3655"/>
    <cellStyle name="Normal 184 5 2 2" xfId="7787"/>
    <cellStyle name="Normal 184 5 2 2 2" xfId="16047"/>
    <cellStyle name="Normal 184 5 2 3" xfId="11916"/>
    <cellStyle name="Normal 184 5 3" xfId="5722"/>
    <cellStyle name="Normal 184 5 3 2" xfId="13982"/>
    <cellStyle name="Normal 184 5 4" xfId="9851"/>
    <cellStyle name="Normal 184 6" xfId="2275"/>
    <cellStyle name="Normal 184 6 2" xfId="6411"/>
    <cellStyle name="Normal 184 6 2 2" xfId="14671"/>
    <cellStyle name="Normal 184 6 3" xfId="10540"/>
    <cellStyle name="Normal 184 7" xfId="4345"/>
    <cellStyle name="Normal 184 7 2" xfId="12606"/>
    <cellStyle name="Normal 184 8" xfId="8475"/>
    <cellStyle name="Normal 185" xfId="186"/>
    <cellStyle name="Normal 185 2" xfId="413"/>
    <cellStyle name="Normal 185 2 2" xfId="1110"/>
    <cellStyle name="Normal 185 2 2 2" xfId="3188"/>
    <cellStyle name="Normal 185 2 2 2 2" xfId="7320"/>
    <cellStyle name="Normal 185 2 2 2 2 2" xfId="15580"/>
    <cellStyle name="Normal 185 2 2 2 3" xfId="11449"/>
    <cellStyle name="Normal 185 2 2 3" xfId="5255"/>
    <cellStyle name="Normal 185 2 2 3 2" xfId="13515"/>
    <cellStyle name="Normal 185 2 2 4" xfId="9384"/>
    <cellStyle name="Normal 185 2 3" xfId="1800"/>
    <cellStyle name="Normal 185 2 3 2" xfId="3876"/>
    <cellStyle name="Normal 185 2 3 2 2" xfId="8008"/>
    <cellStyle name="Normal 185 2 3 2 2 2" xfId="16268"/>
    <cellStyle name="Normal 185 2 3 2 3" xfId="12137"/>
    <cellStyle name="Normal 185 2 3 3" xfId="5943"/>
    <cellStyle name="Normal 185 2 3 3 2" xfId="14203"/>
    <cellStyle name="Normal 185 2 3 4" xfId="10072"/>
    <cellStyle name="Normal 185 2 4" xfId="2497"/>
    <cellStyle name="Normal 185 2 4 2" xfId="6632"/>
    <cellStyle name="Normal 185 2 4 2 2" xfId="14892"/>
    <cellStyle name="Normal 185 2 4 3" xfId="10761"/>
    <cellStyle name="Normal 185 2 5" xfId="4567"/>
    <cellStyle name="Normal 185 2 5 2" xfId="12827"/>
    <cellStyle name="Normal 185 2 6" xfId="8696"/>
    <cellStyle name="Normal 185 3" xfId="637"/>
    <cellStyle name="Normal 185 3 2" xfId="1334"/>
    <cellStyle name="Normal 185 3 2 2" xfId="3412"/>
    <cellStyle name="Normal 185 3 2 2 2" xfId="7544"/>
    <cellStyle name="Normal 185 3 2 2 2 2" xfId="15804"/>
    <cellStyle name="Normal 185 3 2 2 3" xfId="11673"/>
    <cellStyle name="Normal 185 3 2 3" xfId="5479"/>
    <cellStyle name="Normal 185 3 2 3 2" xfId="13739"/>
    <cellStyle name="Normal 185 3 2 4" xfId="9608"/>
    <cellStyle name="Normal 185 3 3" xfId="2020"/>
    <cellStyle name="Normal 185 3 3 2" xfId="4096"/>
    <cellStyle name="Normal 185 3 3 2 2" xfId="8228"/>
    <cellStyle name="Normal 185 3 3 2 2 2" xfId="16488"/>
    <cellStyle name="Normal 185 3 3 2 3" xfId="12357"/>
    <cellStyle name="Normal 185 3 3 3" xfId="6163"/>
    <cellStyle name="Normal 185 3 3 3 2" xfId="14423"/>
    <cellStyle name="Normal 185 3 3 4" xfId="10292"/>
    <cellStyle name="Normal 185 3 4" xfId="2719"/>
    <cellStyle name="Normal 185 3 4 2" xfId="6852"/>
    <cellStyle name="Normal 185 3 4 2 2" xfId="15112"/>
    <cellStyle name="Normal 185 3 4 3" xfId="10981"/>
    <cellStyle name="Normal 185 3 5" xfId="4787"/>
    <cellStyle name="Normal 185 3 5 2" xfId="13047"/>
    <cellStyle name="Normal 185 3 6" xfId="8916"/>
    <cellStyle name="Normal 185 4" xfId="887"/>
    <cellStyle name="Normal 185 4 2" xfId="2968"/>
    <cellStyle name="Normal 185 4 2 2" xfId="7100"/>
    <cellStyle name="Normal 185 4 2 2 2" xfId="15360"/>
    <cellStyle name="Normal 185 4 2 3" xfId="11229"/>
    <cellStyle name="Normal 185 4 3" xfId="5035"/>
    <cellStyle name="Normal 185 4 3 2" xfId="13295"/>
    <cellStyle name="Normal 185 4 4" xfId="9164"/>
    <cellStyle name="Normal 185 5" xfId="1578"/>
    <cellStyle name="Normal 185 5 2" xfId="3656"/>
    <cellStyle name="Normal 185 5 2 2" xfId="7788"/>
    <cellStyle name="Normal 185 5 2 2 2" xfId="16048"/>
    <cellStyle name="Normal 185 5 2 3" xfId="11917"/>
    <cellStyle name="Normal 185 5 3" xfId="5723"/>
    <cellStyle name="Normal 185 5 3 2" xfId="13983"/>
    <cellStyle name="Normal 185 5 4" xfId="9852"/>
    <cellStyle name="Normal 185 6" xfId="2276"/>
    <cellStyle name="Normal 185 6 2" xfId="6412"/>
    <cellStyle name="Normal 185 6 2 2" xfId="14672"/>
    <cellStyle name="Normal 185 6 3" xfId="10541"/>
    <cellStyle name="Normal 185 7" xfId="4346"/>
    <cellStyle name="Normal 185 7 2" xfId="12607"/>
    <cellStyle name="Normal 185 8" xfId="8476"/>
    <cellStyle name="Normal 186" xfId="187"/>
    <cellStyle name="Normal 186 2" xfId="414"/>
    <cellStyle name="Normal 186 2 2" xfId="1111"/>
    <cellStyle name="Normal 186 2 2 2" xfId="3189"/>
    <cellStyle name="Normal 186 2 2 2 2" xfId="7321"/>
    <cellStyle name="Normal 186 2 2 2 2 2" xfId="15581"/>
    <cellStyle name="Normal 186 2 2 2 3" xfId="11450"/>
    <cellStyle name="Normal 186 2 2 3" xfId="5256"/>
    <cellStyle name="Normal 186 2 2 3 2" xfId="13516"/>
    <cellStyle name="Normal 186 2 2 4" xfId="9385"/>
    <cellStyle name="Normal 186 2 3" xfId="1801"/>
    <cellStyle name="Normal 186 2 3 2" xfId="3877"/>
    <cellStyle name="Normal 186 2 3 2 2" xfId="8009"/>
    <cellStyle name="Normal 186 2 3 2 2 2" xfId="16269"/>
    <cellStyle name="Normal 186 2 3 2 3" xfId="12138"/>
    <cellStyle name="Normal 186 2 3 3" xfId="5944"/>
    <cellStyle name="Normal 186 2 3 3 2" xfId="14204"/>
    <cellStyle name="Normal 186 2 3 4" xfId="10073"/>
    <cellStyle name="Normal 186 2 4" xfId="2498"/>
    <cellStyle name="Normal 186 2 4 2" xfId="6633"/>
    <cellStyle name="Normal 186 2 4 2 2" xfId="14893"/>
    <cellStyle name="Normal 186 2 4 3" xfId="10762"/>
    <cellStyle name="Normal 186 2 5" xfId="4568"/>
    <cellStyle name="Normal 186 2 5 2" xfId="12828"/>
    <cellStyle name="Normal 186 2 6" xfId="8697"/>
    <cellStyle name="Normal 186 3" xfId="638"/>
    <cellStyle name="Normal 186 3 2" xfId="1335"/>
    <cellStyle name="Normal 186 3 2 2" xfId="3413"/>
    <cellStyle name="Normal 186 3 2 2 2" xfId="7545"/>
    <cellStyle name="Normal 186 3 2 2 2 2" xfId="15805"/>
    <cellStyle name="Normal 186 3 2 2 3" xfId="11674"/>
    <cellStyle name="Normal 186 3 2 3" xfId="5480"/>
    <cellStyle name="Normal 186 3 2 3 2" xfId="13740"/>
    <cellStyle name="Normal 186 3 2 4" xfId="9609"/>
    <cellStyle name="Normal 186 3 3" xfId="2021"/>
    <cellStyle name="Normal 186 3 3 2" xfId="4097"/>
    <cellStyle name="Normal 186 3 3 2 2" xfId="8229"/>
    <cellStyle name="Normal 186 3 3 2 2 2" xfId="16489"/>
    <cellStyle name="Normal 186 3 3 2 3" xfId="12358"/>
    <cellStyle name="Normal 186 3 3 3" xfId="6164"/>
    <cellStyle name="Normal 186 3 3 3 2" xfId="14424"/>
    <cellStyle name="Normal 186 3 3 4" xfId="10293"/>
    <cellStyle name="Normal 186 3 4" xfId="2720"/>
    <cellStyle name="Normal 186 3 4 2" xfId="6853"/>
    <cellStyle name="Normal 186 3 4 2 2" xfId="15113"/>
    <cellStyle name="Normal 186 3 4 3" xfId="10982"/>
    <cellStyle name="Normal 186 3 5" xfId="4788"/>
    <cellStyle name="Normal 186 3 5 2" xfId="13048"/>
    <cellStyle name="Normal 186 3 6" xfId="8917"/>
    <cellStyle name="Normal 186 4" xfId="888"/>
    <cellStyle name="Normal 186 4 2" xfId="2969"/>
    <cellStyle name="Normal 186 4 2 2" xfId="7101"/>
    <cellStyle name="Normal 186 4 2 2 2" xfId="15361"/>
    <cellStyle name="Normal 186 4 2 3" xfId="11230"/>
    <cellStyle name="Normal 186 4 3" xfId="5036"/>
    <cellStyle name="Normal 186 4 3 2" xfId="13296"/>
    <cellStyle name="Normal 186 4 4" xfId="9165"/>
    <cellStyle name="Normal 186 5" xfId="1579"/>
    <cellStyle name="Normal 186 5 2" xfId="3657"/>
    <cellStyle name="Normal 186 5 2 2" xfId="7789"/>
    <cellStyle name="Normal 186 5 2 2 2" xfId="16049"/>
    <cellStyle name="Normal 186 5 2 3" xfId="11918"/>
    <cellStyle name="Normal 186 5 3" xfId="5724"/>
    <cellStyle name="Normal 186 5 3 2" xfId="13984"/>
    <cellStyle name="Normal 186 5 4" xfId="9853"/>
    <cellStyle name="Normal 186 6" xfId="2277"/>
    <cellStyle name="Normal 186 6 2" xfId="6413"/>
    <cellStyle name="Normal 186 6 2 2" xfId="14673"/>
    <cellStyle name="Normal 186 6 3" xfId="10542"/>
    <cellStyle name="Normal 186 7" xfId="4347"/>
    <cellStyle name="Normal 186 7 2" xfId="12608"/>
    <cellStyle name="Normal 186 8" xfId="8477"/>
    <cellStyle name="Normal 187" xfId="196"/>
    <cellStyle name="Normal 187 2" xfId="423"/>
    <cellStyle name="Normal 187 2 2" xfId="1120"/>
    <cellStyle name="Normal 187 2 2 2" xfId="3198"/>
    <cellStyle name="Normal 187 2 2 2 2" xfId="7330"/>
    <cellStyle name="Normal 187 2 2 2 2 2" xfId="15590"/>
    <cellStyle name="Normal 187 2 2 2 3" xfId="11459"/>
    <cellStyle name="Normal 187 2 2 3" xfId="5265"/>
    <cellStyle name="Normal 187 2 2 3 2" xfId="13525"/>
    <cellStyle name="Normal 187 2 2 4" xfId="9394"/>
    <cellStyle name="Normal 187 2 3" xfId="1810"/>
    <cellStyle name="Normal 187 2 3 2" xfId="3886"/>
    <cellStyle name="Normal 187 2 3 2 2" xfId="8018"/>
    <cellStyle name="Normal 187 2 3 2 2 2" xfId="16278"/>
    <cellStyle name="Normal 187 2 3 2 3" xfId="12147"/>
    <cellStyle name="Normal 187 2 3 3" xfId="5953"/>
    <cellStyle name="Normal 187 2 3 3 2" xfId="14213"/>
    <cellStyle name="Normal 187 2 3 4" xfId="10082"/>
    <cellStyle name="Normal 187 2 4" xfId="2507"/>
    <cellStyle name="Normal 187 2 4 2" xfId="6642"/>
    <cellStyle name="Normal 187 2 4 2 2" xfId="14902"/>
    <cellStyle name="Normal 187 2 4 3" xfId="10771"/>
    <cellStyle name="Normal 187 2 5" xfId="4577"/>
    <cellStyle name="Normal 187 2 5 2" xfId="12837"/>
    <cellStyle name="Normal 187 2 6" xfId="8706"/>
    <cellStyle name="Normal 187 3" xfId="647"/>
    <cellStyle name="Normal 187 3 2" xfId="1344"/>
    <cellStyle name="Normal 187 3 2 2" xfId="3422"/>
    <cellStyle name="Normal 187 3 2 2 2" xfId="7554"/>
    <cellStyle name="Normal 187 3 2 2 2 2" xfId="15814"/>
    <cellStyle name="Normal 187 3 2 2 3" xfId="11683"/>
    <cellStyle name="Normal 187 3 2 3" xfId="5489"/>
    <cellStyle name="Normal 187 3 2 3 2" xfId="13749"/>
    <cellStyle name="Normal 187 3 2 4" xfId="9618"/>
    <cellStyle name="Normal 187 3 3" xfId="2030"/>
    <cellStyle name="Normal 187 3 3 2" xfId="4106"/>
    <cellStyle name="Normal 187 3 3 2 2" xfId="8238"/>
    <cellStyle name="Normal 187 3 3 2 2 2" xfId="16498"/>
    <cellStyle name="Normal 187 3 3 2 3" xfId="12367"/>
    <cellStyle name="Normal 187 3 3 3" xfId="6173"/>
    <cellStyle name="Normal 187 3 3 3 2" xfId="14433"/>
    <cellStyle name="Normal 187 3 3 4" xfId="10302"/>
    <cellStyle name="Normal 187 3 4" xfId="2729"/>
    <cellStyle name="Normal 187 3 4 2" xfId="6862"/>
    <cellStyle name="Normal 187 3 4 2 2" xfId="15122"/>
    <cellStyle name="Normal 187 3 4 3" xfId="10991"/>
    <cellStyle name="Normal 187 3 5" xfId="4797"/>
    <cellStyle name="Normal 187 3 5 2" xfId="13057"/>
    <cellStyle name="Normal 187 3 6" xfId="8926"/>
    <cellStyle name="Normal 187 4" xfId="897"/>
    <cellStyle name="Normal 187 4 2" xfId="2978"/>
    <cellStyle name="Normal 187 4 2 2" xfId="7110"/>
    <cellStyle name="Normal 187 4 2 2 2" xfId="15370"/>
    <cellStyle name="Normal 187 4 2 3" xfId="11239"/>
    <cellStyle name="Normal 187 4 3" xfId="5045"/>
    <cellStyle name="Normal 187 4 3 2" xfId="13305"/>
    <cellStyle name="Normal 187 4 4" xfId="9174"/>
    <cellStyle name="Normal 187 5" xfId="1588"/>
    <cellStyle name="Normal 187 5 2" xfId="3666"/>
    <cellStyle name="Normal 187 5 2 2" xfId="7798"/>
    <cellStyle name="Normal 187 5 2 2 2" xfId="16058"/>
    <cellStyle name="Normal 187 5 2 3" xfId="11927"/>
    <cellStyle name="Normal 187 5 3" xfId="5733"/>
    <cellStyle name="Normal 187 5 3 2" xfId="13993"/>
    <cellStyle name="Normal 187 5 4" xfId="9862"/>
    <cellStyle name="Normal 187 6" xfId="2286"/>
    <cellStyle name="Normal 187 6 2" xfId="6422"/>
    <cellStyle name="Normal 187 6 2 2" xfId="14682"/>
    <cellStyle name="Normal 187 6 3" xfId="10551"/>
    <cellStyle name="Normal 187 7" xfId="4356"/>
    <cellStyle name="Normal 187 7 2" xfId="12617"/>
    <cellStyle name="Normal 187 8" xfId="8486"/>
    <cellStyle name="Normal 188" xfId="188"/>
    <cellStyle name="Normal 188 2" xfId="415"/>
    <cellStyle name="Normal 188 2 2" xfId="1112"/>
    <cellStyle name="Normal 188 2 2 2" xfId="3190"/>
    <cellStyle name="Normal 188 2 2 2 2" xfId="7322"/>
    <cellStyle name="Normal 188 2 2 2 2 2" xfId="15582"/>
    <cellStyle name="Normal 188 2 2 2 3" xfId="11451"/>
    <cellStyle name="Normal 188 2 2 3" xfId="5257"/>
    <cellStyle name="Normal 188 2 2 3 2" xfId="13517"/>
    <cellStyle name="Normal 188 2 2 4" xfId="9386"/>
    <cellStyle name="Normal 188 2 3" xfId="1802"/>
    <cellStyle name="Normal 188 2 3 2" xfId="3878"/>
    <cellStyle name="Normal 188 2 3 2 2" xfId="8010"/>
    <cellStyle name="Normal 188 2 3 2 2 2" xfId="16270"/>
    <cellStyle name="Normal 188 2 3 2 3" xfId="12139"/>
    <cellStyle name="Normal 188 2 3 3" xfId="5945"/>
    <cellStyle name="Normal 188 2 3 3 2" xfId="14205"/>
    <cellStyle name="Normal 188 2 3 4" xfId="10074"/>
    <cellStyle name="Normal 188 2 4" xfId="2499"/>
    <cellStyle name="Normal 188 2 4 2" xfId="6634"/>
    <cellStyle name="Normal 188 2 4 2 2" xfId="14894"/>
    <cellStyle name="Normal 188 2 4 3" xfId="10763"/>
    <cellStyle name="Normal 188 2 5" xfId="4569"/>
    <cellStyle name="Normal 188 2 5 2" xfId="12829"/>
    <cellStyle name="Normal 188 2 6" xfId="8698"/>
    <cellStyle name="Normal 188 3" xfId="639"/>
    <cellStyle name="Normal 188 3 2" xfId="1336"/>
    <cellStyle name="Normal 188 3 2 2" xfId="3414"/>
    <cellStyle name="Normal 188 3 2 2 2" xfId="7546"/>
    <cellStyle name="Normal 188 3 2 2 2 2" xfId="15806"/>
    <cellStyle name="Normal 188 3 2 2 3" xfId="11675"/>
    <cellStyle name="Normal 188 3 2 3" xfId="5481"/>
    <cellStyle name="Normal 188 3 2 3 2" xfId="13741"/>
    <cellStyle name="Normal 188 3 2 4" xfId="9610"/>
    <cellStyle name="Normal 188 3 3" xfId="2022"/>
    <cellStyle name="Normal 188 3 3 2" xfId="4098"/>
    <cellStyle name="Normal 188 3 3 2 2" xfId="8230"/>
    <cellStyle name="Normal 188 3 3 2 2 2" xfId="16490"/>
    <cellStyle name="Normal 188 3 3 2 3" xfId="12359"/>
    <cellStyle name="Normal 188 3 3 3" xfId="6165"/>
    <cellStyle name="Normal 188 3 3 3 2" xfId="14425"/>
    <cellStyle name="Normal 188 3 3 4" xfId="10294"/>
    <cellStyle name="Normal 188 3 4" xfId="2721"/>
    <cellStyle name="Normal 188 3 4 2" xfId="6854"/>
    <cellStyle name="Normal 188 3 4 2 2" xfId="15114"/>
    <cellStyle name="Normal 188 3 4 3" xfId="10983"/>
    <cellStyle name="Normal 188 3 5" xfId="4789"/>
    <cellStyle name="Normal 188 3 5 2" xfId="13049"/>
    <cellStyle name="Normal 188 3 6" xfId="8918"/>
    <cellStyle name="Normal 188 4" xfId="889"/>
    <cellStyle name="Normal 188 4 2" xfId="2970"/>
    <cellStyle name="Normal 188 4 2 2" xfId="7102"/>
    <cellStyle name="Normal 188 4 2 2 2" xfId="15362"/>
    <cellStyle name="Normal 188 4 2 3" xfId="11231"/>
    <cellStyle name="Normal 188 4 3" xfId="5037"/>
    <cellStyle name="Normal 188 4 3 2" xfId="13297"/>
    <cellStyle name="Normal 188 4 4" xfId="9166"/>
    <cellStyle name="Normal 188 5" xfId="1580"/>
    <cellStyle name="Normal 188 5 2" xfId="3658"/>
    <cellStyle name="Normal 188 5 2 2" xfId="7790"/>
    <cellStyle name="Normal 188 5 2 2 2" xfId="16050"/>
    <cellStyle name="Normal 188 5 2 3" xfId="11919"/>
    <cellStyle name="Normal 188 5 3" xfId="5725"/>
    <cellStyle name="Normal 188 5 3 2" xfId="13985"/>
    <cellStyle name="Normal 188 5 4" xfId="9854"/>
    <cellStyle name="Normal 188 6" xfId="2278"/>
    <cellStyle name="Normal 188 6 2" xfId="6414"/>
    <cellStyle name="Normal 188 6 2 2" xfId="14674"/>
    <cellStyle name="Normal 188 6 3" xfId="10543"/>
    <cellStyle name="Normal 188 7" xfId="4348"/>
    <cellStyle name="Normal 188 7 2" xfId="12609"/>
    <cellStyle name="Normal 188 8" xfId="8478"/>
    <cellStyle name="Normal 189" xfId="189"/>
    <cellStyle name="Normal 189 2" xfId="416"/>
    <cellStyle name="Normal 189 2 2" xfId="1113"/>
    <cellStyle name="Normal 189 2 2 2" xfId="3191"/>
    <cellStyle name="Normal 189 2 2 2 2" xfId="7323"/>
    <cellStyle name="Normal 189 2 2 2 2 2" xfId="15583"/>
    <cellStyle name="Normal 189 2 2 2 3" xfId="11452"/>
    <cellStyle name="Normal 189 2 2 3" xfId="5258"/>
    <cellStyle name="Normal 189 2 2 3 2" xfId="13518"/>
    <cellStyle name="Normal 189 2 2 4" xfId="9387"/>
    <cellStyle name="Normal 189 2 3" xfId="1803"/>
    <cellStyle name="Normal 189 2 3 2" xfId="3879"/>
    <cellStyle name="Normal 189 2 3 2 2" xfId="8011"/>
    <cellStyle name="Normal 189 2 3 2 2 2" xfId="16271"/>
    <cellStyle name="Normal 189 2 3 2 3" xfId="12140"/>
    <cellStyle name="Normal 189 2 3 3" xfId="5946"/>
    <cellStyle name="Normal 189 2 3 3 2" xfId="14206"/>
    <cellStyle name="Normal 189 2 3 4" xfId="10075"/>
    <cellStyle name="Normal 189 2 4" xfId="2500"/>
    <cellStyle name="Normal 189 2 4 2" xfId="6635"/>
    <cellStyle name="Normal 189 2 4 2 2" xfId="14895"/>
    <cellStyle name="Normal 189 2 4 3" xfId="10764"/>
    <cellStyle name="Normal 189 2 5" xfId="4570"/>
    <cellStyle name="Normal 189 2 5 2" xfId="12830"/>
    <cellStyle name="Normal 189 2 6" xfId="8699"/>
    <cellStyle name="Normal 189 3" xfId="640"/>
    <cellStyle name="Normal 189 3 2" xfId="1337"/>
    <cellStyle name="Normal 189 3 2 2" xfId="3415"/>
    <cellStyle name="Normal 189 3 2 2 2" xfId="7547"/>
    <cellStyle name="Normal 189 3 2 2 2 2" xfId="15807"/>
    <cellStyle name="Normal 189 3 2 2 3" xfId="11676"/>
    <cellStyle name="Normal 189 3 2 3" xfId="5482"/>
    <cellStyle name="Normal 189 3 2 3 2" xfId="13742"/>
    <cellStyle name="Normal 189 3 2 4" xfId="9611"/>
    <cellStyle name="Normal 189 3 3" xfId="2023"/>
    <cellStyle name="Normal 189 3 3 2" xfId="4099"/>
    <cellStyle name="Normal 189 3 3 2 2" xfId="8231"/>
    <cellStyle name="Normal 189 3 3 2 2 2" xfId="16491"/>
    <cellStyle name="Normal 189 3 3 2 3" xfId="12360"/>
    <cellStyle name="Normal 189 3 3 3" xfId="6166"/>
    <cellStyle name="Normal 189 3 3 3 2" xfId="14426"/>
    <cellStyle name="Normal 189 3 3 4" xfId="10295"/>
    <cellStyle name="Normal 189 3 4" xfId="2722"/>
    <cellStyle name="Normal 189 3 4 2" xfId="6855"/>
    <cellStyle name="Normal 189 3 4 2 2" xfId="15115"/>
    <cellStyle name="Normal 189 3 4 3" xfId="10984"/>
    <cellStyle name="Normal 189 3 5" xfId="4790"/>
    <cellStyle name="Normal 189 3 5 2" xfId="13050"/>
    <cellStyle name="Normal 189 3 6" xfId="8919"/>
    <cellStyle name="Normal 189 4" xfId="890"/>
    <cellStyle name="Normal 189 4 2" xfId="2971"/>
    <cellStyle name="Normal 189 4 2 2" xfId="7103"/>
    <cellStyle name="Normal 189 4 2 2 2" xfId="15363"/>
    <cellStyle name="Normal 189 4 2 3" xfId="11232"/>
    <cellStyle name="Normal 189 4 3" xfId="5038"/>
    <cellStyle name="Normal 189 4 3 2" xfId="13298"/>
    <cellStyle name="Normal 189 4 4" xfId="9167"/>
    <cellStyle name="Normal 189 5" xfId="1581"/>
    <cellStyle name="Normal 189 5 2" xfId="3659"/>
    <cellStyle name="Normal 189 5 2 2" xfId="7791"/>
    <cellStyle name="Normal 189 5 2 2 2" xfId="16051"/>
    <cellStyle name="Normal 189 5 2 3" xfId="11920"/>
    <cellStyle name="Normal 189 5 3" xfId="5726"/>
    <cellStyle name="Normal 189 5 3 2" xfId="13986"/>
    <cellStyle name="Normal 189 5 4" xfId="9855"/>
    <cellStyle name="Normal 189 6" xfId="2279"/>
    <cellStyle name="Normal 189 6 2" xfId="6415"/>
    <cellStyle name="Normal 189 6 2 2" xfId="14675"/>
    <cellStyle name="Normal 189 6 3" xfId="10544"/>
    <cellStyle name="Normal 189 7" xfId="4349"/>
    <cellStyle name="Normal 189 7 2" xfId="12610"/>
    <cellStyle name="Normal 189 8" xfId="8479"/>
    <cellStyle name="Normal 19" xfId="20"/>
    <cellStyle name="Normal 19 2" xfId="247"/>
    <cellStyle name="Normal 19 2 2" xfId="944"/>
    <cellStyle name="Normal 19 2 2 2" xfId="3022"/>
    <cellStyle name="Normal 19 2 2 2 2" xfId="7154"/>
    <cellStyle name="Normal 19 2 2 2 2 2" xfId="15414"/>
    <cellStyle name="Normal 19 2 2 2 3" xfId="11283"/>
    <cellStyle name="Normal 19 2 2 3" xfId="5089"/>
    <cellStyle name="Normal 19 2 2 3 2" xfId="13349"/>
    <cellStyle name="Normal 19 2 2 4" xfId="9218"/>
    <cellStyle name="Normal 19 2 3" xfId="1634"/>
    <cellStyle name="Normal 19 2 3 2" xfId="3710"/>
    <cellStyle name="Normal 19 2 3 2 2" xfId="7842"/>
    <cellStyle name="Normal 19 2 3 2 2 2" xfId="16102"/>
    <cellStyle name="Normal 19 2 3 2 3" xfId="11971"/>
    <cellStyle name="Normal 19 2 3 3" xfId="5777"/>
    <cellStyle name="Normal 19 2 3 3 2" xfId="14037"/>
    <cellStyle name="Normal 19 2 3 4" xfId="9906"/>
    <cellStyle name="Normal 19 2 4" xfId="2331"/>
    <cellStyle name="Normal 19 2 4 2" xfId="6466"/>
    <cellStyle name="Normal 19 2 4 2 2" xfId="14726"/>
    <cellStyle name="Normal 19 2 4 3" xfId="10595"/>
    <cellStyle name="Normal 19 2 5" xfId="4401"/>
    <cellStyle name="Normal 19 2 5 2" xfId="12661"/>
    <cellStyle name="Normal 19 2 6" xfId="8530"/>
    <cellStyle name="Normal 19 3" xfId="471"/>
    <cellStyle name="Normal 19 3 2" xfId="1168"/>
    <cellStyle name="Normal 19 3 2 2" xfId="3246"/>
    <cellStyle name="Normal 19 3 2 2 2" xfId="7378"/>
    <cellStyle name="Normal 19 3 2 2 2 2" xfId="15638"/>
    <cellStyle name="Normal 19 3 2 2 3" xfId="11507"/>
    <cellStyle name="Normal 19 3 2 3" xfId="5313"/>
    <cellStyle name="Normal 19 3 2 3 2" xfId="13573"/>
    <cellStyle name="Normal 19 3 2 4" xfId="9442"/>
    <cellStyle name="Normal 19 3 3" xfId="1854"/>
    <cellStyle name="Normal 19 3 3 2" xfId="3930"/>
    <cellStyle name="Normal 19 3 3 2 2" xfId="8062"/>
    <cellStyle name="Normal 19 3 3 2 2 2" xfId="16322"/>
    <cellStyle name="Normal 19 3 3 2 3" xfId="12191"/>
    <cellStyle name="Normal 19 3 3 3" xfId="5997"/>
    <cellStyle name="Normal 19 3 3 3 2" xfId="14257"/>
    <cellStyle name="Normal 19 3 3 4" xfId="10126"/>
    <cellStyle name="Normal 19 3 4" xfId="2553"/>
    <cellStyle name="Normal 19 3 4 2" xfId="6686"/>
    <cellStyle name="Normal 19 3 4 2 2" xfId="14946"/>
    <cellStyle name="Normal 19 3 4 3" xfId="10815"/>
    <cellStyle name="Normal 19 3 5" xfId="4621"/>
    <cellStyle name="Normal 19 3 5 2" xfId="12881"/>
    <cellStyle name="Normal 19 3 6" xfId="8750"/>
    <cellStyle name="Normal 19 4" xfId="721"/>
    <cellStyle name="Normal 19 4 2" xfId="2802"/>
    <cellStyle name="Normal 19 4 2 2" xfId="6934"/>
    <cellStyle name="Normal 19 4 2 2 2" xfId="15194"/>
    <cellStyle name="Normal 19 4 2 3" xfId="11063"/>
    <cellStyle name="Normal 19 4 3" xfId="4869"/>
    <cellStyle name="Normal 19 4 3 2" xfId="13129"/>
    <cellStyle name="Normal 19 4 4" xfId="8998"/>
    <cellStyle name="Normal 19 5" xfId="1412"/>
    <cellStyle name="Normal 19 5 2" xfId="3490"/>
    <cellStyle name="Normal 19 5 2 2" xfId="7622"/>
    <cellStyle name="Normal 19 5 2 2 2" xfId="15882"/>
    <cellStyle name="Normal 19 5 2 3" xfId="11751"/>
    <cellStyle name="Normal 19 5 3" xfId="5557"/>
    <cellStyle name="Normal 19 5 3 2" xfId="13817"/>
    <cellStyle name="Normal 19 5 4" xfId="9686"/>
    <cellStyle name="Normal 19 6" xfId="2110"/>
    <cellStyle name="Normal 19 6 2" xfId="6246"/>
    <cellStyle name="Normal 19 6 2 2" xfId="14506"/>
    <cellStyle name="Normal 19 6 3" xfId="10375"/>
    <cellStyle name="Normal 19 7" xfId="4180"/>
    <cellStyle name="Normal 19 7 2" xfId="12441"/>
    <cellStyle name="Normal 19 8" xfId="8310"/>
    <cellStyle name="Normal 190" xfId="190"/>
    <cellStyle name="Normal 190 2" xfId="417"/>
    <cellStyle name="Normal 190 2 2" xfId="1114"/>
    <cellStyle name="Normal 190 2 2 2" xfId="3192"/>
    <cellStyle name="Normal 190 2 2 2 2" xfId="7324"/>
    <cellStyle name="Normal 190 2 2 2 2 2" xfId="15584"/>
    <cellStyle name="Normal 190 2 2 2 3" xfId="11453"/>
    <cellStyle name="Normal 190 2 2 3" xfId="5259"/>
    <cellStyle name="Normal 190 2 2 3 2" xfId="13519"/>
    <cellStyle name="Normal 190 2 2 4" xfId="9388"/>
    <cellStyle name="Normal 190 2 3" xfId="1804"/>
    <cellStyle name="Normal 190 2 3 2" xfId="3880"/>
    <cellStyle name="Normal 190 2 3 2 2" xfId="8012"/>
    <cellStyle name="Normal 190 2 3 2 2 2" xfId="16272"/>
    <cellStyle name="Normal 190 2 3 2 3" xfId="12141"/>
    <cellStyle name="Normal 190 2 3 3" xfId="5947"/>
    <cellStyle name="Normal 190 2 3 3 2" xfId="14207"/>
    <cellStyle name="Normal 190 2 3 4" xfId="10076"/>
    <cellStyle name="Normal 190 2 4" xfId="2501"/>
    <cellStyle name="Normal 190 2 4 2" xfId="6636"/>
    <cellStyle name="Normal 190 2 4 2 2" xfId="14896"/>
    <cellStyle name="Normal 190 2 4 3" xfId="10765"/>
    <cellStyle name="Normal 190 2 5" xfId="4571"/>
    <cellStyle name="Normal 190 2 5 2" xfId="12831"/>
    <cellStyle name="Normal 190 2 6" xfId="8700"/>
    <cellStyle name="Normal 190 3" xfId="641"/>
    <cellStyle name="Normal 190 3 2" xfId="1338"/>
    <cellStyle name="Normal 190 3 2 2" xfId="3416"/>
    <cellStyle name="Normal 190 3 2 2 2" xfId="7548"/>
    <cellStyle name="Normal 190 3 2 2 2 2" xfId="15808"/>
    <cellStyle name="Normal 190 3 2 2 3" xfId="11677"/>
    <cellStyle name="Normal 190 3 2 3" xfId="5483"/>
    <cellStyle name="Normal 190 3 2 3 2" xfId="13743"/>
    <cellStyle name="Normal 190 3 2 4" xfId="9612"/>
    <cellStyle name="Normal 190 3 3" xfId="2024"/>
    <cellStyle name="Normal 190 3 3 2" xfId="4100"/>
    <cellStyle name="Normal 190 3 3 2 2" xfId="8232"/>
    <cellStyle name="Normal 190 3 3 2 2 2" xfId="16492"/>
    <cellStyle name="Normal 190 3 3 2 3" xfId="12361"/>
    <cellStyle name="Normal 190 3 3 3" xfId="6167"/>
    <cellStyle name="Normal 190 3 3 3 2" xfId="14427"/>
    <cellStyle name="Normal 190 3 3 4" xfId="10296"/>
    <cellStyle name="Normal 190 3 4" xfId="2723"/>
    <cellStyle name="Normal 190 3 4 2" xfId="6856"/>
    <cellStyle name="Normal 190 3 4 2 2" xfId="15116"/>
    <cellStyle name="Normal 190 3 4 3" xfId="10985"/>
    <cellStyle name="Normal 190 3 5" xfId="4791"/>
    <cellStyle name="Normal 190 3 5 2" xfId="13051"/>
    <cellStyle name="Normal 190 3 6" xfId="8920"/>
    <cellStyle name="Normal 190 4" xfId="891"/>
    <cellStyle name="Normal 190 4 2" xfId="2972"/>
    <cellStyle name="Normal 190 4 2 2" xfId="7104"/>
    <cellStyle name="Normal 190 4 2 2 2" xfId="15364"/>
    <cellStyle name="Normal 190 4 2 3" xfId="11233"/>
    <cellStyle name="Normal 190 4 3" xfId="5039"/>
    <cellStyle name="Normal 190 4 3 2" xfId="13299"/>
    <cellStyle name="Normal 190 4 4" xfId="9168"/>
    <cellStyle name="Normal 190 5" xfId="1582"/>
    <cellStyle name="Normal 190 5 2" xfId="3660"/>
    <cellStyle name="Normal 190 5 2 2" xfId="7792"/>
    <cellStyle name="Normal 190 5 2 2 2" xfId="16052"/>
    <cellStyle name="Normal 190 5 2 3" xfId="11921"/>
    <cellStyle name="Normal 190 5 3" xfId="5727"/>
    <cellStyle name="Normal 190 5 3 2" xfId="13987"/>
    <cellStyle name="Normal 190 5 4" xfId="9856"/>
    <cellStyle name="Normal 190 6" xfId="2280"/>
    <cellStyle name="Normal 190 6 2" xfId="6416"/>
    <cellStyle name="Normal 190 6 2 2" xfId="14676"/>
    <cellStyle name="Normal 190 6 3" xfId="10545"/>
    <cellStyle name="Normal 190 7" xfId="4350"/>
    <cellStyle name="Normal 190 7 2" xfId="12611"/>
    <cellStyle name="Normal 190 8" xfId="8480"/>
    <cellStyle name="Normal 191" xfId="191"/>
    <cellStyle name="Normal 191 2" xfId="418"/>
    <cellStyle name="Normal 191 2 2" xfId="1115"/>
    <cellStyle name="Normal 191 2 2 2" xfId="3193"/>
    <cellStyle name="Normal 191 2 2 2 2" xfId="7325"/>
    <cellStyle name="Normal 191 2 2 2 2 2" xfId="15585"/>
    <cellStyle name="Normal 191 2 2 2 3" xfId="11454"/>
    <cellStyle name="Normal 191 2 2 3" xfId="5260"/>
    <cellStyle name="Normal 191 2 2 3 2" xfId="13520"/>
    <cellStyle name="Normal 191 2 2 4" xfId="9389"/>
    <cellStyle name="Normal 191 2 3" xfId="1805"/>
    <cellStyle name="Normal 191 2 3 2" xfId="3881"/>
    <cellStyle name="Normal 191 2 3 2 2" xfId="8013"/>
    <cellStyle name="Normal 191 2 3 2 2 2" xfId="16273"/>
    <cellStyle name="Normal 191 2 3 2 3" xfId="12142"/>
    <cellStyle name="Normal 191 2 3 3" xfId="5948"/>
    <cellStyle name="Normal 191 2 3 3 2" xfId="14208"/>
    <cellStyle name="Normal 191 2 3 4" xfId="10077"/>
    <cellStyle name="Normal 191 2 4" xfId="2502"/>
    <cellStyle name="Normal 191 2 4 2" xfId="6637"/>
    <cellStyle name="Normal 191 2 4 2 2" xfId="14897"/>
    <cellStyle name="Normal 191 2 4 3" xfId="10766"/>
    <cellStyle name="Normal 191 2 5" xfId="4572"/>
    <cellStyle name="Normal 191 2 5 2" xfId="12832"/>
    <cellStyle name="Normal 191 2 6" xfId="8701"/>
    <cellStyle name="Normal 191 3" xfId="642"/>
    <cellStyle name="Normal 191 3 2" xfId="1339"/>
    <cellStyle name="Normal 191 3 2 2" xfId="3417"/>
    <cellStyle name="Normal 191 3 2 2 2" xfId="7549"/>
    <cellStyle name="Normal 191 3 2 2 2 2" xfId="15809"/>
    <cellStyle name="Normal 191 3 2 2 3" xfId="11678"/>
    <cellStyle name="Normal 191 3 2 3" xfId="5484"/>
    <cellStyle name="Normal 191 3 2 3 2" xfId="13744"/>
    <cellStyle name="Normal 191 3 2 4" xfId="9613"/>
    <cellStyle name="Normal 191 3 3" xfId="2025"/>
    <cellStyle name="Normal 191 3 3 2" xfId="4101"/>
    <cellStyle name="Normal 191 3 3 2 2" xfId="8233"/>
    <cellStyle name="Normal 191 3 3 2 2 2" xfId="16493"/>
    <cellStyle name="Normal 191 3 3 2 3" xfId="12362"/>
    <cellStyle name="Normal 191 3 3 3" xfId="6168"/>
    <cellStyle name="Normal 191 3 3 3 2" xfId="14428"/>
    <cellStyle name="Normal 191 3 3 4" xfId="10297"/>
    <cellStyle name="Normal 191 3 4" xfId="2724"/>
    <cellStyle name="Normal 191 3 4 2" xfId="6857"/>
    <cellStyle name="Normal 191 3 4 2 2" xfId="15117"/>
    <cellStyle name="Normal 191 3 4 3" xfId="10986"/>
    <cellStyle name="Normal 191 3 5" xfId="4792"/>
    <cellStyle name="Normal 191 3 5 2" xfId="13052"/>
    <cellStyle name="Normal 191 3 6" xfId="8921"/>
    <cellStyle name="Normal 191 4" xfId="892"/>
    <cellStyle name="Normal 191 4 2" xfId="2973"/>
    <cellStyle name="Normal 191 4 2 2" xfId="7105"/>
    <cellStyle name="Normal 191 4 2 2 2" xfId="15365"/>
    <cellStyle name="Normal 191 4 2 3" xfId="11234"/>
    <cellStyle name="Normal 191 4 3" xfId="5040"/>
    <cellStyle name="Normal 191 4 3 2" xfId="13300"/>
    <cellStyle name="Normal 191 4 4" xfId="9169"/>
    <cellStyle name="Normal 191 5" xfId="1583"/>
    <cellStyle name="Normal 191 5 2" xfId="3661"/>
    <cellStyle name="Normal 191 5 2 2" xfId="7793"/>
    <cellStyle name="Normal 191 5 2 2 2" xfId="16053"/>
    <cellStyle name="Normal 191 5 2 3" xfId="11922"/>
    <cellStyle name="Normal 191 5 3" xfId="5728"/>
    <cellStyle name="Normal 191 5 3 2" xfId="13988"/>
    <cellStyle name="Normal 191 5 4" xfId="9857"/>
    <cellStyle name="Normal 191 6" xfId="2281"/>
    <cellStyle name="Normal 191 6 2" xfId="6417"/>
    <cellStyle name="Normal 191 6 2 2" xfId="14677"/>
    <cellStyle name="Normal 191 6 3" xfId="10546"/>
    <cellStyle name="Normal 191 7" xfId="4351"/>
    <cellStyle name="Normal 191 7 2" xfId="12612"/>
    <cellStyle name="Normal 191 8" xfId="8481"/>
    <cellStyle name="Normal 192" xfId="192"/>
    <cellStyle name="Normal 192 2" xfId="419"/>
    <cellStyle name="Normal 192 2 2" xfId="1116"/>
    <cellStyle name="Normal 192 2 2 2" xfId="3194"/>
    <cellStyle name="Normal 192 2 2 2 2" xfId="7326"/>
    <cellStyle name="Normal 192 2 2 2 2 2" xfId="15586"/>
    <cellStyle name="Normal 192 2 2 2 3" xfId="11455"/>
    <cellStyle name="Normal 192 2 2 3" xfId="5261"/>
    <cellStyle name="Normal 192 2 2 3 2" xfId="13521"/>
    <cellStyle name="Normal 192 2 2 4" xfId="9390"/>
    <cellStyle name="Normal 192 2 3" xfId="1806"/>
    <cellStyle name="Normal 192 2 3 2" xfId="3882"/>
    <cellStyle name="Normal 192 2 3 2 2" xfId="8014"/>
    <cellStyle name="Normal 192 2 3 2 2 2" xfId="16274"/>
    <cellStyle name="Normal 192 2 3 2 3" xfId="12143"/>
    <cellStyle name="Normal 192 2 3 3" xfId="5949"/>
    <cellStyle name="Normal 192 2 3 3 2" xfId="14209"/>
    <cellStyle name="Normal 192 2 3 4" xfId="10078"/>
    <cellStyle name="Normal 192 2 4" xfId="2503"/>
    <cellStyle name="Normal 192 2 4 2" xfId="6638"/>
    <cellStyle name="Normal 192 2 4 2 2" xfId="14898"/>
    <cellStyle name="Normal 192 2 4 3" xfId="10767"/>
    <cellStyle name="Normal 192 2 5" xfId="4573"/>
    <cellStyle name="Normal 192 2 5 2" xfId="12833"/>
    <cellStyle name="Normal 192 2 6" xfId="8702"/>
    <cellStyle name="Normal 192 3" xfId="643"/>
    <cellStyle name="Normal 192 3 2" xfId="1340"/>
    <cellStyle name="Normal 192 3 2 2" xfId="3418"/>
    <cellStyle name="Normal 192 3 2 2 2" xfId="7550"/>
    <cellStyle name="Normal 192 3 2 2 2 2" xfId="15810"/>
    <cellStyle name="Normal 192 3 2 2 3" xfId="11679"/>
    <cellStyle name="Normal 192 3 2 3" xfId="5485"/>
    <cellStyle name="Normal 192 3 2 3 2" xfId="13745"/>
    <cellStyle name="Normal 192 3 2 4" xfId="9614"/>
    <cellStyle name="Normal 192 3 3" xfId="2026"/>
    <cellStyle name="Normal 192 3 3 2" xfId="4102"/>
    <cellStyle name="Normal 192 3 3 2 2" xfId="8234"/>
    <cellStyle name="Normal 192 3 3 2 2 2" xfId="16494"/>
    <cellStyle name="Normal 192 3 3 2 3" xfId="12363"/>
    <cellStyle name="Normal 192 3 3 3" xfId="6169"/>
    <cellStyle name="Normal 192 3 3 3 2" xfId="14429"/>
    <cellStyle name="Normal 192 3 3 4" xfId="10298"/>
    <cellStyle name="Normal 192 3 4" xfId="2725"/>
    <cellStyle name="Normal 192 3 4 2" xfId="6858"/>
    <cellStyle name="Normal 192 3 4 2 2" xfId="15118"/>
    <cellStyle name="Normal 192 3 4 3" xfId="10987"/>
    <cellStyle name="Normal 192 3 5" xfId="4793"/>
    <cellStyle name="Normal 192 3 5 2" xfId="13053"/>
    <cellStyle name="Normal 192 3 6" xfId="8922"/>
    <cellStyle name="Normal 192 4" xfId="893"/>
    <cellStyle name="Normal 192 4 2" xfId="2974"/>
    <cellStyle name="Normal 192 4 2 2" xfId="7106"/>
    <cellStyle name="Normal 192 4 2 2 2" xfId="15366"/>
    <cellStyle name="Normal 192 4 2 3" xfId="11235"/>
    <cellStyle name="Normal 192 4 3" xfId="5041"/>
    <cellStyle name="Normal 192 4 3 2" xfId="13301"/>
    <cellStyle name="Normal 192 4 4" xfId="9170"/>
    <cellStyle name="Normal 192 5" xfId="1584"/>
    <cellStyle name="Normal 192 5 2" xfId="3662"/>
    <cellStyle name="Normal 192 5 2 2" xfId="7794"/>
    <cellStyle name="Normal 192 5 2 2 2" xfId="16054"/>
    <cellStyle name="Normal 192 5 2 3" xfId="11923"/>
    <cellStyle name="Normal 192 5 3" xfId="5729"/>
    <cellStyle name="Normal 192 5 3 2" xfId="13989"/>
    <cellStyle name="Normal 192 5 4" xfId="9858"/>
    <cellStyle name="Normal 192 6" xfId="2282"/>
    <cellStyle name="Normal 192 6 2" xfId="6418"/>
    <cellStyle name="Normal 192 6 2 2" xfId="14678"/>
    <cellStyle name="Normal 192 6 3" xfId="10547"/>
    <cellStyle name="Normal 192 7" xfId="4352"/>
    <cellStyle name="Normal 192 7 2" xfId="12613"/>
    <cellStyle name="Normal 192 8" xfId="8482"/>
    <cellStyle name="Normal 193" xfId="193"/>
    <cellStyle name="Normal 193 2" xfId="420"/>
    <cellStyle name="Normal 193 2 2" xfId="1117"/>
    <cellStyle name="Normal 193 2 2 2" xfId="3195"/>
    <cellStyle name="Normal 193 2 2 2 2" xfId="7327"/>
    <cellStyle name="Normal 193 2 2 2 2 2" xfId="15587"/>
    <cellStyle name="Normal 193 2 2 2 3" xfId="11456"/>
    <cellStyle name="Normal 193 2 2 3" xfId="5262"/>
    <cellStyle name="Normal 193 2 2 3 2" xfId="13522"/>
    <cellStyle name="Normal 193 2 2 4" xfId="9391"/>
    <cellStyle name="Normal 193 2 3" xfId="1807"/>
    <cellStyle name="Normal 193 2 3 2" xfId="3883"/>
    <cellStyle name="Normal 193 2 3 2 2" xfId="8015"/>
    <cellStyle name="Normal 193 2 3 2 2 2" xfId="16275"/>
    <cellStyle name="Normal 193 2 3 2 3" xfId="12144"/>
    <cellStyle name="Normal 193 2 3 3" xfId="5950"/>
    <cellStyle name="Normal 193 2 3 3 2" xfId="14210"/>
    <cellStyle name="Normal 193 2 3 4" xfId="10079"/>
    <cellStyle name="Normal 193 2 4" xfId="2504"/>
    <cellStyle name="Normal 193 2 4 2" xfId="6639"/>
    <cellStyle name="Normal 193 2 4 2 2" xfId="14899"/>
    <cellStyle name="Normal 193 2 4 3" xfId="10768"/>
    <cellStyle name="Normal 193 2 5" xfId="4574"/>
    <cellStyle name="Normal 193 2 5 2" xfId="12834"/>
    <cellStyle name="Normal 193 2 6" xfId="8703"/>
    <cellStyle name="Normal 193 3" xfId="644"/>
    <cellStyle name="Normal 193 3 2" xfId="1341"/>
    <cellStyle name="Normal 193 3 2 2" xfId="3419"/>
    <cellStyle name="Normal 193 3 2 2 2" xfId="7551"/>
    <cellStyle name="Normal 193 3 2 2 2 2" xfId="15811"/>
    <cellStyle name="Normal 193 3 2 2 3" xfId="11680"/>
    <cellStyle name="Normal 193 3 2 3" xfId="5486"/>
    <cellStyle name="Normal 193 3 2 3 2" xfId="13746"/>
    <cellStyle name="Normal 193 3 2 4" xfId="9615"/>
    <cellStyle name="Normal 193 3 3" xfId="2027"/>
    <cellStyle name="Normal 193 3 3 2" xfId="4103"/>
    <cellStyle name="Normal 193 3 3 2 2" xfId="8235"/>
    <cellStyle name="Normal 193 3 3 2 2 2" xfId="16495"/>
    <cellStyle name="Normal 193 3 3 2 3" xfId="12364"/>
    <cellStyle name="Normal 193 3 3 3" xfId="6170"/>
    <cellStyle name="Normal 193 3 3 3 2" xfId="14430"/>
    <cellStyle name="Normal 193 3 3 4" xfId="10299"/>
    <cellStyle name="Normal 193 3 4" xfId="2726"/>
    <cellStyle name="Normal 193 3 4 2" xfId="6859"/>
    <cellStyle name="Normal 193 3 4 2 2" xfId="15119"/>
    <cellStyle name="Normal 193 3 4 3" xfId="10988"/>
    <cellStyle name="Normal 193 3 5" xfId="4794"/>
    <cellStyle name="Normal 193 3 5 2" xfId="13054"/>
    <cellStyle name="Normal 193 3 6" xfId="8923"/>
    <cellStyle name="Normal 193 4" xfId="894"/>
    <cellStyle name="Normal 193 4 2" xfId="2975"/>
    <cellStyle name="Normal 193 4 2 2" xfId="7107"/>
    <cellStyle name="Normal 193 4 2 2 2" xfId="15367"/>
    <cellStyle name="Normal 193 4 2 3" xfId="11236"/>
    <cellStyle name="Normal 193 4 3" xfId="5042"/>
    <cellStyle name="Normal 193 4 3 2" xfId="13302"/>
    <cellStyle name="Normal 193 4 4" xfId="9171"/>
    <cellStyle name="Normal 193 5" xfId="1585"/>
    <cellStyle name="Normal 193 5 2" xfId="3663"/>
    <cellStyle name="Normal 193 5 2 2" xfId="7795"/>
    <cellStyle name="Normal 193 5 2 2 2" xfId="16055"/>
    <cellStyle name="Normal 193 5 2 3" xfId="11924"/>
    <cellStyle name="Normal 193 5 3" xfId="5730"/>
    <cellStyle name="Normal 193 5 3 2" xfId="13990"/>
    <cellStyle name="Normal 193 5 4" xfId="9859"/>
    <cellStyle name="Normal 193 6" xfId="2283"/>
    <cellStyle name="Normal 193 6 2" xfId="6419"/>
    <cellStyle name="Normal 193 6 2 2" xfId="14679"/>
    <cellStyle name="Normal 193 6 3" xfId="10548"/>
    <cellStyle name="Normal 193 7" xfId="4353"/>
    <cellStyle name="Normal 193 7 2" xfId="12614"/>
    <cellStyle name="Normal 193 8" xfId="8483"/>
    <cellStyle name="Normal 194" xfId="194"/>
    <cellStyle name="Normal 194 2" xfId="421"/>
    <cellStyle name="Normal 194 2 2" xfId="1118"/>
    <cellStyle name="Normal 194 2 2 2" xfId="3196"/>
    <cellStyle name="Normal 194 2 2 2 2" xfId="7328"/>
    <cellStyle name="Normal 194 2 2 2 2 2" xfId="15588"/>
    <cellStyle name="Normal 194 2 2 2 3" xfId="11457"/>
    <cellStyle name="Normal 194 2 2 3" xfId="5263"/>
    <cellStyle name="Normal 194 2 2 3 2" xfId="13523"/>
    <cellStyle name="Normal 194 2 2 4" xfId="9392"/>
    <cellStyle name="Normal 194 2 3" xfId="1808"/>
    <cellStyle name="Normal 194 2 3 2" xfId="3884"/>
    <cellStyle name="Normal 194 2 3 2 2" xfId="8016"/>
    <cellStyle name="Normal 194 2 3 2 2 2" xfId="16276"/>
    <cellStyle name="Normal 194 2 3 2 3" xfId="12145"/>
    <cellStyle name="Normal 194 2 3 3" xfId="5951"/>
    <cellStyle name="Normal 194 2 3 3 2" xfId="14211"/>
    <cellStyle name="Normal 194 2 3 4" xfId="10080"/>
    <cellStyle name="Normal 194 2 4" xfId="2505"/>
    <cellStyle name="Normal 194 2 4 2" xfId="6640"/>
    <cellStyle name="Normal 194 2 4 2 2" xfId="14900"/>
    <cellStyle name="Normal 194 2 4 3" xfId="10769"/>
    <cellStyle name="Normal 194 2 5" xfId="4575"/>
    <cellStyle name="Normal 194 2 5 2" xfId="12835"/>
    <cellStyle name="Normal 194 2 6" xfId="8704"/>
    <cellStyle name="Normal 194 3" xfId="645"/>
    <cellStyle name="Normal 194 3 2" xfId="1342"/>
    <cellStyle name="Normal 194 3 2 2" xfId="3420"/>
    <cellStyle name="Normal 194 3 2 2 2" xfId="7552"/>
    <cellStyle name="Normal 194 3 2 2 2 2" xfId="15812"/>
    <cellStyle name="Normal 194 3 2 2 3" xfId="11681"/>
    <cellStyle name="Normal 194 3 2 3" xfId="5487"/>
    <cellStyle name="Normal 194 3 2 3 2" xfId="13747"/>
    <cellStyle name="Normal 194 3 2 4" xfId="9616"/>
    <cellStyle name="Normal 194 3 3" xfId="2028"/>
    <cellStyle name="Normal 194 3 3 2" xfId="4104"/>
    <cellStyle name="Normal 194 3 3 2 2" xfId="8236"/>
    <cellStyle name="Normal 194 3 3 2 2 2" xfId="16496"/>
    <cellStyle name="Normal 194 3 3 2 3" xfId="12365"/>
    <cellStyle name="Normal 194 3 3 3" xfId="6171"/>
    <cellStyle name="Normal 194 3 3 3 2" xfId="14431"/>
    <cellStyle name="Normal 194 3 3 4" xfId="10300"/>
    <cellStyle name="Normal 194 3 4" xfId="2727"/>
    <cellStyle name="Normal 194 3 4 2" xfId="6860"/>
    <cellStyle name="Normal 194 3 4 2 2" xfId="15120"/>
    <cellStyle name="Normal 194 3 4 3" xfId="10989"/>
    <cellStyle name="Normal 194 3 5" xfId="4795"/>
    <cellStyle name="Normal 194 3 5 2" xfId="13055"/>
    <cellStyle name="Normal 194 3 6" xfId="8924"/>
    <cellStyle name="Normal 194 4" xfId="895"/>
    <cellStyle name="Normal 194 4 2" xfId="2976"/>
    <cellStyle name="Normal 194 4 2 2" xfId="7108"/>
    <cellStyle name="Normal 194 4 2 2 2" xfId="15368"/>
    <cellStyle name="Normal 194 4 2 3" xfId="11237"/>
    <cellStyle name="Normal 194 4 3" xfId="5043"/>
    <cellStyle name="Normal 194 4 3 2" xfId="13303"/>
    <cellStyle name="Normal 194 4 4" xfId="9172"/>
    <cellStyle name="Normal 194 5" xfId="1586"/>
    <cellStyle name="Normal 194 5 2" xfId="3664"/>
    <cellStyle name="Normal 194 5 2 2" xfId="7796"/>
    <cellStyle name="Normal 194 5 2 2 2" xfId="16056"/>
    <cellStyle name="Normal 194 5 2 3" xfId="11925"/>
    <cellStyle name="Normal 194 5 3" xfId="5731"/>
    <cellStyle name="Normal 194 5 3 2" xfId="13991"/>
    <cellStyle name="Normal 194 5 4" xfId="9860"/>
    <cellStyle name="Normal 194 6" xfId="2284"/>
    <cellStyle name="Normal 194 6 2" xfId="6420"/>
    <cellStyle name="Normal 194 6 2 2" xfId="14680"/>
    <cellStyle name="Normal 194 6 3" xfId="10549"/>
    <cellStyle name="Normal 194 7" xfId="4354"/>
    <cellStyle name="Normal 194 7 2" xfId="12615"/>
    <cellStyle name="Normal 194 8" xfId="8484"/>
    <cellStyle name="Normal 195" xfId="195"/>
    <cellStyle name="Normal 195 2" xfId="422"/>
    <cellStyle name="Normal 195 2 2" xfId="1119"/>
    <cellStyle name="Normal 195 2 2 2" xfId="3197"/>
    <cellStyle name="Normal 195 2 2 2 2" xfId="7329"/>
    <cellStyle name="Normal 195 2 2 2 2 2" xfId="15589"/>
    <cellStyle name="Normal 195 2 2 2 3" xfId="11458"/>
    <cellStyle name="Normal 195 2 2 3" xfId="5264"/>
    <cellStyle name="Normal 195 2 2 3 2" xfId="13524"/>
    <cellStyle name="Normal 195 2 2 4" xfId="9393"/>
    <cellStyle name="Normal 195 2 3" xfId="1809"/>
    <cellStyle name="Normal 195 2 3 2" xfId="3885"/>
    <cellStyle name="Normal 195 2 3 2 2" xfId="8017"/>
    <cellStyle name="Normal 195 2 3 2 2 2" xfId="16277"/>
    <cellStyle name="Normal 195 2 3 2 3" xfId="12146"/>
    <cellStyle name="Normal 195 2 3 3" xfId="5952"/>
    <cellStyle name="Normal 195 2 3 3 2" xfId="14212"/>
    <cellStyle name="Normal 195 2 3 4" xfId="10081"/>
    <cellStyle name="Normal 195 2 4" xfId="2506"/>
    <cellStyle name="Normal 195 2 4 2" xfId="6641"/>
    <cellStyle name="Normal 195 2 4 2 2" xfId="14901"/>
    <cellStyle name="Normal 195 2 4 3" xfId="10770"/>
    <cellStyle name="Normal 195 2 5" xfId="4576"/>
    <cellStyle name="Normal 195 2 5 2" xfId="12836"/>
    <cellStyle name="Normal 195 2 6" xfId="8705"/>
    <cellStyle name="Normal 195 3" xfId="646"/>
    <cellStyle name="Normal 195 3 2" xfId="1343"/>
    <cellStyle name="Normal 195 3 2 2" xfId="3421"/>
    <cellStyle name="Normal 195 3 2 2 2" xfId="7553"/>
    <cellStyle name="Normal 195 3 2 2 2 2" xfId="15813"/>
    <cellStyle name="Normal 195 3 2 2 3" xfId="11682"/>
    <cellStyle name="Normal 195 3 2 3" xfId="5488"/>
    <cellStyle name="Normal 195 3 2 3 2" xfId="13748"/>
    <cellStyle name="Normal 195 3 2 4" xfId="9617"/>
    <cellStyle name="Normal 195 3 3" xfId="2029"/>
    <cellStyle name="Normal 195 3 3 2" xfId="4105"/>
    <cellStyle name="Normal 195 3 3 2 2" xfId="8237"/>
    <cellStyle name="Normal 195 3 3 2 2 2" xfId="16497"/>
    <cellStyle name="Normal 195 3 3 2 3" xfId="12366"/>
    <cellStyle name="Normal 195 3 3 3" xfId="6172"/>
    <cellStyle name="Normal 195 3 3 3 2" xfId="14432"/>
    <cellStyle name="Normal 195 3 3 4" xfId="10301"/>
    <cellStyle name="Normal 195 3 4" xfId="2728"/>
    <cellStyle name="Normal 195 3 4 2" xfId="6861"/>
    <cellStyle name="Normal 195 3 4 2 2" xfId="15121"/>
    <cellStyle name="Normal 195 3 4 3" xfId="10990"/>
    <cellStyle name="Normal 195 3 5" xfId="4796"/>
    <cellStyle name="Normal 195 3 5 2" xfId="13056"/>
    <cellStyle name="Normal 195 3 6" xfId="8925"/>
    <cellStyle name="Normal 195 4" xfId="896"/>
    <cellStyle name="Normal 195 4 2" xfId="2977"/>
    <cellStyle name="Normal 195 4 2 2" xfId="7109"/>
    <cellStyle name="Normal 195 4 2 2 2" xfId="15369"/>
    <cellStyle name="Normal 195 4 2 3" xfId="11238"/>
    <cellStyle name="Normal 195 4 3" xfId="5044"/>
    <cellStyle name="Normal 195 4 3 2" xfId="13304"/>
    <cellStyle name="Normal 195 4 4" xfId="9173"/>
    <cellStyle name="Normal 195 5" xfId="1587"/>
    <cellStyle name="Normal 195 5 2" xfId="3665"/>
    <cellStyle name="Normal 195 5 2 2" xfId="7797"/>
    <cellStyle name="Normal 195 5 2 2 2" xfId="16057"/>
    <cellStyle name="Normal 195 5 2 3" xfId="11926"/>
    <cellStyle name="Normal 195 5 3" xfId="5732"/>
    <cellStyle name="Normal 195 5 3 2" xfId="13992"/>
    <cellStyle name="Normal 195 5 4" xfId="9861"/>
    <cellStyle name="Normal 195 6" xfId="2285"/>
    <cellStyle name="Normal 195 6 2" xfId="6421"/>
    <cellStyle name="Normal 195 6 2 2" xfId="14681"/>
    <cellStyle name="Normal 195 6 3" xfId="10550"/>
    <cellStyle name="Normal 195 7" xfId="4355"/>
    <cellStyle name="Normal 195 7 2" xfId="12616"/>
    <cellStyle name="Normal 195 8" xfId="8485"/>
    <cellStyle name="Normal 196" xfId="197"/>
    <cellStyle name="Normal 196 2" xfId="424"/>
    <cellStyle name="Normal 196 2 2" xfId="1121"/>
    <cellStyle name="Normal 196 2 2 2" xfId="3199"/>
    <cellStyle name="Normal 196 2 2 2 2" xfId="7331"/>
    <cellStyle name="Normal 196 2 2 2 2 2" xfId="15591"/>
    <cellStyle name="Normal 196 2 2 2 3" xfId="11460"/>
    <cellStyle name="Normal 196 2 2 3" xfId="5266"/>
    <cellStyle name="Normal 196 2 2 3 2" xfId="13526"/>
    <cellStyle name="Normal 196 2 2 4" xfId="9395"/>
    <cellStyle name="Normal 196 2 3" xfId="1811"/>
    <cellStyle name="Normal 196 2 3 2" xfId="3887"/>
    <cellStyle name="Normal 196 2 3 2 2" xfId="8019"/>
    <cellStyle name="Normal 196 2 3 2 2 2" xfId="16279"/>
    <cellStyle name="Normal 196 2 3 2 3" xfId="12148"/>
    <cellStyle name="Normal 196 2 3 3" xfId="5954"/>
    <cellStyle name="Normal 196 2 3 3 2" xfId="14214"/>
    <cellStyle name="Normal 196 2 3 4" xfId="10083"/>
    <cellStyle name="Normal 196 2 4" xfId="2508"/>
    <cellStyle name="Normal 196 2 4 2" xfId="6643"/>
    <cellStyle name="Normal 196 2 4 2 2" xfId="14903"/>
    <cellStyle name="Normal 196 2 4 3" xfId="10772"/>
    <cellStyle name="Normal 196 2 5" xfId="4578"/>
    <cellStyle name="Normal 196 2 5 2" xfId="12838"/>
    <cellStyle name="Normal 196 2 6" xfId="8707"/>
    <cellStyle name="Normal 196 3" xfId="648"/>
    <cellStyle name="Normal 196 3 2" xfId="1345"/>
    <cellStyle name="Normal 196 3 2 2" xfId="3423"/>
    <cellStyle name="Normal 196 3 2 2 2" xfId="7555"/>
    <cellStyle name="Normal 196 3 2 2 2 2" xfId="15815"/>
    <cellStyle name="Normal 196 3 2 2 3" xfId="11684"/>
    <cellStyle name="Normal 196 3 2 3" xfId="5490"/>
    <cellStyle name="Normal 196 3 2 3 2" xfId="13750"/>
    <cellStyle name="Normal 196 3 2 4" xfId="9619"/>
    <cellStyle name="Normal 196 3 3" xfId="2031"/>
    <cellStyle name="Normal 196 3 3 2" xfId="4107"/>
    <cellStyle name="Normal 196 3 3 2 2" xfId="8239"/>
    <cellStyle name="Normal 196 3 3 2 2 2" xfId="16499"/>
    <cellStyle name="Normal 196 3 3 2 3" xfId="12368"/>
    <cellStyle name="Normal 196 3 3 3" xfId="6174"/>
    <cellStyle name="Normal 196 3 3 3 2" xfId="14434"/>
    <cellStyle name="Normal 196 3 3 4" xfId="10303"/>
    <cellStyle name="Normal 196 3 4" xfId="2730"/>
    <cellStyle name="Normal 196 3 4 2" xfId="6863"/>
    <cellStyle name="Normal 196 3 4 2 2" xfId="15123"/>
    <cellStyle name="Normal 196 3 4 3" xfId="10992"/>
    <cellStyle name="Normal 196 3 5" xfId="4798"/>
    <cellStyle name="Normal 196 3 5 2" xfId="13058"/>
    <cellStyle name="Normal 196 3 6" xfId="8927"/>
    <cellStyle name="Normal 196 4" xfId="898"/>
    <cellStyle name="Normal 196 4 2" xfId="2979"/>
    <cellStyle name="Normal 196 4 2 2" xfId="7111"/>
    <cellStyle name="Normal 196 4 2 2 2" xfId="15371"/>
    <cellStyle name="Normal 196 4 2 3" xfId="11240"/>
    <cellStyle name="Normal 196 4 3" xfId="5046"/>
    <cellStyle name="Normal 196 4 3 2" xfId="13306"/>
    <cellStyle name="Normal 196 4 4" xfId="9175"/>
    <cellStyle name="Normal 196 5" xfId="1589"/>
    <cellStyle name="Normal 196 5 2" xfId="3667"/>
    <cellStyle name="Normal 196 5 2 2" xfId="7799"/>
    <cellStyle name="Normal 196 5 2 2 2" xfId="16059"/>
    <cellStyle name="Normal 196 5 2 3" xfId="11928"/>
    <cellStyle name="Normal 196 5 3" xfId="5734"/>
    <cellStyle name="Normal 196 5 3 2" xfId="13994"/>
    <cellStyle name="Normal 196 5 4" xfId="9863"/>
    <cellStyle name="Normal 196 6" xfId="2287"/>
    <cellStyle name="Normal 196 6 2" xfId="6423"/>
    <cellStyle name="Normal 196 6 2 2" xfId="14683"/>
    <cellStyle name="Normal 196 6 3" xfId="10552"/>
    <cellStyle name="Normal 196 7" xfId="4357"/>
    <cellStyle name="Normal 196 7 2" xfId="12618"/>
    <cellStyle name="Normal 196 8" xfId="8487"/>
    <cellStyle name="Normal 197" xfId="198"/>
    <cellStyle name="Normal 197 2" xfId="425"/>
    <cellStyle name="Normal 197 2 2" xfId="1122"/>
    <cellStyle name="Normal 197 2 2 2" xfId="3200"/>
    <cellStyle name="Normal 197 2 2 2 2" xfId="7332"/>
    <cellStyle name="Normal 197 2 2 2 2 2" xfId="15592"/>
    <cellStyle name="Normal 197 2 2 2 3" xfId="11461"/>
    <cellStyle name="Normal 197 2 2 3" xfId="5267"/>
    <cellStyle name="Normal 197 2 2 3 2" xfId="13527"/>
    <cellStyle name="Normal 197 2 2 4" xfId="9396"/>
    <cellStyle name="Normal 197 2 3" xfId="1812"/>
    <cellStyle name="Normal 197 2 3 2" xfId="3888"/>
    <cellStyle name="Normal 197 2 3 2 2" xfId="8020"/>
    <cellStyle name="Normal 197 2 3 2 2 2" xfId="16280"/>
    <cellStyle name="Normal 197 2 3 2 3" xfId="12149"/>
    <cellStyle name="Normal 197 2 3 3" xfId="5955"/>
    <cellStyle name="Normal 197 2 3 3 2" xfId="14215"/>
    <cellStyle name="Normal 197 2 3 4" xfId="10084"/>
    <cellStyle name="Normal 197 2 4" xfId="2509"/>
    <cellStyle name="Normal 197 2 4 2" xfId="6644"/>
    <cellStyle name="Normal 197 2 4 2 2" xfId="14904"/>
    <cellStyle name="Normal 197 2 4 3" xfId="10773"/>
    <cellStyle name="Normal 197 2 5" xfId="4579"/>
    <cellStyle name="Normal 197 2 5 2" xfId="12839"/>
    <cellStyle name="Normal 197 2 6" xfId="8708"/>
    <cellStyle name="Normal 197 3" xfId="649"/>
    <cellStyle name="Normal 197 3 2" xfId="1346"/>
    <cellStyle name="Normal 197 3 2 2" xfId="3424"/>
    <cellStyle name="Normal 197 3 2 2 2" xfId="7556"/>
    <cellStyle name="Normal 197 3 2 2 2 2" xfId="15816"/>
    <cellStyle name="Normal 197 3 2 2 3" xfId="11685"/>
    <cellStyle name="Normal 197 3 2 3" xfId="5491"/>
    <cellStyle name="Normal 197 3 2 3 2" xfId="13751"/>
    <cellStyle name="Normal 197 3 2 4" xfId="9620"/>
    <cellStyle name="Normal 197 3 3" xfId="2032"/>
    <cellStyle name="Normal 197 3 3 2" xfId="4108"/>
    <cellStyle name="Normal 197 3 3 2 2" xfId="8240"/>
    <cellStyle name="Normal 197 3 3 2 2 2" xfId="16500"/>
    <cellStyle name="Normal 197 3 3 2 3" xfId="12369"/>
    <cellStyle name="Normal 197 3 3 3" xfId="6175"/>
    <cellStyle name="Normal 197 3 3 3 2" xfId="14435"/>
    <cellStyle name="Normal 197 3 3 4" xfId="10304"/>
    <cellStyle name="Normal 197 3 4" xfId="2731"/>
    <cellStyle name="Normal 197 3 4 2" xfId="6864"/>
    <cellStyle name="Normal 197 3 4 2 2" xfId="15124"/>
    <cellStyle name="Normal 197 3 4 3" xfId="10993"/>
    <cellStyle name="Normal 197 3 5" xfId="4799"/>
    <cellStyle name="Normal 197 3 5 2" xfId="13059"/>
    <cellStyle name="Normal 197 3 6" xfId="8928"/>
    <cellStyle name="Normal 197 4" xfId="899"/>
    <cellStyle name="Normal 197 4 2" xfId="2980"/>
    <cellStyle name="Normal 197 4 2 2" xfId="7112"/>
    <cellStyle name="Normal 197 4 2 2 2" xfId="15372"/>
    <cellStyle name="Normal 197 4 2 3" xfId="11241"/>
    <cellStyle name="Normal 197 4 3" xfId="5047"/>
    <cellStyle name="Normal 197 4 3 2" xfId="13307"/>
    <cellStyle name="Normal 197 4 4" xfId="9176"/>
    <cellStyle name="Normal 197 5" xfId="1590"/>
    <cellStyle name="Normal 197 5 2" xfId="3668"/>
    <cellStyle name="Normal 197 5 2 2" xfId="7800"/>
    <cellStyle name="Normal 197 5 2 2 2" xfId="16060"/>
    <cellStyle name="Normal 197 5 2 3" xfId="11929"/>
    <cellStyle name="Normal 197 5 3" xfId="5735"/>
    <cellStyle name="Normal 197 5 3 2" xfId="13995"/>
    <cellStyle name="Normal 197 5 4" xfId="9864"/>
    <cellStyle name="Normal 197 6" xfId="2288"/>
    <cellStyle name="Normal 197 6 2" xfId="6424"/>
    <cellStyle name="Normal 197 6 2 2" xfId="14684"/>
    <cellStyle name="Normal 197 6 3" xfId="10553"/>
    <cellStyle name="Normal 197 7" xfId="4358"/>
    <cellStyle name="Normal 197 7 2" xfId="12619"/>
    <cellStyle name="Normal 197 8" xfId="8488"/>
    <cellStyle name="Normal 198" xfId="199"/>
    <cellStyle name="Normal 198 2" xfId="426"/>
    <cellStyle name="Normal 198 2 2" xfId="1123"/>
    <cellStyle name="Normal 198 2 2 2" xfId="3201"/>
    <cellStyle name="Normal 198 2 2 2 2" xfId="7333"/>
    <cellStyle name="Normal 198 2 2 2 2 2" xfId="15593"/>
    <cellStyle name="Normal 198 2 2 2 3" xfId="11462"/>
    <cellStyle name="Normal 198 2 2 3" xfId="5268"/>
    <cellStyle name="Normal 198 2 2 3 2" xfId="13528"/>
    <cellStyle name="Normal 198 2 2 4" xfId="9397"/>
    <cellStyle name="Normal 198 2 3" xfId="1813"/>
    <cellStyle name="Normal 198 2 3 2" xfId="3889"/>
    <cellStyle name="Normal 198 2 3 2 2" xfId="8021"/>
    <cellStyle name="Normal 198 2 3 2 2 2" xfId="16281"/>
    <cellStyle name="Normal 198 2 3 2 3" xfId="12150"/>
    <cellStyle name="Normal 198 2 3 3" xfId="5956"/>
    <cellStyle name="Normal 198 2 3 3 2" xfId="14216"/>
    <cellStyle name="Normal 198 2 3 4" xfId="10085"/>
    <cellStyle name="Normal 198 2 4" xfId="2510"/>
    <cellStyle name="Normal 198 2 4 2" xfId="6645"/>
    <cellStyle name="Normal 198 2 4 2 2" xfId="14905"/>
    <cellStyle name="Normal 198 2 4 3" xfId="10774"/>
    <cellStyle name="Normal 198 2 5" xfId="4580"/>
    <cellStyle name="Normal 198 2 5 2" xfId="12840"/>
    <cellStyle name="Normal 198 2 6" xfId="8709"/>
    <cellStyle name="Normal 198 3" xfId="650"/>
    <cellStyle name="Normal 198 3 2" xfId="1347"/>
    <cellStyle name="Normal 198 3 2 2" xfId="3425"/>
    <cellStyle name="Normal 198 3 2 2 2" xfId="7557"/>
    <cellStyle name="Normal 198 3 2 2 2 2" xfId="15817"/>
    <cellStyle name="Normal 198 3 2 2 3" xfId="11686"/>
    <cellStyle name="Normal 198 3 2 3" xfId="5492"/>
    <cellStyle name="Normal 198 3 2 3 2" xfId="13752"/>
    <cellStyle name="Normal 198 3 2 4" xfId="9621"/>
    <cellStyle name="Normal 198 3 3" xfId="2033"/>
    <cellStyle name="Normal 198 3 3 2" xfId="4109"/>
    <cellStyle name="Normal 198 3 3 2 2" xfId="8241"/>
    <cellStyle name="Normal 198 3 3 2 2 2" xfId="16501"/>
    <cellStyle name="Normal 198 3 3 2 3" xfId="12370"/>
    <cellStyle name="Normal 198 3 3 3" xfId="6176"/>
    <cellStyle name="Normal 198 3 3 3 2" xfId="14436"/>
    <cellStyle name="Normal 198 3 3 4" xfId="10305"/>
    <cellStyle name="Normal 198 3 4" xfId="2732"/>
    <cellStyle name="Normal 198 3 4 2" xfId="6865"/>
    <cellStyle name="Normal 198 3 4 2 2" xfId="15125"/>
    <cellStyle name="Normal 198 3 4 3" xfId="10994"/>
    <cellStyle name="Normal 198 3 5" xfId="4800"/>
    <cellStyle name="Normal 198 3 5 2" xfId="13060"/>
    <cellStyle name="Normal 198 3 6" xfId="8929"/>
    <cellStyle name="Normal 198 4" xfId="900"/>
    <cellStyle name="Normal 198 4 2" xfId="2981"/>
    <cellStyle name="Normal 198 4 2 2" xfId="7113"/>
    <cellStyle name="Normal 198 4 2 2 2" xfId="15373"/>
    <cellStyle name="Normal 198 4 2 3" xfId="11242"/>
    <cellStyle name="Normal 198 4 3" xfId="5048"/>
    <cellStyle name="Normal 198 4 3 2" xfId="13308"/>
    <cellStyle name="Normal 198 4 4" xfId="9177"/>
    <cellStyle name="Normal 198 5" xfId="1591"/>
    <cellStyle name="Normal 198 5 2" xfId="3669"/>
    <cellStyle name="Normal 198 5 2 2" xfId="7801"/>
    <cellStyle name="Normal 198 5 2 2 2" xfId="16061"/>
    <cellStyle name="Normal 198 5 2 3" xfId="11930"/>
    <cellStyle name="Normal 198 5 3" xfId="5736"/>
    <cellStyle name="Normal 198 5 3 2" xfId="13996"/>
    <cellStyle name="Normal 198 5 4" xfId="9865"/>
    <cellStyle name="Normal 198 6" xfId="2289"/>
    <cellStyle name="Normal 198 6 2" xfId="6425"/>
    <cellStyle name="Normal 198 6 2 2" xfId="14685"/>
    <cellStyle name="Normal 198 6 3" xfId="10554"/>
    <cellStyle name="Normal 198 7" xfId="4359"/>
    <cellStyle name="Normal 198 7 2" xfId="12620"/>
    <cellStyle name="Normal 198 8" xfId="8489"/>
    <cellStyle name="Normal 199" xfId="200"/>
    <cellStyle name="Normal 199 2" xfId="427"/>
    <cellStyle name="Normal 199 2 2" xfId="1124"/>
    <cellStyle name="Normal 199 2 2 2" xfId="3202"/>
    <cellStyle name="Normal 199 2 2 2 2" xfId="7334"/>
    <cellStyle name="Normal 199 2 2 2 2 2" xfId="15594"/>
    <cellStyle name="Normal 199 2 2 2 3" xfId="11463"/>
    <cellStyle name="Normal 199 2 2 3" xfId="5269"/>
    <cellStyle name="Normal 199 2 2 3 2" xfId="13529"/>
    <cellStyle name="Normal 199 2 2 4" xfId="9398"/>
    <cellStyle name="Normal 199 2 3" xfId="1814"/>
    <cellStyle name="Normal 199 2 3 2" xfId="3890"/>
    <cellStyle name="Normal 199 2 3 2 2" xfId="8022"/>
    <cellStyle name="Normal 199 2 3 2 2 2" xfId="16282"/>
    <cellStyle name="Normal 199 2 3 2 3" xfId="12151"/>
    <cellStyle name="Normal 199 2 3 3" xfId="5957"/>
    <cellStyle name="Normal 199 2 3 3 2" xfId="14217"/>
    <cellStyle name="Normal 199 2 3 4" xfId="10086"/>
    <cellStyle name="Normal 199 2 4" xfId="2511"/>
    <cellStyle name="Normal 199 2 4 2" xfId="6646"/>
    <cellStyle name="Normal 199 2 4 2 2" xfId="14906"/>
    <cellStyle name="Normal 199 2 4 3" xfId="10775"/>
    <cellStyle name="Normal 199 2 5" xfId="4581"/>
    <cellStyle name="Normal 199 2 5 2" xfId="12841"/>
    <cellStyle name="Normal 199 2 6" xfId="8710"/>
    <cellStyle name="Normal 199 3" xfId="651"/>
    <cellStyle name="Normal 199 3 2" xfId="1348"/>
    <cellStyle name="Normal 199 3 2 2" xfId="3426"/>
    <cellStyle name="Normal 199 3 2 2 2" xfId="7558"/>
    <cellStyle name="Normal 199 3 2 2 2 2" xfId="15818"/>
    <cellStyle name="Normal 199 3 2 2 3" xfId="11687"/>
    <cellStyle name="Normal 199 3 2 3" xfId="5493"/>
    <cellStyle name="Normal 199 3 2 3 2" xfId="13753"/>
    <cellStyle name="Normal 199 3 2 4" xfId="9622"/>
    <cellStyle name="Normal 199 3 3" xfId="2034"/>
    <cellStyle name="Normal 199 3 3 2" xfId="4110"/>
    <cellStyle name="Normal 199 3 3 2 2" xfId="8242"/>
    <cellStyle name="Normal 199 3 3 2 2 2" xfId="16502"/>
    <cellStyle name="Normal 199 3 3 2 3" xfId="12371"/>
    <cellStyle name="Normal 199 3 3 3" xfId="6177"/>
    <cellStyle name="Normal 199 3 3 3 2" xfId="14437"/>
    <cellStyle name="Normal 199 3 3 4" xfId="10306"/>
    <cellStyle name="Normal 199 3 4" xfId="2733"/>
    <cellStyle name="Normal 199 3 4 2" xfId="6866"/>
    <cellStyle name="Normal 199 3 4 2 2" xfId="15126"/>
    <cellStyle name="Normal 199 3 4 3" xfId="10995"/>
    <cellStyle name="Normal 199 3 5" xfId="4801"/>
    <cellStyle name="Normal 199 3 5 2" xfId="13061"/>
    <cellStyle name="Normal 199 3 6" xfId="8930"/>
    <cellStyle name="Normal 199 4" xfId="901"/>
    <cellStyle name="Normal 199 4 2" xfId="2982"/>
    <cellStyle name="Normal 199 4 2 2" xfId="7114"/>
    <cellStyle name="Normal 199 4 2 2 2" xfId="15374"/>
    <cellStyle name="Normal 199 4 2 3" xfId="11243"/>
    <cellStyle name="Normal 199 4 3" xfId="5049"/>
    <cellStyle name="Normal 199 4 3 2" xfId="13309"/>
    <cellStyle name="Normal 199 4 4" xfId="9178"/>
    <cellStyle name="Normal 199 5" xfId="1592"/>
    <cellStyle name="Normal 199 5 2" xfId="3670"/>
    <cellStyle name="Normal 199 5 2 2" xfId="7802"/>
    <cellStyle name="Normal 199 5 2 2 2" xfId="16062"/>
    <cellStyle name="Normal 199 5 2 3" xfId="11931"/>
    <cellStyle name="Normal 199 5 3" xfId="5737"/>
    <cellStyle name="Normal 199 5 3 2" xfId="13997"/>
    <cellStyle name="Normal 199 5 4" xfId="9866"/>
    <cellStyle name="Normal 199 6" xfId="2290"/>
    <cellStyle name="Normal 199 6 2" xfId="6426"/>
    <cellStyle name="Normal 199 6 2 2" xfId="14686"/>
    <cellStyle name="Normal 199 6 3" xfId="10555"/>
    <cellStyle name="Normal 199 7" xfId="4360"/>
    <cellStyle name="Normal 199 7 2" xfId="12621"/>
    <cellStyle name="Normal 199 8" xfId="8490"/>
    <cellStyle name="Normal 2" xfId="1"/>
    <cellStyle name="Normal 2 2" xfId="229"/>
    <cellStyle name="Normal 2 2 2" xfId="230"/>
    <cellStyle name="Normal 2 2 2 2" xfId="926"/>
    <cellStyle name="Normal 2 2 2 2 2" xfId="927"/>
    <cellStyle name="Normal 2 2 2 2 2 2" xfId="2090"/>
    <cellStyle name="Normal 2 2 2 2 2 2 2" xfId="2091"/>
    <cellStyle name="Normal 2 2 2 2 3" xfId="1617"/>
    <cellStyle name="Normal 2 2 2 3" xfId="1616"/>
    <cellStyle name="Normal 2 2 2 3 2" xfId="2088"/>
    <cellStyle name="Normal 2 2 3" xfId="454"/>
    <cellStyle name="Normal 2 2 4" xfId="704"/>
    <cellStyle name="Normal 2 2 4 2" xfId="2087"/>
    <cellStyle name="Normal 2 2 4 2 2" xfId="2089"/>
    <cellStyle name="Normal 2 2 5" xfId="925"/>
    <cellStyle name="Normal 2 3" xfId="452"/>
    <cellStyle name="Normal 2 4" xfId="453"/>
    <cellStyle name="Normal 2 4 2" xfId="2536"/>
    <cellStyle name="Normal 2 5" xfId="2086"/>
    <cellStyle name="Normal 20" xfId="21"/>
    <cellStyle name="Normal 20 2" xfId="248"/>
    <cellStyle name="Normal 20 2 2" xfId="945"/>
    <cellStyle name="Normal 20 2 2 2" xfId="3023"/>
    <cellStyle name="Normal 20 2 2 2 2" xfId="7155"/>
    <cellStyle name="Normal 20 2 2 2 2 2" xfId="15415"/>
    <cellStyle name="Normal 20 2 2 2 3" xfId="11284"/>
    <cellStyle name="Normal 20 2 2 3" xfId="5090"/>
    <cellStyle name="Normal 20 2 2 3 2" xfId="13350"/>
    <cellStyle name="Normal 20 2 2 4" xfId="9219"/>
    <cellStyle name="Normal 20 2 3" xfId="1635"/>
    <cellStyle name="Normal 20 2 3 2" xfId="3711"/>
    <cellStyle name="Normal 20 2 3 2 2" xfId="7843"/>
    <cellStyle name="Normal 20 2 3 2 2 2" xfId="16103"/>
    <cellStyle name="Normal 20 2 3 2 3" xfId="11972"/>
    <cellStyle name="Normal 20 2 3 3" xfId="5778"/>
    <cellStyle name="Normal 20 2 3 3 2" xfId="14038"/>
    <cellStyle name="Normal 20 2 3 4" xfId="9907"/>
    <cellStyle name="Normal 20 2 4" xfId="2332"/>
    <cellStyle name="Normal 20 2 4 2" xfId="6467"/>
    <cellStyle name="Normal 20 2 4 2 2" xfId="14727"/>
    <cellStyle name="Normal 20 2 4 3" xfId="10596"/>
    <cellStyle name="Normal 20 2 5" xfId="4402"/>
    <cellStyle name="Normal 20 2 5 2" xfId="12662"/>
    <cellStyle name="Normal 20 2 6" xfId="8531"/>
    <cellStyle name="Normal 20 3" xfId="472"/>
    <cellStyle name="Normal 20 3 2" xfId="1169"/>
    <cellStyle name="Normal 20 3 2 2" xfId="3247"/>
    <cellStyle name="Normal 20 3 2 2 2" xfId="7379"/>
    <cellStyle name="Normal 20 3 2 2 2 2" xfId="15639"/>
    <cellStyle name="Normal 20 3 2 2 3" xfId="11508"/>
    <cellStyle name="Normal 20 3 2 3" xfId="5314"/>
    <cellStyle name="Normal 20 3 2 3 2" xfId="13574"/>
    <cellStyle name="Normal 20 3 2 4" xfId="9443"/>
    <cellStyle name="Normal 20 3 3" xfId="1855"/>
    <cellStyle name="Normal 20 3 3 2" xfId="3931"/>
    <cellStyle name="Normal 20 3 3 2 2" xfId="8063"/>
    <cellStyle name="Normal 20 3 3 2 2 2" xfId="16323"/>
    <cellStyle name="Normal 20 3 3 2 3" xfId="12192"/>
    <cellStyle name="Normal 20 3 3 3" xfId="5998"/>
    <cellStyle name="Normal 20 3 3 3 2" xfId="14258"/>
    <cellStyle name="Normal 20 3 3 4" xfId="10127"/>
    <cellStyle name="Normal 20 3 4" xfId="2554"/>
    <cellStyle name="Normal 20 3 4 2" xfId="6687"/>
    <cellStyle name="Normal 20 3 4 2 2" xfId="14947"/>
    <cellStyle name="Normal 20 3 4 3" xfId="10816"/>
    <cellStyle name="Normal 20 3 5" xfId="4622"/>
    <cellStyle name="Normal 20 3 5 2" xfId="12882"/>
    <cellStyle name="Normal 20 3 6" xfId="8751"/>
    <cellStyle name="Normal 20 4" xfId="722"/>
    <cellStyle name="Normal 20 4 2" xfId="2803"/>
    <cellStyle name="Normal 20 4 2 2" xfId="6935"/>
    <cellStyle name="Normal 20 4 2 2 2" xfId="15195"/>
    <cellStyle name="Normal 20 4 2 3" xfId="11064"/>
    <cellStyle name="Normal 20 4 3" xfId="4870"/>
    <cellStyle name="Normal 20 4 3 2" xfId="13130"/>
    <cellStyle name="Normal 20 4 4" xfId="8999"/>
    <cellStyle name="Normal 20 5" xfId="1413"/>
    <cellStyle name="Normal 20 5 2" xfId="3491"/>
    <cellStyle name="Normal 20 5 2 2" xfId="7623"/>
    <cellStyle name="Normal 20 5 2 2 2" xfId="15883"/>
    <cellStyle name="Normal 20 5 2 3" xfId="11752"/>
    <cellStyle name="Normal 20 5 3" xfId="5558"/>
    <cellStyle name="Normal 20 5 3 2" xfId="13818"/>
    <cellStyle name="Normal 20 5 4" xfId="9687"/>
    <cellStyle name="Normal 20 6" xfId="2111"/>
    <cellStyle name="Normal 20 6 2" xfId="6247"/>
    <cellStyle name="Normal 20 6 2 2" xfId="14507"/>
    <cellStyle name="Normal 20 6 3" xfId="10376"/>
    <cellStyle name="Normal 20 7" xfId="4181"/>
    <cellStyle name="Normal 20 7 2" xfId="12442"/>
    <cellStyle name="Normal 20 8" xfId="8311"/>
    <cellStyle name="Normal 200" xfId="201"/>
    <cellStyle name="Normal 200 2" xfId="428"/>
    <cellStyle name="Normal 200 2 2" xfId="1125"/>
    <cellStyle name="Normal 200 2 2 2" xfId="3203"/>
    <cellStyle name="Normal 200 2 2 2 2" xfId="7335"/>
    <cellStyle name="Normal 200 2 2 2 2 2" xfId="15595"/>
    <cellStyle name="Normal 200 2 2 2 3" xfId="11464"/>
    <cellStyle name="Normal 200 2 2 3" xfId="5270"/>
    <cellStyle name="Normal 200 2 2 3 2" xfId="13530"/>
    <cellStyle name="Normal 200 2 2 4" xfId="9399"/>
    <cellStyle name="Normal 200 2 3" xfId="1815"/>
    <cellStyle name="Normal 200 2 3 2" xfId="3891"/>
    <cellStyle name="Normal 200 2 3 2 2" xfId="8023"/>
    <cellStyle name="Normal 200 2 3 2 2 2" xfId="16283"/>
    <cellStyle name="Normal 200 2 3 2 3" xfId="12152"/>
    <cellStyle name="Normal 200 2 3 3" xfId="5958"/>
    <cellStyle name="Normal 200 2 3 3 2" xfId="14218"/>
    <cellStyle name="Normal 200 2 3 4" xfId="10087"/>
    <cellStyle name="Normal 200 2 4" xfId="2512"/>
    <cellStyle name="Normal 200 2 4 2" xfId="6647"/>
    <cellStyle name="Normal 200 2 4 2 2" xfId="14907"/>
    <cellStyle name="Normal 200 2 4 3" xfId="10776"/>
    <cellStyle name="Normal 200 2 5" xfId="4582"/>
    <cellStyle name="Normal 200 2 5 2" xfId="12842"/>
    <cellStyle name="Normal 200 2 6" xfId="8711"/>
    <cellStyle name="Normal 200 3" xfId="652"/>
    <cellStyle name="Normal 200 3 2" xfId="1349"/>
    <cellStyle name="Normal 200 3 2 2" xfId="3427"/>
    <cellStyle name="Normal 200 3 2 2 2" xfId="7559"/>
    <cellStyle name="Normal 200 3 2 2 2 2" xfId="15819"/>
    <cellStyle name="Normal 200 3 2 2 3" xfId="11688"/>
    <cellStyle name="Normal 200 3 2 3" xfId="5494"/>
    <cellStyle name="Normal 200 3 2 3 2" xfId="13754"/>
    <cellStyle name="Normal 200 3 2 4" xfId="9623"/>
    <cellStyle name="Normal 200 3 3" xfId="2035"/>
    <cellStyle name="Normal 200 3 3 2" xfId="4111"/>
    <cellStyle name="Normal 200 3 3 2 2" xfId="8243"/>
    <cellStyle name="Normal 200 3 3 2 2 2" xfId="16503"/>
    <cellStyle name="Normal 200 3 3 2 3" xfId="12372"/>
    <cellStyle name="Normal 200 3 3 3" xfId="6178"/>
    <cellStyle name="Normal 200 3 3 3 2" xfId="14438"/>
    <cellStyle name="Normal 200 3 3 4" xfId="10307"/>
    <cellStyle name="Normal 200 3 4" xfId="2734"/>
    <cellStyle name="Normal 200 3 4 2" xfId="6867"/>
    <cellStyle name="Normal 200 3 4 2 2" xfId="15127"/>
    <cellStyle name="Normal 200 3 4 3" xfId="10996"/>
    <cellStyle name="Normal 200 3 5" xfId="4802"/>
    <cellStyle name="Normal 200 3 5 2" xfId="13062"/>
    <cellStyle name="Normal 200 3 6" xfId="8931"/>
    <cellStyle name="Normal 200 4" xfId="902"/>
    <cellStyle name="Normal 200 4 2" xfId="2983"/>
    <cellStyle name="Normal 200 4 2 2" xfId="7115"/>
    <cellStyle name="Normal 200 4 2 2 2" xfId="15375"/>
    <cellStyle name="Normal 200 4 2 3" xfId="11244"/>
    <cellStyle name="Normal 200 4 3" xfId="5050"/>
    <cellStyle name="Normal 200 4 3 2" xfId="13310"/>
    <cellStyle name="Normal 200 4 4" xfId="9179"/>
    <cellStyle name="Normal 200 5" xfId="1593"/>
    <cellStyle name="Normal 200 5 2" xfId="3671"/>
    <cellStyle name="Normal 200 5 2 2" xfId="7803"/>
    <cellStyle name="Normal 200 5 2 2 2" xfId="16063"/>
    <cellStyle name="Normal 200 5 2 3" xfId="11932"/>
    <cellStyle name="Normal 200 5 3" xfId="5738"/>
    <cellStyle name="Normal 200 5 3 2" xfId="13998"/>
    <cellStyle name="Normal 200 5 4" xfId="9867"/>
    <cellStyle name="Normal 200 6" xfId="2291"/>
    <cellStyle name="Normal 200 6 2" xfId="6427"/>
    <cellStyle name="Normal 200 6 2 2" xfId="14687"/>
    <cellStyle name="Normal 200 6 3" xfId="10556"/>
    <cellStyle name="Normal 200 7" xfId="4361"/>
    <cellStyle name="Normal 200 7 2" xfId="12622"/>
    <cellStyle name="Normal 200 8" xfId="8491"/>
    <cellStyle name="Normal 201" xfId="202"/>
    <cellStyle name="Normal 201 2" xfId="429"/>
    <cellStyle name="Normal 201 2 2" xfId="1126"/>
    <cellStyle name="Normal 201 2 2 2" xfId="3204"/>
    <cellStyle name="Normal 201 2 2 2 2" xfId="7336"/>
    <cellStyle name="Normal 201 2 2 2 2 2" xfId="15596"/>
    <cellStyle name="Normal 201 2 2 2 3" xfId="11465"/>
    <cellStyle name="Normal 201 2 2 3" xfId="5271"/>
    <cellStyle name="Normal 201 2 2 3 2" xfId="13531"/>
    <cellStyle name="Normal 201 2 2 4" xfId="9400"/>
    <cellStyle name="Normal 201 2 3" xfId="1816"/>
    <cellStyle name="Normal 201 2 3 2" xfId="3892"/>
    <cellStyle name="Normal 201 2 3 2 2" xfId="8024"/>
    <cellStyle name="Normal 201 2 3 2 2 2" xfId="16284"/>
    <cellStyle name="Normal 201 2 3 2 3" xfId="12153"/>
    <cellStyle name="Normal 201 2 3 3" xfId="5959"/>
    <cellStyle name="Normal 201 2 3 3 2" xfId="14219"/>
    <cellStyle name="Normal 201 2 3 4" xfId="10088"/>
    <cellStyle name="Normal 201 2 4" xfId="2513"/>
    <cellStyle name="Normal 201 2 4 2" xfId="6648"/>
    <cellStyle name="Normal 201 2 4 2 2" xfId="14908"/>
    <cellStyle name="Normal 201 2 4 3" xfId="10777"/>
    <cellStyle name="Normal 201 2 5" xfId="4583"/>
    <cellStyle name="Normal 201 2 5 2" xfId="12843"/>
    <cellStyle name="Normal 201 2 6" xfId="8712"/>
    <cellStyle name="Normal 201 3" xfId="653"/>
    <cellStyle name="Normal 201 3 2" xfId="1350"/>
    <cellStyle name="Normal 201 3 2 2" xfId="3428"/>
    <cellStyle name="Normal 201 3 2 2 2" xfId="7560"/>
    <cellStyle name="Normal 201 3 2 2 2 2" xfId="15820"/>
    <cellStyle name="Normal 201 3 2 2 3" xfId="11689"/>
    <cellStyle name="Normal 201 3 2 3" xfId="5495"/>
    <cellStyle name="Normal 201 3 2 3 2" xfId="13755"/>
    <cellStyle name="Normal 201 3 2 4" xfId="9624"/>
    <cellStyle name="Normal 201 3 3" xfId="2036"/>
    <cellStyle name="Normal 201 3 3 2" xfId="4112"/>
    <cellStyle name="Normal 201 3 3 2 2" xfId="8244"/>
    <cellStyle name="Normal 201 3 3 2 2 2" xfId="16504"/>
    <cellStyle name="Normal 201 3 3 2 3" xfId="12373"/>
    <cellStyle name="Normal 201 3 3 3" xfId="6179"/>
    <cellStyle name="Normal 201 3 3 3 2" xfId="14439"/>
    <cellStyle name="Normal 201 3 3 4" xfId="10308"/>
    <cellStyle name="Normal 201 3 4" xfId="2735"/>
    <cellStyle name="Normal 201 3 4 2" xfId="6868"/>
    <cellStyle name="Normal 201 3 4 2 2" xfId="15128"/>
    <cellStyle name="Normal 201 3 4 3" xfId="10997"/>
    <cellStyle name="Normal 201 3 5" xfId="4803"/>
    <cellStyle name="Normal 201 3 5 2" xfId="13063"/>
    <cellStyle name="Normal 201 3 6" xfId="8932"/>
    <cellStyle name="Normal 201 4" xfId="903"/>
    <cellStyle name="Normal 201 4 2" xfId="2984"/>
    <cellStyle name="Normal 201 4 2 2" xfId="7116"/>
    <cellStyle name="Normal 201 4 2 2 2" xfId="15376"/>
    <cellStyle name="Normal 201 4 2 3" xfId="11245"/>
    <cellStyle name="Normal 201 4 3" xfId="5051"/>
    <cellStyle name="Normal 201 4 3 2" xfId="13311"/>
    <cellStyle name="Normal 201 4 4" xfId="9180"/>
    <cellStyle name="Normal 201 5" xfId="1594"/>
    <cellStyle name="Normal 201 5 2" xfId="3672"/>
    <cellStyle name="Normal 201 5 2 2" xfId="7804"/>
    <cellStyle name="Normal 201 5 2 2 2" xfId="16064"/>
    <cellStyle name="Normal 201 5 2 3" xfId="11933"/>
    <cellStyle name="Normal 201 5 3" xfId="5739"/>
    <cellStyle name="Normal 201 5 3 2" xfId="13999"/>
    <cellStyle name="Normal 201 5 4" xfId="9868"/>
    <cellStyle name="Normal 201 6" xfId="2292"/>
    <cellStyle name="Normal 201 6 2" xfId="6428"/>
    <cellStyle name="Normal 201 6 2 2" xfId="14688"/>
    <cellStyle name="Normal 201 6 3" xfId="10557"/>
    <cellStyle name="Normal 201 7" xfId="4362"/>
    <cellStyle name="Normal 201 7 2" xfId="12623"/>
    <cellStyle name="Normal 201 8" xfId="8492"/>
    <cellStyle name="Normal 202" xfId="203"/>
    <cellStyle name="Normal 202 2" xfId="430"/>
    <cellStyle name="Normal 202 2 2" xfId="1127"/>
    <cellStyle name="Normal 202 2 2 2" xfId="3205"/>
    <cellStyle name="Normal 202 2 2 2 2" xfId="7337"/>
    <cellStyle name="Normal 202 2 2 2 2 2" xfId="15597"/>
    <cellStyle name="Normal 202 2 2 2 3" xfId="11466"/>
    <cellStyle name="Normal 202 2 2 3" xfId="5272"/>
    <cellStyle name="Normal 202 2 2 3 2" xfId="13532"/>
    <cellStyle name="Normal 202 2 2 4" xfId="9401"/>
    <cellStyle name="Normal 202 2 3" xfId="1817"/>
    <cellStyle name="Normal 202 2 3 2" xfId="3893"/>
    <cellStyle name="Normal 202 2 3 2 2" xfId="8025"/>
    <cellStyle name="Normal 202 2 3 2 2 2" xfId="16285"/>
    <cellStyle name="Normal 202 2 3 2 3" xfId="12154"/>
    <cellStyle name="Normal 202 2 3 3" xfId="5960"/>
    <cellStyle name="Normal 202 2 3 3 2" xfId="14220"/>
    <cellStyle name="Normal 202 2 3 4" xfId="10089"/>
    <cellStyle name="Normal 202 2 4" xfId="2514"/>
    <cellStyle name="Normal 202 2 4 2" xfId="6649"/>
    <cellStyle name="Normal 202 2 4 2 2" xfId="14909"/>
    <cellStyle name="Normal 202 2 4 3" xfId="10778"/>
    <cellStyle name="Normal 202 2 5" xfId="4584"/>
    <cellStyle name="Normal 202 2 5 2" xfId="12844"/>
    <cellStyle name="Normal 202 2 6" xfId="8713"/>
    <cellStyle name="Normal 202 3" xfId="654"/>
    <cellStyle name="Normal 202 3 2" xfId="1351"/>
    <cellStyle name="Normal 202 3 2 2" xfId="3429"/>
    <cellStyle name="Normal 202 3 2 2 2" xfId="7561"/>
    <cellStyle name="Normal 202 3 2 2 2 2" xfId="15821"/>
    <cellStyle name="Normal 202 3 2 2 3" xfId="11690"/>
    <cellStyle name="Normal 202 3 2 3" xfId="5496"/>
    <cellStyle name="Normal 202 3 2 3 2" xfId="13756"/>
    <cellStyle name="Normal 202 3 2 4" xfId="9625"/>
    <cellStyle name="Normal 202 3 3" xfId="2037"/>
    <cellStyle name="Normal 202 3 3 2" xfId="4113"/>
    <cellStyle name="Normal 202 3 3 2 2" xfId="8245"/>
    <cellStyle name="Normal 202 3 3 2 2 2" xfId="16505"/>
    <cellStyle name="Normal 202 3 3 2 3" xfId="12374"/>
    <cellStyle name="Normal 202 3 3 3" xfId="6180"/>
    <cellStyle name="Normal 202 3 3 3 2" xfId="14440"/>
    <cellStyle name="Normal 202 3 3 4" xfId="10309"/>
    <cellStyle name="Normal 202 3 4" xfId="2736"/>
    <cellStyle name="Normal 202 3 4 2" xfId="6869"/>
    <cellStyle name="Normal 202 3 4 2 2" xfId="15129"/>
    <cellStyle name="Normal 202 3 4 3" xfId="10998"/>
    <cellStyle name="Normal 202 3 5" xfId="4804"/>
    <cellStyle name="Normal 202 3 5 2" xfId="13064"/>
    <cellStyle name="Normal 202 3 6" xfId="8933"/>
    <cellStyle name="Normal 202 4" xfId="904"/>
    <cellStyle name="Normal 202 4 2" xfId="2985"/>
    <cellStyle name="Normal 202 4 2 2" xfId="7117"/>
    <cellStyle name="Normal 202 4 2 2 2" xfId="15377"/>
    <cellStyle name="Normal 202 4 2 3" xfId="11246"/>
    <cellStyle name="Normal 202 4 3" xfId="5052"/>
    <cellStyle name="Normal 202 4 3 2" xfId="13312"/>
    <cellStyle name="Normal 202 4 4" xfId="9181"/>
    <cellStyle name="Normal 202 5" xfId="1595"/>
    <cellStyle name="Normal 202 5 2" xfId="3673"/>
    <cellStyle name="Normal 202 5 2 2" xfId="7805"/>
    <cellStyle name="Normal 202 5 2 2 2" xfId="16065"/>
    <cellStyle name="Normal 202 5 2 3" xfId="11934"/>
    <cellStyle name="Normal 202 5 3" xfId="5740"/>
    <cellStyle name="Normal 202 5 3 2" xfId="14000"/>
    <cellStyle name="Normal 202 5 4" xfId="9869"/>
    <cellStyle name="Normal 202 6" xfId="2293"/>
    <cellStyle name="Normal 202 6 2" xfId="6429"/>
    <cellStyle name="Normal 202 6 2 2" xfId="14689"/>
    <cellStyle name="Normal 202 6 3" xfId="10558"/>
    <cellStyle name="Normal 202 7" xfId="4363"/>
    <cellStyle name="Normal 202 7 2" xfId="12624"/>
    <cellStyle name="Normal 202 8" xfId="8493"/>
    <cellStyle name="Normal 203" xfId="204"/>
    <cellStyle name="Normal 203 2" xfId="431"/>
    <cellStyle name="Normal 203 2 2" xfId="1128"/>
    <cellStyle name="Normal 203 2 2 2" xfId="3206"/>
    <cellStyle name="Normal 203 2 2 2 2" xfId="7338"/>
    <cellStyle name="Normal 203 2 2 2 2 2" xfId="15598"/>
    <cellStyle name="Normal 203 2 2 2 3" xfId="11467"/>
    <cellStyle name="Normal 203 2 2 3" xfId="5273"/>
    <cellStyle name="Normal 203 2 2 3 2" xfId="13533"/>
    <cellStyle name="Normal 203 2 2 4" xfId="9402"/>
    <cellStyle name="Normal 203 2 3" xfId="1818"/>
    <cellStyle name="Normal 203 2 3 2" xfId="3894"/>
    <cellStyle name="Normal 203 2 3 2 2" xfId="8026"/>
    <cellStyle name="Normal 203 2 3 2 2 2" xfId="16286"/>
    <cellStyle name="Normal 203 2 3 2 3" xfId="12155"/>
    <cellStyle name="Normal 203 2 3 3" xfId="5961"/>
    <cellStyle name="Normal 203 2 3 3 2" xfId="14221"/>
    <cellStyle name="Normal 203 2 3 4" xfId="10090"/>
    <cellStyle name="Normal 203 2 4" xfId="2515"/>
    <cellStyle name="Normal 203 2 4 2" xfId="6650"/>
    <cellStyle name="Normal 203 2 4 2 2" xfId="14910"/>
    <cellStyle name="Normal 203 2 4 3" xfId="10779"/>
    <cellStyle name="Normal 203 2 5" xfId="4585"/>
    <cellStyle name="Normal 203 2 5 2" xfId="12845"/>
    <cellStyle name="Normal 203 2 6" xfId="8714"/>
    <cellStyle name="Normal 203 3" xfId="655"/>
    <cellStyle name="Normal 203 3 2" xfId="1352"/>
    <cellStyle name="Normal 203 3 2 2" xfId="3430"/>
    <cellStyle name="Normal 203 3 2 2 2" xfId="7562"/>
    <cellStyle name="Normal 203 3 2 2 2 2" xfId="15822"/>
    <cellStyle name="Normal 203 3 2 2 3" xfId="11691"/>
    <cellStyle name="Normal 203 3 2 3" xfId="5497"/>
    <cellStyle name="Normal 203 3 2 3 2" xfId="13757"/>
    <cellStyle name="Normal 203 3 2 4" xfId="9626"/>
    <cellStyle name="Normal 203 3 3" xfId="2038"/>
    <cellStyle name="Normal 203 3 3 2" xfId="4114"/>
    <cellStyle name="Normal 203 3 3 2 2" xfId="8246"/>
    <cellStyle name="Normal 203 3 3 2 2 2" xfId="16506"/>
    <cellStyle name="Normal 203 3 3 2 3" xfId="12375"/>
    <cellStyle name="Normal 203 3 3 3" xfId="6181"/>
    <cellStyle name="Normal 203 3 3 3 2" xfId="14441"/>
    <cellStyle name="Normal 203 3 3 4" xfId="10310"/>
    <cellStyle name="Normal 203 3 4" xfId="2737"/>
    <cellStyle name="Normal 203 3 4 2" xfId="6870"/>
    <cellStyle name="Normal 203 3 4 2 2" xfId="15130"/>
    <cellStyle name="Normal 203 3 4 3" xfId="10999"/>
    <cellStyle name="Normal 203 3 5" xfId="4805"/>
    <cellStyle name="Normal 203 3 5 2" xfId="13065"/>
    <cellStyle name="Normal 203 3 6" xfId="8934"/>
    <cellStyle name="Normal 203 4" xfId="905"/>
    <cellStyle name="Normal 203 4 2" xfId="2986"/>
    <cellStyle name="Normal 203 4 2 2" xfId="7118"/>
    <cellStyle name="Normal 203 4 2 2 2" xfId="15378"/>
    <cellStyle name="Normal 203 4 2 3" xfId="11247"/>
    <cellStyle name="Normal 203 4 3" xfId="5053"/>
    <cellStyle name="Normal 203 4 3 2" xfId="13313"/>
    <cellStyle name="Normal 203 4 4" xfId="9182"/>
    <cellStyle name="Normal 203 5" xfId="1596"/>
    <cellStyle name="Normal 203 5 2" xfId="3674"/>
    <cellStyle name="Normal 203 5 2 2" xfId="7806"/>
    <cellStyle name="Normal 203 5 2 2 2" xfId="16066"/>
    <cellStyle name="Normal 203 5 2 3" xfId="11935"/>
    <cellStyle name="Normal 203 5 3" xfId="5741"/>
    <cellStyle name="Normal 203 5 3 2" xfId="14001"/>
    <cellStyle name="Normal 203 5 4" xfId="9870"/>
    <cellStyle name="Normal 203 6" xfId="2294"/>
    <cellStyle name="Normal 203 6 2" xfId="6430"/>
    <cellStyle name="Normal 203 6 2 2" xfId="14690"/>
    <cellStyle name="Normal 203 6 3" xfId="10559"/>
    <cellStyle name="Normal 203 7" xfId="4364"/>
    <cellStyle name="Normal 203 7 2" xfId="12625"/>
    <cellStyle name="Normal 203 8" xfId="8494"/>
    <cellStyle name="Normal 204" xfId="205"/>
    <cellStyle name="Normal 204 2" xfId="432"/>
    <cellStyle name="Normal 204 2 2" xfId="1129"/>
    <cellStyle name="Normal 204 2 2 2" xfId="3207"/>
    <cellStyle name="Normal 204 2 2 2 2" xfId="7339"/>
    <cellStyle name="Normal 204 2 2 2 2 2" xfId="15599"/>
    <cellStyle name="Normal 204 2 2 2 3" xfId="11468"/>
    <cellStyle name="Normal 204 2 2 3" xfId="5274"/>
    <cellStyle name="Normal 204 2 2 3 2" xfId="13534"/>
    <cellStyle name="Normal 204 2 2 4" xfId="9403"/>
    <cellStyle name="Normal 204 2 3" xfId="1819"/>
    <cellStyle name="Normal 204 2 3 2" xfId="3895"/>
    <cellStyle name="Normal 204 2 3 2 2" xfId="8027"/>
    <cellStyle name="Normal 204 2 3 2 2 2" xfId="16287"/>
    <cellStyle name="Normal 204 2 3 2 3" xfId="12156"/>
    <cellStyle name="Normal 204 2 3 3" xfId="5962"/>
    <cellStyle name="Normal 204 2 3 3 2" xfId="14222"/>
    <cellStyle name="Normal 204 2 3 4" xfId="10091"/>
    <cellStyle name="Normal 204 2 4" xfId="2516"/>
    <cellStyle name="Normal 204 2 4 2" xfId="6651"/>
    <cellStyle name="Normal 204 2 4 2 2" xfId="14911"/>
    <cellStyle name="Normal 204 2 4 3" xfId="10780"/>
    <cellStyle name="Normal 204 2 5" xfId="4586"/>
    <cellStyle name="Normal 204 2 5 2" xfId="12846"/>
    <cellStyle name="Normal 204 2 6" xfId="8715"/>
    <cellStyle name="Normal 204 3" xfId="656"/>
    <cellStyle name="Normal 204 3 2" xfId="1353"/>
    <cellStyle name="Normal 204 3 2 2" xfId="3431"/>
    <cellStyle name="Normal 204 3 2 2 2" xfId="7563"/>
    <cellStyle name="Normal 204 3 2 2 2 2" xfId="15823"/>
    <cellStyle name="Normal 204 3 2 2 3" xfId="11692"/>
    <cellStyle name="Normal 204 3 2 3" xfId="5498"/>
    <cellStyle name="Normal 204 3 2 3 2" xfId="13758"/>
    <cellStyle name="Normal 204 3 2 4" xfId="9627"/>
    <cellStyle name="Normal 204 3 3" xfId="2039"/>
    <cellStyle name="Normal 204 3 3 2" xfId="4115"/>
    <cellStyle name="Normal 204 3 3 2 2" xfId="8247"/>
    <cellStyle name="Normal 204 3 3 2 2 2" xfId="16507"/>
    <cellStyle name="Normal 204 3 3 2 3" xfId="12376"/>
    <cellStyle name="Normal 204 3 3 3" xfId="6182"/>
    <cellStyle name="Normal 204 3 3 3 2" xfId="14442"/>
    <cellStyle name="Normal 204 3 3 4" xfId="10311"/>
    <cellStyle name="Normal 204 3 4" xfId="2738"/>
    <cellStyle name="Normal 204 3 4 2" xfId="6871"/>
    <cellStyle name="Normal 204 3 4 2 2" xfId="15131"/>
    <cellStyle name="Normal 204 3 4 3" xfId="11000"/>
    <cellStyle name="Normal 204 3 5" xfId="4806"/>
    <cellStyle name="Normal 204 3 5 2" xfId="13066"/>
    <cellStyle name="Normal 204 3 6" xfId="8935"/>
    <cellStyle name="Normal 204 4" xfId="906"/>
    <cellStyle name="Normal 204 4 2" xfId="2987"/>
    <cellStyle name="Normal 204 4 2 2" xfId="7119"/>
    <cellStyle name="Normal 204 4 2 2 2" xfId="15379"/>
    <cellStyle name="Normal 204 4 2 3" xfId="11248"/>
    <cellStyle name="Normal 204 4 3" xfId="5054"/>
    <cellStyle name="Normal 204 4 3 2" xfId="13314"/>
    <cellStyle name="Normal 204 4 4" xfId="9183"/>
    <cellStyle name="Normal 204 5" xfId="1597"/>
    <cellStyle name="Normal 204 5 2" xfId="3675"/>
    <cellStyle name="Normal 204 5 2 2" xfId="7807"/>
    <cellStyle name="Normal 204 5 2 2 2" xfId="16067"/>
    <cellStyle name="Normal 204 5 2 3" xfId="11936"/>
    <cellStyle name="Normal 204 5 3" xfId="5742"/>
    <cellStyle name="Normal 204 5 3 2" xfId="14002"/>
    <cellStyle name="Normal 204 5 4" xfId="9871"/>
    <cellStyle name="Normal 204 6" xfId="2295"/>
    <cellStyle name="Normal 204 6 2" xfId="6431"/>
    <cellStyle name="Normal 204 6 2 2" xfId="14691"/>
    <cellStyle name="Normal 204 6 3" xfId="10560"/>
    <cellStyle name="Normal 204 7" xfId="4365"/>
    <cellStyle name="Normal 204 7 2" xfId="12626"/>
    <cellStyle name="Normal 204 8" xfId="8495"/>
    <cellStyle name="Normal 205" xfId="206"/>
    <cellStyle name="Normal 205 2" xfId="433"/>
    <cellStyle name="Normal 205 2 2" xfId="1130"/>
    <cellStyle name="Normal 205 2 2 2" xfId="3208"/>
    <cellStyle name="Normal 205 2 2 2 2" xfId="7340"/>
    <cellStyle name="Normal 205 2 2 2 2 2" xfId="15600"/>
    <cellStyle name="Normal 205 2 2 2 3" xfId="11469"/>
    <cellStyle name="Normal 205 2 2 3" xfId="5275"/>
    <cellStyle name="Normal 205 2 2 3 2" xfId="13535"/>
    <cellStyle name="Normal 205 2 2 4" xfId="9404"/>
    <cellStyle name="Normal 205 2 3" xfId="1820"/>
    <cellStyle name="Normal 205 2 3 2" xfId="3896"/>
    <cellStyle name="Normal 205 2 3 2 2" xfId="8028"/>
    <cellStyle name="Normal 205 2 3 2 2 2" xfId="16288"/>
    <cellStyle name="Normal 205 2 3 2 3" xfId="12157"/>
    <cellStyle name="Normal 205 2 3 3" xfId="5963"/>
    <cellStyle name="Normal 205 2 3 3 2" xfId="14223"/>
    <cellStyle name="Normal 205 2 3 4" xfId="10092"/>
    <cellStyle name="Normal 205 2 4" xfId="2517"/>
    <cellStyle name="Normal 205 2 4 2" xfId="6652"/>
    <cellStyle name="Normal 205 2 4 2 2" xfId="14912"/>
    <cellStyle name="Normal 205 2 4 3" xfId="10781"/>
    <cellStyle name="Normal 205 2 5" xfId="4587"/>
    <cellStyle name="Normal 205 2 5 2" xfId="12847"/>
    <cellStyle name="Normal 205 2 6" xfId="8716"/>
    <cellStyle name="Normal 205 3" xfId="657"/>
    <cellStyle name="Normal 205 3 2" xfId="1354"/>
    <cellStyle name="Normal 205 3 2 2" xfId="3432"/>
    <cellStyle name="Normal 205 3 2 2 2" xfId="7564"/>
    <cellStyle name="Normal 205 3 2 2 2 2" xfId="15824"/>
    <cellStyle name="Normal 205 3 2 2 3" xfId="11693"/>
    <cellStyle name="Normal 205 3 2 3" xfId="5499"/>
    <cellStyle name="Normal 205 3 2 3 2" xfId="13759"/>
    <cellStyle name="Normal 205 3 2 4" xfId="9628"/>
    <cellStyle name="Normal 205 3 3" xfId="2040"/>
    <cellStyle name="Normal 205 3 3 2" xfId="4116"/>
    <cellStyle name="Normal 205 3 3 2 2" xfId="8248"/>
    <cellStyle name="Normal 205 3 3 2 2 2" xfId="16508"/>
    <cellStyle name="Normal 205 3 3 2 3" xfId="12377"/>
    <cellStyle name="Normal 205 3 3 3" xfId="6183"/>
    <cellStyle name="Normal 205 3 3 3 2" xfId="14443"/>
    <cellStyle name="Normal 205 3 3 4" xfId="10312"/>
    <cellStyle name="Normal 205 3 4" xfId="2739"/>
    <cellStyle name="Normal 205 3 4 2" xfId="6872"/>
    <cellStyle name="Normal 205 3 4 2 2" xfId="15132"/>
    <cellStyle name="Normal 205 3 4 3" xfId="11001"/>
    <cellStyle name="Normal 205 3 5" xfId="4807"/>
    <cellStyle name="Normal 205 3 5 2" xfId="13067"/>
    <cellStyle name="Normal 205 3 6" xfId="8936"/>
    <cellStyle name="Normal 205 4" xfId="907"/>
    <cellStyle name="Normal 205 4 2" xfId="2988"/>
    <cellStyle name="Normal 205 4 2 2" xfId="7120"/>
    <cellStyle name="Normal 205 4 2 2 2" xfId="15380"/>
    <cellStyle name="Normal 205 4 2 3" xfId="11249"/>
    <cellStyle name="Normal 205 4 3" xfId="5055"/>
    <cellStyle name="Normal 205 4 3 2" xfId="13315"/>
    <cellStyle name="Normal 205 4 4" xfId="9184"/>
    <cellStyle name="Normal 205 5" xfId="1598"/>
    <cellStyle name="Normal 205 5 2" xfId="3676"/>
    <cellStyle name="Normal 205 5 2 2" xfId="7808"/>
    <cellStyle name="Normal 205 5 2 2 2" xfId="16068"/>
    <cellStyle name="Normal 205 5 2 3" xfId="11937"/>
    <cellStyle name="Normal 205 5 3" xfId="5743"/>
    <cellStyle name="Normal 205 5 3 2" xfId="14003"/>
    <cellStyle name="Normal 205 5 4" xfId="9872"/>
    <cellStyle name="Normal 205 6" xfId="2296"/>
    <cellStyle name="Normal 205 6 2" xfId="6432"/>
    <cellStyle name="Normal 205 6 2 2" xfId="14692"/>
    <cellStyle name="Normal 205 6 3" xfId="10561"/>
    <cellStyle name="Normal 205 7" xfId="4366"/>
    <cellStyle name="Normal 205 7 2" xfId="12627"/>
    <cellStyle name="Normal 205 8" xfId="8496"/>
    <cellStyle name="Normal 206" xfId="207"/>
    <cellStyle name="Normal 206 2" xfId="434"/>
    <cellStyle name="Normal 206 2 2" xfId="1131"/>
    <cellStyle name="Normal 206 2 2 2" xfId="3209"/>
    <cellStyle name="Normal 206 2 2 2 2" xfId="7341"/>
    <cellStyle name="Normal 206 2 2 2 2 2" xfId="15601"/>
    <cellStyle name="Normal 206 2 2 2 3" xfId="11470"/>
    <cellStyle name="Normal 206 2 2 3" xfId="5276"/>
    <cellStyle name="Normal 206 2 2 3 2" xfId="13536"/>
    <cellStyle name="Normal 206 2 2 4" xfId="9405"/>
    <cellStyle name="Normal 206 2 3" xfId="1821"/>
    <cellStyle name="Normal 206 2 3 2" xfId="3897"/>
    <cellStyle name="Normal 206 2 3 2 2" xfId="8029"/>
    <cellStyle name="Normal 206 2 3 2 2 2" xfId="16289"/>
    <cellStyle name="Normal 206 2 3 2 3" xfId="12158"/>
    <cellStyle name="Normal 206 2 3 3" xfId="5964"/>
    <cellStyle name="Normal 206 2 3 3 2" xfId="14224"/>
    <cellStyle name="Normal 206 2 3 4" xfId="10093"/>
    <cellStyle name="Normal 206 2 4" xfId="2518"/>
    <cellStyle name="Normal 206 2 4 2" xfId="6653"/>
    <cellStyle name="Normal 206 2 4 2 2" xfId="14913"/>
    <cellStyle name="Normal 206 2 4 3" xfId="10782"/>
    <cellStyle name="Normal 206 2 5" xfId="4588"/>
    <cellStyle name="Normal 206 2 5 2" xfId="12848"/>
    <cellStyle name="Normal 206 2 6" xfId="8717"/>
    <cellStyle name="Normal 206 3" xfId="658"/>
    <cellStyle name="Normal 206 3 2" xfId="1355"/>
    <cellStyle name="Normal 206 3 2 2" xfId="3433"/>
    <cellStyle name="Normal 206 3 2 2 2" xfId="7565"/>
    <cellStyle name="Normal 206 3 2 2 2 2" xfId="15825"/>
    <cellStyle name="Normal 206 3 2 2 3" xfId="11694"/>
    <cellStyle name="Normal 206 3 2 3" xfId="5500"/>
    <cellStyle name="Normal 206 3 2 3 2" xfId="13760"/>
    <cellStyle name="Normal 206 3 2 4" xfId="9629"/>
    <cellStyle name="Normal 206 3 3" xfId="2041"/>
    <cellStyle name="Normal 206 3 3 2" xfId="4117"/>
    <cellStyle name="Normal 206 3 3 2 2" xfId="8249"/>
    <cellStyle name="Normal 206 3 3 2 2 2" xfId="16509"/>
    <cellStyle name="Normal 206 3 3 2 3" xfId="12378"/>
    <cellStyle name="Normal 206 3 3 3" xfId="6184"/>
    <cellStyle name="Normal 206 3 3 3 2" xfId="14444"/>
    <cellStyle name="Normal 206 3 3 4" xfId="10313"/>
    <cellStyle name="Normal 206 3 4" xfId="2740"/>
    <cellStyle name="Normal 206 3 4 2" xfId="6873"/>
    <cellStyle name="Normal 206 3 4 2 2" xfId="15133"/>
    <cellStyle name="Normal 206 3 4 3" xfId="11002"/>
    <cellStyle name="Normal 206 3 5" xfId="4808"/>
    <cellStyle name="Normal 206 3 5 2" xfId="13068"/>
    <cellStyle name="Normal 206 3 6" xfId="8937"/>
    <cellStyle name="Normal 206 4" xfId="908"/>
    <cellStyle name="Normal 206 4 2" xfId="2989"/>
    <cellStyle name="Normal 206 4 2 2" xfId="7121"/>
    <cellStyle name="Normal 206 4 2 2 2" xfId="15381"/>
    <cellStyle name="Normal 206 4 2 3" xfId="11250"/>
    <cellStyle name="Normal 206 4 3" xfId="5056"/>
    <cellStyle name="Normal 206 4 3 2" xfId="13316"/>
    <cellStyle name="Normal 206 4 4" xfId="9185"/>
    <cellStyle name="Normal 206 5" xfId="1599"/>
    <cellStyle name="Normal 206 5 2" xfId="3677"/>
    <cellStyle name="Normal 206 5 2 2" xfId="7809"/>
    <cellStyle name="Normal 206 5 2 2 2" xfId="16069"/>
    <cellStyle name="Normal 206 5 2 3" xfId="11938"/>
    <cellStyle name="Normal 206 5 3" xfId="5744"/>
    <cellStyle name="Normal 206 5 3 2" xfId="14004"/>
    <cellStyle name="Normal 206 5 4" xfId="9873"/>
    <cellStyle name="Normal 206 6" xfId="2297"/>
    <cellStyle name="Normal 206 6 2" xfId="6433"/>
    <cellStyle name="Normal 206 6 2 2" xfId="14693"/>
    <cellStyle name="Normal 206 6 3" xfId="10562"/>
    <cellStyle name="Normal 206 7" xfId="4367"/>
    <cellStyle name="Normal 206 7 2" xfId="12628"/>
    <cellStyle name="Normal 206 8" xfId="8497"/>
    <cellStyle name="Normal 207" xfId="208"/>
    <cellStyle name="Normal 207 2" xfId="435"/>
    <cellStyle name="Normal 207 2 2" xfId="1132"/>
    <cellStyle name="Normal 207 2 2 2" xfId="3210"/>
    <cellStyle name="Normal 207 2 2 2 2" xfId="7342"/>
    <cellStyle name="Normal 207 2 2 2 2 2" xfId="15602"/>
    <cellStyle name="Normal 207 2 2 2 3" xfId="11471"/>
    <cellStyle name="Normal 207 2 2 3" xfId="5277"/>
    <cellStyle name="Normal 207 2 2 3 2" xfId="13537"/>
    <cellStyle name="Normal 207 2 2 4" xfId="9406"/>
    <cellStyle name="Normal 207 2 3" xfId="1822"/>
    <cellStyle name="Normal 207 2 3 2" xfId="3898"/>
    <cellStyle name="Normal 207 2 3 2 2" xfId="8030"/>
    <cellStyle name="Normal 207 2 3 2 2 2" xfId="16290"/>
    <cellStyle name="Normal 207 2 3 2 3" xfId="12159"/>
    <cellStyle name="Normal 207 2 3 3" xfId="5965"/>
    <cellStyle name="Normal 207 2 3 3 2" xfId="14225"/>
    <cellStyle name="Normal 207 2 3 4" xfId="10094"/>
    <cellStyle name="Normal 207 2 4" xfId="2519"/>
    <cellStyle name="Normal 207 2 4 2" xfId="6654"/>
    <cellStyle name="Normal 207 2 4 2 2" xfId="14914"/>
    <cellStyle name="Normal 207 2 4 3" xfId="10783"/>
    <cellStyle name="Normal 207 2 5" xfId="4589"/>
    <cellStyle name="Normal 207 2 5 2" xfId="12849"/>
    <cellStyle name="Normal 207 2 6" xfId="8718"/>
    <cellStyle name="Normal 207 3" xfId="659"/>
    <cellStyle name="Normal 207 3 2" xfId="1356"/>
    <cellStyle name="Normal 207 3 2 2" xfId="3434"/>
    <cellStyle name="Normal 207 3 2 2 2" xfId="7566"/>
    <cellStyle name="Normal 207 3 2 2 2 2" xfId="15826"/>
    <cellStyle name="Normal 207 3 2 2 3" xfId="11695"/>
    <cellStyle name="Normal 207 3 2 3" xfId="5501"/>
    <cellStyle name="Normal 207 3 2 3 2" xfId="13761"/>
    <cellStyle name="Normal 207 3 2 4" xfId="9630"/>
    <cellStyle name="Normal 207 3 3" xfId="2042"/>
    <cellStyle name="Normal 207 3 3 2" xfId="4118"/>
    <cellStyle name="Normal 207 3 3 2 2" xfId="8250"/>
    <cellStyle name="Normal 207 3 3 2 2 2" xfId="16510"/>
    <cellStyle name="Normal 207 3 3 2 3" xfId="12379"/>
    <cellStyle name="Normal 207 3 3 3" xfId="6185"/>
    <cellStyle name="Normal 207 3 3 3 2" xfId="14445"/>
    <cellStyle name="Normal 207 3 3 4" xfId="10314"/>
    <cellStyle name="Normal 207 3 4" xfId="2741"/>
    <cellStyle name="Normal 207 3 4 2" xfId="6874"/>
    <cellStyle name="Normal 207 3 4 2 2" xfId="15134"/>
    <cellStyle name="Normal 207 3 4 3" xfId="11003"/>
    <cellStyle name="Normal 207 3 5" xfId="4809"/>
    <cellStyle name="Normal 207 3 5 2" xfId="13069"/>
    <cellStyle name="Normal 207 3 6" xfId="8938"/>
    <cellStyle name="Normal 207 4" xfId="909"/>
    <cellStyle name="Normal 207 4 2" xfId="2990"/>
    <cellStyle name="Normal 207 4 2 2" xfId="7122"/>
    <cellStyle name="Normal 207 4 2 2 2" xfId="15382"/>
    <cellStyle name="Normal 207 4 2 3" xfId="11251"/>
    <cellStyle name="Normal 207 4 3" xfId="5057"/>
    <cellStyle name="Normal 207 4 3 2" xfId="13317"/>
    <cellStyle name="Normal 207 4 4" xfId="9186"/>
    <cellStyle name="Normal 207 5" xfId="1600"/>
    <cellStyle name="Normal 207 5 2" xfId="3678"/>
    <cellStyle name="Normal 207 5 2 2" xfId="7810"/>
    <cellStyle name="Normal 207 5 2 2 2" xfId="16070"/>
    <cellStyle name="Normal 207 5 2 3" xfId="11939"/>
    <cellStyle name="Normal 207 5 3" xfId="5745"/>
    <cellStyle name="Normal 207 5 3 2" xfId="14005"/>
    <cellStyle name="Normal 207 5 4" xfId="9874"/>
    <cellStyle name="Normal 207 6" xfId="2298"/>
    <cellStyle name="Normal 207 6 2" xfId="6434"/>
    <cellStyle name="Normal 207 6 2 2" xfId="14694"/>
    <cellStyle name="Normal 207 6 3" xfId="10563"/>
    <cellStyle name="Normal 207 7" xfId="4368"/>
    <cellStyle name="Normal 207 7 2" xfId="12629"/>
    <cellStyle name="Normal 207 8" xfId="8498"/>
    <cellStyle name="Normal 208" xfId="209"/>
    <cellStyle name="Normal 208 2" xfId="436"/>
    <cellStyle name="Normal 208 2 2" xfId="1133"/>
    <cellStyle name="Normal 208 2 2 2" xfId="3211"/>
    <cellStyle name="Normal 208 2 2 2 2" xfId="7343"/>
    <cellStyle name="Normal 208 2 2 2 2 2" xfId="15603"/>
    <cellStyle name="Normal 208 2 2 2 3" xfId="11472"/>
    <cellStyle name="Normal 208 2 2 3" xfId="5278"/>
    <cellStyle name="Normal 208 2 2 3 2" xfId="13538"/>
    <cellStyle name="Normal 208 2 2 4" xfId="9407"/>
    <cellStyle name="Normal 208 2 3" xfId="1823"/>
    <cellStyle name="Normal 208 2 3 2" xfId="3899"/>
    <cellStyle name="Normal 208 2 3 2 2" xfId="8031"/>
    <cellStyle name="Normal 208 2 3 2 2 2" xfId="16291"/>
    <cellStyle name="Normal 208 2 3 2 3" xfId="12160"/>
    <cellStyle name="Normal 208 2 3 3" xfId="5966"/>
    <cellStyle name="Normal 208 2 3 3 2" xfId="14226"/>
    <cellStyle name="Normal 208 2 3 4" xfId="10095"/>
    <cellStyle name="Normal 208 2 4" xfId="2520"/>
    <cellStyle name="Normal 208 2 4 2" xfId="6655"/>
    <cellStyle name="Normal 208 2 4 2 2" xfId="14915"/>
    <cellStyle name="Normal 208 2 4 3" xfId="10784"/>
    <cellStyle name="Normal 208 2 5" xfId="4590"/>
    <cellStyle name="Normal 208 2 5 2" xfId="12850"/>
    <cellStyle name="Normal 208 2 6" xfId="8719"/>
    <cellStyle name="Normal 208 3" xfId="660"/>
    <cellStyle name="Normal 208 3 2" xfId="1357"/>
    <cellStyle name="Normal 208 3 2 2" xfId="3435"/>
    <cellStyle name="Normal 208 3 2 2 2" xfId="7567"/>
    <cellStyle name="Normal 208 3 2 2 2 2" xfId="15827"/>
    <cellStyle name="Normal 208 3 2 2 3" xfId="11696"/>
    <cellStyle name="Normal 208 3 2 3" xfId="5502"/>
    <cellStyle name="Normal 208 3 2 3 2" xfId="13762"/>
    <cellStyle name="Normal 208 3 2 4" xfId="9631"/>
    <cellStyle name="Normal 208 3 3" xfId="2043"/>
    <cellStyle name="Normal 208 3 3 2" xfId="4119"/>
    <cellStyle name="Normal 208 3 3 2 2" xfId="8251"/>
    <cellStyle name="Normal 208 3 3 2 2 2" xfId="16511"/>
    <cellStyle name="Normal 208 3 3 2 3" xfId="12380"/>
    <cellStyle name="Normal 208 3 3 3" xfId="6186"/>
    <cellStyle name="Normal 208 3 3 3 2" xfId="14446"/>
    <cellStyle name="Normal 208 3 3 4" xfId="10315"/>
    <cellStyle name="Normal 208 3 4" xfId="2742"/>
    <cellStyle name="Normal 208 3 4 2" xfId="6875"/>
    <cellStyle name="Normal 208 3 4 2 2" xfId="15135"/>
    <cellStyle name="Normal 208 3 4 3" xfId="11004"/>
    <cellStyle name="Normal 208 3 5" xfId="4810"/>
    <cellStyle name="Normal 208 3 5 2" xfId="13070"/>
    <cellStyle name="Normal 208 3 6" xfId="8939"/>
    <cellStyle name="Normal 208 4" xfId="910"/>
    <cellStyle name="Normal 208 4 2" xfId="2991"/>
    <cellStyle name="Normal 208 4 2 2" xfId="7123"/>
    <cellStyle name="Normal 208 4 2 2 2" xfId="15383"/>
    <cellStyle name="Normal 208 4 2 3" xfId="11252"/>
    <cellStyle name="Normal 208 4 3" xfId="5058"/>
    <cellStyle name="Normal 208 4 3 2" xfId="13318"/>
    <cellStyle name="Normal 208 4 4" xfId="9187"/>
    <cellStyle name="Normal 208 5" xfId="1601"/>
    <cellStyle name="Normal 208 5 2" xfId="3679"/>
    <cellStyle name="Normal 208 5 2 2" xfId="7811"/>
    <cellStyle name="Normal 208 5 2 2 2" xfId="16071"/>
    <cellStyle name="Normal 208 5 2 3" xfId="11940"/>
    <cellStyle name="Normal 208 5 3" xfId="5746"/>
    <cellStyle name="Normal 208 5 3 2" xfId="14006"/>
    <cellStyle name="Normal 208 5 4" xfId="9875"/>
    <cellStyle name="Normal 208 6" xfId="2299"/>
    <cellStyle name="Normal 208 6 2" xfId="6435"/>
    <cellStyle name="Normal 208 6 2 2" xfId="14695"/>
    <cellStyle name="Normal 208 6 3" xfId="10564"/>
    <cellStyle name="Normal 208 7" xfId="4369"/>
    <cellStyle name="Normal 208 7 2" xfId="12630"/>
    <cellStyle name="Normal 208 8" xfId="8499"/>
    <cellStyle name="Normal 209" xfId="210"/>
    <cellStyle name="Normal 209 2" xfId="437"/>
    <cellStyle name="Normal 209 2 2" xfId="1134"/>
    <cellStyle name="Normal 209 2 2 2" xfId="3212"/>
    <cellStyle name="Normal 209 2 2 2 2" xfId="7344"/>
    <cellStyle name="Normal 209 2 2 2 2 2" xfId="15604"/>
    <cellStyle name="Normal 209 2 2 2 3" xfId="11473"/>
    <cellStyle name="Normal 209 2 2 3" xfId="5279"/>
    <cellStyle name="Normal 209 2 2 3 2" xfId="13539"/>
    <cellStyle name="Normal 209 2 2 4" xfId="9408"/>
    <cellStyle name="Normal 209 2 3" xfId="1824"/>
    <cellStyle name="Normal 209 2 3 2" xfId="3900"/>
    <cellStyle name="Normal 209 2 3 2 2" xfId="8032"/>
    <cellStyle name="Normal 209 2 3 2 2 2" xfId="16292"/>
    <cellStyle name="Normal 209 2 3 2 3" xfId="12161"/>
    <cellStyle name="Normal 209 2 3 3" xfId="5967"/>
    <cellStyle name="Normal 209 2 3 3 2" xfId="14227"/>
    <cellStyle name="Normal 209 2 3 4" xfId="10096"/>
    <cellStyle name="Normal 209 2 4" xfId="2521"/>
    <cellStyle name="Normal 209 2 4 2" xfId="6656"/>
    <cellStyle name="Normal 209 2 4 2 2" xfId="14916"/>
    <cellStyle name="Normal 209 2 4 3" xfId="10785"/>
    <cellStyle name="Normal 209 2 5" xfId="4591"/>
    <cellStyle name="Normal 209 2 5 2" xfId="12851"/>
    <cellStyle name="Normal 209 2 6" xfId="8720"/>
    <cellStyle name="Normal 209 3" xfId="661"/>
    <cellStyle name="Normal 209 3 2" xfId="1358"/>
    <cellStyle name="Normal 209 3 2 2" xfId="3436"/>
    <cellStyle name="Normal 209 3 2 2 2" xfId="7568"/>
    <cellStyle name="Normal 209 3 2 2 2 2" xfId="15828"/>
    <cellStyle name="Normal 209 3 2 2 3" xfId="11697"/>
    <cellStyle name="Normal 209 3 2 3" xfId="5503"/>
    <cellStyle name="Normal 209 3 2 3 2" xfId="13763"/>
    <cellStyle name="Normal 209 3 2 4" xfId="9632"/>
    <cellStyle name="Normal 209 3 3" xfId="2044"/>
    <cellStyle name="Normal 209 3 3 2" xfId="4120"/>
    <cellStyle name="Normal 209 3 3 2 2" xfId="8252"/>
    <cellStyle name="Normal 209 3 3 2 2 2" xfId="16512"/>
    <cellStyle name="Normal 209 3 3 2 3" xfId="12381"/>
    <cellStyle name="Normal 209 3 3 3" xfId="6187"/>
    <cellStyle name="Normal 209 3 3 3 2" xfId="14447"/>
    <cellStyle name="Normal 209 3 3 4" xfId="10316"/>
    <cellStyle name="Normal 209 3 4" xfId="2743"/>
    <cellStyle name="Normal 209 3 4 2" xfId="6876"/>
    <cellStyle name="Normal 209 3 4 2 2" xfId="15136"/>
    <cellStyle name="Normal 209 3 4 3" xfId="11005"/>
    <cellStyle name="Normal 209 3 5" xfId="4811"/>
    <cellStyle name="Normal 209 3 5 2" xfId="13071"/>
    <cellStyle name="Normal 209 3 6" xfId="8940"/>
    <cellStyle name="Normal 209 4" xfId="911"/>
    <cellStyle name="Normal 209 4 2" xfId="2992"/>
    <cellStyle name="Normal 209 4 2 2" xfId="7124"/>
    <cellStyle name="Normal 209 4 2 2 2" xfId="15384"/>
    <cellStyle name="Normal 209 4 2 3" xfId="11253"/>
    <cellStyle name="Normal 209 4 3" xfId="5059"/>
    <cellStyle name="Normal 209 4 3 2" xfId="13319"/>
    <cellStyle name="Normal 209 4 4" xfId="9188"/>
    <cellStyle name="Normal 209 5" xfId="1602"/>
    <cellStyle name="Normal 209 5 2" xfId="3680"/>
    <cellStyle name="Normal 209 5 2 2" xfId="7812"/>
    <cellStyle name="Normal 209 5 2 2 2" xfId="16072"/>
    <cellStyle name="Normal 209 5 2 3" xfId="11941"/>
    <cellStyle name="Normal 209 5 3" xfId="5747"/>
    <cellStyle name="Normal 209 5 3 2" xfId="14007"/>
    <cellStyle name="Normal 209 5 4" xfId="9876"/>
    <cellStyle name="Normal 209 6" xfId="2300"/>
    <cellStyle name="Normal 209 6 2" xfId="6436"/>
    <cellStyle name="Normal 209 6 2 2" xfId="14696"/>
    <cellStyle name="Normal 209 6 3" xfId="10565"/>
    <cellStyle name="Normal 209 7" xfId="4370"/>
    <cellStyle name="Normal 209 7 2" xfId="12631"/>
    <cellStyle name="Normal 209 8" xfId="8500"/>
    <cellStyle name="Normal 21" xfId="22"/>
    <cellStyle name="Normal 21 2" xfId="249"/>
    <cellStyle name="Normal 21 2 2" xfId="946"/>
    <cellStyle name="Normal 21 2 2 2" xfId="3024"/>
    <cellStyle name="Normal 21 2 2 2 2" xfId="7156"/>
    <cellStyle name="Normal 21 2 2 2 2 2" xfId="15416"/>
    <cellStyle name="Normal 21 2 2 2 3" xfId="11285"/>
    <cellStyle name="Normal 21 2 2 3" xfId="5091"/>
    <cellStyle name="Normal 21 2 2 3 2" xfId="13351"/>
    <cellStyle name="Normal 21 2 2 4" xfId="9220"/>
    <cellStyle name="Normal 21 2 3" xfId="1636"/>
    <cellStyle name="Normal 21 2 3 2" xfId="3712"/>
    <cellStyle name="Normal 21 2 3 2 2" xfId="7844"/>
    <cellStyle name="Normal 21 2 3 2 2 2" xfId="16104"/>
    <cellStyle name="Normal 21 2 3 2 3" xfId="11973"/>
    <cellStyle name="Normal 21 2 3 3" xfId="5779"/>
    <cellStyle name="Normal 21 2 3 3 2" xfId="14039"/>
    <cellStyle name="Normal 21 2 3 4" xfId="9908"/>
    <cellStyle name="Normal 21 2 4" xfId="2333"/>
    <cellStyle name="Normal 21 2 4 2" xfId="6468"/>
    <cellStyle name="Normal 21 2 4 2 2" xfId="14728"/>
    <cellStyle name="Normal 21 2 4 3" xfId="10597"/>
    <cellStyle name="Normal 21 2 5" xfId="4403"/>
    <cellStyle name="Normal 21 2 5 2" xfId="12663"/>
    <cellStyle name="Normal 21 2 6" xfId="8532"/>
    <cellStyle name="Normal 21 3" xfId="473"/>
    <cellStyle name="Normal 21 3 2" xfId="1170"/>
    <cellStyle name="Normal 21 3 2 2" xfId="3248"/>
    <cellStyle name="Normal 21 3 2 2 2" xfId="7380"/>
    <cellStyle name="Normal 21 3 2 2 2 2" xfId="15640"/>
    <cellStyle name="Normal 21 3 2 2 3" xfId="11509"/>
    <cellStyle name="Normal 21 3 2 3" xfId="5315"/>
    <cellStyle name="Normal 21 3 2 3 2" xfId="13575"/>
    <cellStyle name="Normal 21 3 2 4" xfId="9444"/>
    <cellStyle name="Normal 21 3 3" xfId="1856"/>
    <cellStyle name="Normal 21 3 3 2" xfId="3932"/>
    <cellStyle name="Normal 21 3 3 2 2" xfId="8064"/>
    <cellStyle name="Normal 21 3 3 2 2 2" xfId="16324"/>
    <cellStyle name="Normal 21 3 3 2 3" xfId="12193"/>
    <cellStyle name="Normal 21 3 3 3" xfId="5999"/>
    <cellStyle name="Normal 21 3 3 3 2" xfId="14259"/>
    <cellStyle name="Normal 21 3 3 4" xfId="10128"/>
    <cellStyle name="Normal 21 3 4" xfId="2555"/>
    <cellStyle name="Normal 21 3 4 2" xfId="6688"/>
    <cellStyle name="Normal 21 3 4 2 2" xfId="14948"/>
    <cellStyle name="Normal 21 3 4 3" xfId="10817"/>
    <cellStyle name="Normal 21 3 5" xfId="4623"/>
    <cellStyle name="Normal 21 3 5 2" xfId="12883"/>
    <cellStyle name="Normal 21 3 6" xfId="8752"/>
    <cellStyle name="Normal 21 4" xfId="723"/>
    <cellStyle name="Normal 21 4 2" xfId="2804"/>
    <cellStyle name="Normal 21 4 2 2" xfId="6936"/>
    <cellStyle name="Normal 21 4 2 2 2" xfId="15196"/>
    <cellStyle name="Normal 21 4 2 3" xfId="11065"/>
    <cellStyle name="Normal 21 4 3" xfId="4871"/>
    <cellStyle name="Normal 21 4 3 2" xfId="13131"/>
    <cellStyle name="Normal 21 4 4" xfId="9000"/>
    <cellStyle name="Normal 21 5" xfId="1414"/>
    <cellStyle name="Normal 21 5 2" xfId="3492"/>
    <cellStyle name="Normal 21 5 2 2" xfId="7624"/>
    <cellStyle name="Normal 21 5 2 2 2" xfId="15884"/>
    <cellStyle name="Normal 21 5 2 3" xfId="11753"/>
    <cellStyle name="Normal 21 5 3" xfId="5559"/>
    <cellStyle name="Normal 21 5 3 2" xfId="13819"/>
    <cellStyle name="Normal 21 5 4" xfId="9688"/>
    <cellStyle name="Normal 21 6" xfId="2112"/>
    <cellStyle name="Normal 21 6 2" xfId="6248"/>
    <cellStyle name="Normal 21 6 2 2" xfId="14508"/>
    <cellStyle name="Normal 21 6 3" xfId="10377"/>
    <cellStyle name="Normal 21 7" xfId="4182"/>
    <cellStyle name="Normal 21 7 2" xfId="12443"/>
    <cellStyle name="Normal 21 8" xfId="8312"/>
    <cellStyle name="Normal 210" xfId="211"/>
    <cellStyle name="Normal 210 2" xfId="438"/>
    <cellStyle name="Normal 210 2 2" xfId="1135"/>
    <cellStyle name="Normal 210 2 2 2" xfId="3213"/>
    <cellStyle name="Normal 210 2 2 2 2" xfId="7345"/>
    <cellStyle name="Normal 210 2 2 2 2 2" xfId="15605"/>
    <cellStyle name="Normal 210 2 2 2 3" xfId="11474"/>
    <cellStyle name="Normal 210 2 2 3" xfId="5280"/>
    <cellStyle name="Normal 210 2 2 3 2" xfId="13540"/>
    <cellStyle name="Normal 210 2 2 4" xfId="9409"/>
    <cellStyle name="Normal 210 2 3" xfId="1825"/>
    <cellStyle name="Normal 210 2 3 2" xfId="3901"/>
    <cellStyle name="Normal 210 2 3 2 2" xfId="8033"/>
    <cellStyle name="Normal 210 2 3 2 2 2" xfId="16293"/>
    <cellStyle name="Normal 210 2 3 2 3" xfId="12162"/>
    <cellStyle name="Normal 210 2 3 3" xfId="5968"/>
    <cellStyle name="Normal 210 2 3 3 2" xfId="14228"/>
    <cellStyle name="Normal 210 2 3 4" xfId="10097"/>
    <cellStyle name="Normal 210 2 4" xfId="2522"/>
    <cellStyle name="Normal 210 2 4 2" xfId="6657"/>
    <cellStyle name="Normal 210 2 4 2 2" xfId="14917"/>
    <cellStyle name="Normal 210 2 4 3" xfId="10786"/>
    <cellStyle name="Normal 210 2 5" xfId="4592"/>
    <cellStyle name="Normal 210 2 5 2" xfId="12852"/>
    <cellStyle name="Normal 210 2 6" xfId="8721"/>
    <cellStyle name="Normal 210 3" xfId="662"/>
    <cellStyle name="Normal 210 3 2" xfId="1359"/>
    <cellStyle name="Normal 210 3 2 2" xfId="3437"/>
    <cellStyle name="Normal 210 3 2 2 2" xfId="7569"/>
    <cellStyle name="Normal 210 3 2 2 2 2" xfId="15829"/>
    <cellStyle name="Normal 210 3 2 2 3" xfId="11698"/>
    <cellStyle name="Normal 210 3 2 3" xfId="5504"/>
    <cellStyle name="Normal 210 3 2 3 2" xfId="13764"/>
    <cellStyle name="Normal 210 3 2 4" xfId="9633"/>
    <cellStyle name="Normal 210 3 3" xfId="2045"/>
    <cellStyle name="Normal 210 3 3 2" xfId="4121"/>
    <cellStyle name="Normal 210 3 3 2 2" xfId="8253"/>
    <cellStyle name="Normal 210 3 3 2 2 2" xfId="16513"/>
    <cellStyle name="Normal 210 3 3 2 3" xfId="12382"/>
    <cellStyle name="Normal 210 3 3 3" xfId="6188"/>
    <cellStyle name="Normal 210 3 3 3 2" xfId="14448"/>
    <cellStyle name="Normal 210 3 3 4" xfId="10317"/>
    <cellStyle name="Normal 210 3 4" xfId="2744"/>
    <cellStyle name="Normal 210 3 4 2" xfId="6877"/>
    <cellStyle name="Normal 210 3 4 2 2" xfId="15137"/>
    <cellStyle name="Normal 210 3 4 3" xfId="11006"/>
    <cellStyle name="Normal 210 3 5" xfId="4812"/>
    <cellStyle name="Normal 210 3 5 2" xfId="13072"/>
    <cellStyle name="Normal 210 3 6" xfId="8941"/>
    <cellStyle name="Normal 210 4" xfId="912"/>
    <cellStyle name="Normal 210 4 2" xfId="2993"/>
    <cellStyle name="Normal 210 4 2 2" xfId="7125"/>
    <cellStyle name="Normal 210 4 2 2 2" xfId="15385"/>
    <cellStyle name="Normal 210 4 2 3" xfId="11254"/>
    <cellStyle name="Normal 210 4 3" xfId="5060"/>
    <cellStyle name="Normal 210 4 3 2" xfId="13320"/>
    <cellStyle name="Normal 210 4 4" xfId="9189"/>
    <cellStyle name="Normal 210 5" xfId="1603"/>
    <cellStyle name="Normal 210 5 2" xfId="3681"/>
    <cellStyle name="Normal 210 5 2 2" xfId="7813"/>
    <cellStyle name="Normal 210 5 2 2 2" xfId="16073"/>
    <cellStyle name="Normal 210 5 2 3" xfId="11942"/>
    <cellStyle name="Normal 210 5 3" xfId="5748"/>
    <cellStyle name="Normal 210 5 3 2" xfId="14008"/>
    <cellStyle name="Normal 210 5 4" xfId="9877"/>
    <cellStyle name="Normal 210 6" xfId="2301"/>
    <cellStyle name="Normal 210 6 2" xfId="6437"/>
    <cellStyle name="Normal 210 6 2 2" xfId="14697"/>
    <cellStyle name="Normal 210 6 3" xfId="10566"/>
    <cellStyle name="Normal 210 7" xfId="4371"/>
    <cellStyle name="Normal 210 7 2" xfId="12632"/>
    <cellStyle name="Normal 210 8" xfId="8501"/>
    <cellStyle name="Normal 211" xfId="212"/>
    <cellStyle name="Normal 211 2" xfId="439"/>
    <cellStyle name="Normal 211 2 2" xfId="1136"/>
    <cellStyle name="Normal 211 2 2 2" xfId="3214"/>
    <cellStyle name="Normal 211 2 2 2 2" xfId="7346"/>
    <cellStyle name="Normal 211 2 2 2 2 2" xfId="15606"/>
    <cellStyle name="Normal 211 2 2 2 3" xfId="11475"/>
    <cellStyle name="Normal 211 2 2 3" xfId="5281"/>
    <cellStyle name="Normal 211 2 2 3 2" xfId="13541"/>
    <cellStyle name="Normal 211 2 2 4" xfId="9410"/>
    <cellStyle name="Normal 211 2 3" xfId="1826"/>
    <cellStyle name="Normal 211 2 3 2" xfId="3902"/>
    <cellStyle name="Normal 211 2 3 2 2" xfId="8034"/>
    <cellStyle name="Normal 211 2 3 2 2 2" xfId="16294"/>
    <cellStyle name="Normal 211 2 3 2 3" xfId="12163"/>
    <cellStyle name="Normal 211 2 3 3" xfId="5969"/>
    <cellStyle name="Normal 211 2 3 3 2" xfId="14229"/>
    <cellStyle name="Normal 211 2 3 4" xfId="10098"/>
    <cellStyle name="Normal 211 2 4" xfId="2523"/>
    <cellStyle name="Normal 211 2 4 2" xfId="6658"/>
    <cellStyle name="Normal 211 2 4 2 2" xfId="14918"/>
    <cellStyle name="Normal 211 2 4 3" xfId="10787"/>
    <cellStyle name="Normal 211 2 5" xfId="4593"/>
    <cellStyle name="Normal 211 2 5 2" xfId="12853"/>
    <cellStyle name="Normal 211 2 6" xfId="8722"/>
    <cellStyle name="Normal 211 3" xfId="663"/>
    <cellStyle name="Normal 211 3 2" xfId="1360"/>
    <cellStyle name="Normal 211 3 2 2" xfId="3438"/>
    <cellStyle name="Normal 211 3 2 2 2" xfId="7570"/>
    <cellStyle name="Normal 211 3 2 2 2 2" xfId="15830"/>
    <cellStyle name="Normal 211 3 2 2 3" xfId="11699"/>
    <cellStyle name="Normal 211 3 2 3" xfId="5505"/>
    <cellStyle name="Normal 211 3 2 3 2" xfId="13765"/>
    <cellStyle name="Normal 211 3 2 4" xfId="9634"/>
    <cellStyle name="Normal 211 3 3" xfId="2046"/>
    <cellStyle name="Normal 211 3 3 2" xfId="4122"/>
    <cellStyle name="Normal 211 3 3 2 2" xfId="8254"/>
    <cellStyle name="Normal 211 3 3 2 2 2" xfId="16514"/>
    <cellStyle name="Normal 211 3 3 2 3" xfId="12383"/>
    <cellStyle name="Normal 211 3 3 3" xfId="6189"/>
    <cellStyle name="Normal 211 3 3 3 2" xfId="14449"/>
    <cellStyle name="Normal 211 3 3 4" xfId="10318"/>
    <cellStyle name="Normal 211 3 4" xfId="2745"/>
    <cellStyle name="Normal 211 3 4 2" xfId="6878"/>
    <cellStyle name="Normal 211 3 4 2 2" xfId="15138"/>
    <cellStyle name="Normal 211 3 4 3" xfId="11007"/>
    <cellStyle name="Normal 211 3 5" xfId="4813"/>
    <cellStyle name="Normal 211 3 5 2" xfId="13073"/>
    <cellStyle name="Normal 211 3 6" xfId="8942"/>
    <cellStyle name="Normal 211 4" xfId="913"/>
    <cellStyle name="Normal 211 4 2" xfId="2994"/>
    <cellStyle name="Normal 211 4 2 2" xfId="7126"/>
    <cellStyle name="Normal 211 4 2 2 2" xfId="15386"/>
    <cellStyle name="Normal 211 4 2 3" xfId="11255"/>
    <cellStyle name="Normal 211 4 3" xfId="5061"/>
    <cellStyle name="Normal 211 4 3 2" xfId="13321"/>
    <cellStyle name="Normal 211 4 4" xfId="9190"/>
    <cellStyle name="Normal 211 5" xfId="1604"/>
    <cellStyle name="Normal 211 5 2" xfId="3682"/>
    <cellStyle name="Normal 211 5 2 2" xfId="7814"/>
    <cellStyle name="Normal 211 5 2 2 2" xfId="16074"/>
    <cellStyle name="Normal 211 5 2 3" xfId="11943"/>
    <cellStyle name="Normal 211 5 3" xfId="5749"/>
    <cellStyle name="Normal 211 5 3 2" xfId="14009"/>
    <cellStyle name="Normal 211 5 4" xfId="9878"/>
    <cellStyle name="Normal 211 6" xfId="2302"/>
    <cellStyle name="Normal 211 6 2" xfId="6438"/>
    <cellStyle name="Normal 211 6 2 2" xfId="14698"/>
    <cellStyle name="Normal 211 6 3" xfId="10567"/>
    <cellStyle name="Normal 211 7" xfId="4372"/>
    <cellStyle name="Normal 211 7 2" xfId="12633"/>
    <cellStyle name="Normal 211 8" xfId="8502"/>
    <cellStyle name="Normal 212" xfId="213"/>
    <cellStyle name="Normal 212 2" xfId="440"/>
    <cellStyle name="Normal 212 2 2" xfId="1137"/>
    <cellStyle name="Normal 212 2 2 2" xfId="3215"/>
    <cellStyle name="Normal 212 2 2 2 2" xfId="7347"/>
    <cellStyle name="Normal 212 2 2 2 2 2" xfId="15607"/>
    <cellStyle name="Normal 212 2 2 2 3" xfId="11476"/>
    <cellStyle name="Normal 212 2 2 3" xfId="5282"/>
    <cellStyle name="Normal 212 2 2 3 2" xfId="13542"/>
    <cellStyle name="Normal 212 2 2 4" xfId="9411"/>
    <cellStyle name="Normal 212 2 3" xfId="1827"/>
    <cellStyle name="Normal 212 2 3 2" xfId="3903"/>
    <cellStyle name="Normal 212 2 3 2 2" xfId="8035"/>
    <cellStyle name="Normal 212 2 3 2 2 2" xfId="16295"/>
    <cellStyle name="Normal 212 2 3 2 3" xfId="12164"/>
    <cellStyle name="Normal 212 2 3 3" xfId="5970"/>
    <cellStyle name="Normal 212 2 3 3 2" xfId="14230"/>
    <cellStyle name="Normal 212 2 3 4" xfId="10099"/>
    <cellStyle name="Normal 212 2 4" xfId="2524"/>
    <cellStyle name="Normal 212 2 4 2" xfId="6659"/>
    <cellStyle name="Normal 212 2 4 2 2" xfId="14919"/>
    <cellStyle name="Normal 212 2 4 3" xfId="10788"/>
    <cellStyle name="Normal 212 2 5" xfId="4594"/>
    <cellStyle name="Normal 212 2 5 2" xfId="12854"/>
    <cellStyle name="Normal 212 2 6" xfId="8723"/>
    <cellStyle name="Normal 212 3" xfId="664"/>
    <cellStyle name="Normal 212 3 2" xfId="1361"/>
    <cellStyle name="Normal 212 3 2 2" xfId="3439"/>
    <cellStyle name="Normal 212 3 2 2 2" xfId="7571"/>
    <cellStyle name="Normal 212 3 2 2 2 2" xfId="15831"/>
    <cellStyle name="Normal 212 3 2 2 3" xfId="11700"/>
    <cellStyle name="Normal 212 3 2 3" xfId="5506"/>
    <cellStyle name="Normal 212 3 2 3 2" xfId="13766"/>
    <cellStyle name="Normal 212 3 2 4" xfId="9635"/>
    <cellStyle name="Normal 212 3 3" xfId="2047"/>
    <cellStyle name="Normal 212 3 3 2" xfId="4123"/>
    <cellStyle name="Normal 212 3 3 2 2" xfId="8255"/>
    <cellStyle name="Normal 212 3 3 2 2 2" xfId="16515"/>
    <cellStyle name="Normal 212 3 3 2 3" xfId="12384"/>
    <cellStyle name="Normal 212 3 3 3" xfId="6190"/>
    <cellStyle name="Normal 212 3 3 3 2" xfId="14450"/>
    <cellStyle name="Normal 212 3 3 4" xfId="10319"/>
    <cellStyle name="Normal 212 3 4" xfId="2746"/>
    <cellStyle name="Normal 212 3 4 2" xfId="6879"/>
    <cellStyle name="Normal 212 3 4 2 2" xfId="15139"/>
    <cellStyle name="Normal 212 3 4 3" xfId="11008"/>
    <cellStyle name="Normal 212 3 5" xfId="4814"/>
    <cellStyle name="Normal 212 3 5 2" xfId="13074"/>
    <cellStyle name="Normal 212 3 6" xfId="8943"/>
    <cellStyle name="Normal 212 4" xfId="914"/>
    <cellStyle name="Normal 212 4 2" xfId="2995"/>
    <cellStyle name="Normal 212 4 2 2" xfId="7127"/>
    <cellStyle name="Normal 212 4 2 2 2" xfId="15387"/>
    <cellStyle name="Normal 212 4 2 3" xfId="11256"/>
    <cellStyle name="Normal 212 4 3" xfId="5062"/>
    <cellStyle name="Normal 212 4 3 2" xfId="13322"/>
    <cellStyle name="Normal 212 4 4" xfId="9191"/>
    <cellStyle name="Normal 212 5" xfId="1605"/>
    <cellStyle name="Normal 212 5 2" xfId="3683"/>
    <cellStyle name="Normal 212 5 2 2" xfId="7815"/>
    <cellStyle name="Normal 212 5 2 2 2" xfId="16075"/>
    <cellStyle name="Normal 212 5 2 3" xfId="11944"/>
    <cellStyle name="Normal 212 5 3" xfId="5750"/>
    <cellStyle name="Normal 212 5 3 2" xfId="14010"/>
    <cellStyle name="Normal 212 5 4" xfId="9879"/>
    <cellStyle name="Normal 212 6" xfId="2303"/>
    <cellStyle name="Normal 212 6 2" xfId="6439"/>
    <cellStyle name="Normal 212 6 2 2" xfId="14699"/>
    <cellStyle name="Normal 212 6 3" xfId="10568"/>
    <cellStyle name="Normal 212 7" xfId="4373"/>
    <cellStyle name="Normal 212 7 2" xfId="12634"/>
    <cellStyle name="Normal 212 8" xfId="8503"/>
    <cellStyle name="Normal 213" xfId="214"/>
    <cellStyle name="Normal 213 2" xfId="441"/>
    <cellStyle name="Normal 213 2 2" xfId="1138"/>
    <cellStyle name="Normal 213 2 2 2" xfId="3216"/>
    <cellStyle name="Normal 213 2 2 2 2" xfId="7348"/>
    <cellStyle name="Normal 213 2 2 2 2 2" xfId="15608"/>
    <cellStyle name="Normal 213 2 2 2 3" xfId="11477"/>
    <cellStyle name="Normal 213 2 2 3" xfId="5283"/>
    <cellStyle name="Normal 213 2 2 3 2" xfId="13543"/>
    <cellStyle name="Normal 213 2 2 4" xfId="9412"/>
    <cellStyle name="Normal 213 2 3" xfId="1828"/>
    <cellStyle name="Normal 213 2 3 2" xfId="3904"/>
    <cellStyle name="Normal 213 2 3 2 2" xfId="8036"/>
    <cellStyle name="Normal 213 2 3 2 2 2" xfId="16296"/>
    <cellStyle name="Normal 213 2 3 2 3" xfId="12165"/>
    <cellStyle name="Normal 213 2 3 3" xfId="5971"/>
    <cellStyle name="Normal 213 2 3 3 2" xfId="14231"/>
    <cellStyle name="Normal 213 2 3 4" xfId="10100"/>
    <cellStyle name="Normal 213 2 4" xfId="2525"/>
    <cellStyle name="Normal 213 2 4 2" xfId="6660"/>
    <cellStyle name="Normal 213 2 4 2 2" xfId="14920"/>
    <cellStyle name="Normal 213 2 4 3" xfId="10789"/>
    <cellStyle name="Normal 213 2 5" xfId="4595"/>
    <cellStyle name="Normal 213 2 5 2" xfId="12855"/>
    <cellStyle name="Normal 213 2 6" xfId="8724"/>
    <cellStyle name="Normal 213 3" xfId="665"/>
    <cellStyle name="Normal 213 3 2" xfId="1362"/>
    <cellStyle name="Normal 213 3 2 2" xfId="3440"/>
    <cellStyle name="Normal 213 3 2 2 2" xfId="7572"/>
    <cellStyle name="Normal 213 3 2 2 2 2" xfId="15832"/>
    <cellStyle name="Normal 213 3 2 2 3" xfId="11701"/>
    <cellStyle name="Normal 213 3 2 3" xfId="5507"/>
    <cellStyle name="Normal 213 3 2 3 2" xfId="13767"/>
    <cellStyle name="Normal 213 3 2 4" xfId="9636"/>
    <cellStyle name="Normal 213 3 3" xfId="2048"/>
    <cellStyle name="Normal 213 3 3 2" xfId="4124"/>
    <cellStyle name="Normal 213 3 3 2 2" xfId="8256"/>
    <cellStyle name="Normal 213 3 3 2 2 2" xfId="16516"/>
    <cellStyle name="Normal 213 3 3 2 3" xfId="12385"/>
    <cellStyle name="Normal 213 3 3 3" xfId="6191"/>
    <cellStyle name="Normal 213 3 3 3 2" xfId="14451"/>
    <cellStyle name="Normal 213 3 3 4" xfId="10320"/>
    <cellStyle name="Normal 213 3 4" xfId="2747"/>
    <cellStyle name="Normal 213 3 4 2" xfId="6880"/>
    <cellStyle name="Normal 213 3 4 2 2" xfId="15140"/>
    <cellStyle name="Normal 213 3 4 3" xfId="11009"/>
    <cellStyle name="Normal 213 3 5" xfId="4815"/>
    <cellStyle name="Normal 213 3 5 2" xfId="13075"/>
    <cellStyle name="Normal 213 3 6" xfId="8944"/>
    <cellStyle name="Normal 213 4" xfId="915"/>
    <cellStyle name="Normal 213 4 2" xfId="2996"/>
    <cellStyle name="Normal 213 4 2 2" xfId="7128"/>
    <cellStyle name="Normal 213 4 2 2 2" xfId="15388"/>
    <cellStyle name="Normal 213 4 2 3" xfId="11257"/>
    <cellStyle name="Normal 213 4 3" xfId="5063"/>
    <cellStyle name="Normal 213 4 3 2" xfId="13323"/>
    <cellStyle name="Normal 213 4 4" xfId="9192"/>
    <cellStyle name="Normal 213 5" xfId="1606"/>
    <cellStyle name="Normal 213 5 2" xfId="3684"/>
    <cellStyle name="Normal 213 5 2 2" xfId="7816"/>
    <cellStyle name="Normal 213 5 2 2 2" xfId="16076"/>
    <cellStyle name="Normal 213 5 2 3" xfId="11945"/>
    <cellStyle name="Normal 213 5 3" xfId="5751"/>
    <cellStyle name="Normal 213 5 3 2" xfId="14011"/>
    <cellStyle name="Normal 213 5 4" xfId="9880"/>
    <cellStyle name="Normal 213 6" xfId="2304"/>
    <cellStyle name="Normal 213 6 2" xfId="6440"/>
    <cellStyle name="Normal 213 6 2 2" xfId="14700"/>
    <cellStyle name="Normal 213 6 3" xfId="10569"/>
    <cellStyle name="Normal 213 7" xfId="4374"/>
    <cellStyle name="Normal 213 7 2" xfId="12635"/>
    <cellStyle name="Normal 213 8" xfId="8504"/>
    <cellStyle name="Normal 214" xfId="215"/>
    <cellStyle name="Normal 214 2" xfId="442"/>
    <cellStyle name="Normal 214 2 2" xfId="1139"/>
    <cellStyle name="Normal 214 2 2 2" xfId="3217"/>
    <cellStyle name="Normal 214 2 2 2 2" xfId="7349"/>
    <cellStyle name="Normal 214 2 2 2 2 2" xfId="15609"/>
    <cellStyle name="Normal 214 2 2 2 3" xfId="11478"/>
    <cellStyle name="Normal 214 2 2 3" xfId="5284"/>
    <cellStyle name="Normal 214 2 2 3 2" xfId="13544"/>
    <cellStyle name="Normal 214 2 2 4" xfId="9413"/>
    <cellStyle name="Normal 214 2 3" xfId="1829"/>
    <cellStyle name="Normal 214 2 3 2" xfId="3905"/>
    <cellStyle name="Normal 214 2 3 2 2" xfId="8037"/>
    <cellStyle name="Normal 214 2 3 2 2 2" xfId="16297"/>
    <cellStyle name="Normal 214 2 3 2 3" xfId="12166"/>
    <cellStyle name="Normal 214 2 3 3" xfId="5972"/>
    <cellStyle name="Normal 214 2 3 3 2" xfId="14232"/>
    <cellStyle name="Normal 214 2 3 4" xfId="10101"/>
    <cellStyle name="Normal 214 2 4" xfId="2526"/>
    <cellStyle name="Normal 214 2 4 2" xfId="6661"/>
    <cellStyle name="Normal 214 2 4 2 2" xfId="14921"/>
    <cellStyle name="Normal 214 2 4 3" xfId="10790"/>
    <cellStyle name="Normal 214 2 5" xfId="4596"/>
    <cellStyle name="Normal 214 2 5 2" xfId="12856"/>
    <cellStyle name="Normal 214 2 6" xfId="8725"/>
    <cellStyle name="Normal 214 3" xfId="666"/>
    <cellStyle name="Normal 214 3 2" xfId="1363"/>
    <cellStyle name="Normal 214 3 2 2" xfId="3441"/>
    <cellStyle name="Normal 214 3 2 2 2" xfId="7573"/>
    <cellStyle name="Normal 214 3 2 2 2 2" xfId="15833"/>
    <cellStyle name="Normal 214 3 2 2 3" xfId="11702"/>
    <cellStyle name="Normal 214 3 2 3" xfId="5508"/>
    <cellStyle name="Normal 214 3 2 3 2" xfId="13768"/>
    <cellStyle name="Normal 214 3 2 4" xfId="9637"/>
    <cellStyle name="Normal 214 3 3" xfId="2049"/>
    <cellStyle name="Normal 214 3 3 2" xfId="4125"/>
    <cellStyle name="Normal 214 3 3 2 2" xfId="8257"/>
    <cellStyle name="Normal 214 3 3 2 2 2" xfId="16517"/>
    <cellStyle name="Normal 214 3 3 2 3" xfId="12386"/>
    <cellStyle name="Normal 214 3 3 3" xfId="6192"/>
    <cellStyle name="Normal 214 3 3 3 2" xfId="14452"/>
    <cellStyle name="Normal 214 3 3 4" xfId="10321"/>
    <cellStyle name="Normal 214 3 4" xfId="2748"/>
    <cellStyle name="Normal 214 3 4 2" xfId="6881"/>
    <cellStyle name="Normal 214 3 4 2 2" xfId="15141"/>
    <cellStyle name="Normal 214 3 4 3" xfId="11010"/>
    <cellStyle name="Normal 214 3 5" xfId="4816"/>
    <cellStyle name="Normal 214 3 5 2" xfId="13076"/>
    <cellStyle name="Normal 214 3 6" xfId="8945"/>
    <cellStyle name="Normal 214 4" xfId="916"/>
    <cellStyle name="Normal 214 4 2" xfId="2997"/>
    <cellStyle name="Normal 214 4 2 2" xfId="7129"/>
    <cellStyle name="Normal 214 4 2 2 2" xfId="15389"/>
    <cellStyle name="Normal 214 4 2 3" xfId="11258"/>
    <cellStyle name="Normal 214 4 3" xfId="5064"/>
    <cellStyle name="Normal 214 4 3 2" xfId="13324"/>
    <cellStyle name="Normal 214 4 4" xfId="9193"/>
    <cellStyle name="Normal 214 5" xfId="1607"/>
    <cellStyle name="Normal 214 5 2" xfId="3685"/>
    <cellStyle name="Normal 214 5 2 2" xfId="7817"/>
    <cellStyle name="Normal 214 5 2 2 2" xfId="16077"/>
    <cellStyle name="Normal 214 5 2 3" xfId="11946"/>
    <cellStyle name="Normal 214 5 3" xfId="5752"/>
    <cellStyle name="Normal 214 5 3 2" xfId="14012"/>
    <cellStyle name="Normal 214 5 4" xfId="9881"/>
    <cellStyle name="Normal 214 6" xfId="2305"/>
    <cellStyle name="Normal 214 6 2" xfId="6441"/>
    <cellStyle name="Normal 214 6 2 2" xfId="14701"/>
    <cellStyle name="Normal 214 6 3" xfId="10570"/>
    <cellStyle name="Normal 214 7" xfId="4375"/>
    <cellStyle name="Normal 214 7 2" xfId="12636"/>
    <cellStyle name="Normal 214 8" xfId="8505"/>
    <cellStyle name="Normal 215" xfId="216"/>
    <cellStyle name="Normal 215 2" xfId="443"/>
    <cellStyle name="Normal 215 2 2" xfId="1140"/>
    <cellStyle name="Normal 215 2 2 2" xfId="3218"/>
    <cellStyle name="Normal 215 2 2 2 2" xfId="7350"/>
    <cellStyle name="Normal 215 2 2 2 2 2" xfId="15610"/>
    <cellStyle name="Normal 215 2 2 2 3" xfId="11479"/>
    <cellStyle name="Normal 215 2 2 3" xfId="5285"/>
    <cellStyle name="Normal 215 2 2 3 2" xfId="13545"/>
    <cellStyle name="Normal 215 2 2 4" xfId="9414"/>
    <cellStyle name="Normal 215 2 3" xfId="1830"/>
    <cellStyle name="Normal 215 2 3 2" xfId="3906"/>
    <cellStyle name="Normal 215 2 3 2 2" xfId="8038"/>
    <cellStyle name="Normal 215 2 3 2 2 2" xfId="16298"/>
    <cellStyle name="Normal 215 2 3 2 3" xfId="12167"/>
    <cellStyle name="Normal 215 2 3 3" xfId="5973"/>
    <cellStyle name="Normal 215 2 3 3 2" xfId="14233"/>
    <cellStyle name="Normal 215 2 3 4" xfId="10102"/>
    <cellStyle name="Normal 215 2 4" xfId="2527"/>
    <cellStyle name="Normal 215 2 4 2" xfId="6662"/>
    <cellStyle name="Normal 215 2 4 2 2" xfId="14922"/>
    <cellStyle name="Normal 215 2 4 3" xfId="10791"/>
    <cellStyle name="Normal 215 2 5" xfId="4597"/>
    <cellStyle name="Normal 215 2 5 2" xfId="12857"/>
    <cellStyle name="Normal 215 2 6" xfId="8726"/>
    <cellStyle name="Normal 215 3" xfId="667"/>
    <cellStyle name="Normal 215 3 2" xfId="1364"/>
    <cellStyle name="Normal 215 3 2 2" xfId="3442"/>
    <cellStyle name="Normal 215 3 2 2 2" xfId="7574"/>
    <cellStyle name="Normal 215 3 2 2 2 2" xfId="15834"/>
    <cellStyle name="Normal 215 3 2 2 3" xfId="11703"/>
    <cellStyle name="Normal 215 3 2 3" xfId="5509"/>
    <cellStyle name="Normal 215 3 2 3 2" xfId="13769"/>
    <cellStyle name="Normal 215 3 2 4" xfId="9638"/>
    <cellStyle name="Normal 215 3 3" xfId="2050"/>
    <cellStyle name="Normal 215 3 3 2" xfId="4126"/>
    <cellStyle name="Normal 215 3 3 2 2" xfId="8258"/>
    <cellStyle name="Normal 215 3 3 2 2 2" xfId="16518"/>
    <cellStyle name="Normal 215 3 3 2 3" xfId="12387"/>
    <cellStyle name="Normal 215 3 3 3" xfId="6193"/>
    <cellStyle name="Normal 215 3 3 3 2" xfId="14453"/>
    <cellStyle name="Normal 215 3 3 4" xfId="10322"/>
    <cellStyle name="Normal 215 3 4" xfId="2749"/>
    <cellStyle name="Normal 215 3 4 2" xfId="6882"/>
    <cellStyle name="Normal 215 3 4 2 2" xfId="15142"/>
    <cellStyle name="Normal 215 3 4 3" xfId="11011"/>
    <cellStyle name="Normal 215 3 5" xfId="4817"/>
    <cellStyle name="Normal 215 3 5 2" xfId="13077"/>
    <cellStyle name="Normal 215 3 6" xfId="8946"/>
    <cellStyle name="Normal 215 4" xfId="917"/>
    <cellStyle name="Normal 215 4 2" xfId="2998"/>
    <cellStyle name="Normal 215 4 2 2" xfId="7130"/>
    <cellStyle name="Normal 215 4 2 2 2" xfId="15390"/>
    <cellStyle name="Normal 215 4 2 3" xfId="11259"/>
    <cellStyle name="Normal 215 4 3" xfId="5065"/>
    <cellStyle name="Normal 215 4 3 2" xfId="13325"/>
    <cellStyle name="Normal 215 4 4" xfId="9194"/>
    <cellStyle name="Normal 215 5" xfId="1608"/>
    <cellStyle name="Normal 215 5 2" xfId="3686"/>
    <cellStyle name="Normal 215 5 2 2" xfId="7818"/>
    <cellStyle name="Normal 215 5 2 2 2" xfId="16078"/>
    <cellStyle name="Normal 215 5 2 3" xfId="11947"/>
    <cellStyle name="Normal 215 5 3" xfId="5753"/>
    <cellStyle name="Normal 215 5 3 2" xfId="14013"/>
    <cellStyle name="Normal 215 5 4" xfId="9882"/>
    <cellStyle name="Normal 215 6" xfId="2306"/>
    <cellStyle name="Normal 215 6 2" xfId="6442"/>
    <cellStyle name="Normal 215 6 2 2" xfId="14702"/>
    <cellStyle name="Normal 215 6 3" xfId="10571"/>
    <cellStyle name="Normal 215 7" xfId="4376"/>
    <cellStyle name="Normal 215 7 2" xfId="12637"/>
    <cellStyle name="Normal 215 8" xfId="8506"/>
    <cellStyle name="Normal 216" xfId="217"/>
    <cellStyle name="Normal 216 2" xfId="444"/>
    <cellStyle name="Normal 216 2 2" xfId="1141"/>
    <cellStyle name="Normal 216 2 2 2" xfId="3219"/>
    <cellStyle name="Normal 216 2 2 2 2" xfId="7351"/>
    <cellStyle name="Normal 216 2 2 2 2 2" xfId="15611"/>
    <cellStyle name="Normal 216 2 2 2 3" xfId="11480"/>
    <cellStyle name="Normal 216 2 2 3" xfId="5286"/>
    <cellStyle name="Normal 216 2 2 3 2" xfId="13546"/>
    <cellStyle name="Normal 216 2 2 4" xfId="9415"/>
    <cellStyle name="Normal 216 2 3" xfId="1831"/>
    <cellStyle name="Normal 216 2 3 2" xfId="3907"/>
    <cellStyle name="Normal 216 2 3 2 2" xfId="8039"/>
    <cellStyle name="Normal 216 2 3 2 2 2" xfId="16299"/>
    <cellStyle name="Normal 216 2 3 2 3" xfId="12168"/>
    <cellStyle name="Normal 216 2 3 3" xfId="5974"/>
    <cellStyle name="Normal 216 2 3 3 2" xfId="14234"/>
    <cellStyle name="Normal 216 2 3 4" xfId="10103"/>
    <cellStyle name="Normal 216 2 4" xfId="2528"/>
    <cellStyle name="Normal 216 2 4 2" xfId="6663"/>
    <cellStyle name="Normal 216 2 4 2 2" xfId="14923"/>
    <cellStyle name="Normal 216 2 4 3" xfId="10792"/>
    <cellStyle name="Normal 216 2 5" xfId="4598"/>
    <cellStyle name="Normal 216 2 5 2" xfId="12858"/>
    <cellStyle name="Normal 216 2 6" xfId="8727"/>
    <cellStyle name="Normal 216 3" xfId="668"/>
    <cellStyle name="Normal 216 3 2" xfId="1365"/>
    <cellStyle name="Normal 216 3 2 2" xfId="3443"/>
    <cellStyle name="Normal 216 3 2 2 2" xfId="7575"/>
    <cellStyle name="Normal 216 3 2 2 2 2" xfId="15835"/>
    <cellStyle name="Normal 216 3 2 2 3" xfId="11704"/>
    <cellStyle name="Normal 216 3 2 3" xfId="5510"/>
    <cellStyle name="Normal 216 3 2 3 2" xfId="13770"/>
    <cellStyle name="Normal 216 3 2 4" xfId="9639"/>
    <cellStyle name="Normal 216 3 3" xfId="2051"/>
    <cellStyle name="Normal 216 3 3 2" xfId="4127"/>
    <cellStyle name="Normal 216 3 3 2 2" xfId="8259"/>
    <cellStyle name="Normal 216 3 3 2 2 2" xfId="16519"/>
    <cellStyle name="Normal 216 3 3 2 3" xfId="12388"/>
    <cellStyle name="Normal 216 3 3 3" xfId="6194"/>
    <cellStyle name="Normal 216 3 3 3 2" xfId="14454"/>
    <cellStyle name="Normal 216 3 3 4" xfId="10323"/>
    <cellStyle name="Normal 216 3 4" xfId="2750"/>
    <cellStyle name="Normal 216 3 4 2" xfId="6883"/>
    <cellStyle name="Normal 216 3 4 2 2" xfId="15143"/>
    <cellStyle name="Normal 216 3 4 3" xfId="11012"/>
    <cellStyle name="Normal 216 3 5" xfId="4818"/>
    <cellStyle name="Normal 216 3 5 2" xfId="13078"/>
    <cellStyle name="Normal 216 3 6" xfId="8947"/>
    <cellStyle name="Normal 216 4" xfId="918"/>
    <cellStyle name="Normal 216 4 2" xfId="2999"/>
    <cellStyle name="Normal 216 4 2 2" xfId="7131"/>
    <cellStyle name="Normal 216 4 2 2 2" xfId="15391"/>
    <cellStyle name="Normal 216 4 2 3" xfId="11260"/>
    <cellStyle name="Normal 216 4 3" xfId="5066"/>
    <cellStyle name="Normal 216 4 3 2" xfId="13326"/>
    <cellStyle name="Normal 216 4 4" xfId="9195"/>
    <cellStyle name="Normal 216 5" xfId="1609"/>
    <cellStyle name="Normal 216 5 2" xfId="3687"/>
    <cellStyle name="Normal 216 5 2 2" xfId="7819"/>
    <cellStyle name="Normal 216 5 2 2 2" xfId="16079"/>
    <cellStyle name="Normal 216 5 2 3" xfId="11948"/>
    <cellStyle name="Normal 216 5 3" xfId="5754"/>
    <cellStyle name="Normal 216 5 3 2" xfId="14014"/>
    <cellStyle name="Normal 216 5 4" xfId="9883"/>
    <cellStyle name="Normal 216 6" xfId="2307"/>
    <cellStyle name="Normal 216 6 2" xfId="6443"/>
    <cellStyle name="Normal 216 6 2 2" xfId="14703"/>
    <cellStyle name="Normal 216 6 3" xfId="10572"/>
    <cellStyle name="Normal 216 7" xfId="4377"/>
    <cellStyle name="Normal 216 7 2" xfId="12638"/>
    <cellStyle name="Normal 216 8" xfId="8507"/>
    <cellStyle name="Normal 217" xfId="218"/>
    <cellStyle name="Normal 217 2" xfId="445"/>
    <cellStyle name="Normal 217 2 2" xfId="1142"/>
    <cellStyle name="Normal 217 2 2 2" xfId="3220"/>
    <cellStyle name="Normal 217 2 2 2 2" xfId="7352"/>
    <cellStyle name="Normal 217 2 2 2 2 2" xfId="15612"/>
    <cellStyle name="Normal 217 2 2 2 3" xfId="11481"/>
    <cellStyle name="Normal 217 2 2 3" xfId="5287"/>
    <cellStyle name="Normal 217 2 2 3 2" xfId="13547"/>
    <cellStyle name="Normal 217 2 2 4" xfId="9416"/>
    <cellStyle name="Normal 217 2 3" xfId="1832"/>
    <cellStyle name="Normal 217 2 3 2" xfId="3908"/>
    <cellStyle name="Normal 217 2 3 2 2" xfId="8040"/>
    <cellStyle name="Normal 217 2 3 2 2 2" xfId="16300"/>
    <cellStyle name="Normal 217 2 3 2 3" xfId="12169"/>
    <cellStyle name="Normal 217 2 3 3" xfId="5975"/>
    <cellStyle name="Normal 217 2 3 3 2" xfId="14235"/>
    <cellStyle name="Normal 217 2 3 4" xfId="10104"/>
    <cellStyle name="Normal 217 2 4" xfId="2529"/>
    <cellStyle name="Normal 217 2 4 2" xfId="6664"/>
    <cellStyle name="Normal 217 2 4 2 2" xfId="14924"/>
    <cellStyle name="Normal 217 2 4 3" xfId="10793"/>
    <cellStyle name="Normal 217 2 5" xfId="4599"/>
    <cellStyle name="Normal 217 2 5 2" xfId="12859"/>
    <cellStyle name="Normal 217 2 6" xfId="8728"/>
    <cellStyle name="Normal 217 3" xfId="669"/>
    <cellStyle name="Normal 217 3 2" xfId="1366"/>
    <cellStyle name="Normal 217 3 2 2" xfId="3444"/>
    <cellStyle name="Normal 217 3 2 2 2" xfId="7576"/>
    <cellStyle name="Normal 217 3 2 2 2 2" xfId="15836"/>
    <cellStyle name="Normal 217 3 2 2 3" xfId="11705"/>
    <cellStyle name="Normal 217 3 2 3" xfId="5511"/>
    <cellStyle name="Normal 217 3 2 3 2" xfId="13771"/>
    <cellStyle name="Normal 217 3 2 4" xfId="9640"/>
    <cellStyle name="Normal 217 3 3" xfId="2052"/>
    <cellStyle name="Normal 217 3 3 2" xfId="4128"/>
    <cellStyle name="Normal 217 3 3 2 2" xfId="8260"/>
    <cellStyle name="Normal 217 3 3 2 2 2" xfId="16520"/>
    <cellStyle name="Normal 217 3 3 2 3" xfId="12389"/>
    <cellStyle name="Normal 217 3 3 3" xfId="6195"/>
    <cellStyle name="Normal 217 3 3 3 2" xfId="14455"/>
    <cellStyle name="Normal 217 3 3 4" xfId="10324"/>
    <cellStyle name="Normal 217 3 4" xfId="2751"/>
    <cellStyle name="Normal 217 3 4 2" xfId="6884"/>
    <cellStyle name="Normal 217 3 4 2 2" xfId="15144"/>
    <cellStyle name="Normal 217 3 4 3" xfId="11013"/>
    <cellStyle name="Normal 217 3 5" xfId="4819"/>
    <cellStyle name="Normal 217 3 5 2" xfId="13079"/>
    <cellStyle name="Normal 217 3 6" xfId="8948"/>
    <cellStyle name="Normal 217 4" xfId="919"/>
    <cellStyle name="Normal 217 4 2" xfId="3000"/>
    <cellStyle name="Normal 217 4 2 2" xfId="7132"/>
    <cellStyle name="Normal 217 4 2 2 2" xfId="15392"/>
    <cellStyle name="Normal 217 4 2 3" xfId="11261"/>
    <cellStyle name="Normal 217 4 3" xfId="5067"/>
    <cellStyle name="Normal 217 4 3 2" xfId="13327"/>
    <cellStyle name="Normal 217 4 4" xfId="9196"/>
    <cellStyle name="Normal 217 5" xfId="1610"/>
    <cellStyle name="Normal 217 5 2" xfId="3688"/>
    <cellStyle name="Normal 217 5 2 2" xfId="7820"/>
    <cellStyle name="Normal 217 5 2 2 2" xfId="16080"/>
    <cellStyle name="Normal 217 5 2 3" xfId="11949"/>
    <cellStyle name="Normal 217 5 3" xfId="5755"/>
    <cellStyle name="Normal 217 5 3 2" xfId="14015"/>
    <cellStyle name="Normal 217 5 4" xfId="9884"/>
    <cellStyle name="Normal 217 6" xfId="2308"/>
    <cellStyle name="Normal 217 6 2" xfId="6444"/>
    <cellStyle name="Normal 217 6 2 2" xfId="14704"/>
    <cellStyle name="Normal 217 6 3" xfId="10573"/>
    <cellStyle name="Normal 217 7" xfId="4378"/>
    <cellStyle name="Normal 217 7 2" xfId="12639"/>
    <cellStyle name="Normal 217 8" xfId="8508"/>
    <cellStyle name="Normal 218" xfId="219"/>
    <cellStyle name="Normal 218 2" xfId="446"/>
    <cellStyle name="Normal 218 2 2" xfId="1143"/>
    <cellStyle name="Normal 218 2 2 2" xfId="3221"/>
    <cellStyle name="Normal 218 2 2 2 2" xfId="7353"/>
    <cellStyle name="Normal 218 2 2 2 2 2" xfId="15613"/>
    <cellStyle name="Normal 218 2 2 2 3" xfId="11482"/>
    <cellStyle name="Normal 218 2 2 3" xfId="5288"/>
    <cellStyle name="Normal 218 2 2 3 2" xfId="13548"/>
    <cellStyle name="Normal 218 2 2 4" xfId="9417"/>
    <cellStyle name="Normal 218 2 3" xfId="1833"/>
    <cellStyle name="Normal 218 2 3 2" xfId="3909"/>
    <cellStyle name="Normal 218 2 3 2 2" xfId="8041"/>
    <cellStyle name="Normal 218 2 3 2 2 2" xfId="16301"/>
    <cellStyle name="Normal 218 2 3 2 3" xfId="12170"/>
    <cellStyle name="Normal 218 2 3 3" xfId="5976"/>
    <cellStyle name="Normal 218 2 3 3 2" xfId="14236"/>
    <cellStyle name="Normal 218 2 3 4" xfId="10105"/>
    <cellStyle name="Normal 218 2 4" xfId="2530"/>
    <cellStyle name="Normal 218 2 4 2" xfId="6665"/>
    <cellStyle name="Normal 218 2 4 2 2" xfId="14925"/>
    <cellStyle name="Normal 218 2 4 3" xfId="10794"/>
    <cellStyle name="Normal 218 2 5" xfId="4600"/>
    <cellStyle name="Normal 218 2 5 2" xfId="12860"/>
    <cellStyle name="Normal 218 2 6" xfId="8729"/>
    <cellStyle name="Normal 218 3" xfId="670"/>
    <cellStyle name="Normal 218 3 2" xfId="1367"/>
    <cellStyle name="Normal 218 3 2 2" xfId="3445"/>
    <cellStyle name="Normal 218 3 2 2 2" xfId="7577"/>
    <cellStyle name="Normal 218 3 2 2 2 2" xfId="15837"/>
    <cellStyle name="Normal 218 3 2 2 3" xfId="11706"/>
    <cellStyle name="Normal 218 3 2 3" xfId="5512"/>
    <cellStyle name="Normal 218 3 2 3 2" xfId="13772"/>
    <cellStyle name="Normal 218 3 2 4" xfId="9641"/>
    <cellStyle name="Normal 218 3 3" xfId="2053"/>
    <cellStyle name="Normal 218 3 3 2" xfId="4129"/>
    <cellStyle name="Normal 218 3 3 2 2" xfId="8261"/>
    <cellStyle name="Normal 218 3 3 2 2 2" xfId="16521"/>
    <cellStyle name="Normal 218 3 3 2 3" xfId="12390"/>
    <cellStyle name="Normal 218 3 3 3" xfId="6196"/>
    <cellStyle name="Normal 218 3 3 3 2" xfId="14456"/>
    <cellStyle name="Normal 218 3 3 4" xfId="10325"/>
    <cellStyle name="Normal 218 3 4" xfId="2752"/>
    <cellStyle name="Normal 218 3 4 2" xfId="6885"/>
    <cellStyle name="Normal 218 3 4 2 2" xfId="15145"/>
    <cellStyle name="Normal 218 3 4 3" xfId="11014"/>
    <cellStyle name="Normal 218 3 5" xfId="4820"/>
    <cellStyle name="Normal 218 3 5 2" xfId="13080"/>
    <cellStyle name="Normal 218 3 6" xfId="8949"/>
    <cellStyle name="Normal 218 4" xfId="920"/>
    <cellStyle name="Normal 218 4 2" xfId="3001"/>
    <cellStyle name="Normal 218 4 2 2" xfId="7133"/>
    <cellStyle name="Normal 218 4 2 2 2" xfId="15393"/>
    <cellStyle name="Normal 218 4 2 3" xfId="11262"/>
    <cellStyle name="Normal 218 4 3" xfId="5068"/>
    <cellStyle name="Normal 218 4 3 2" xfId="13328"/>
    <cellStyle name="Normal 218 4 4" xfId="9197"/>
    <cellStyle name="Normal 218 5" xfId="1611"/>
    <cellStyle name="Normal 218 5 2" xfId="3689"/>
    <cellStyle name="Normal 218 5 2 2" xfId="7821"/>
    <cellStyle name="Normal 218 5 2 2 2" xfId="16081"/>
    <cellStyle name="Normal 218 5 2 3" xfId="11950"/>
    <cellStyle name="Normal 218 5 3" xfId="5756"/>
    <cellStyle name="Normal 218 5 3 2" xfId="14016"/>
    <cellStyle name="Normal 218 5 4" xfId="9885"/>
    <cellStyle name="Normal 218 6" xfId="2309"/>
    <cellStyle name="Normal 218 6 2" xfId="6445"/>
    <cellStyle name="Normal 218 6 2 2" xfId="14705"/>
    <cellStyle name="Normal 218 6 3" xfId="10574"/>
    <cellStyle name="Normal 218 7" xfId="4379"/>
    <cellStyle name="Normal 218 7 2" xfId="12640"/>
    <cellStyle name="Normal 218 8" xfId="8509"/>
    <cellStyle name="Normal 219" xfId="220"/>
    <cellStyle name="Normal 219 2" xfId="447"/>
    <cellStyle name="Normal 219 2 2" xfId="1144"/>
    <cellStyle name="Normal 219 2 2 2" xfId="3222"/>
    <cellStyle name="Normal 219 2 2 2 2" xfId="7354"/>
    <cellStyle name="Normal 219 2 2 2 2 2" xfId="15614"/>
    <cellStyle name="Normal 219 2 2 2 3" xfId="11483"/>
    <cellStyle name="Normal 219 2 2 3" xfId="5289"/>
    <cellStyle name="Normal 219 2 2 3 2" xfId="13549"/>
    <cellStyle name="Normal 219 2 2 4" xfId="9418"/>
    <cellStyle name="Normal 219 2 3" xfId="1834"/>
    <cellStyle name="Normal 219 2 3 2" xfId="3910"/>
    <cellStyle name="Normal 219 2 3 2 2" xfId="8042"/>
    <cellStyle name="Normal 219 2 3 2 2 2" xfId="16302"/>
    <cellStyle name="Normal 219 2 3 2 3" xfId="12171"/>
    <cellStyle name="Normal 219 2 3 3" xfId="5977"/>
    <cellStyle name="Normal 219 2 3 3 2" xfId="14237"/>
    <cellStyle name="Normal 219 2 3 4" xfId="10106"/>
    <cellStyle name="Normal 219 2 4" xfId="2531"/>
    <cellStyle name="Normal 219 2 4 2" xfId="6666"/>
    <cellStyle name="Normal 219 2 4 2 2" xfId="14926"/>
    <cellStyle name="Normal 219 2 4 3" xfId="10795"/>
    <cellStyle name="Normal 219 2 5" xfId="4601"/>
    <cellStyle name="Normal 219 2 5 2" xfId="12861"/>
    <cellStyle name="Normal 219 2 6" xfId="8730"/>
    <cellStyle name="Normal 219 3" xfId="671"/>
    <cellStyle name="Normal 219 3 2" xfId="1368"/>
    <cellStyle name="Normal 219 3 2 2" xfId="3446"/>
    <cellStyle name="Normal 219 3 2 2 2" xfId="7578"/>
    <cellStyle name="Normal 219 3 2 2 2 2" xfId="15838"/>
    <cellStyle name="Normal 219 3 2 2 3" xfId="11707"/>
    <cellStyle name="Normal 219 3 2 3" xfId="5513"/>
    <cellStyle name="Normal 219 3 2 3 2" xfId="13773"/>
    <cellStyle name="Normal 219 3 2 4" xfId="9642"/>
    <cellStyle name="Normal 219 3 3" xfId="2054"/>
    <cellStyle name="Normal 219 3 3 2" xfId="4130"/>
    <cellStyle name="Normal 219 3 3 2 2" xfId="8262"/>
    <cellStyle name="Normal 219 3 3 2 2 2" xfId="16522"/>
    <cellStyle name="Normal 219 3 3 2 3" xfId="12391"/>
    <cellStyle name="Normal 219 3 3 3" xfId="6197"/>
    <cellStyle name="Normal 219 3 3 3 2" xfId="14457"/>
    <cellStyle name="Normal 219 3 3 4" xfId="10326"/>
    <cellStyle name="Normal 219 3 4" xfId="2753"/>
    <cellStyle name="Normal 219 3 4 2" xfId="6886"/>
    <cellStyle name="Normal 219 3 4 2 2" xfId="15146"/>
    <cellStyle name="Normal 219 3 4 3" xfId="11015"/>
    <cellStyle name="Normal 219 3 5" xfId="4821"/>
    <cellStyle name="Normal 219 3 5 2" xfId="13081"/>
    <cellStyle name="Normal 219 3 6" xfId="8950"/>
    <cellStyle name="Normal 219 4" xfId="921"/>
    <cellStyle name="Normal 219 4 2" xfId="3002"/>
    <cellStyle name="Normal 219 4 2 2" xfId="7134"/>
    <cellStyle name="Normal 219 4 2 2 2" xfId="15394"/>
    <cellStyle name="Normal 219 4 2 3" xfId="11263"/>
    <cellStyle name="Normal 219 4 3" xfId="5069"/>
    <cellStyle name="Normal 219 4 3 2" xfId="13329"/>
    <cellStyle name="Normal 219 4 4" xfId="9198"/>
    <cellStyle name="Normal 219 5" xfId="1612"/>
    <cellStyle name="Normal 219 5 2" xfId="3690"/>
    <cellStyle name="Normal 219 5 2 2" xfId="7822"/>
    <cellStyle name="Normal 219 5 2 2 2" xfId="16082"/>
    <cellStyle name="Normal 219 5 2 3" xfId="11951"/>
    <cellStyle name="Normal 219 5 3" xfId="5757"/>
    <cellStyle name="Normal 219 5 3 2" xfId="14017"/>
    <cellStyle name="Normal 219 5 4" xfId="9886"/>
    <cellStyle name="Normal 219 6" xfId="2310"/>
    <cellStyle name="Normal 219 6 2" xfId="6446"/>
    <cellStyle name="Normal 219 6 2 2" xfId="14706"/>
    <cellStyle name="Normal 219 6 3" xfId="10575"/>
    <cellStyle name="Normal 219 7" xfId="4380"/>
    <cellStyle name="Normal 219 7 2" xfId="12641"/>
    <cellStyle name="Normal 219 8" xfId="8510"/>
    <cellStyle name="Normal 22" xfId="23"/>
    <cellStyle name="Normal 22 2" xfId="250"/>
    <cellStyle name="Normal 22 2 2" xfId="947"/>
    <cellStyle name="Normal 22 2 2 2" xfId="3025"/>
    <cellStyle name="Normal 22 2 2 2 2" xfId="7157"/>
    <cellStyle name="Normal 22 2 2 2 2 2" xfId="15417"/>
    <cellStyle name="Normal 22 2 2 2 3" xfId="11286"/>
    <cellStyle name="Normal 22 2 2 3" xfId="5092"/>
    <cellStyle name="Normal 22 2 2 3 2" xfId="13352"/>
    <cellStyle name="Normal 22 2 2 4" xfId="9221"/>
    <cellStyle name="Normal 22 2 3" xfId="1637"/>
    <cellStyle name="Normal 22 2 3 2" xfId="3713"/>
    <cellStyle name="Normal 22 2 3 2 2" xfId="7845"/>
    <cellStyle name="Normal 22 2 3 2 2 2" xfId="16105"/>
    <cellStyle name="Normal 22 2 3 2 3" xfId="11974"/>
    <cellStyle name="Normal 22 2 3 3" xfId="5780"/>
    <cellStyle name="Normal 22 2 3 3 2" xfId="14040"/>
    <cellStyle name="Normal 22 2 3 4" xfId="9909"/>
    <cellStyle name="Normal 22 2 4" xfId="2334"/>
    <cellStyle name="Normal 22 2 4 2" xfId="6469"/>
    <cellStyle name="Normal 22 2 4 2 2" xfId="14729"/>
    <cellStyle name="Normal 22 2 4 3" xfId="10598"/>
    <cellStyle name="Normal 22 2 5" xfId="4404"/>
    <cellStyle name="Normal 22 2 5 2" xfId="12664"/>
    <cellStyle name="Normal 22 2 6" xfId="8533"/>
    <cellStyle name="Normal 22 3" xfId="474"/>
    <cellStyle name="Normal 22 3 2" xfId="1171"/>
    <cellStyle name="Normal 22 3 2 2" xfId="3249"/>
    <cellStyle name="Normal 22 3 2 2 2" xfId="7381"/>
    <cellStyle name="Normal 22 3 2 2 2 2" xfId="15641"/>
    <cellStyle name="Normal 22 3 2 2 3" xfId="11510"/>
    <cellStyle name="Normal 22 3 2 3" xfId="5316"/>
    <cellStyle name="Normal 22 3 2 3 2" xfId="13576"/>
    <cellStyle name="Normal 22 3 2 4" xfId="9445"/>
    <cellStyle name="Normal 22 3 3" xfId="1857"/>
    <cellStyle name="Normal 22 3 3 2" xfId="3933"/>
    <cellStyle name="Normal 22 3 3 2 2" xfId="8065"/>
    <cellStyle name="Normal 22 3 3 2 2 2" xfId="16325"/>
    <cellStyle name="Normal 22 3 3 2 3" xfId="12194"/>
    <cellStyle name="Normal 22 3 3 3" xfId="6000"/>
    <cellStyle name="Normal 22 3 3 3 2" xfId="14260"/>
    <cellStyle name="Normal 22 3 3 4" xfId="10129"/>
    <cellStyle name="Normal 22 3 4" xfId="2556"/>
    <cellStyle name="Normal 22 3 4 2" xfId="6689"/>
    <cellStyle name="Normal 22 3 4 2 2" xfId="14949"/>
    <cellStyle name="Normal 22 3 4 3" xfId="10818"/>
    <cellStyle name="Normal 22 3 5" xfId="4624"/>
    <cellStyle name="Normal 22 3 5 2" xfId="12884"/>
    <cellStyle name="Normal 22 3 6" xfId="8753"/>
    <cellStyle name="Normal 22 4" xfId="724"/>
    <cellStyle name="Normal 22 4 2" xfId="2805"/>
    <cellStyle name="Normal 22 4 2 2" xfId="6937"/>
    <cellStyle name="Normal 22 4 2 2 2" xfId="15197"/>
    <cellStyle name="Normal 22 4 2 3" xfId="11066"/>
    <cellStyle name="Normal 22 4 3" xfId="4872"/>
    <cellStyle name="Normal 22 4 3 2" xfId="13132"/>
    <cellStyle name="Normal 22 4 4" xfId="9001"/>
    <cellStyle name="Normal 22 5" xfId="1415"/>
    <cellStyle name="Normal 22 5 2" xfId="3493"/>
    <cellStyle name="Normal 22 5 2 2" xfId="7625"/>
    <cellStyle name="Normal 22 5 2 2 2" xfId="15885"/>
    <cellStyle name="Normal 22 5 2 3" xfId="11754"/>
    <cellStyle name="Normal 22 5 3" xfId="5560"/>
    <cellStyle name="Normal 22 5 3 2" xfId="13820"/>
    <cellStyle name="Normal 22 5 4" xfId="9689"/>
    <cellStyle name="Normal 22 6" xfId="2113"/>
    <cellStyle name="Normal 22 6 2" xfId="6249"/>
    <cellStyle name="Normal 22 6 2 2" xfId="14509"/>
    <cellStyle name="Normal 22 6 3" xfId="10378"/>
    <cellStyle name="Normal 22 7" xfId="4183"/>
    <cellStyle name="Normal 22 7 2" xfId="12444"/>
    <cellStyle name="Normal 22 8" xfId="8313"/>
    <cellStyle name="Normal 220" xfId="221"/>
    <cellStyle name="Normal 220 2" xfId="448"/>
    <cellStyle name="Normal 220 2 2" xfId="1145"/>
    <cellStyle name="Normal 220 2 2 2" xfId="3223"/>
    <cellStyle name="Normal 220 2 2 2 2" xfId="7355"/>
    <cellStyle name="Normal 220 2 2 2 2 2" xfId="15615"/>
    <cellStyle name="Normal 220 2 2 2 3" xfId="11484"/>
    <cellStyle name="Normal 220 2 2 3" xfId="5290"/>
    <cellStyle name="Normal 220 2 2 3 2" xfId="13550"/>
    <cellStyle name="Normal 220 2 2 4" xfId="9419"/>
    <cellStyle name="Normal 220 2 3" xfId="1835"/>
    <cellStyle name="Normal 220 2 3 2" xfId="3911"/>
    <cellStyle name="Normal 220 2 3 2 2" xfId="8043"/>
    <cellStyle name="Normal 220 2 3 2 2 2" xfId="16303"/>
    <cellStyle name="Normal 220 2 3 2 3" xfId="12172"/>
    <cellStyle name="Normal 220 2 3 3" xfId="5978"/>
    <cellStyle name="Normal 220 2 3 3 2" xfId="14238"/>
    <cellStyle name="Normal 220 2 3 4" xfId="10107"/>
    <cellStyle name="Normal 220 2 4" xfId="2532"/>
    <cellStyle name="Normal 220 2 4 2" xfId="6667"/>
    <cellStyle name="Normal 220 2 4 2 2" xfId="14927"/>
    <cellStyle name="Normal 220 2 4 3" xfId="10796"/>
    <cellStyle name="Normal 220 2 5" xfId="4602"/>
    <cellStyle name="Normal 220 2 5 2" xfId="12862"/>
    <cellStyle name="Normal 220 2 6" xfId="8731"/>
    <cellStyle name="Normal 220 3" xfId="672"/>
    <cellStyle name="Normal 220 3 2" xfId="1369"/>
    <cellStyle name="Normal 220 3 2 2" xfId="3447"/>
    <cellStyle name="Normal 220 3 2 2 2" xfId="7579"/>
    <cellStyle name="Normal 220 3 2 2 2 2" xfId="15839"/>
    <cellStyle name="Normal 220 3 2 2 3" xfId="11708"/>
    <cellStyle name="Normal 220 3 2 3" xfId="5514"/>
    <cellStyle name="Normal 220 3 2 3 2" xfId="13774"/>
    <cellStyle name="Normal 220 3 2 4" xfId="9643"/>
    <cellStyle name="Normal 220 3 3" xfId="2055"/>
    <cellStyle name="Normal 220 3 3 2" xfId="4131"/>
    <cellStyle name="Normal 220 3 3 2 2" xfId="8263"/>
    <cellStyle name="Normal 220 3 3 2 2 2" xfId="16523"/>
    <cellStyle name="Normal 220 3 3 2 3" xfId="12392"/>
    <cellStyle name="Normal 220 3 3 3" xfId="6198"/>
    <cellStyle name="Normal 220 3 3 3 2" xfId="14458"/>
    <cellStyle name="Normal 220 3 3 4" xfId="10327"/>
    <cellStyle name="Normal 220 3 4" xfId="2754"/>
    <cellStyle name="Normal 220 3 4 2" xfId="6887"/>
    <cellStyle name="Normal 220 3 4 2 2" xfId="15147"/>
    <cellStyle name="Normal 220 3 4 3" xfId="11016"/>
    <cellStyle name="Normal 220 3 5" xfId="4822"/>
    <cellStyle name="Normal 220 3 5 2" xfId="13082"/>
    <cellStyle name="Normal 220 3 6" xfId="8951"/>
    <cellStyle name="Normal 220 4" xfId="922"/>
    <cellStyle name="Normal 220 4 2" xfId="3003"/>
    <cellStyle name="Normal 220 4 2 2" xfId="7135"/>
    <cellStyle name="Normal 220 4 2 2 2" xfId="15395"/>
    <cellStyle name="Normal 220 4 2 3" xfId="11264"/>
    <cellStyle name="Normal 220 4 3" xfId="5070"/>
    <cellStyle name="Normal 220 4 3 2" xfId="13330"/>
    <cellStyle name="Normal 220 4 4" xfId="9199"/>
    <cellStyle name="Normal 220 5" xfId="1613"/>
    <cellStyle name="Normal 220 5 2" xfId="3691"/>
    <cellStyle name="Normal 220 5 2 2" xfId="7823"/>
    <cellStyle name="Normal 220 5 2 2 2" xfId="16083"/>
    <cellStyle name="Normal 220 5 2 3" xfId="11952"/>
    <cellStyle name="Normal 220 5 3" xfId="5758"/>
    <cellStyle name="Normal 220 5 3 2" xfId="14018"/>
    <cellStyle name="Normal 220 5 4" xfId="9887"/>
    <cellStyle name="Normal 220 6" xfId="2311"/>
    <cellStyle name="Normal 220 6 2" xfId="6447"/>
    <cellStyle name="Normal 220 6 2 2" xfId="14707"/>
    <cellStyle name="Normal 220 6 3" xfId="10576"/>
    <cellStyle name="Normal 220 7" xfId="4381"/>
    <cellStyle name="Normal 220 7 2" xfId="12642"/>
    <cellStyle name="Normal 220 8" xfId="8511"/>
    <cellStyle name="Normal 221" xfId="222"/>
    <cellStyle name="Normal 221 2" xfId="449"/>
    <cellStyle name="Normal 221 2 2" xfId="1146"/>
    <cellStyle name="Normal 221 2 2 2" xfId="3224"/>
    <cellStyle name="Normal 221 2 2 2 2" xfId="7356"/>
    <cellStyle name="Normal 221 2 2 2 2 2" xfId="15616"/>
    <cellStyle name="Normal 221 2 2 2 3" xfId="11485"/>
    <cellStyle name="Normal 221 2 2 3" xfId="5291"/>
    <cellStyle name="Normal 221 2 2 3 2" xfId="13551"/>
    <cellStyle name="Normal 221 2 2 4" xfId="9420"/>
    <cellStyle name="Normal 221 2 3" xfId="1836"/>
    <cellStyle name="Normal 221 2 3 2" xfId="3912"/>
    <cellStyle name="Normal 221 2 3 2 2" xfId="8044"/>
    <cellStyle name="Normal 221 2 3 2 2 2" xfId="16304"/>
    <cellStyle name="Normal 221 2 3 2 3" xfId="12173"/>
    <cellStyle name="Normal 221 2 3 3" xfId="5979"/>
    <cellStyle name="Normal 221 2 3 3 2" xfId="14239"/>
    <cellStyle name="Normal 221 2 3 4" xfId="10108"/>
    <cellStyle name="Normal 221 2 4" xfId="2533"/>
    <cellStyle name="Normal 221 2 4 2" xfId="6668"/>
    <cellStyle name="Normal 221 2 4 2 2" xfId="14928"/>
    <cellStyle name="Normal 221 2 4 3" xfId="10797"/>
    <cellStyle name="Normal 221 2 5" xfId="4603"/>
    <cellStyle name="Normal 221 2 5 2" xfId="12863"/>
    <cellStyle name="Normal 221 2 6" xfId="8732"/>
    <cellStyle name="Normal 221 3" xfId="673"/>
    <cellStyle name="Normal 221 3 2" xfId="1370"/>
    <cellStyle name="Normal 221 3 2 2" xfId="3448"/>
    <cellStyle name="Normal 221 3 2 2 2" xfId="7580"/>
    <cellStyle name="Normal 221 3 2 2 2 2" xfId="15840"/>
    <cellStyle name="Normal 221 3 2 2 3" xfId="11709"/>
    <cellStyle name="Normal 221 3 2 3" xfId="5515"/>
    <cellStyle name="Normal 221 3 2 3 2" xfId="13775"/>
    <cellStyle name="Normal 221 3 2 4" xfId="9644"/>
    <cellStyle name="Normal 221 3 3" xfId="2056"/>
    <cellStyle name="Normal 221 3 3 2" xfId="4132"/>
    <cellStyle name="Normal 221 3 3 2 2" xfId="8264"/>
    <cellStyle name="Normal 221 3 3 2 2 2" xfId="16524"/>
    <cellStyle name="Normal 221 3 3 2 3" xfId="12393"/>
    <cellStyle name="Normal 221 3 3 3" xfId="6199"/>
    <cellStyle name="Normal 221 3 3 3 2" xfId="14459"/>
    <cellStyle name="Normal 221 3 3 4" xfId="10328"/>
    <cellStyle name="Normal 221 3 4" xfId="2755"/>
    <cellStyle name="Normal 221 3 4 2" xfId="6888"/>
    <cellStyle name="Normal 221 3 4 2 2" xfId="15148"/>
    <cellStyle name="Normal 221 3 4 3" xfId="11017"/>
    <cellStyle name="Normal 221 3 5" xfId="4823"/>
    <cellStyle name="Normal 221 3 5 2" xfId="13083"/>
    <cellStyle name="Normal 221 3 6" xfId="8952"/>
    <cellStyle name="Normal 221 4" xfId="923"/>
    <cellStyle name="Normal 221 4 2" xfId="3004"/>
    <cellStyle name="Normal 221 4 2 2" xfId="7136"/>
    <cellStyle name="Normal 221 4 2 2 2" xfId="15396"/>
    <cellStyle name="Normal 221 4 2 3" xfId="11265"/>
    <cellStyle name="Normal 221 4 3" xfId="5071"/>
    <cellStyle name="Normal 221 4 3 2" xfId="13331"/>
    <cellStyle name="Normal 221 4 4" xfId="9200"/>
    <cellStyle name="Normal 221 5" xfId="1614"/>
    <cellStyle name="Normal 221 5 2" xfId="3692"/>
    <cellStyle name="Normal 221 5 2 2" xfId="7824"/>
    <cellStyle name="Normal 221 5 2 2 2" xfId="16084"/>
    <cellStyle name="Normal 221 5 2 3" xfId="11953"/>
    <cellStyle name="Normal 221 5 3" xfId="5759"/>
    <cellStyle name="Normal 221 5 3 2" xfId="14019"/>
    <cellStyle name="Normal 221 5 4" xfId="9888"/>
    <cellStyle name="Normal 221 6" xfId="2312"/>
    <cellStyle name="Normal 221 6 2" xfId="6448"/>
    <cellStyle name="Normal 221 6 2 2" xfId="14708"/>
    <cellStyle name="Normal 221 6 3" xfId="10577"/>
    <cellStyle name="Normal 221 7" xfId="4382"/>
    <cellStyle name="Normal 221 7 2" xfId="12643"/>
    <cellStyle name="Normal 221 8" xfId="8512"/>
    <cellStyle name="Normal 222" xfId="223"/>
    <cellStyle name="Normal 222 2" xfId="450"/>
    <cellStyle name="Normal 222 2 2" xfId="1147"/>
    <cellStyle name="Normal 222 2 2 2" xfId="3225"/>
    <cellStyle name="Normal 222 2 2 2 2" xfId="7357"/>
    <cellStyle name="Normal 222 2 2 2 2 2" xfId="15617"/>
    <cellStyle name="Normal 222 2 2 2 3" xfId="11486"/>
    <cellStyle name="Normal 222 2 2 3" xfId="5292"/>
    <cellStyle name="Normal 222 2 2 3 2" xfId="13552"/>
    <cellStyle name="Normal 222 2 2 4" xfId="9421"/>
    <cellStyle name="Normal 222 2 3" xfId="1837"/>
    <cellStyle name="Normal 222 2 3 2" xfId="3913"/>
    <cellStyle name="Normal 222 2 3 2 2" xfId="8045"/>
    <cellStyle name="Normal 222 2 3 2 2 2" xfId="16305"/>
    <cellStyle name="Normal 222 2 3 2 3" xfId="12174"/>
    <cellStyle name="Normal 222 2 3 3" xfId="5980"/>
    <cellStyle name="Normal 222 2 3 3 2" xfId="14240"/>
    <cellStyle name="Normal 222 2 3 4" xfId="10109"/>
    <cellStyle name="Normal 222 2 4" xfId="2534"/>
    <cellStyle name="Normal 222 2 4 2" xfId="6669"/>
    <cellStyle name="Normal 222 2 4 2 2" xfId="14929"/>
    <cellStyle name="Normal 222 2 4 3" xfId="10798"/>
    <cellStyle name="Normal 222 2 5" xfId="4604"/>
    <cellStyle name="Normal 222 2 5 2" xfId="12864"/>
    <cellStyle name="Normal 222 2 6" xfId="8733"/>
    <cellStyle name="Normal 222 3" xfId="674"/>
    <cellStyle name="Normal 222 3 2" xfId="1371"/>
    <cellStyle name="Normal 222 3 2 2" xfId="3449"/>
    <cellStyle name="Normal 222 3 2 2 2" xfId="7581"/>
    <cellStyle name="Normal 222 3 2 2 2 2" xfId="15841"/>
    <cellStyle name="Normal 222 3 2 2 3" xfId="11710"/>
    <cellStyle name="Normal 222 3 2 3" xfId="5516"/>
    <cellStyle name="Normal 222 3 2 3 2" xfId="13776"/>
    <cellStyle name="Normal 222 3 2 4" xfId="9645"/>
    <cellStyle name="Normal 222 3 3" xfId="2057"/>
    <cellStyle name="Normal 222 3 3 2" xfId="4133"/>
    <cellStyle name="Normal 222 3 3 2 2" xfId="8265"/>
    <cellStyle name="Normal 222 3 3 2 2 2" xfId="16525"/>
    <cellStyle name="Normal 222 3 3 2 3" xfId="12394"/>
    <cellStyle name="Normal 222 3 3 3" xfId="6200"/>
    <cellStyle name="Normal 222 3 3 3 2" xfId="14460"/>
    <cellStyle name="Normal 222 3 3 4" xfId="10329"/>
    <cellStyle name="Normal 222 3 4" xfId="2756"/>
    <cellStyle name="Normal 222 3 4 2" xfId="6889"/>
    <cellStyle name="Normal 222 3 4 2 2" xfId="15149"/>
    <cellStyle name="Normal 222 3 4 3" xfId="11018"/>
    <cellStyle name="Normal 222 3 5" xfId="4824"/>
    <cellStyle name="Normal 222 3 5 2" xfId="13084"/>
    <cellStyle name="Normal 222 3 6" xfId="8953"/>
    <cellStyle name="Normal 222 4" xfId="924"/>
    <cellStyle name="Normal 222 4 2" xfId="3005"/>
    <cellStyle name="Normal 222 4 2 2" xfId="7137"/>
    <cellStyle name="Normal 222 4 2 2 2" xfId="15397"/>
    <cellStyle name="Normal 222 4 2 3" xfId="11266"/>
    <cellStyle name="Normal 222 4 3" xfId="5072"/>
    <cellStyle name="Normal 222 4 3 2" xfId="13332"/>
    <cellStyle name="Normal 222 4 4" xfId="9201"/>
    <cellStyle name="Normal 222 5" xfId="1615"/>
    <cellStyle name="Normal 222 5 2" xfId="3693"/>
    <cellStyle name="Normal 222 5 2 2" xfId="7825"/>
    <cellStyle name="Normal 222 5 2 2 2" xfId="16085"/>
    <cellStyle name="Normal 222 5 2 3" xfId="11954"/>
    <cellStyle name="Normal 222 5 3" xfId="5760"/>
    <cellStyle name="Normal 222 5 3 2" xfId="14020"/>
    <cellStyle name="Normal 222 5 4" xfId="9889"/>
    <cellStyle name="Normal 222 6" xfId="2313"/>
    <cellStyle name="Normal 222 6 2" xfId="6449"/>
    <cellStyle name="Normal 222 6 2 2" xfId="14709"/>
    <cellStyle name="Normal 222 6 3" xfId="10578"/>
    <cellStyle name="Normal 222 7" xfId="4383"/>
    <cellStyle name="Normal 222 7 2" xfId="12644"/>
    <cellStyle name="Normal 222 8" xfId="8513"/>
    <cellStyle name="Normal 223" xfId="676"/>
    <cellStyle name="Normal 223 2" xfId="451"/>
    <cellStyle name="Normal 223 2 2" xfId="2535"/>
    <cellStyle name="Normal 223 3" xfId="675"/>
    <cellStyle name="Normal 223 3 2" xfId="2757"/>
    <cellStyle name="Normal 223 4" xfId="1372"/>
    <cellStyle name="Normal 223 4 2" xfId="3450"/>
    <cellStyle name="Normal 223 4 2 2" xfId="7582"/>
    <cellStyle name="Normal 223 4 2 2 2" xfId="15842"/>
    <cellStyle name="Normal 223 4 2 3" xfId="11711"/>
    <cellStyle name="Normal 223 4 3" xfId="5517"/>
    <cellStyle name="Normal 223 4 3 2" xfId="13777"/>
    <cellStyle name="Normal 223 4 4" xfId="9646"/>
    <cellStyle name="Normal 223 5" xfId="2058"/>
    <cellStyle name="Normal 223 5 2" xfId="4134"/>
    <cellStyle name="Normal 223 5 2 2" xfId="8266"/>
    <cellStyle name="Normal 223 5 2 2 2" xfId="16526"/>
    <cellStyle name="Normal 223 5 2 3" xfId="12395"/>
    <cellStyle name="Normal 223 5 3" xfId="6201"/>
    <cellStyle name="Normal 223 5 3 2" xfId="14461"/>
    <cellStyle name="Normal 223 5 4" xfId="10330"/>
    <cellStyle name="Normal 223 6" xfId="2758"/>
    <cellStyle name="Normal 223 6 2" xfId="6890"/>
    <cellStyle name="Normal 223 6 2 2" xfId="15150"/>
    <cellStyle name="Normal 223 6 3" xfId="11019"/>
    <cellStyle name="Normal 223 7" xfId="4825"/>
    <cellStyle name="Normal 223 7 2" xfId="13085"/>
    <cellStyle name="Normal 223 8" xfId="8954"/>
    <cellStyle name="Normal 224" xfId="677"/>
    <cellStyle name="Normal 224 2" xfId="1373"/>
    <cellStyle name="Normal 224 2 2" xfId="3451"/>
    <cellStyle name="Normal 224 2 2 2" xfId="7583"/>
    <cellStyle name="Normal 224 2 2 2 2" xfId="15843"/>
    <cellStyle name="Normal 224 2 2 3" xfId="11712"/>
    <cellStyle name="Normal 224 2 3" xfId="5518"/>
    <cellStyle name="Normal 224 2 3 2" xfId="13778"/>
    <cellStyle name="Normal 224 2 4" xfId="9647"/>
    <cellStyle name="Normal 224 3" xfId="2059"/>
    <cellStyle name="Normal 224 3 2" xfId="4135"/>
    <cellStyle name="Normal 224 3 2 2" xfId="8267"/>
    <cellStyle name="Normal 224 3 2 2 2" xfId="16527"/>
    <cellStyle name="Normal 224 3 2 3" xfId="12396"/>
    <cellStyle name="Normal 224 3 3" xfId="6202"/>
    <cellStyle name="Normal 224 3 3 2" xfId="14462"/>
    <cellStyle name="Normal 224 3 4" xfId="10331"/>
    <cellStyle name="Normal 224 4" xfId="2759"/>
    <cellStyle name="Normal 224 4 2" xfId="6891"/>
    <cellStyle name="Normal 224 4 2 2" xfId="15151"/>
    <cellStyle name="Normal 224 4 3" xfId="11020"/>
    <cellStyle name="Normal 224 5" xfId="4826"/>
    <cellStyle name="Normal 224 5 2" xfId="13086"/>
    <cellStyle name="Normal 224 6" xfId="8955"/>
    <cellStyle name="Normal 225" xfId="678"/>
    <cellStyle name="Normal 225 2" xfId="1374"/>
    <cellStyle name="Normal 225 2 2" xfId="3452"/>
    <cellStyle name="Normal 225 2 2 2" xfId="7584"/>
    <cellStyle name="Normal 225 2 2 2 2" xfId="15844"/>
    <cellStyle name="Normal 225 2 2 3" xfId="11713"/>
    <cellStyle name="Normal 225 2 3" xfId="5519"/>
    <cellStyle name="Normal 225 2 3 2" xfId="13779"/>
    <cellStyle name="Normal 225 2 4" xfId="9648"/>
    <cellStyle name="Normal 225 3" xfId="2060"/>
    <cellStyle name="Normal 225 3 2" xfId="4136"/>
    <cellStyle name="Normal 225 3 2 2" xfId="8268"/>
    <cellStyle name="Normal 225 3 2 2 2" xfId="16528"/>
    <cellStyle name="Normal 225 3 2 3" xfId="12397"/>
    <cellStyle name="Normal 225 3 3" xfId="6203"/>
    <cellStyle name="Normal 225 3 3 2" xfId="14463"/>
    <cellStyle name="Normal 225 3 4" xfId="10332"/>
    <cellStyle name="Normal 225 4" xfId="2760"/>
    <cellStyle name="Normal 225 4 2" xfId="6892"/>
    <cellStyle name="Normal 225 4 2 2" xfId="15152"/>
    <cellStyle name="Normal 225 4 3" xfId="11021"/>
    <cellStyle name="Normal 225 5" xfId="4827"/>
    <cellStyle name="Normal 225 5 2" xfId="13087"/>
    <cellStyle name="Normal 225 6" xfId="8956"/>
    <cellStyle name="Normal 226" xfId="679"/>
    <cellStyle name="Normal 226 2" xfId="1375"/>
    <cellStyle name="Normal 226 2 2" xfId="3453"/>
    <cellStyle name="Normal 226 2 2 2" xfId="7585"/>
    <cellStyle name="Normal 226 2 2 2 2" xfId="15845"/>
    <cellStyle name="Normal 226 2 2 3" xfId="11714"/>
    <cellStyle name="Normal 226 2 3" xfId="5520"/>
    <cellStyle name="Normal 226 2 3 2" xfId="13780"/>
    <cellStyle name="Normal 226 2 4" xfId="9649"/>
    <cellStyle name="Normal 226 3" xfId="2061"/>
    <cellStyle name="Normal 226 3 2" xfId="4137"/>
    <cellStyle name="Normal 226 3 2 2" xfId="8269"/>
    <cellStyle name="Normal 226 3 2 2 2" xfId="16529"/>
    <cellStyle name="Normal 226 3 2 3" xfId="12398"/>
    <cellStyle name="Normal 226 3 3" xfId="6204"/>
    <cellStyle name="Normal 226 3 3 2" xfId="14464"/>
    <cellStyle name="Normal 226 3 4" xfId="10333"/>
    <cellStyle name="Normal 226 4" xfId="2761"/>
    <cellStyle name="Normal 226 4 2" xfId="6893"/>
    <cellStyle name="Normal 226 4 2 2" xfId="15153"/>
    <cellStyle name="Normal 226 4 3" xfId="11022"/>
    <cellStyle name="Normal 226 5" xfId="4828"/>
    <cellStyle name="Normal 226 5 2" xfId="13088"/>
    <cellStyle name="Normal 226 6" xfId="8957"/>
    <cellStyle name="Normal 227" xfId="680"/>
    <cellStyle name="Normal 227 2" xfId="1376"/>
    <cellStyle name="Normal 227 2 2" xfId="3454"/>
    <cellStyle name="Normal 227 2 2 2" xfId="7586"/>
    <cellStyle name="Normal 227 2 2 2 2" xfId="15846"/>
    <cellStyle name="Normal 227 2 2 3" xfId="11715"/>
    <cellStyle name="Normal 227 2 3" xfId="5521"/>
    <cellStyle name="Normal 227 2 3 2" xfId="13781"/>
    <cellStyle name="Normal 227 2 4" xfId="9650"/>
    <cellStyle name="Normal 227 3" xfId="2062"/>
    <cellStyle name="Normal 227 3 2" xfId="4138"/>
    <cellStyle name="Normal 227 3 2 2" xfId="8270"/>
    <cellStyle name="Normal 227 3 2 2 2" xfId="16530"/>
    <cellStyle name="Normal 227 3 2 3" xfId="12399"/>
    <cellStyle name="Normal 227 3 3" xfId="6205"/>
    <cellStyle name="Normal 227 3 3 2" xfId="14465"/>
    <cellStyle name="Normal 227 3 4" xfId="10334"/>
    <cellStyle name="Normal 227 4" xfId="2762"/>
    <cellStyle name="Normal 227 4 2" xfId="6894"/>
    <cellStyle name="Normal 227 4 2 2" xfId="15154"/>
    <cellStyle name="Normal 227 4 3" xfId="11023"/>
    <cellStyle name="Normal 227 5" xfId="4829"/>
    <cellStyle name="Normal 227 5 2" xfId="13089"/>
    <cellStyle name="Normal 227 6" xfId="8958"/>
    <cellStyle name="Normal 228" xfId="681"/>
    <cellStyle name="Normal 228 2" xfId="1377"/>
    <cellStyle name="Normal 228 2 2" xfId="3455"/>
    <cellStyle name="Normal 228 2 2 2" xfId="7587"/>
    <cellStyle name="Normal 228 2 2 2 2" xfId="15847"/>
    <cellStyle name="Normal 228 2 2 3" xfId="11716"/>
    <cellStyle name="Normal 228 2 3" xfId="5522"/>
    <cellStyle name="Normal 228 2 3 2" xfId="13782"/>
    <cellStyle name="Normal 228 2 4" xfId="9651"/>
    <cellStyle name="Normal 228 3" xfId="2063"/>
    <cellStyle name="Normal 228 3 2" xfId="4139"/>
    <cellStyle name="Normal 228 3 2 2" xfId="8271"/>
    <cellStyle name="Normal 228 3 2 2 2" xfId="16531"/>
    <cellStyle name="Normal 228 3 2 3" xfId="12400"/>
    <cellStyle name="Normal 228 3 3" xfId="6206"/>
    <cellStyle name="Normal 228 3 3 2" xfId="14466"/>
    <cellStyle name="Normal 228 3 4" xfId="10335"/>
    <cellStyle name="Normal 228 4" xfId="2763"/>
    <cellStyle name="Normal 228 4 2" xfId="6895"/>
    <cellStyle name="Normal 228 4 2 2" xfId="15155"/>
    <cellStyle name="Normal 228 4 3" xfId="11024"/>
    <cellStyle name="Normal 228 5" xfId="4830"/>
    <cellStyle name="Normal 228 5 2" xfId="13090"/>
    <cellStyle name="Normal 228 6" xfId="8959"/>
    <cellStyle name="Normal 229" xfId="682"/>
    <cellStyle name="Normal 229 2" xfId="1378"/>
    <cellStyle name="Normal 229 2 2" xfId="3456"/>
    <cellStyle name="Normal 229 2 2 2" xfId="7588"/>
    <cellStyle name="Normal 229 2 2 2 2" xfId="15848"/>
    <cellStyle name="Normal 229 2 2 3" xfId="11717"/>
    <cellStyle name="Normal 229 2 3" xfId="5523"/>
    <cellStyle name="Normal 229 2 3 2" xfId="13783"/>
    <cellStyle name="Normal 229 2 4" xfId="9652"/>
    <cellStyle name="Normal 229 3" xfId="2064"/>
    <cellStyle name="Normal 229 3 2" xfId="4140"/>
    <cellStyle name="Normal 229 3 2 2" xfId="8272"/>
    <cellStyle name="Normal 229 3 2 2 2" xfId="16532"/>
    <cellStyle name="Normal 229 3 2 3" xfId="12401"/>
    <cellStyle name="Normal 229 3 3" xfId="6207"/>
    <cellStyle name="Normal 229 3 3 2" xfId="14467"/>
    <cellStyle name="Normal 229 3 4" xfId="10336"/>
    <cellStyle name="Normal 229 4" xfId="2764"/>
    <cellStyle name="Normal 229 4 2" xfId="6896"/>
    <cellStyle name="Normal 229 4 2 2" xfId="15156"/>
    <cellStyle name="Normal 229 4 3" xfId="11025"/>
    <cellStyle name="Normal 229 5" xfId="4831"/>
    <cellStyle name="Normal 229 5 2" xfId="13091"/>
    <cellStyle name="Normal 229 6" xfId="8960"/>
    <cellStyle name="Normal 23" xfId="24"/>
    <cellStyle name="Normal 23 2" xfId="251"/>
    <cellStyle name="Normal 23 2 2" xfId="948"/>
    <cellStyle name="Normal 23 2 2 2" xfId="3026"/>
    <cellStyle name="Normal 23 2 2 2 2" xfId="7158"/>
    <cellStyle name="Normal 23 2 2 2 2 2" xfId="15418"/>
    <cellStyle name="Normal 23 2 2 2 3" xfId="11287"/>
    <cellStyle name="Normal 23 2 2 3" xfId="5093"/>
    <cellStyle name="Normal 23 2 2 3 2" xfId="13353"/>
    <cellStyle name="Normal 23 2 2 4" xfId="9222"/>
    <cellStyle name="Normal 23 2 3" xfId="1638"/>
    <cellStyle name="Normal 23 2 3 2" xfId="3714"/>
    <cellStyle name="Normal 23 2 3 2 2" xfId="7846"/>
    <cellStyle name="Normal 23 2 3 2 2 2" xfId="16106"/>
    <cellStyle name="Normal 23 2 3 2 3" xfId="11975"/>
    <cellStyle name="Normal 23 2 3 3" xfId="5781"/>
    <cellStyle name="Normal 23 2 3 3 2" xfId="14041"/>
    <cellStyle name="Normal 23 2 3 4" xfId="9910"/>
    <cellStyle name="Normal 23 2 4" xfId="2335"/>
    <cellStyle name="Normal 23 2 4 2" xfId="6470"/>
    <cellStyle name="Normal 23 2 4 2 2" xfId="14730"/>
    <cellStyle name="Normal 23 2 4 3" xfId="10599"/>
    <cellStyle name="Normal 23 2 5" xfId="4405"/>
    <cellStyle name="Normal 23 2 5 2" xfId="12665"/>
    <cellStyle name="Normal 23 2 6" xfId="8534"/>
    <cellStyle name="Normal 23 3" xfId="475"/>
    <cellStyle name="Normal 23 3 2" xfId="1172"/>
    <cellStyle name="Normal 23 3 2 2" xfId="3250"/>
    <cellStyle name="Normal 23 3 2 2 2" xfId="7382"/>
    <cellStyle name="Normal 23 3 2 2 2 2" xfId="15642"/>
    <cellStyle name="Normal 23 3 2 2 3" xfId="11511"/>
    <cellStyle name="Normal 23 3 2 3" xfId="5317"/>
    <cellStyle name="Normal 23 3 2 3 2" xfId="13577"/>
    <cellStyle name="Normal 23 3 2 4" xfId="9446"/>
    <cellStyle name="Normal 23 3 3" xfId="1858"/>
    <cellStyle name="Normal 23 3 3 2" xfId="3934"/>
    <cellStyle name="Normal 23 3 3 2 2" xfId="8066"/>
    <cellStyle name="Normal 23 3 3 2 2 2" xfId="16326"/>
    <cellStyle name="Normal 23 3 3 2 3" xfId="12195"/>
    <cellStyle name="Normal 23 3 3 3" xfId="6001"/>
    <cellStyle name="Normal 23 3 3 3 2" xfId="14261"/>
    <cellStyle name="Normal 23 3 3 4" xfId="10130"/>
    <cellStyle name="Normal 23 3 4" xfId="2557"/>
    <cellStyle name="Normal 23 3 4 2" xfId="6690"/>
    <cellStyle name="Normal 23 3 4 2 2" xfId="14950"/>
    <cellStyle name="Normal 23 3 4 3" xfId="10819"/>
    <cellStyle name="Normal 23 3 5" xfId="4625"/>
    <cellStyle name="Normal 23 3 5 2" xfId="12885"/>
    <cellStyle name="Normal 23 3 6" xfId="8754"/>
    <cellStyle name="Normal 23 4" xfId="725"/>
    <cellStyle name="Normal 23 4 2" xfId="2806"/>
    <cellStyle name="Normal 23 4 2 2" xfId="6938"/>
    <cellStyle name="Normal 23 4 2 2 2" xfId="15198"/>
    <cellStyle name="Normal 23 4 2 3" xfId="11067"/>
    <cellStyle name="Normal 23 4 3" xfId="4873"/>
    <cellStyle name="Normal 23 4 3 2" xfId="13133"/>
    <cellStyle name="Normal 23 4 4" xfId="9002"/>
    <cellStyle name="Normal 23 5" xfId="1416"/>
    <cellStyle name="Normal 23 5 2" xfId="3494"/>
    <cellStyle name="Normal 23 5 2 2" xfId="7626"/>
    <cellStyle name="Normal 23 5 2 2 2" xfId="15886"/>
    <cellStyle name="Normal 23 5 2 3" xfId="11755"/>
    <cellStyle name="Normal 23 5 3" xfId="5561"/>
    <cellStyle name="Normal 23 5 3 2" xfId="13821"/>
    <cellStyle name="Normal 23 5 4" xfId="9690"/>
    <cellStyle name="Normal 23 6" xfId="2114"/>
    <cellStyle name="Normal 23 6 2" xfId="6250"/>
    <cellStyle name="Normal 23 6 2 2" xfId="14510"/>
    <cellStyle name="Normal 23 6 3" xfId="10379"/>
    <cellStyle name="Normal 23 7" xfId="4184"/>
    <cellStyle name="Normal 23 7 2" xfId="12445"/>
    <cellStyle name="Normal 23 8" xfId="8314"/>
    <cellStyle name="Normal 230" xfId="683"/>
    <cellStyle name="Normal 230 2" xfId="1379"/>
    <cellStyle name="Normal 230 2 2" xfId="3457"/>
    <cellStyle name="Normal 230 2 2 2" xfId="7589"/>
    <cellStyle name="Normal 230 2 2 2 2" xfId="15849"/>
    <cellStyle name="Normal 230 2 2 3" xfId="11718"/>
    <cellStyle name="Normal 230 2 3" xfId="5524"/>
    <cellStyle name="Normal 230 2 3 2" xfId="13784"/>
    <cellStyle name="Normal 230 2 4" xfId="9653"/>
    <cellStyle name="Normal 230 3" xfId="2065"/>
    <cellStyle name="Normal 230 3 2" xfId="4141"/>
    <cellStyle name="Normal 230 3 2 2" xfId="8273"/>
    <cellStyle name="Normal 230 3 2 2 2" xfId="16533"/>
    <cellStyle name="Normal 230 3 2 3" xfId="12402"/>
    <cellStyle name="Normal 230 3 3" xfId="6208"/>
    <cellStyle name="Normal 230 3 3 2" xfId="14468"/>
    <cellStyle name="Normal 230 3 4" xfId="10337"/>
    <cellStyle name="Normal 230 4" xfId="2765"/>
    <cellStyle name="Normal 230 4 2" xfId="6897"/>
    <cellStyle name="Normal 230 4 2 2" xfId="15157"/>
    <cellStyle name="Normal 230 4 3" xfId="11026"/>
    <cellStyle name="Normal 230 5" xfId="4832"/>
    <cellStyle name="Normal 230 5 2" xfId="13092"/>
    <cellStyle name="Normal 230 6" xfId="8961"/>
    <cellStyle name="Normal 231" xfId="684"/>
    <cellStyle name="Normal 231 2" xfId="1380"/>
    <cellStyle name="Normal 231 2 2" xfId="3458"/>
    <cellStyle name="Normal 231 2 2 2" xfId="7590"/>
    <cellStyle name="Normal 231 2 2 2 2" xfId="15850"/>
    <cellStyle name="Normal 231 2 2 3" xfId="11719"/>
    <cellStyle name="Normal 231 2 3" xfId="5525"/>
    <cellStyle name="Normal 231 2 3 2" xfId="13785"/>
    <cellStyle name="Normal 231 2 4" xfId="9654"/>
    <cellStyle name="Normal 231 3" xfId="2066"/>
    <cellStyle name="Normal 231 3 2" xfId="4142"/>
    <cellStyle name="Normal 231 3 2 2" xfId="8274"/>
    <cellStyle name="Normal 231 3 2 2 2" xfId="16534"/>
    <cellStyle name="Normal 231 3 2 3" xfId="12403"/>
    <cellStyle name="Normal 231 3 3" xfId="6209"/>
    <cellStyle name="Normal 231 3 3 2" xfId="14469"/>
    <cellStyle name="Normal 231 3 4" xfId="10338"/>
    <cellStyle name="Normal 231 4" xfId="2766"/>
    <cellStyle name="Normal 231 4 2" xfId="6898"/>
    <cellStyle name="Normal 231 4 2 2" xfId="15158"/>
    <cellStyle name="Normal 231 4 3" xfId="11027"/>
    <cellStyle name="Normal 231 5" xfId="4833"/>
    <cellStyle name="Normal 231 5 2" xfId="13093"/>
    <cellStyle name="Normal 231 6" xfId="8962"/>
    <cellStyle name="Normal 232" xfId="685"/>
    <cellStyle name="Normal 232 2" xfId="1381"/>
    <cellStyle name="Normal 232 2 2" xfId="3459"/>
    <cellStyle name="Normal 232 2 2 2" xfId="7591"/>
    <cellStyle name="Normal 232 2 2 2 2" xfId="15851"/>
    <cellStyle name="Normal 232 2 2 3" xfId="11720"/>
    <cellStyle name="Normal 232 2 3" xfId="5526"/>
    <cellStyle name="Normal 232 2 3 2" xfId="13786"/>
    <cellStyle name="Normal 232 2 4" xfId="9655"/>
    <cellStyle name="Normal 232 3" xfId="2067"/>
    <cellStyle name="Normal 232 3 2" xfId="4143"/>
    <cellStyle name="Normal 232 3 2 2" xfId="8275"/>
    <cellStyle name="Normal 232 3 2 2 2" xfId="16535"/>
    <cellStyle name="Normal 232 3 2 3" xfId="12404"/>
    <cellStyle name="Normal 232 3 3" xfId="6210"/>
    <cellStyle name="Normal 232 3 3 2" xfId="14470"/>
    <cellStyle name="Normal 232 3 4" xfId="10339"/>
    <cellStyle name="Normal 232 4" xfId="2767"/>
    <cellStyle name="Normal 232 4 2" xfId="6899"/>
    <cellStyle name="Normal 232 4 2 2" xfId="15159"/>
    <cellStyle name="Normal 232 4 3" xfId="11028"/>
    <cellStyle name="Normal 232 5" xfId="4834"/>
    <cellStyle name="Normal 232 5 2" xfId="13094"/>
    <cellStyle name="Normal 232 6" xfId="8963"/>
    <cellStyle name="Normal 233" xfId="686"/>
    <cellStyle name="Normal 233 2" xfId="1382"/>
    <cellStyle name="Normal 233 2 2" xfId="3460"/>
    <cellStyle name="Normal 233 2 2 2" xfId="7592"/>
    <cellStyle name="Normal 233 2 2 2 2" xfId="15852"/>
    <cellStyle name="Normal 233 2 2 3" xfId="11721"/>
    <cellStyle name="Normal 233 2 3" xfId="5527"/>
    <cellStyle name="Normal 233 2 3 2" xfId="13787"/>
    <cellStyle name="Normal 233 2 4" xfId="9656"/>
    <cellStyle name="Normal 233 3" xfId="2068"/>
    <cellStyle name="Normal 233 3 2" xfId="4144"/>
    <cellStyle name="Normal 233 3 2 2" xfId="8276"/>
    <cellStyle name="Normal 233 3 2 2 2" xfId="16536"/>
    <cellStyle name="Normal 233 3 2 3" xfId="12405"/>
    <cellStyle name="Normal 233 3 3" xfId="6211"/>
    <cellStyle name="Normal 233 3 3 2" xfId="14471"/>
    <cellStyle name="Normal 233 3 4" xfId="10340"/>
    <cellStyle name="Normal 233 4" xfId="2768"/>
    <cellStyle name="Normal 233 4 2" xfId="6900"/>
    <cellStyle name="Normal 233 4 2 2" xfId="15160"/>
    <cellStyle name="Normal 233 4 3" xfId="11029"/>
    <cellStyle name="Normal 233 5" xfId="4835"/>
    <cellStyle name="Normal 233 5 2" xfId="13095"/>
    <cellStyle name="Normal 233 6" xfId="8964"/>
    <cellStyle name="Normal 234" xfId="687"/>
    <cellStyle name="Normal 234 2" xfId="1383"/>
    <cellStyle name="Normal 234 2 2" xfId="3461"/>
    <cellStyle name="Normal 234 2 2 2" xfId="7593"/>
    <cellStyle name="Normal 234 2 2 2 2" xfId="15853"/>
    <cellStyle name="Normal 234 2 2 3" xfId="11722"/>
    <cellStyle name="Normal 234 2 3" xfId="5528"/>
    <cellStyle name="Normal 234 2 3 2" xfId="13788"/>
    <cellStyle name="Normal 234 2 4" xfId="9657"/>
    <cellStyle name="Normal 234 3" xfId="2069"/>
    <cellStyle name="Normal 234 3 2" xfId="4145"/>
    <cellStyle name="Normal 234 3 2 2" xfId="8277"/>
    <cellStyle name="Normal 234 3 2 2 2" xfId="16537"/>
    <cellStyle name="Normal 234 3 2 3" xfId="12406"/>
    <cellStyle name="Normal 234 3 3" xfId="6212"/>
    <cellStyle name="Normal 234 3 3 2" xfId="14472"/>
    <cellStyle name="Normal 234 3 4" xfId="10341"/>
    <cellStyle name="Normal 234 4" xfId="2769"/>
    <cellStyle name="Normal 234 4 2" xfId="6901"/>
    <cellStyle name="Normal 234 4 2 2" xfId="15161"/>
    <cellStyle name="Normal 234 4 3" xfId="11030"/>
    <cellStyle name="Normal 234 5" xfId="4836"/>
    <cellStyle name="Normal 234 5 2" xfId="13096"/>
    <cellStyle name="Normal 234 6" xfId="8965"/>
    <cellStyle name="Normal 235" xfId="688"/>
    <cellStyle name="Normal 235 2" xfId="1384"/>
    <cellStyle name="Normal 235 2 2" xfId="3462"/>
    <cellStyle name="Normal 235 2 2 2" xfId="7594"/>
    <cellStyle name="Normal 235 2 2 2 2" xfId="15854"/>
    <cellStyle name="Normal 235 2 2 3" xfId="11723"/>
    <cellStyle name="Normal 235 2 3" xfId="5529"/>
    <cellStyle name="Normal 235 2 3 2" xfId="13789"/>
    <cellStyle name="Normal 235 2 4" xfId="9658"/>
    <cellStyle name="Normal 235 3" xfId="2070"/>
    <cellStyle name="Normal 235 3 2" xfId="4146"/>
    <cellStyle name="Normal 235 3 2 2" xfId="8278"/>
    <cellStyle name="Normal 235 3 2 2 2" xfId="16538"/>
    <cellStyle name="Normal 235 3 2 3" xfId="12407"/>
    <cellStyle name="Normal 235 3 3" xfId="6213"/>
    <cellStyle name="Normal 235 3 3 2" xfId="14473"/>
    <cellStyle name="Normal 235 3 4" xfId="10342"/>
    <cellStyle name="Normal 235 4" xfId="2770"/>
    <cellStyle name="Normal 235 4 2" xfId="6902"/>
    <cellStyle name="Normal 235 4 2 2" xfId="15162"/>
    <cellStyle name="Normal 235 4 3" xfId="11031"/>
    <cellStyle name="Normal 235 5" xfId="4837"/>
    <cellStyle name="Normal 235 5 2" xfId="13097"/>
    <cellStyle name="Normal 235 6" xfId="8966"/>
    <cellStyle name="Normal 236" xfId="689"/>
    <cellStyle name="Normal 236 2" xfId="1385"/>
    <cellStyle name="Normal 236 2 2" xfId="3463"/>
    <cellStyle name="Normal 236 2 2 2" xfId="7595"/>
    <cellStyle name="Normal 236 2 2 2 2" xfId="15855"/>
    <cellStyle name="Normal 236 2 2 3" xfId="11724"/>
    <cellStyle name="Normal 236 2 3" xfId="5530"/>
    <cellStyle name="Normal 236 2 3 2" xfId="13790"/>
    <cellStyle name="Normal 236 2 4" xfId="9659"/>
    <cellStyle name="Normal 236 3" xfId="2071"/>
    <cellStyle name="Normal 236 3 2" xfId="4147"/>
    <cellStyle name="Normal 236 3 2 2" xfId="8279"/>
    <cellStyle name="Normal 236 3 2 2 2" xfId="16539"/>
    <cellStyle name="Normal 236 3 2 3" xfId="12408"/>
    <cellStyle name="Normal 236 3 3" xfId="6214"/>
    <cellStyle name="Normal 236 3 3 2" xfId="14474"/>
    <cellStyle name="Normal 236 3 4" xfId="10343"/>
    <cellStyle name="Normal 236 4" xfId="2771"/>
    <cellStyle name="Normal 236 4 2" xfId="6903"/>
    <cellStyle name="Normal 236 4 2 2" xfId="15163"/>
    <cellStyle name="Normal 236 4 3" xfId="11032"/>
    <cellStyle name="Normal 236 5" xfId="4838"/>
    <cellStyle name="Normal 236 5 2" xfId="13098"/>
    <cellStyle name="Normal 236 6" xfId="8967"/>
    <cellStyle name="Normal 237" xfId="690"/>
    <cellStyle name="Normal 237 2" xfId="1386"/>
    <cellStyle name="Normal 237 2 2" xfId="3464"/>
    <cellStyle name="Normal 237 2 2 2" xfId="7596"/>
    <cellStyle name="Normal 237 2 2 2 2" xfId="15856"/>
    <cellStyle name="Normal 237 2 2 3" xfId="11725"/>
    <cellStyle name="Normal 237 2 3" xfId="5531"/>
    <cellStyle name="Normal 237 2 3 2" xfId="13791"/>
    <cellStyle name="Normal 237 2 4" xfId="9660"/>
    <cellStyle name="Normal 237 3" xfId="2072"/>
    <cellStyle name="Normal 237 3 2" xfId="4148"/>
    <cellStyle name="Normal 237 3 2 2" xfId="8280"/>
    <cellStyle name="Normal 237 3 2 2 2" xfId="16540"/>
    <cellStyle name="Normal 237 3 2 3" xfId="12409"/>
    <cellStyle name="Normal 237 3 3" xfId="6215"/>
    <cellStyle name="Normal 237 3 3 2" xfId="14475"/>
    <cellStyle name="Normal 237 3 4" xfId="10344"/>
    <cellStyle name="Normal 237 4" xfId="2772"/>
    <cellStyle name="Normal 237 4 2" xfId="6904"/>
    <cellStyle name="Normal 237 4 2 2" xfId="15164"/>
    <cellStyle name="Normal 237 4 3" xfId="11033"/>
    <cellStyle name="Normal 237 5" xfId="4839"/>
    <cellStyle name="Normal 237 5 2" xfId="13099"/>
    <cellStyle name="Normal 237 6" xfId="8968"/>
    <cellStyle name="Normal 238" xfId="691"/>
    <cellStyle name="Normal 238 2" xfId="1387"/>
    <cellStyle name="Normal 238 2 2" xfId="3465"/>
    <cellStyle name="Normal 238 2 2 2" xfId="7597"/>
    <cellStyle name="Normal 238 2 2 2 2" xfId="15857"/>
    <cellStyle name="Normal 238 2 2 3" xfId="11726"/>
    <cellStyle name="Normal 238 2 3" xfId="5532"/>
    <cellStyle name="Normal 238 2 3 2" xfId="13792"/>
    <cellStyle name="Normal 238 2 4" xfId="9661"/>
    <cellStyle name="Normal 238 3" xfId="2073"/>
    <cellStyle name="Normal 238 3 2" xfId="4149"/>
    <cellStyle name="Normal 238 3 2 2" xfId="8281"/>
    <cellStyle name="Normal 238 3 2 2 2" xfId="16541"/>
    <cellStyle name="Normal 238 3 2 3" xfId="12410"/>
    <cellStyle name="Normal 238 3 3" xfId="6216"/>
    <cellStyle name="Normal 238 3 3 2" xfId="14476"/>
    <cellStyle name="Normal 238 3 4" xfId="10345"/>
    <cellStyle name="Normal 238 4" xfId="2773"/>
    <cellStyle name="Normal 238 4 2" xfId="6905"/>
    <cellStyle name="Normal 238 4 2 2" xfId="15165"/>
    <cellStyle name="Normal 238 4 3" xfId="11034"/>
    <cellStyle name="Normal 238 5" xfId="4840"/>
    <cellStyle name="Normal 238 5 2" xfId="13100"/>
    <cellStyle name="Normal 238 6" xfId="8969"/>
    <cellStyle name="Normal 239" xfId="692"/>
    <cellStyle name="Normal 239 2" xfId="1388"/>
    <cellStyle name="Normal 239 2 2" xfId="3466"/>
    <cellStyle name="Normal 239 2 2 2" xfId="7598"/>
    <cellStyle name="Normal 239 2 2 2 2" xfId="15858"/>
    <cellStyle name="Normal 239 2 2 3" xfId="11727"/>
    <cellStyle name="Normal 239 2 3" xfId="5533"/>
    <cellStyle name="Normal 239 2 3 2" xfId="13793"/>
    <cellStyle name="Normal 239 2 4" xfId="9662"/>
    <cellStyle name="Normal 239 3" xfId="2074"/>
    <cellStyle name="Normal 239 3 2" xfId="4150"/>
    <cellStyle name="Normal 239 3 2 2" xfId="8282"/>
    <cellStyle name="Normal 239 3 2 2 2" xfId="16542"/>
    <cellStyle name="Normal 239 3 2 3" xfId="12411"/>
    <cellStyle name="Normal 239 3 3" xfId="6217"/>
    <cellStyle name="Normal 239 3 3 2" xfId="14477"/>
    <cellStyle name="Normal 239 3 4" xfId="10346"/>
    <cellStyle name="Normal 239 4" xfId="2774"/>
    <cellStyle name="Normal 239 4 2" xfId="6906"/>
    <cellStyle name="Normal 239 4 2 2" xfId="15166"/>
    <cellStyle name="Normal 239 4 3" xfId="11035"/>
    <cellStyle name="Normal 239 5" xfId="4841"/>
    <cellStyle name="Normal 239 5 2" xfId="13101"/>
    <cellStyle name="Normal 239 6" xfId="8970"/>
    <cellStyle name="Normal 24" xfId="25"/>
    <cellStyle name="Normal 24 2" xfId="252"/>
    <cellStyle name="Normal 24 2 2" xfId="949"/>
    <cellStyle name="Normal 24 2 2 2" xfId="3027"/>
    <cellStyle name="Normal 24 2 2 2 2" xfId="7159"/>
    <cellStyle name="Normal 24 2 2 2 2 2" xfId="15419"/>
    <cellStyle name="Normal 24 2 2 2 3" xfId="11288"/>
    <cellStyle name="Normal 24 2 2 3" xfId="5094"/>
    <cellStyle name="Normal 24 2 2 3 2" xfId="13354"/>
    <cellStyle name="Normal 24 2 2 4" xfId="9223"/>
    <cellStyle name="Normal 24 2 3" xfId="1639"/>
    <cellStyle name="Normal 24 2 3 2" xfId="3715"/>
    <cellStyle name="Normal 24 2 3 2 2" xfId="7847"/>
    <cellStyle name="Normal 24 2 3 2 2 2" xfId="16107"/>
    <cellStyle name="Normal 24 2 3 2 3" xfId="11976"/>
    <cellStyle name="Normal 24 2 3 3" xfId="5782"/>
    <cellStyle name="Normal 24 2 3 3 2" xfId="14042"/>
    <cellStyle name="Normal 24 2 3 4" xfId="9911"/>
    <cellStyle name="Normal 24 2 4" xfId="2336"/>
    <cellStyle name="Normal 24 2 4 2" xfId="6471"/>
    <cellStyle name="Normal 24 2 4 2 2" xfId="14731"/>
    <cellStyle name="Normal 24 2 4 3" xfId="10600"/>
    <cellStyle name="Normal 24 2 5" xfId="4406"/>
    <cellStyle name="Normal 24 2 5 2" xfId="12666"/>
    <cellStyle name="Normal 24 2 6" xfId="8535"/>
    <cellStyle name="Normal 24 3" xfId="476"/>
    <cellStyle name="Normal 24 3 2" xfId="1173"/>
    <cellStyle name="Normal 24 3 2 2" xfId="3251"/>
    <cellStyle name="Normal 24 3 2 2 2" xfId="7383"/>
    <cellStyle name="Normal 24 3 2 2 2 2" xfId="15643"/>
    <cellStyle name="Normal 24 3 2 2 3" xfId="11512"/>
    <cellStyle name="Normal 24 3 2 3" xfId="5318"/>
    <cellStyle name="Normal 24 3 2 3 2" xfId="13578"/>
    <cellStyle name="Normal 24 3 2 4" xfId="9447"/>
    <cellStyle name="Normal 24 3 3" xfId="1859"/>
    <cellStyle name="Normal 24 3 3 2" xfId="3935"/>
    <cellStyle name="Normal 24 3 3 2 2" xfId="8067"/>
    <cellStyle name="Normal 24 3 3 2 2 2" xfId="16327"/>
    <cellStyle name="Normal 24 3 3 2 3" xfId="12196"/>
    <cellStyle name="Normal 24 3 3 3" xfId="6002"/>
    <cellStyle name="Normal 24 3 3 3 2" xfId="14262"/>
    <cellStyle name="Normal 24 3 3 4" xfId="10131"/>
    <cellStyle name="Normal 24 3 4" xfId="2558"/>
    <cellStyle name="Normal 24 3 4 2" xfId="6691"/>
    <cellStyle name="Normal 24 3 4 2 2" xfId="14951"/>
    <cellStyle name="Normal 24 3 4 3" xfId="10820"/>
    <cellStyle name="Normal 24 3 5" xfId="4626"/>
    <cellStyle name="Normal 24 3 5 2" xfId="12886"/>
    <cellStyle name="Normal 24 3 6" xfId="8755"/>
    <cellStyle name="Normal 24 4" xfId="726"/>
    <cellStyle name="Normal 24 4 2" xfId="2807"/>
    <cellStyle name="Normal 24 4 2 2" xfId="6939"/>
    <cellStyle name="Normal 24 4 2 2 2" xfId="15199"/>
    <cellStyle name="Normal 24 4 2 3" xfId="11068"/>
    <cellStyle name="Normal 24 4 3" xfId="4874"/>
    <cellStyle name="Normal 24 4 3 2" xfId="13134"/>
    <cellStyle name="Normal 24 4 4" xfId="9003"/>
    <cellStyle name="Normal 24 5" xfId="1417"/>
    <cellStyle name="Normal 24 5 2" xfId="3495"/>
    <cellStyle name="Normal 24 5 2 2" xfId="7627"/>
    <cellStyle name="Normal 24 5 2 2 2" xfId="15887"/>
    <cellStyle name="Normal 24 5 2 3" xfId="11756"/>
    <cellStyle name="Normal 24 5 3" xfId="5562"/>
    <cellStyle name="Normal 24 5 3 2" xfId="13822"/>
    <cellStyle name="Normal 24 5 4" xfId="9691"/>
    <cellStyle name="Normal 24 6" xfId="2115"/>
    <cellStyle name="Normal 24 6 2" xfId="6251"/>
    <cellStyle name="Normal 24 6 2 2" xfId="14511"/>
    <cellStyle name="Normal 24 6 3" xfId="10380"/>
    <cellStyle name="Normal 24 7" xfId="4185"/>
    <cellStyle name="Normal 24 7 2" xfId="12446"/>
    <cellStyle name="Normal 24 8" xfId="8315"/>
    <cellStyle name="Normal 240" xfId="693"/>
    <cellStyle name="Normal 240 2" xfId="1389"/>
    <cellStyle name="Normal 240 2 2" xfId="3467"/>
    <cellStyle name="Normal 240 2 2 2" xfId="7599"/>
    <cellStyle name="Normal 240 2 2 2 2" xfId="15859"/>
    <cellStyle name="Normal 240 2 2 3" xfId="11728"/>
    <cellStyle name="Normal 240 2 3" xfId="5534"/>
    <cellStyle name="Normal 240 2 3 2" xfId="13794"/>
    <cellStyle name="Normal 240 2 4" xfId="9663"/>
    <cellStyle name="Normal 240 3" xfId="2075"/>
    <cellStyle name="Normal 240 3 2" xfId="4151"/>
    <cellStyle name="Normal 240 3 2 2" xfId="8283"/>
    <cellStyle name="Normal 240 3 2 2 2" xfId="16543"/>
    <cellStyle name="Normal 240 3 2 3" xfId="12412"/>
    <cellStyle name="Normal 240 3 3" xfId="6218"/>
    <cellStyle name="Normal 240 3 3 2" xfId="14478"/>
    <cellStyle name="Normal 240 3 4" xfId="10347"/>
    <cellStyle name="Normal 240 4" xfId="2775"/>
    <cellStyle name="Normal 240 4 2" xfId="6907"/>
    <cellStyle name="Normal 240 4 2 2" xfId="15167"/>
    <cellStyle name="Normal 240 4 3" xfId="11036"/>
    <cellStyle name="Normal 240 5" xfId="4842"/>
    <cellStyle name="Normal 240 5 2" xfId="13102"/>
    <cellStyle name="Normal 240 6" xfId="8971"/>
    <cellStyle name="Normal 241" xfId="694"/>
    <cellStyle name="Normal 241 2" xfId="1390"/>
    <cellStyle name="Normal 241 2 2" xfId="3468"/>
    <cellStyle name="Normal 241 2 2 2" xfId="7600"/>
    <cellStyle name="Normal 241 2 2 2 2" xfId="15860"/>
    <cellStyle name="Normal 241 2 2 3" xfId="11729"/>
    <cellStyle name="Normal 241 2 3" xfId="5535"/>
    <cellStyle name="Normal 241 2 3 2" xfId="13795"/>
    <cellStyle name="Normal 241 2 4" xfId="9664"/>
    <cellStyle name="Normal 241 3" xfId="2076"/>
    <cellStyle name="Normal 241 3 2" xfId="4152"/>
    <cellStyle name="Normal 241 3 2 2" xfId="8284"/>
    <cellStyle name="Normal 241 3 2 2 2" xfId="16544"/>
    <cellStyle name="Normal 241 3 2 3" xfId="12413"/>
    <cellStyle name="Normal 241 3 3" xfId="6219"/>
    <cellStyle name="Normal 241 3 3 2" xfId="14479"/>
    <cellStyle name="Normal 241 3 4" xfId="10348"/>
    <cellStyle name="Normal 241 4" xfId="2776"/>
    <cellStyle name="Normal 241 4 2" xfId="6908"/>
    <cellStyle name="Normal 241 4 2 2" xfId="15168"/>
    <cellStyle name="Normal 241 4 3" xfId="11037"/>
    <cellStyle name="Normal 241 5" xfId="4843"/>
    <cellStyle name="Normal 241 5 2" xfId="13103"/>
    <cellStyle name="Normal 241 6" xfId="8972"/>
    <cellStyle name="Normal 242" xfId="695"/>
    <cellStyle name="Normal 242 2" xfId="1391"/>
    <cellStyle name="Normal 242 2 2" xfId="3469"/>
    <cellStyle name="Normal 242 2 2 2" xfId="7601"/>
    <cellStyle name="Normal 242 2 2 2 2" xfId="15861"/>
    <cellStyle name="Normal 242 2 2 3" xfId="11730"/>
    <cellStyle name="Normal 242 2 3" xfId="5536"/>
    <cellStyle name="Normal 242 2 3 2" xfId="13796"/>
    <cellStyle name="Normal 242 2 4" xfId="9665"/>
    <cellStyle name="Normal 242 3" xfId="2077"/>
    <cellStyle name="Normal 242 3 2" xfId="4153"/>
    <cellStyle name="Normal 242 3 2 2" xfId="8285"/>
    <cellStyle name="Normal 242 3 2 2 2" xfId="16545"/>
    <cellStyle name="Normal 242 3 2 3" xfId="12414"/>
    <cellStyle name="Normal 242 3 3" xfId="6220"/>
    <cellStyle name="Normal 242 3 3 2" xfId="14480"/>
    <cellStyle name="Normal 242 3 4" xfId="10349"/>
    <cellStyle name="Normal 242 4" xfId="2777"/>
    <cellStyle name="Normal 242 4 2" xfId="6909"/>
    <cellStyle name="Normal 242 4 2 2" xfId="15169"/>
    <cellStyle name="Normal 242 4 3" xfId="11038"/>
    <cellStyle name="Normal 242 5" xfId="4844"/>
    <cellStyle name="Normal 242 5 2" xfId="13104"/>
    <cellStyle name="Normal 242 6" xfId="8973"/>
    <cellStyle name="Normal 243" xfId="696"/>
    <cellStyle name="Normal 243 2" xfId="1392"/>
    <cellStyle name="Normal 243 2 2" xfId="3470"/>
    <cellStyle name="Normal 243 2 2 2" xfId="7602"/>
    <cellStyle name="Normal 243 2 2 2 2" xfId="15862"/>
    <cellStyle name="Normal 243 2 2 3" xfId="11731"/>
    <cellStyle name="Normal 243 2 3" xfId="5537"/>
    <cellStyle name="Normal 243 2 3 2" xfId="13797"/>
    <cellStyle name="Normal 243 2 4" xfId="9666"/>
    <cellStyle name="Normal 243 3" xfId="2078"/>
    <cellStyle name="Normal 243 3 2" xfId="4154"/>
    <cellStyle name="Normal 243 3 2 2" xfId="8286"/>
    <cellStyle name="Normal 243 3 2 2 2" xfId="16546"/>
    <cellStyle name="Normal 243 3 2 3" xfId="12415"/>
    <cellStyle name="Normal 243 3 3" xfId="6221"/>
    <cellStyle name="Normal 243 3 3 2" xfId="14481"/>
    <cellStyle name="Normal 243 3 4" xfId="10350"/>
    <cellStyle name="Normal 243 4" xfId="2778"/>
    <cellStyle name="Normal 243 4 2" xfId="6910"/>
    <cellStyle name="Normal 243 4 2 2" xfId="15170"/>
    <cellStyle name="Normal 243 4 3" xfId="11039"/>
    <cellStyle name="Normal 243 5" xfId="4845"/>
    <cellStyle name="Normal 243 5 2" xfId="13105"/>
    <cellStyle name="Normal 243 6" xfId="8974"/>
    <cellStyle name="Normal 244" xfId="697"/>
    <cellStyle name="Normal 244 2" xfId="1393"/>
    <cellStyle name="Normal 244 2 2" xfId="3471"/>
    <cellStyle name="Normal 244 2 2 2" xfId="7603"/>
    <cellStyle name="Normal 244 2 2 2 2" xfId="15863"/>
    <cellStyle name="Normal 244 2 2 3" xfId="11732"/>
    <cellStyle name="Normal 244 2 3" xfId="5538"/>
    <cellStyle name="Normal 244 2 3 2" xfId="13798"/>
    <cellStyle name="Normal 244 2 4" xfId="9667"/>
    <cellStyle name="Normal 244 3" xfId="2079"/>
    <cellStyle name="Normal 244 3 2" xfId="4155"/>
    <cellStyle name="Normal 244 3 2 2" xfId="8287"/>
    <cellStyle name="Normal 244 3 2 2 2" xfId="16547"/>
    <cellStyle name="Normal 244 3 2 3" xfId="12416"/>
    <cellStyle name="Normal 244 3 3" xfId="6222"/>
    <cellStyle name="Normal 244 3 3 2" xfId="14482"/>
    <cellStyle name="Normal 244 3 4" xfId="10351"/>
    <cellStyle name="Normal 244 4" xfId="2779"/>
    <cellStyle name="Normal 244 4 2" xfId="6911"/>
    <cellStyle name="Normal 244 4 2 2" xfId="15171"/>
    <cellStyle name="Normal 244 4 3" xfId="11040"/>
    <cellStyle name="Normal 244 5" xfId="4846"/>
    <cellStyle name="Normal 244 5 2" xfId="13106"/>
    <cellStyle name="Normal 244 6" xfId="8975"/>
    <cellStyle name="Normal 245" xfId="698"/>
    <cellStyle name="Normal 245 2" xfId="1394"/>
    <cellStyle name="Normal 245 2 2" xfId="3472"/>
    <cellStyle name="Normal 245 2 2 2" xfId="7604"/>
    <cellStyle name="Normal 245 2 2 2 2" xfId="15864"/>
    <cellStyle name="Normal 245 2 2 3" xfId="11733"/>
    <cellStyle name="Normal 245 2 3" xfId="5539"/>
    <cellStyle name="Normal 245 2 3 2" xfId="13799"/>
    <cellStyle name="Normal 245 2 4" xfId="9668"/>
    <cellStyle name="Normal 245 3" xfId="2080"/>
    <cellStyle name="Normal 245 3 2" xfId="4156"/>
    <cellStyle name="Normal 245 3 2 2" xfId="8288"/>
    <cellStyle name="Normal 245 3 2 2 2" xfId="16548"/>
    <cellStyle name="Normal 245 3 2 3" xfId="12417"/>
    <cellStyle name="Normal 245 3 3" xfId="6223"/>
    <cellStyle name="Normal 245 3 3 2" xfId="14483"/>
    <cellStyle name="Normal 245 3 4" xfId="10352"/>
    <cellStyle name="Normal 245 4" xfId="2780"/>
    <cellStyle name="Normal 245 4 2" xfId="6912"/>
    <cellStyle name="Normal 245 4 2 2" xfId="15172"/>
    <cellStyle name="Normal 245 4 3" xfId="11041"/>
    <cellStyle name="Normal 245 5" xfId="4847"/>
    <cellStyle name="Normal 245 5 2" xfId="13107"/>
    <cellStyle name="Normal 245 6" xfId="8976"/>
    <cellStyle name="Normal 246" xfId="699"/>
    <cellStyle name="Normal 246 2" xfId="1395"/>
    <cellStyle name="Normal 246 2 2" xfId="3473"/>
    <cellStyle name="Normal 246 2 2 2" xfId="7605"/>
    <cellStyle name="Normal 246 2 2 2 2" xfId="15865"/>
    <cellStyle name="Normal 246 2 2 3" xfId="11734"/>
    <cellStyle name="Normal 246 2 3" xfId="5540"/>
    <cellStyle name="Normal 246 2 3 2" xfId="13800"/>
    <cellStyle name="Normal 246 2 4" xfId="9669"/>
    <cellStyle name="Normal 246 3" xfId="2081"/>
    <cellStyle name="Normal 246 3 2" xfId="4157"/>
    <cellStyle name="Normal 246 3 2 2" xfId="8289"/>
    <cellStyle name="Normal 246 3 2 2 2" xfId="16549"/>
    <cellStyle name="Normal 246 3 2 3" xfId="12418"/>
    <cellStyle name="Normal 246 3 3" xfId="6224"/>
    <cellStyle name="Normal 246 3 3 2" xfId="14484"/>
    <cellStyle name="Normal 246 3 4" xfId="10353"/>
    <cellStyle name="Normal 246 4" xfId="2781"/>
    <cellStyle name="Normal 246 4 2" xfId="6913"/>
    <cellStyle name="Normal 246 4 2 2" xfId="15173"/>
    <cellStyle name="Normal 246 4 3" xfId="11042"/>
    <cellStyle name="Normal 246 5" xfId="4848"/>
    <cellStyle name="Normal 246 5 2" xfId="13108"/>
    <cellStyle name="Normal 246 6" xfId="8977"/>
    <cellStyle name="Normal 247" xfId="700"/>
    <cellStyle name="Normal 247 2" xfId="1396"/>
    <cellStyle name="Normal 247 2 2" xfId="3474"/>
    <cellStyle name="Normal 247 2 2 2" xfId="7606"/>
    <cellStyle name="Normal 247 2 2 2 2" xfId="15866"/>
    <cellStyle name="Normal 247 2 2 3" xfId="11735"/>
    <cellStyle name="Normal 247 2 3" xfId="5541"/>
    <cellStyle name="Normal 247 2 3 2" xfId="13801"/>
    <cellStyle name="Normal 247 2 4" xfId="9670"/>
    <cellStyle name="Normal 247 3" xfId="2082"/>
    <cellStyle name="Normal 247 3 2" xfId="4158"/>
    <cellStyle name="Normal 247 3 2 2" xfId="8290"/>
    <cellStyle name="Normal 247 3 2 2 2" xfId="16550"/>
    <cellStyle name="Normal 247 3 2 3" xfId="12419"/>
    <cellStyle name="Normal 247 3 3" xfId="6225"/>
    <cellStyle name="Normal 247 3 3 2" xfId="14485"/>
    <cellStyle name="Normal 247 3 4" xfId="10354"/>
    <cellStyle name="Normal 247 4" xfId="2782"/>
    <cellStyle name="Normal 247 4 2" xfId="6914"/>
    <cellStyle name="Normal 247 4 2 2" xfId="15174"/>
    <cellStyle name="Normal 247 4 3" xfId="11043"/>
    <cellStyle name="Normal 247 5" xfId="4849"/>
    <cellStyle name="Normal 247 5 2" xfId="13109"/>
    <cellStyle name="Normal 247 6" xfId="8978"/>
    <cellStyle name="Normal 248" xfId="701"/>
    <cellStyle name="Normal 248 2" xfId="1397"/>
    <cellStyle name="Normal 248 2 2" xfId="3475"/>
    <cellStyle name="Normal 248 2 2 2" xfId="7607"/>
    <cellStyle name="Normal 248 2 2 2 2" xfId="15867"/>
    <cellStyle name="Normal 248 2 2 3" xfId="11736"/>
    <cellStyle name="Normal 248 2 3" xfId="5542"/>
    <cellStyle name="Normal 248 2 3 2" xfId="13802"/>
    <cellStyle name="Normal 248 2 4" xfId="9671"/>
    <cellStyle name="Normal 248 3" xfId="2083"/>
    <cellStyle name="Normal 248 3 2" xfId="4159"/>
    <cellStyle name="Normal 248 3 2 2" xfId="8291"/>
    <cellStyle name="Normal 248 3 2 2 2" xfId="16551"/>
    <cellStyle name="Normal 248 3 2 3" xfId="12420"/>
    <cellStyle name="Normal 248 3 3" xfId="6226"/>
    <cellStyle name="Normal 248 3 3 2" xfId="14486"/>
    <cellStyle name="Normal 248 3 4" xfId="10355"/>
    <cellStyle name="Normal 248 4" xfId="2783"/>
    <cellStyle name="Normal 248 4 2" xfId="6915"/>
    <cellStyle name="Normal 248 4 2 2" xfId="15175"/>
    <cellStyle name="Normal 248 4 3" xfId="11044"/>
    <cellStyle name="Normal 248 5" xfId="4850"/>
    <cellStyle name="Normal 248 5 2" xfId="13110"/>
    <cellStyle name="Normal 248 6" xfId="8979"/>
    <cellStyle name="Normal 249" xfId="2092"/>
    <cellStyle name="Normal 249 2" xfId="6229"/>
    <cellStyle name="Normal 249 2 2" xfId="14489"/>
    <cellStyle name="Normal 249 3" xfId="10358"/>
    <cellStyle name="Normal 25" xfId="26"/>
    <cellStyle name="Normal 25 2" xfId="253"/>
    <cellStyle name="Normal 25 2 2" xfId="950"/>
    <cellStyle name="Normal 25 2 2 2" xfId="3028"/>
    <cellStyle name="Normal 25 2 2 2 2" xfId="7160"/>
    <cellStyle name="Normal 25 2 2 2 2 2" xfId="15420"/>
    <cellStyle name="Normal 25 2 2 2 3" xfId="11289"/>
    <cellStyle name="Normal 25 2 2 3" xfId="5095"/>
    <cellStyle name="Normal 25 2 2 3 2" xfId="13355"/>
    <cellStyle name="Normal 25 2 2 4" xfId="9224"/>
    <cellStyle name="Normal 25 2 3" xfId="1640"/>
    <cellStyle name="Normal 25 2 3 2" xfId="3716"/>
    <cellStyle name="Normal 25 2 3 2 2" xfId="7848"/>
    <cellStyle name="Normal 25 2 3 2 2 2" xfId="16108"/>
    <cellStyle name="Normal 25 2 3 2 3" xfId="11977"/>
    <cellStyle name="Normal 25 2 3 3" xfId="5783"/>
    <cellStyle name="Normal 25 2 3 3 2" xfId="14043"/>
    <cellStyle name="Normal 25 2 3 4" xfId="9912"/>
    <cellStyle name="Normal 25 2 4" xfId="2337"/>
    <cellStyle name="Normal 25 2 4 2" xfId="6472"/>
    <cellStyle name="Normal 25 2 4 2 2" xfId="14732"/>
    <cellStyle name="Normal 25 2 4 3" xfId="10601"/>
    <cellStyle name="Normal 25 2 5" xfId="4407"/>
    <cellStyle name="Normal 25 2 5 2" xfId="12667"/>
    <cellStyle name="Normal 25 2 6" xfId="8536"/>
    <cellStyle name="Normal 25 3" xfId="477"/>
    <cellStyle name="Normal 25 3 2" xfId="1174"/>
    <cellStyle name="Normal 25 3 2 2" xfId="3252"/>
    <cellStyle name="Normal 25 3 2 2 2" xfId="7384"/>
    <cellStyle name="Normal 25 3 2 2 2 2" xfId="15644"/>
    <cellStyle name="Normal 25 3 2 2 3" xfId="11513"/>
    <cellStyle name="Normal 25 3 2 3" xfId="5319"/>
    <cellStyle name="Normal 25 3 2 3 2" xfId="13579"/>
    <cellStyle name="Normal 25 3 2 4" xfId="9448"/>
    <cellStyle name="Normal 25 3 3" xfId="1860"/>
    <cellStyle name="Normal 25 3 3 2" xfId="3936"/>
    <cellStyle name="Normal 25 3 3 2 2" xfId="8068"/>
    <cellStyle name="Normal 25 3 3 2 2 2" xfId="16328"/>
    <cellStyle name="Normal 25 3 3 2 3" xfId="12197"/>
    <cellStyle name="Normal 25 3 3 3" xfId="6003"/>
    <cellStyle name="Normal 25 3 3 3 2" xfId="14263"/>
    <cellStyle name="Normal 25 3 3 4" xfId="10132"/>
    <cellStyle name="Normal 25 3 4" xfId="2559"/>
    <cellStyle name="Normal 25 3 4 2" xfId="6692"/>
    <cellStyle name="Normal 25 3 4 2 2" xfId="14952"/>
    <cellStyle name="Normal 25 3 4 3" xfId="10821"/>
    <cellStyle name="Normal 25 3 5" xfId="4627"/>
    <cellStyle name="Normal 25 3 5 2" xfId="12887"/>
    <cellStyle name="Normal 25 3 6" xfId="8756"/>
    <cellStyle name="Normal 25 4" xfId="727"/>
    <cellStyle name="Normal 25 4 2" xfId="2808"/>
    <cellStyle name="Normal 25 4 2 2" xfId="6940"/>
    <cellStyle name="Normal 25 4 2 2 2" xfId="15200"/>
    <cellStyle name="Normal 25 4 2 3" xfId="11069"/>
    <cellStyle name="Normal 25 4 3" xfId="4875"/>
    <cellStyle name="Normal 25 4 3 2" xfId="13135"/>
    <cellStyle name="Normal 25 4 4" xfId="9004"/>
    <cellStyle name="Normal 25 5" xfId="1418"/>
    <cellStyle name="Normal 25 5 2" xfId="3496"/>
    <cellStyle name="Normal 25 5 2 2" xfId="7628"/>
    <cellStyle name="Normal 25 5 2 2 2" xfId="15888"/>
    <cellStyle name="Normal 25 5 2 3" xfId="11757"/>
    <cellStyle name="Normal 25 5 3" xfId="5563"/>
    <cellStyle name="Normal 25 5 3 2" xfId="13823"/>
    <cellStyle name="Normal 25 5 4" xfId="9692"/>
    <cellStyle name="Normal 25 6" xfId="2116"/>
    <cellStyle name="Normal 25 6 2" xfId="6252"/>
    <cellStyle name="Normal 25 6 2 2" xfId="14512"/>
    <cellStyle name="Normal 25 6 3" xfId="10381"/>
    <cellStyle name="Normal 25 7" xfId="4186"/>
    <cellStyle name="Normal 25 7 2" xfId="12447"/>
    <cellStyle name="Normal 25 8" xfId="8316"/>
    <cellStyle name="Normal 250" xfId="702"/>
    <cellStyle name="Normal 250 2" xfId="1398"/>
    <cellStyle name="Normal 250 2 2" xfId="3476"/>
    <cellStyle name="Normal 250 2 2 2" xfId="7608"/>
    <cellStyle name="Normal 250 2 2 2 2" xfId="15868"/>
    <cellStyle name="Normal 250 2 2 3" xfId="11737"/>
    <cellStyle name="Normal 250 2 3" xfId="5543"/>
    <cellStyle name="Normal 250 2 3 2" xfId="13803"/>
    <cellStyle name="Normal 250 2 4" xfId="9672"/>
    <cellStyle name="Normal 250 3" xfId="2084"/>
    <cellStyle name="Normal 250 3 2" xfId="4160"/>
    <cellStyle name="Normal 250 3 2 2" xfId="8292"/>
    <cellStyle name="Normal 250 3 2 2 2" xfId="16552"/>
    <cellStyle name="Normal 250 3 2 3" xfId="12421"/>
    <cellStyle name="Normal 250 3 3" xfId="6227"/>
    <cellStyle name="Normal 250 3 3 2" xfId="14487"/>
    <cellStyle name="Normal 250 3 4" xfId="10356"/>
    <cellStyle name="Normal 250 4" xfId="2784"/>
    <cellStyle name="Normal 250 4 2" xfId="6916"/>
    <cellStyle name="Normal 250 4 2 2" xfId="15176"/>
    <cellStyle name="Normal 250 4 3" xfId="11045"/>
    <cellStyle name="Normal 250 5" xfId="4851"/>
    <cellStyle name="Normal 250 5 2" xfId="13111"/>
    <cellStyle name="Normal 250 6" xfId="8980"/>
    <cellStyle name="Normal 251" xfId="703"/>
    <cellStyle name="Normal 251 2" xfId="1399"/>
    <cellStyle name="Normal 251 2 2" xfId="3477"/>
    <cellStyle name="Normal 251 2 2 2" xfId="7609"/>
    <cellStyle name="Normal 251 2 2 2 2" xfId="15869"/>
    <cellStyle name="Normal 251 2 2 3" xfId="11738"/>
    <cellStyle name="Normal 251 2 3" xfId="5544"/>
    <cellStyle name="Normal 251 2 3 2" xfId="13804"/>
    <cellStyle name="Normal 251 2 4" xfId="9673"/>
    <cellStyle name="Normal 251 3" xfId="2085"/>
    <cellStyle name="Normal 251 3 2" xfId="4161"/>
    <cellStyle name="Normal 251 3 2 2" xfId="8293"/>
    <cellStyle name="Normal 251 3 2 2 2" xfId="16553"/>
    <cellStyle name="Normal 251 3 2 3" xfId="12422"/>
    <cellStyle name="Normal 251 3 3" xfId="6228"/>
    <cellStyle name="Normal 251 3 3 2" xfId="14488"/>
    <cellStyle name="Normal 251 3 4" xfId="10357"/>
    <cellStyle name="Normal 251 4" xfId="2785"/>
    <cellStyle name="Normal 251 4 2" xfId="6917"/>
    <cellStyle name="Normal 251 4 2 2" xfId="15177"/>
    <cellStyle name="Normal 251 4 3" xfId="11046"/>
    <cellStyle name="Normal 251 5" xfId="4852"/>
    <cellStyle name="Normal 251 5 2" xfId="13112"/>
    <cellStyle name="Normal 251 6" xfId="8981"/>
    <cellStyle name="Normal 252" xfId="2093"/>
    <cellStyle name="Normal 253" xfId="4163"/>
    <cellStyle name="Normal 253 2" xfId="12424"/>
    <cellStyle name="Normal 254" xfId="4162"/>
    <cellStyle name="Normal 254 2" xfId="12423"/>
    <cellStyle name="Normal 26" xfId="27"/>
    <cellStyle name="Normal 26 2" xfId="254"/>
    <cellStyle name="Normal 26 2 2" xfId="951"/>
    <cellStyle name="Normal 26 2 2 2" xfId="3029"/>
    <cellStyle name="Normal 26 2 2 2 2" xfId="7161"/>
    <cellStyle name="Normal 26 2 2 2 2 2" xfId="15421"/>
    <cellStyle name="Normal 26 2 2 2 3" xfId="11290"/>
    <cellStyle name="Normal 26 2 2 3" xfId="5096"/>
    <cellStyle name="Normal 26 2 2 3 2" xfId="13356"/>
    <cellStyle name="Normal 26 2 2 4" xfId="9225"/>
    <cellStyle name="Normal 26 2 3" xfId="1641"/>
    <cellStyle name="Normal 26 2 3 2" xfId="3717"/>
    <cellStyle name="Normal 26 2 3 2 2" xfId="7849"/>
    <cellStyle name="Normal 26 2 3 2 2 2" xfId="16109"/>
    <cellStyle name="Normal 26 2 3 2 3" xfId="11978"/>
    <cellStyle name="Normal 26 2 3 3" xfId="5784"/>
    <cellStyle name="Normal 26 2 3 3 2" xfId="14044"/>
    <cellStyle name="Normal 26 2 3 4" xfId="9913"/>
    <cellStyle name="Normal 26 2 4" xfId="2338"/>
    <cellStyle name="Normal 26 2 4 2" xfId="6473"/>
    <cellStyle name="Normal 26 2 4 2 2" xfId="14733"/>
    <cellStyle name="Normal 26 2 4 3" xfId="10602"/>
    <cellStyle name="Normal 26 2 5" xfId="4408"/>
    <cellStyle name="Normal 26 2 5 2" xfId="12668"/>
    <cellStyle name="Normal 26 2 6" xfId="8537"/>
    <cellStyle name="Normal 26 3" xfId="478"/>
    <cellStyle name="Normal 26 3 2" xfId="1175"/>
    <cellStyle name="Normal 26 3 2 2" xfId="3253"/>
    <cellStyle name="Normal 26 3 2 2 2" xfId="7385"/>
    <cellStyle name="Normal 26 3 2 2 2 2" xfId="15645"/>
    <cellStyle name="Normal 26 3 2 2 3" xfId="11514"/>
    <cellStyle name="Normal 26 3 2 3" xfId="5320"/>
    <cellStyle name="Normal 26 3 2 3 2" xfId="13580"/>
    <cellStyle name="Normal 26 3 2 4" xfId="9449"/>
    <cellStyle name="Normal 26 3 3" xfId="1861"/>
    <cellStyle name="Normal 26 3 3 2" xfId="3937"/>
    <cellStyle name="Normal 26 3 3 2 2" xfId="8069"/>
    <cellStyle name="Normal 26 3 3 2 2 2" xfId="16329"/>
    <cellStyle name="Normal 26 3 3 2 3" xfId="12198"/>
    <cellStyle name="Normal 26 3 3 3" xfId="6004"/>
    <cellStyle name="Normal 26 3 3 3 2" xfId="14264"/>
    <cellStyle name="Normal 26 3 3 4" xfId="10133"/>
    <cellStyle name="Normal 26 3 4" xfId="2560"/>
    <cellStyle name="Normal 26 3 4 2" xfId="6693"/>
    <cellStyle name="Normal 26 3 4 2 2" xfId="14953"/>
    <cellStyle name="Normal 26 3 4 3" xfId="10822"/>
    <cellStyle name="Normal 26 3 5" xfId="4628"/>
    <cellStyle name="Normal 26 3 5 2" xfId="12888"/>
    <cellStyle name="Normal 26 3 6" xfId="8757"/>
    <cellStyle name="Normal 26 4" xfId="728"/>
    <cellStyle name="Normal 26 4 2" xfId="2809"/>
    <cellStyle name="Normal 26 4 2 2" xfId="6941"/>
    <cellStyle name="Normal 26 4 2 2 2" xfId="15201"/>
    <cellStyle name="Normal 26 4 2 3" xfId="11070"/>
    <cellStyle name="Normal 26 4 3" xfId="4876"/>
    <cellStyle name="Normal 26 4 3 2" xfId="13136"/>
    <cellStyle name="Normal 26 4 4" xfId="9005"/>
    <cellStyle name="Normal 26 5" xfId="1419"/>
    <cellStyle name="Normal 26 5 2" xfId="3497"/>
    <cellStyle name="Normal 26 5 2 2" xfId="7629"/>
    <cellStyle name="Normal 26 5 2 2 2" xfId="15889"/>
    <cellStyle name="Normal 26 5 2 3" xfId="11758"/>
    <cellStyle name="Normal 26 5 3" xfId="5564"/>
    <cellStyle name="Normal 26 5 3 2" xfId="13824"/>
    <cellStyle name="Normal 26 5 4" xfId="9693"/>
    <cellStyle name="Normal 26 6" xfId="2117"/>
    <cellStyle name="Normal 26 6 2" xfId="6253"/>
    <cellStyle name="Normal 26 6 2 2" xfId="14513"/>
    <cellStyle name="Normal 26 6 3" xfId="10382"/>
    <cellStyle name="Normal 26 7" xfId="4187"/>
    <cellStyle name="Normal 26 7 2" xfId="12448"/>
    <cellStyle name="Normal 26 8" xfId="8317"/>
    <cellStyle name="Normal 27" xfId="28"/>
    <cellStyle name="Normal 27 2" xfId="255"/>
    <cellStyle name="Normal 27 2 2" xfId="952"/>
    <cellStyle name="Normal 27 2 2 2" xfId="3030"/>
    <cellStyle name="Normal 27 2 2 2 2" xfId="7162"/>
    <cellStyle name="Normal 27 2 2 2 2 2" xfId="15422"/>
    <cellStyle name="Normal 27 2 2 2 3" xfId="11291"/>
    <cellStyle name="Normal 27 2 2 3" xfId="5097"/>
    <cellStyle name="Normal 27 2 2 3 2" xfId="13357"/>
    <cellStyle name="Normal 27 2 2 4" xfId="9226"/>
    <cellStyle name="Normal 27 2 3" xfId="1642"/>
    <cellStyle name="Normal 27 2 3 2" xfId="3718"/>
    <cellStyle name="Normal 27 2 3 2 2" xfId="7850"/>
    <cellStyle name="Normal 27 2 3 2 2 2" xfId="16110"/>
    <cellStyle name="Normal 27 2 3 2 3" xfId="11979"/>
    <cellStyle name="Normal 27 2 3 3" xfId="5785"/>
    <cellStyle name="Normal 27 2 3 3 2" xfId="14045"/>
    <cellStyle name="Normal 27 2 3 4" xfId="9914"/>
    <cellStyle name="Normal 27 2 4" xfId="2339"/>
    <cellStyle name="Normal 27 2 4 2" xfId="6474"/>
    <cellStyle name="Normal 27 2 4 2 2" xfId="14734"/>
    <cellStyle name="Normal 27 2 4 3" xfId="10603"/>
    <cellStyle name="Normal 27 2 5" xfId="4409"/>
    <cellStyle name="Normal 27 2 5 2" xfId="12669"/>
    <cellStyle name="Normal 27 2 6" xfId="8538"/>
    <cellStyle name="Normal 27 3" xfId="479"/>
    <cellStyle name="Normal 27 3 2" xfId="1176"/>
    <cellStyle name="Normal 27 3 2 2" xfId="3254"/>
    <cellStyle name="Normal 27 3 2 2 2" xfId="7386"/>
    <cellStyle name="Normal 27 3 2 2 2 2" xfId="15646"/>
    <cellStyle name="Normal 27 3 2 2 3" xfId="11515"/>
    <cellStyle name="Normal 27 3 2 3" xfId="5321"/>
    <cellStyle name="Normal 27 3 2 3 2" xfId="13581"/>
    <cellStyle name="Normal 27 3 2 4" xfId="9450"/>
    <cellStyle name="Normal 27 3 3" xfId="1862"/>
    <cellStyle name="Normal 27 3 3 2" xfId="3938"/>
    <cellStyle name="Normal 27 3 3 2 2" xfId="8070"/>
    <cellStyle name="Normal 27 3 3 2 2 2" xfId="16330"/>
    <cellStyle name="Normal 27 3 3 2 3" xfId="12199"/>
    <cellStyle name="Normal 27 3 3 3" xfId="6005"/>
    <cellStyle name="Normal 27 3 3 3 2" xfId="14265"/>
    <cellStyle name="Normal 27 3 3 4" xfId="10134"/>
    <cellStyle name="Normal 27 3 4" xfId="2561"/>
    <cellStyle name="Normal 27 3 4 2" xfId="6694"/>
    <cellStyle name="Normal 27 3 4 2 2" xfId="14954"/>
    <cellStyle name="Normal 27 3 4 3" xfId="10823"/>
    <cellStyle name="Normal 27 3 5" xfId="4629"/>
    <cellStyle name="Normal 27 3 5 2" xfId="12889"/>
    <cellStyle name="Normal 27 3 6" xfId="8758"/>
    <cellStyle name="Normal 27 4" xfId="729"/>
    <cellStyle name="Normal 27 4 2" xfId="2810"/>
    <cellStyle name="Normal 27 4 2 2" xfId="6942"/>
    <cellStyle name="Normal 27 4 2 2 2" xfId="15202"/>
    <cellStyle name="Normal 27 4 2 3" xfId="11071"/>
    <cellStyle name="Normal 27 4 3" xfId="4877"/>
    <cellStyle name="Normal 27 4 3 2" xfId="13137"/>
    <cellStyle name="Normal 27 4 4" xfId="9006"/>
    <cellStyle name="Normal 27 5" xfId="1420"/>
    <cellStyle name="Normal 27 5 2" xfId="3498"/>
    <cellStyle name="Normal 27 5 2 2" xfId="7630"/>
    <cellStyle name="Normal 27 5 2 2 2" xfId="15890"/>
    <cellStyle name="Normal 27 5 2 3" xfId="11759"/>
    <cellStyle name="Normal 27 5 3" xfId="5565"/>
    <cellStyle name="Normal 27 5 3 2" xfId="13825"/>
    <cellStyle name="Normal 27 5 4" xfId="9694"/>
    <cellStyle name="Normal 27 6" xfId="2118"/>
    <cellStyle name="Normal 27 6 2" xfId="6254"/>
    <cellStyle name="Normal 27 6 2 2" xfId="14514"/>
    <cellStyle name="Normal 27 6 3" xfId="10383"/>
    <cellStyle name="Normal 27 7" xfId="4188"/>
    <cellStyle name="Normal 27 7 2" xfId="12449"/>
    <cellStyle name="Normal 27 8" xfId="8318"/>
    <cellStyle name="Normal 28" xfId="29"/>
    <cellStyle name="Normal 28 2" xfId="256"/>
    <cellStyle name="Normal 28 2 2" xfId="953"/>
    <cellStyle name="Normal 28 2 2 2" xfId="3031"/>
    <cellStyle name="Normal 28 2 2 2 2" xfId="7163"/>
    <cellStyle name="Normal 28 2 2 2 2 2" xfId="15423"/>
    <cellStyle name="Normal 28 2 2 2 3" xfId="11292"/>
    <cellStyle name="Normal 28 2 2 3" xfId="5098"/>
    <cellStyle name="Normal 28 2 2 3 2" xfId="13358"/>
    <cellStyle name="Normal 28 2 2 4" xfId="9227"/>
    <cellStyle name="Normal 28 2 3" xfId="1643"/>
    <cellStyle name="Normal 28 2 3 2" xfId="3719"/>
    <cellStyle name="Normal 28 2 3 2 2" xfId="7851"/>
    <cellStyle name="Normal 28 2 3 2 2 2" xfId="16111"/>
    <cellStyle name="Normal 28 2 3 2 3" xfId="11980"/>
    <cellStyle name="Normal 28 2 3 3" xfId="5786"/>
    <cellStyle name="Normal 28 2 3 3 2" xfId="14046"/>
    <cellStyle name="Normal 28 2 3 4" xfId="9915"/>
    <cellStyle name="Normal 28 2 4" xfId="2340"/>
    <cellStyle name="Normal 28 2 4 2" xfId="6475"/>
    <cellStyle name="Normal 28 2 4 2 2" xfId="14735"/>
    <cellStyle name="Normal 28 2 4 3" xfId="10604"/>
    <cellStyle name="Normal 28 2 5" xfId="4410"/>
    <cellStyle name="Normal 28 2 5 2" xfId="12670"/>
    <cellStyle name="Normal 28 2 6" xfId="8539"/>
    <cellStyle name="Normal 28 3" xfId="480"/>
    <cellStyle name="Normal 28 3 2" xfId="1177"/>
    <cellStyle name="Normal 28 3 2 2" xfId="3255"/>
    <cellStyle name="Normal 28 3 2 2 2" xfId="7387"/>
    <cellStyle name="Normal 28 3 2 2 2 2" xfId="15647"/>
    <cellStyle name="Normal 28 3 2 2 3" xfId="11516"/>
    <cellStyle name="Normal 28 3 2 3" xfId="5322"/>
    <cellStyle name="Normal 28 3 2 3 2" xfId="13582"/>
    <cellStyle name="Normal 28 3 2 4" xfId="9451"/>
    <cellStyle name="Normal 28 3 3" xfId="1863"/>
    <cellStyle name="Normal 28 3 3 2" xfId="3939"/>
    <cellStyle name="Normal 28 3 3 2 2" xfId="8071"/>
    <cellStyle name="Normal 28 3 3 2 2 2" xfId="16331"/>
    <cellStyle name="Normal 28 3 3 2 3" xfId="12200"/>
    <cellStyle name="Normal 28 3 3 3" xfId="6006"/>
    <cellStyle name="Normal 28 3 3 3 2" xfId="14266"/>
    <cellStyle name="Normal 28 3 3 4" xfId="10135"/>
    <cellStyle name="Normal 28 3 4" xfId="2562"/>
    <cellStyle name="Normal 28 3 4 2" xfId="6695"/>
    <cellStyle name="Normal 28 3 4 2 2" xfId="14955"/>
    <cellStyle name="Normal 28 3 4 3" xfId="10824"/>
    <cellStyle name="Normal 28 3 5" xfId="4630"/>
    <cellStyle name="Normal 28 3 5 2" xfId="12890"/>
    <cellStyle name="Normal 28 3 6" xfId="8759"/>
    <cellStyle name="Normal 28 4" xfId="730"/>
    <cellStyle name="Normal 28 4 2" xfId="2811"/>
    <cellStyle name="Normal 28 4 2 2" xfId="6943"/>
    <cellStyle name="Normal 28 4 2 2 2" xfId="15203"/>
    <cellStyle name="Normal 28 4 2 3" xfId="11072"/>
    <cellStyle name="Normal 28 4 3" xfId="4878"/>
    <cellStyle name="Normal 28 4 3 2" xfId="13138"/>
    <cellStyle name="Normal 28 4 4" xfId="9007"/>
    <cellStyle name="Normal 28 5" xfId="1421"/>
    <cellStyle name="Normal 28 5 2" xfId="3499"/>
    <cellStyle name="Normal 28 5 2 2" xfId="7631"/>
    <cellStyle name="Normal 28 5 2 2 2" xfId="15891"/>
    <cellStyle name="Normal 28 5 2 3" xfId="11760"/>
    <cellStyle name="Normal 28 5 3" xfId="5566"/>
    <cellStyle name="Normal 28 5 3 2" xfId="13826"/>
    <cellStyle name="Normal 28 5 4" xfId="9695"/>
    <cellStyle name="Normal 28 6" xfId="2119"/>
    <cellStyle name="Normal 28 6 2" xfId="6255"/>
    <cellStyle name="Normal 28 6 2 2" xfId="14515"/>
    <cellStyle name="Normal 28 6 3" xfId="10384"/>
    <cellStyle name="Normal 28 7" xfId="4189"/>
    <cellStyle name="Normal 28 7 2" xfId="12450"/>
    <cellStyle name="Normal 28 8" xfId="8319"/>
    <cellStyle name="Normal 29" xfId="30"/>
    <cellStyle name="Normal 29 2" xfId="257"/>
    <cellStyle name="Normal 29 2 2" xfId="954"/>
    <cellStyle name="Normal 29 2 2 2" xfId="3032"/>
    <cellStyle name="Normal 29 2 2 2 2" xfId="7164"/>
    <cellStyle name="Normal 29 2 2 2 2 2" xfId="15424"/>
    <cellStyle name="Normal 29 2 2 2 3" xfId="11293"/>
    <cellStyle name="Normal 29 2 2 3" xfId="5099"/>
    <cellStyle name="Normal 29 2 2 3 2" xfId="13359"/>
    <cellStyle name="Normal 29 2 2 4" xfId="9228"/>
    <cellStyle name="Normal 29 2 3" xfId="1644"/>
    <cellStyle name="Normal 29 2 3 2" xfId="3720"/>
    <cellStyle name="Normal 29 2 3 2 2" xfId="7852"/>
    <cellStyle name="Normal 29 2 3 2 2 2" xfId="16112"/>
    <cellStyle name="Normal 29 2 3 2 3" xfId="11981"/>
    <cellStyle name="Normal 29 2 3 3" xfId="5787"/>
    <cellStyle name="Normal 29 2 3 3 2" xfId="14047"/>
    <cellStyle name="Normal 29 2 3 4" xfId="9916"/>
    <cellStyle name="Normal 29 2 4" xfId="2341"/>
    <cellStyle name="Normal 29 2 4 2" xfId="6476"/>
    <cellStyle name="Normal 29 2 4 2 2" xfId="14736"/>
    <cellStyle name="Normal 29 2 4 3" xfId="10605"/>
    <cellStyle name="Normal 29 2 5" xfId="4411"/>
    <cellStyle name="Normal 29 2 5 2" xfId="12671"/>
    <cellStyle name="Normal 29 2 6" xfId="8540"/>
    <cellStyle name="Normal 29 3" xfId="481"/>
    <cellStyle name="Normal 29 3 2" xfId="1178"/>
    <cellStyle name="Normal 29 3 2 2" xfId="3256"/>
    <cellStyle name="Normal 29 3 2 2 2" xfId="7388"/>
    <cellStyle name="Normal 29 3 2 2 2 2" xfId="15648"/>
    <cellStyle name="Normal 29 3 2 2 3" xfId="11517"/>
    <cellStyle name="Normal 29 3 2 3" xfId="5323"/>
    <cellStyle name="Normal 29 3 2 3 2" xfId="13583"/>
    <cellStyle name="Normal 29 3 2 4" xfId="9452"/>
    <cellStyle name="Normal 29 3 3" xfId="1864"/>
    <cellStyle name="Normal 29 3 3 2" xfId="3940"/>
    <cellStyle name="Normal 29 3 3 2 2" xfId="8072"/>
    <cellStyle name="Normal 29 3 3 2 2 2" xfId="16332"/>
    <cellStyle name="Normal 29 3 3 2 3" xfId="12201"/>
    <cellStyle name="Normal 29 3 3 3" xfId="6007"/>
    <cellStyle name="Normal 29 3 3 3 2" xfId="14267"/>
    <cellStyle name="Normal 29 3 3 4" xfId="10136"/>
    <cellStyle name="Normal 29 3 4" xfId="2563"/>
    <cellStyle name="Normal 29 3 4 2" xfId="6696"/>
    <cellStyle name="Normal 29 3 4 2 2" xfId="14956"/>
    <cellStyle name="Normal 29 3 4 3" xfId="10825"/>
    <cellStyle name="Normal 29 3 5" xfId="4631"/>
    <cellStyle name="Normal 29 3 5 2" xfId="12891"/>
    <cellStyle name="Normal 29 3 6" xfId="8760"/>
    <cellStyle name="Normal 29 4" xfId="731"/>
    <cellStyle name="Normal 29 4 2" xfId="2812"/>
    <cellStyle name="Normal 29 4 2 2" xfId="6944"/>
    <cellStyle name="Normal 29 4 2 2 2" xfId="15204"/>
    <cellStyle name="Normal 29 4 2 3" xfId="11073"/>
    <cellStyle name="Normal 29 4 3" xfId="4879"/>
    <cellStyle name="Normal 29 4 3 2" xfId="13139"/>
    <cellStyle name="Normal 29 4 4" xfId="9008"/>
    <cellStyle name="Normal 29 5" xfId="1422"/>
    <cellStyle name="Normal 29 5 2" xfId="3500"/>
    <cellStyle name="Normal 29 5 2 2" xfId="7632"/>
    <cellStyle name="Normal 29 5 2 2 2" xfId="15892"/>
    <cellStyle name="Normal 29 5 2 3" xfId="11761"/>
    <cellStyle name="Normal 29 5 3" xfId="5567"/>
    <cellStyle name="Normal 29 5 3 2" xfId="13827"/>
    <cellStyle name="Normal 29 5 4" xfId="9696"/>
    <cellStyle name="Normal 29 6" xfId="2120"/>
    <cellStyle name="Normal 29 6 2" xfId="6256"/>
    <cellStyle name="Normal 29 6 2 2" xfId="14516"/>
    <cellStyle name="Normal 29 6 3" xfId="10385"/>
    <cellStyle name="Normal 29 7" xfId="4190"/>
    <cellStyle name="Normal 29 7 2" xfId="12451"/>
    <cellStyle name="Normal 29 8" xfId="8320"/>
    <cellStyle name="Normal 3" xfId="4"/>
    <cellStyle name="Normal 3 2" xfId="231"/>
    <cellStyle name="Normal 3 2 2" xfId="928"/>
    <cellStyle name="Normal 3 2 2 2" xfId="3006"/>
    <cellStyle name="Normal 3 2 2 2 2" xfId="7138"/>
    <cellStyle name="Normal 3 2 2 2 2 2" xfId="15398"/>
    <cellStyle name="Normal 3 2 2 2 3" xfId="11267"/>
    <cellStyle name="Normal 3 2 2 3" xfId="5073"/>
    <cellStyle name="Normal 3 2 2 3 2" xfId="13333"/>
    <cellStyle name="Normal 3 2 2 4" xfId="9202"/>
    <cellStyle name="Normal 3 2 3" xfId="1618"/>
    <cellStyle name="Normal 3 2 3 2" xfId="3694"/>
    <cellStyle name="Normal 3 2 3 2 2" xfId="7826"/>
    <cellStyle name="Normal 3 2 3 2 2 2" xfId="16086"/>
    <cellStyle name="Normal 3 2 3 2 3" xfId="11955"/>
    <cellStyle name="Normal 3 2 3 3" xfId="5761"/>
    <cellStyle name="Normal 3 2 3 3 2" xfId="14021"/>
    <cellStyle name="Normal 3 2 3 4" xfId="9890"/>
    <cellStyle name="Normal 3 2 4" xfId="2315"/>
    <cellStyle name="Normal 3 2 4 2" xfId="6450"/>
    <cellStyle name="Normal 3 2 4 2 2" xfId="14710"/>
    <cellStyle name="Normal 3 2 4 3" xfId="10579"/>
    <cellStyle name="Normal 3 2 5" xfId="4385"/>
    <cellStyle name="Normal 3 2 5 2" xfId="12645"/>
    <cellStyle name="Normal 3 2 6" xfId="8514"/>
    <cellStyle name="Normal 3 3" xfId="455"/>
    <cellStyle name="Normal 3 3 2" xfId="1152"/>
    <cellStyle name="Normal 3 3 2 2" xfId="3230"/>
    <cellStyle name="Normal 3 3 2 2 2" xfId="7362"/>
    <cellStyle name="Normal 3 3 2 2 2 2" xfId="15622"/>
    <cellStyle name="Normal 3 3 2 2 3" xfId="11491"/>
    <cellStyle name="Normal 3 3 2 3" xfId="5297"/>
    <cellStyle name="Normal 3 3 2 3 2" xfId="13557"/>
    <cellStyle name="Normal 3 3 2 4" xfId="9426"/>
    <cellStyle name="Normal 3 3 3" xfId="1838"/>
    <cellStyle name="Normal 3 3 3 2" xfId="3914"/>
    <cellStyle name="Normal 3 3 3 2 2" xfId="8046"/>
    <cellStyle name="Normal 3 3 3 2 2 2" xfId="16306"/>
    <cellStyle name="Normal 3 3 3 2 3" xfId="12175"/>
    <cellStyle name="Normal 3 3 3 3" xfId="5981"/>
    <cellStyle name="Normal 3 3 3 3 2" xfId="14241"/>
    <cellStyle name="Normal 3 3 3 4" xfId="10110"/>
    <cellStyle name="Normal 3 3 4" xfId="2537"/>
    <cellStyle name="Normal 3 3 4 2" xfId="6670"/>
    <cellStyle name="Normal 3 3 4 2 2" xfId="14930"/>
    <cellStyle name="Normal 3 3 4 3" xfId="10799"/>
    <cellStyle name="Normal 3 3 5" xfId="4605"/>
    <cellStyle name="Normal 3 3 5 2" xfId="12865"/>
    <cellStyle name="Normal 3 3 6" xfId="8734"/>
    <cellStyle name="Normal 3 4" xfId="705"/>
    <cellStyle name="Normal 3 4 2" xfId="2786"/>
    <cellStyle name="Normal 3 4 2 2" xfId="6918"/>
    <cellStyle name="Normal 3 4 2 2 2" xfId="15178"/>
    <cellStyle name="Normal 3 4 2 3" xfId="11047"/>
    <cellStyle name="Normal 3 4 3" xfId="4853"/>
    <cellStyle name="Normal 3 4 3 2" xfId="13113"/>
    <cellStyle name="Normal 3 4 4" xfId="8982"/>
    <cellStyle name="Normal 3 5" xfId="1148"/>
    <cellStyle name="Normal 3 5 2" xfId="3226"/>
    <cellStyle name="Normal 3 5 2 2" xfId="7358"/>
    <cellStyle name="Normal 3 5 2 2 2" xfId="15618"/>
    <cellStyle name="Normal 3 5 2 3" xfId="11487"/>
    <cellStyle name="Normal 3 5 3" xfId="5293"/>
    <cellStyle name="Normal 3 5 3 2" xfId="13553"/>
    <cellStyle name="Normal 3 5 4" xfId="9422"/>
    <cellStyle name="Normal 3 6" xfId="2094"/>
    <cellStyle name="Normal 3 6 2" xfId="6230"/>
    <cellStyle name="Normal 3 6 2 2" xfId="14490"/>
    <cellStyle name="Normal 3 6 3" xfId="10359"/>
    <cellStyle name="Normal 3 7" xfId="4164"/>
    <cellStyle name="Normal 3 7 2" xfId="12425"/>
    <cellStyle name="Normal 3 8" xfId="8294"/>
    <cellStyle name="Normal 30" xfId="31"/>
    <cellStyle name="Normal 30 2" xfId="258"/>
    <cellStyle name="Normal 30 2 2" xfId="955"/>
    <cellStyle name="Normal 30 2 2 2" xfId="3033"/>
    <cellStyle name="Normal 30 2 2 2 2" xfId="7165"/>
    <cellStyle name="Normal 30 2 2 2 2 2" xfId="15425"/>
    <cellStyle name="Normal 30 2 2 2 3" xfId="11294"/>
    <cellStyle name="Normal 30 2 2 3" xfId="5100"/>
    <cellStyle name="Normal 30 2 2 3 2" xfId="13360"/>
    <cellStyle name="Normal 30 2 2 4" xfId="9229"/>
    <cellStyle name="Normal 30 2 3" xfId="1645"/>
    <cellStyle name="Normal 30 2 3 2" xfId="3721"/>
    <cellStyle name="Normal 30 2 3 2 2" xfId="7853"/>
    <cellStyle name="Normal 30 2 3 2 2 2" xfId="16113"/>
    <cellStyle name="Normal 30 2 3 2 3" xfId="11982"/>
    <cellStyle name="Normal 30 2 3 3" xfId="5788"/>
    <cellStyle name="Normal 30 2 3 3 2" xfId="14048"/>
    <cellStyle name="Normal 30 2 3 4" xfId="9917"/>
    <cellStyle name="Normal 30 2 4" xfId="2342"/>
    <cellStyle name="Normal 30 2 4 2" xfId="6477"/>
    <cellStyle name="Normal 30 2 4 2 2" xfId="14737"/>
    <cellStyle name="Normal 30 2 4 3" xfId="10606"/>
    <cellStyle name="Normal 30 2 5" xfId="4412"/>
    <cellStyle name="Normal 30 2 5 2" xfId="12672"/>
    <cellStyle name="Normal 30 2 6" xfId="8541"/>
    <cellStyle name="Normal 30 3" xfId="482"/>
    <cellStyle name="Normal 30 3 2" xfId="1179"/>
    <cellStyle name="Normal 30 3 2 2" xfId="3257"/>
    <cellStyle name="Normal 30 3 2 2 2" xfId="7389"/>
    <cellStyle name="Normal 30 3 2 2 2 2" xfId="15649"/>
    <cellStyle name="Normal 30 3 2 2 3" xfId="11518"/>
    <cellStyle name="Normal 30 3 2 3" xfId="5324"/>
    <cellStyle name="Normal 30 3 2 3 2" xfId="13584"/>
    <cellStyle name="Normal 30 3 2 4" xfId="9453"/>
    <cellStyle name="Normal 30 3 3" xfId="1865"/>
    <cellStyle name="Normal 30 3 3 2" xfId="3941"/>
    <cellStyle name="Normal 30 3 3 2 2" xfId="8073"/>
    <cellStyle name="Normal 30 3 3 2 2 2" xfId="16333"/>
    <cellStyle name="Normal 30 3 3 2 3" xfId="12202"/>
    <cellStyle name="Normal 30 3 3 3" xfId="6008"/>
    <cellStyle name="Normal 30 3 3 3 2" xfId="14268"/>
    <cellStyle name="Normal 30 3 3 4" xfId="10137"/>
    <cellStyle name="Normal 30 3 4" xfId="2564"/>
    <cellStyle name="Normal 30 3 4 2" xfId="6697"/>
    <cellStyle name="Normal 30 3 4 2 2" xfId="14957"/>
    <cellStyle name="Normal 30 3 4 3" xfId="10826"/>
    <cellStyle name="Normal 30 3 5" xfId="4632"/>
    <cellStyle name="Normal 30 3 5 2" xfId="12892"/>
    <cellStyle name="Normal 30 3 6" xfId="8761"/>
    <cellStyle name="Normal 30 4" xfId="732"/>
    <cellStyle name="Normal 30 4 2" xfId="2813"/>
    <cellStyle name="Normal 30 4 2 2" xfId="6945"/>
    <cellStyle name="Normal 30 4 2 2 2" xfId="15205"/>
    <cellStyle name="Normal 30 4 2 3" xfId="11074"/>
    <cellStyle name="Normal 30 4 3" xfId="4880"/>
    <cellStyle name="Normal 30 4 3 2" xfId="13140"/>
    <cellStyle name="Normal 30 4 4" xfId="9009"/>
    <cellStyle name="Normal 30 5" xfId="1423"/>
    <cellStyle name="Normal 30 5 2" xfId="3501"/>
    <cellStyle name="Normal 30 5 2 2" xfId="7633"/>
    <cellStyle name="Normal 30 5 2 2 2" xfId="15893"/>
    <cellStyle name="Normal 30 5 2 3" xfId="11762"/>
    <cellStyle name="Normal 30 5 3" xfId="5568"/>
    <cellStyle name="Normal 30 5 3 2" xfId="13828"/>
    <cellStyle name="Normal 30 5 4" xfId="9697"/>
    <cellStyle name="Normal 30 6" xfId="2121"/>
    <cellStyle name="Normal 30 6 2" xfId="6257"/>
    <cellStyle name="Normal 30 6 2 2" xfId="14517"/>
    <cellStyle name="Normal 30 6 3" xfId="10386"/>
    <cellStyle name="Normal 30 7" xfId="4191"/>
    <cellStyle name="Normal 30 7 2" xfId="12452"/>
    <cellStyle name="Normal 30 8" xfId="8321"/>
    <cellStyle name="Normal 31" xfId="32"/>
    <cellStyle name="Normal 31 2" xfId="259"/>
    <cellStyle name="Normal 31 2 2" xfId="956"/>
    <cellStyle name="Normal 31 2 2 2" xfId="3034"/>
    <cellStyle name="Normal 31 2 2 2 2" xfId="7166"/>
    <cellStyle name="Normal 31 2 2 2 2 2" xfId="15426"/>
    <cellStyle name="Normal 31 2 2 2 3" xfId="11295"/>
    <cellStyle name="Normal 31 2 2 3" xfId="5101"/>
    <cellStyle name="Normal 31 2 2 3 2" xfId="13361"/>
    <cellStyle name="Normal 31 2 2 4" xfId="9230"/>
    <cellStyle name="Normal 31 2 3" xfId="1646"/>
    <cellStyle name="Normal 31 2 3 2" xfId="3722"/>
    <cellStyle name="Normal 31 2 3 2 2" xfId="7854"/>
    <cellStyle name="Normal 31 2 3 2 2 2" xfId="16114"/>
    <cellStyle name="Normal 31 2 3 2 3" xfId="11983"/>
    <cellStyle name="Normal 31 2 3 3" xfId="5789"/>
    <cellStyle name="Normal 31 2 3 3 2" xfId="14049"/>
    <cellStyle name="Normal 31 2 3 4" xfId="9918"/>
    <cellStyle name="Normal 31 2 4" xfId="2343"/>
    <cellStyle name="Normal 31 2 4 2" xfId="6478"/>
    <cellStyle name="Normal 31 2 4 2 2" xfId="14738"/>
    <cellStyle name="Normal 31 2 4 3" xfId="10607"/>
    <cellStyle name="Normal 31 2 5" xfId="4413"/>
    <cellStyle name="Normal 31 2 5 2" xfId="12673"/>
    <cellStyle name="Normal 31 2 6" xfId="8542"/>
    <cellStyle name="Normal 31 3" xfId="483"/>
    <cellStyle name="Normal 31 3 2" xfId="1180"/>
    <cellStyle name="Normal 31 3 2 2" xfId="3258"/>
    <cellStyle name="Normal 31 3 2 2 2" xfId="7390"/>
    <cellStyle name="Normal 31 3 2 2 2 2" xfId="15650"/>
    <cellStyle name="Normal 31 3 2 2 3" xfId="11519"/>
    <cellStyle name="Normal 31 3 2 3" xfId="5325"/>
    <cellStyle name="Normal 31 3 2 3 2" xfId="13585"/>
    <cellStyle name="Normal 31 3 2 4" xfId="9454"/>
    <cellStyle name="Normal 31 3 3" xfId="1866"/>
    <cellStyle name="Normal 31 3 3 2" xfId="3942"/>
    <cellStyle name="Normal 31 3 3 2 2" xfId="8074"/>
    <cellStyle name="Normal 31 3 3 2 2 2" xfId="16334"/>
    <cellStyle name="Normal 31 3 3 2 3" xfId="12203"/>
    <cellStyle name="Normal 31 3 3 3" xfId="6009"/>
    <cellStyle name="Normal 31 3 3 3 2" xfId="14269"/>
    <cellStyle name="Normal 31 3 3 4" xfId="10138"/>
    <cellStyle name="Normal 31 3 4" xfId="2565"/>
    <cellStyle name="Normal 31 3 4 2" xfId="6698"/>
    <cellStyle name="Normal 31 3 4 2 2" xfId="14958"/>
    <cellStyle name="Normal 31 3 4 3" xfId="10827"/>
    <cellStyle name="Normal 31 3 5" xfId="4633"/>
    <cellStyle name="Normal 31 3 5 2" xfId="12893"/>
    <cellStyle name="Normal 31 3 6" xfId="8762"/>
    <cellStyle name="Normal 31 4" xfId="733"/>
    <cellStyle name="Normal 31 4 2" xfId="2814"/>
    <cellStyle name="Normal 31 4 2 2" xfId="6946"/>
    <cellStyle name="Normal 31 4 2 2 2" xfId="15206"/>
    <cellStyle name="Normal 31 4 2 3" xfId="11075"/>
    <cellStyle name="Normal 31 4 3" xfId="4881"/>
    <cellStyle name="Normal 31 4 3 2" xfId="13141"/>
    <cellStyle name="Normal 31 4 4" xfId="9010"/>
    <cellStyle name="Normal 31 5" xfId="1424"/>
    <cellStyle name="Normal 31 5 2" xfId="3502"/>
    <cellStyle name="Normal 31 5 2 2" xfId="7634"/>
    <cellStyle name="Normal 31 5 2 2 2" xfId="15894"/>
    <cellStyle name="Normal 31 5 2 3" xfId="11763"/>
    <cellStyle name="Normal 31 5 3" xfId="5569"/>
    <cellStyle name="Normal 31 5 3 2" xfId="13829"/>
    <cellStyle name="Normal 31 5 4" xfId="9698"/>
    <cellStyle name="Normal 31 6" xfId="2122"/>
    <cellStyle name="Normal 31 6 2" xfId="6258"/>
    <cellStyle name="Normal 31 6 2 2" xfId="14518"/>
    <cellStyle name="Normal 31 6 3" xfId="10387"/>
    <cellStyle name="Normal 31 7" xfId="4192"/>
    <cellStyle name="Normal 31 7 2" xfId="12453"/>
    <cellStyle name="Normal 31 8" xfId="8322"/>
    <cellStyle name="Normal 32" xfId="33"/>
    <cellStyle name="Normal 32 2" xfId="260"/>
    <cellStyle name="Normal 32 2 2" xfId="957"/>
    <cellStyle name="Normal 32 2 2 2" xfId="3035"/>
    <cellStyle name="Normal 32 2 2 2 2" xfId="7167"/>
    <cellStyle name="Normal 32 2 2 2 2 2" xfId="15427"/>
    <cellStyle name="Normal 32 2 2 2 3" xfId="11296"/>
    <cellStyle name="Normal 32 2 2 3" xfId="5102"/>
    <cellStyle name="Normal 32 2 2 3 2" xfId="13362"/>
    <cellStyle name="Normal 32 2 2 4" xfId="9231"/>
    <cellStyle name="Normal 32 2 3" xfId="1647"/>
    <cellStyle name="Normal 32 2 3 2" xfId="3723"/>
    <cellStyle name="Normal 32 2 3 2 2" xfId="7855"/>
    <cellStyle name="Normal 32 2 3 2 2 2" xfId="16115"/>
    <cellStyle name="Normal 32 2 3 2 3" xfId="11984"/>
    <cellStyle name="Normal 32 2 3 3" xfId="5790"/>
    <cellStyle name="Normal 32 2 3 3 2" xfId="14050"/>
    <cellStyle name="Normal 32 2 3 4" xfId="9919"/>
    <cellStyle name="Normal 32 2 4" xfId="2344"/>
    <cellStyle name="Normal 32 2 4 2" xfId="6479"/>
    <cellStyle name="Normal 32 2 4 2 2" xfId="14739"/>
    <cellStyle name="Normal 32 2 4 3" xfId="10608"/>
    <cellStyle name="Normal 32 2 5" xfId="4414"/>
    <cellStyle name="Normal 32 2 5 2" xfId="12674"/>
    <cellStyle name="Normal 32 2 6" xfId="8543"/>
    <cellStyle name="Normal 32 3" xfId="484"/>
    <cellStyle name="Normal 32 3 2" xfId="1181"/>
    <cellStyle name="Normal 32 3 2 2" xfId="3259"/>
    <cellStyle name="Normal 32 3 2 2 2" xfId="7391"/>
    <cellStyle name="Normal 32 3 2 2 2 2" xfId="15651"/>
    <cellStyle name="Normal 32 3 2 2 3" xfId="11520"/>
    <cellStyle name="Normal 32 3 2 3" xfId="5326"/>
    <cellStyle name="Normal 32 3 2 3 2" xfId="13586"/>
    <cellStyle name="Normal 32 3 2 4" xfId="9455"/>
    <cellStyle name="Normal 32 3 3" xfId="1867"/>
    <cellStyle name="Normal 32 3 3 2" xfId="3943"/>
    <cellStyle name="Normal 32 3 3 2 2" xfId="8075"/>
    <cellStyle name="Normal 32 3 3 2 2 2" xfId="16335"/>
    <cellStyle name="Normal 32 3 3 2 3" xfId="12204"/>
    <cellStyle name="Normal 32 3 3 3" xfId="6010"/>
    <cellStyle name="Normal 32 3 3 3 2" xfId="14270"/>
    <cellStyle name="Normal 32 3 3 4" xfId="10139"/>
    <cellStyle name="Normal 32 3 4" xfId="2566"/>
    <cellStyle name="Normal 32 3 4 2" xfId="6699"/>
    <cellStyle name="Normal 32 3 4 2 2" xfId="14959"/>
    <cellStyle name="Normal 32 3 4 3" xfId="10828"/>
    <cellStyle name="Normal 32 3 5" xfId="4634"/>
    <cellStyle name="Normal 32 3 5 2" xfId="12894"/>
    <cellStyle name="Normal 32 3 6" xfId="8763"/>
    <cellStyle name="Normal 32 4" xfId="734"/>
    <cellStyle name="Normal 32 4 2" xfId="2815"/>
    <cellStyle name="Normal 32 4 2 2" xfId="6947"/>
    <cellStyle name="Normal 32 4 2 2 2" xfId="15207"/>
    <cellStyle name="Normal 32 4 2 3" xfId="11076"/>
    <cellStyle name="Normal 32 4 3" xfId="4882"/>
    <cellStyle name="Normal 32 4 3 2" xfId="13142"/>
    <cellStyle name="Normal 32 4 4" xfId="9011"/>
    <cellStyle name="Normal 32 5" xfId="1425"/>
    <cellStyle name="Normal 32 5 2" xfId="3503"/>
    <cellStyle name="Normal 32 5 2 2" xfId="7635"/>
    <cellStyle name="Normal 32 5 2 2 2" xfId="15895"/>
    <cellStyle name="Normal 32 5 2 3" xfId="11764"/>
    <cellStyle name="Normal 32 5 3" xfId="5570"/>
    <cellStyle name="Normal 32 5 3 2" xfId="13830"/>
    <cellStyle name="Normal 32 5 4" xfId="9699"/>
    <cellStyle name="Normal 32 6" xfId="2123"/>
    <cellStyle name="Normal 32 6 2" xfId="6259"/>
    <cellStyle name="Normal 32 6 2 2" xfId="14519"/>
    <cellStyle name="Normal 32 6 3" xfId="10388"/>
    <cellStyle name="Normal 32 7" xfId="4193"/>
    <cellStyle name="Normal 32 7 2" xfId="12454"/>
    <cellStyle name="Normal 32 8" xfId="8323"/>
    <cellStyle name="Normal 33" xfId="34"/>
    <cellStyle name="Normal 33 2" xfId="261"/>
    <cellStyle name="Normal 33 2 2" xfId="958"/>
    <cellStyle name="Normal 33 2 2 2" xfId="3036"/>
    <cellStyle name="Normal 33 2 2 2 2" xfId="7168"/>
    <cellStyle name="Normal 33 2 2 2 2 2" xfId="15428"/>
    <cellStyle name="Normal 33 2 2 2 3" xfId="11297"/>
    <cellStyle name="Normal 33 2 2 3" xfId="5103"/>
    <cellStyle name="Normal 33 2 2 3 2" xfId="13363"/>
    <cellStyle name="Normal 33 2 2 4" xfId="9232"/>
    <cellStyle name="Normal 33 2 3" xfId="1648"/>
    <cellStyle name="Normal 33 2 3 2" xfId="3724"/>
    <cellStyle name="Normal 33 2 3 2 2" xfId="7856"/>
    <cellStyle name="Normal 33 2 3 2 2 2" xfId="16116"/>
    <cellStyle name="Normal 33 2 3 2 3" xfId="11985"/>
    <cellStyle name="Normal 33 2 3 3" xfId="5791"/>
    <cellStyle name="Normal 33 2 3 3 2" xfId="14051"/>
    <cellStyle name="Normal 33 2 3 4" xfId="9920"/>
    <cellStyle name="Normal 33 2 4" xfId="2345"/>
    <cellStyle name="Normal 33 2 4 2" xfId="6480"/>
    <cellStyle name="Normal 33 2 4 2 2" xfId="14740"/>
    <cellStyle name="Normal 33 2 4 3" xfId="10609"/>
    <cellStyle name="Normal 33 2 5" xfId="4415"/>
    <cellStyle name="Normal 33 2 5 2" xfId="12675"/>
    <cellStyle name="Normal 33 2 6" xfId="8544"/>
    <cellStyle name="Normal 33 3" xfId="485"/>
    <cellStyle name="Normal 33 3 2" xfId="1182"/>
    <cellStyle name="Normal 33 3 2 2" xfId="3260"/>
    <cellStyle name="Normal 33 3 2 2 2" xfId="7392"/>
    <cellStyle name="Normal 33 3 2 2 2 2" xfId="15652"/>
    <cellStyle name="Normal 33 3 2 2 3" xfId="11521"/>
    <cellStyle name="Normal 33 3 2 3" xfId="5327"/>
    <cellStyle name="Normal 33 3 2 3 2" xfId="13587"/>
    <cellStyle name="Normal 33 3 2 4" xfId="9456"/>
    <cellStyle name="Normal 33 3 3" xfId="1868"/>
    <cellStyle name="Normal 33 3 3 2" xfId="3944"/>
    <cellStyle name="Normal 33 3 3 2 2" xfId="8076"/>
    <cellStyle name="Normal 33 3 3 2 2 2" xfId="16336"/>
    <cellStyle name="Normal 33 3 3 2 3" xfId="12205"/>
    <cellStyle name="Normal 33 3 3 3" xfId="6011"/>
    <cellStyle name="Normal 33 3 3 3 2" xfId="14271"/>
    <cellStyle name="Normal 33 3 3 4" xfId="10140"/>
    <cellStyle name="Normal 33 3 4" xfId="2567"/>
    <cellStyle name="Normal 33 3 4 2" xfId="6700"/>
    <cellStyle name="Normal 33 3 4 2 2" xfId="14960"/>
    <cellStyle name="Normal 33 3 4 3" xfId="10829"/>
    <cellStyle name="Normal 33 3 5" xfId="4635"/>
    <cellStyle name="Normal 33 3 5 2" xfId="12895"/>
    <cellStyle name="Normal 33 3 6" xfId="8764"/>
    <cellStyle name="Normal 33 4" xfId="735"/>
    <cellStyle name="Normal 33 4 2" xfId="2816"/>
    <cellStyle name="Normal 33 4 2 2" xfId="6948"/>
    <cellStyle name="Normal 33 4 2 2 2" xfId="15208"/>
    <cellStyle name="Normal 33 4 2 3" xfId="11077"/>
    <cellStyle name="Normal 33 4 3" xfId="4883"/>
    <cellStyle name="Normal 33 4 3 2" xfId="13143"/>
    <cellStyle name="Normal 33 4 4" xfId="9012"/>
    <cellStyle name="Normal 33 5" xfId="1426"/>
    <cellStyle name="Normal 33 5 2" xfId="3504"/>
    <cellStyle name="Normal 33 5 2 2" xfId="7636"/>
    <cellStyle name="Normal 33 5 2 2 2" xfId="15896"/>
    <cellStyle name="Normal 33 5 2 3" xfId="11765"/>
    <cellStyle name="Normal 33 5 3" xfId="5571"/>
    <cellStyle name="Normal 33 5 3 2" xfId="13831"/>
    <cellStyle name="Normal 33 5 4" xfId="9700"/>
    <cellStyle name="Normal 33 6" xfId="2124"/>
    <cellStyle name="Normal 33 6 2" xfId="6260"/>
    <cellStyle name="Normal 33 6 2 2" xfId="14520"/>
    <cellStyle name="Normal 33 6 3" xfId="10389"/>
    <cellStyle name="Normal 33 7" xfId="4194"/>
    <cellStyle name="Normal 33 7 2" xfId="12455"/>
    <cellStyle name="Normal 33 8" xfId="8324"/>
    <cellStyle name="Normal 34" xfId="35"/>
    <cellStyle name="Normal 34 2" xfId="262"/>
    <cellStyle name="Normal 34 2 2" xfId="959"/>
    <cellStyle name="Normal 34 2 2 2" xfId="3037"/>
    <cellStyle name="Normal 34 2 2 2 2" xfId="7169"/>
    <cellStyle name="Normal 34 2 2 2 2 2" xfId="15429"/>
    <cellStyle name="Normal 34 2 2 2 3" xfId="11298"/>
    <cellStyle name="Normal 34 2 2 3" xfId="5104"/>
    <cellStyle name="Normal 34 2 2 3 2" xfId="13364"/>
    <cellStyle name="Normal 34 2 2 4" xfId="9233"/>
    <cellStyle name="Normal 34 2 3" xfId="1649"/>
    <cellStyle name="Normal 34 2 3 2" xfId="3725"/>
    <cellStyle name="Normal 34 2 3 2 2" xfId="7857"/>
    <cellStyle name="Normal 34 2 3 2 2 2" xfId="16117"/>
    <cellStyle name="Normal 34 2 3 2 3" xfId="11986"/>
    <cellStyle name="Normal 34 2 3 3" xfId="5792"/>
    <cellStyle name="Normal 34 2 3 3 2" xfId="14052"/>
    <cellStyle name="Normal 34 2 3 4" xfId="9921"/>
    <cellStyle name="Normal 34 2 4" xfId="2346"/>
    <cellStyle name="Normal 34 2 4 2" xfId="6481"/>
    <cellStyle name="Normal 34 2 4 2 2" xfId="14741"/>
    <cellStyle name="Normal 34 2 4 3" xfId="10610"/>
    <cellStyle name="Normal 34 2 5" xfId="4416"/>
    <cellStyle name="Normal 34 2 5 2" xfId="12676"/>
    <cellStyle name="Normal 34 2 6" xfId="8545"/>
    <cellStyle name="Normal 34 3" xfId="486"/>
    <cellStyle name="Normal 34 3 2" xfId="1183"/>
    <cellStyle name="Normal 34 3 2 2" xfId="3261"/>
    <cellStyle name="Normal 34 3 2 2 2" xfId="7393"/>
    <cellStyle name="Normal 34 3 2 2 2 2" xfId="15653"/>
    <cellStyle name="Normal 34 3 2 2 3" xfId="11522"/>
    <cellStyle name="Normal 34 3 2 3" xfId="5328"/>
    <cellStyle name="Normal 34 3 2 3 2" xfId="13588"/>
    <cellStyle name="Normal 34 3 2 4" xfId="9457"/>
    <cellStyle name="Normal 34 3 3" xfId="1869"/>
    <cellStyle name="Normal 34 3 3 2" xfId="3945"/>
    <cellStyle name="Normal 34 3 3 2 2" xfId="8077"/>
    <cellStyle name="Normal 34 3 3 2 2 2" xfId="16337"/>
    <cellStyle name="Normal 34 3 3 2 3" xfId="12206"/>
    <cellStyle name="Normal 34 3 3 3" xfId="6012"/>
    <cellStyle name="Normal 34 3 3 3 2" xfId="14272"/>
    <cellStyle name="Normal 34 3 3 4" xfId="10141"/>
    <cellStyle name="Normal 34 3 4" xfId="2568"/>
    <cellStyle name="Normal 34 3 4 2" xfId="6701"/>
    <cellStyle name="Normal 34 3 4 2 2" xfId="14961"/>
    <cellStyle name="Normal 34 3 4 3" xfId="10830"/>
    <cellStyle name="Normal 34 3 5" xfId="4636"/>
    <cellStyle name="Normal 34 3 5 2" xfId="12896"/>
    <cellStyle name="Normal 34 3 6" xfId="8765"/>
    <cellStyle name="Normal 34 4" xfId="736"/>
    <cellStyle name="Normal 34 4 2" xfId="2817"/>
    <cellStyle name="Normal 34 4 2 2" xfId="6949"/>
    <cellStyle name="Normal 34 4 2 2 2" xfId="15209"/>
    <cellStyle name="Normal 34 4 2 3" xfId="11078"/>
    <cellStyle name="Normal 34 4 3" xfId="4884"/>
    <cellStyle name="Normal 34 4 3 2" xfId="13144"/>
    <cellStyle name="Normal 34 4 4" xfId="9013"/>
    <cellStyle name="Normal 34 5" xfId="1427"/>
    <cellStyle name="Normal 34 5 2" xfId="3505"/>
    <cellStyle name="Normal 34 5 2 2" xfId="7637"/>
    <cellStyle name="Normal 34 5 2 2 2" xfId="15897"/>
    <cellStyle name="Normal 34 5 2 3" xfId="11766"/>
    <cellStyle name="Normal 34 5 3" xfId="5572"/>
    <cellStyle name="Normal 34 5 3 2" xfId="13832"/>
    <cellStyle name="Normal 34 5 4" xfId="9701"/>
    <cellStyle name="Normal 34 6" xfId="2125"/>
    <cellStyle name="Normal 34 6 2" xfId="6261"/>
    <cellStyle name="Normal 34 6 2 2" xfId="14521"/>
    <cellStyle name="Normal 34 6 3" xfId="10390"/>
    <cellStyle name="Normal 34 7" xfId="4195"/>
    <cellStyle name="Normal 34 7 2" xfId="12456"/>
    <cellStyle name="Normal 34 8" xfId="8325"/>
    <cellStyle name="Normal 35" xfId="36"/>
    <cellStyle name="Normal 35 2" xfId="263"/>
    <cellStyle name="Normal 35 2 2" xfId="960"/>
    <cellStyle name="Normal 35 2 2 2" xfId="3038"/>
    <cellStyle name="Normal 35 2 2 2 2" xfId="7170"/>
    <cellStyle name="Normal 35 2 2 2 2 2" xfId="15430"/>
    <cellStyle name="Normal 35 2 2 2 3" xfId="11299"/>
    <cellStyle name="Normal 35 2 2 3" xfId="5105"/>
    <cellStyle name="Normal 35 2 2 3 2" xfId="13365"/>
    <cellStyle name="Normal 35 2 2 4" xfId="9234"/>
    <cellStyle name="Normal 35 2 3" xfId="1650"/>
    <cellStyle name="Normal 35 2 3 2" xfId="3726"/>
    <cellStyle name="Normal 35 2 3 2 2" xfId="7858"/>
    <cellStyle name="Normal 35 2 3 2 2 2" xfId="16118"/>
    <cellStyle name="Normal 35 2 3 2 3" xfId="11987"/>
    <cellStyle name="Normal 35 2 3 3" xfId="5793"/>
    <cellStyle name="Normal 35 2 3 3 2" xfId="14053"/>
    <cellStyle name="Normal 35 2 3 4" xfId="9922"/>
    <cellStyle name="Normal 35 2 4" xfId="2347"/>
    <cellStyle name="Normal 35 2 4 2" xfId="6482"/>
    <cellStyle name="Normal 35 2 4 2 2" xfId="14742"/>
    <cellStyle name="Normal 35 2 4 3" xfId="10611"/>
    <cellStyle name="Normal 35 2 5" xfId="4417"/>
    <cellStyle name="Normal 35 2 5 2" xfId="12677"/>
    <cellStyle name="Normal 35 2 6" xfId="8546"/>
    <cellStyle name="Normal 35 3" xfId="487"/>
    <cellStyle name="Normal 35 3 2" xfId="1184"/>
    <cellStyle name="Normal 35 3 2 2" xfId="3262"/>
    <cellStyle name="Normal 35 3 2 2 2" xfId="7394"/>
    <cellStyle name="Normal 35 3 2 2 2 2" xfId="15654"/>
    <cellStyle name="Normal 35 3 2 2 3" xfId="11523"/>
    <cellStyle name="Normal 35 3 2 3" xfId="5329"/>
    <cellStyle name="Normal 35 3 2 3 2" xfId="13589"/>
    <cellStyle name="Normal 35 3 2 4" xfId="9458"/>
    <cellStyle name="Normal 35 3 3" xfId="1870"/>
    <cellStyle name="Normal 35 3 3 2" xfId="3946"/>
    <cellStyle name="Normal 35 3 3 2 2" xfId="8078"/>
    <cellStyle name="Normal 35 3 3 2 2 2" xfId="16338"/>
    <cellStyle name="Normal 35 3 3 2 3" xfId="12207"/>
    <cellStyle name="Normal 35 3 3 3" xfId="6013"/>
    <cellStyle name="Normal 35 3 3 3 2" xfId="14273"/>
    <cellStyle name="Normal 35 3 3 4" xfId="10142"/>
    <cellStyle name="Normal 35 3 4" xfId="2569"/>
    <cellStyle name="Normal 35 3 4 2" xfId="6702"/>
    <cellStyle name="Normal 35 3 4 2 2" xfId="14962"/>
    <cellStyle name="Normal 35 3 4 3" xfId="10831"/>
    <cellStyle name="Normal 35 3 5" xfId="4637"/>
    <cellStyle name="Normal 35 3 5 2" xfId="12897"/>
    <cellStyle name="Normal 35 3 6" xfId="8766"/>
    <cellStyle name="Normal 35 4" xfId="737"/>
    <cellStyle name="Normal 35 4 2" xfId="2818"/>
    <cellStyle name="Normal 35 4 2 2" xfId="6950"/>
    <cellStyle name="Normal 35 4 2 2 2" xfId="15210"/>
    <cellStyle name="Normal 35 4 2 3" xfId="11079"/>
    <cellStyle name="Normal 35 4 3" xfId="4885"/>
    <cellStyle name="Normal 35 4 3 2" xfId="13145"/>
    <cellStyle name="Normal 35 4 4" xfId="9014"/>
    <cellStyle name="Normal 35 5" xfId="1428"/>
    <cellStyle name="Normal 35 5 2" xfId="3506"/>
    <cellStyle name="Normal 35 5 2 2" xfId="7638"/>
    <cellStyle name="Normal 35 5 2 2 2" xfId="15898"/>
    <cellStyle name="Normal 35 5 2 3" xfId="11767"/>
    <cellStyle name="Normal 35 5 3" xfId="5573"/>
    <cellStyle name="Normal 35 5 3 2" xfId="13833"/>
    <cellStyle name="Normal 35 5 4" xfId="9702"/>
    <cellStyle name="Normal 35 6" xfId="2126"/>
    <cellStyle name="Normal 35 6 2" xfId="6262"/>
    <cellStyle name="Normal 35 6 2 2" xfId="14522"/>
    <cellStyle name="Normal 35 6 3" xfId="10391"/>
    <cellStyle name="Normal 35 7" xfId="4196"/>
    <cellStyle name="Normal 35 7 2" xfId="12457"/>
    <cellStyle name="Normal 35 8" xfId="8326"/>
    <cellStyle name="Normal 36" xfId="37"/>
    <cellStyle name="Normal 36 2" xfId="264"/>
    <cellStyle name="Normal 36 2 2" xfId="961"/>
    <cellStyle name="Normal 36 2 2 2" xfId="3039"/>
    <cellStyle name="Normal 36 2 2 2 2" xfId="7171"/>
    <cellStyle name="Normal 36 2 2 2 2 2" xfId="15431"/>
    <cellStyle name="Normal 36 2 2 2 3" xfId="11300"/>
    <cellStyle name="Normal 36 2 2 3" xfId="5106"/>
    <cellStyle name="Normal 36 2 2 3 2" xfId="13366"/>
    <cellStyle name="Normal 36 2 2 4" xfId="9235"/>
    <cellStyle name="Normal 36 2 3" xfId="1651"/>
    <cellStyle name="Normal 36 2 3 2" xfId="3727"/>
    <cellStyle name="Normal 36 2 3 2 2" xfId="7859"/>
    <cellStyle name="Normal 36 2 3 2 2 2" xfId="16119"/>
    <cellStyle name="Normal 36 2 3 2 3" xfId="11988"/>
    <cellStyle name="Normal 36 2 3 3" xfId="5794"/>
    <cellStyle name="Normal 36 2 3 3 2" xfId="14054"/>
    <cellStyle name="Normal 36 2 3 4" xfId="9923"/>
    <cellStyle name="Normal 36 2 4" xfId="2348"/>
    <cellStyle name="Normal 36 2 4 2" xfId="6483"/>
    <cellStyle name="Normal 36 2 4 2 2" xfId="14743"/>
    <cellStyle name="Normal 36 2 4 3" xfId="10612"/>
    <cellStyle name="Normal 36 2 5" xfId="4418"/>
    <cellStyle name="Normal 36 2 5 2" xfId="12678"/>
    <cellStyle name="Normal 36 2 6" xfId="8547"/>
    <cellStyle name="Normal 36 3" xfId="488"/>
    <cellStyle name="Normal 36 3 2" xfId="1185"/>
    <cellStyle name="Normal 36 3 2 2" xfId="3263"/>
    <cellStyle name="Normal 36 3 2 2 2" xfId="7395"/>
    <cellStyle name="Normal 36 3 2 2 2 2" xfId="15655"/>
    <cellStyle name="Normal 36 3 2 2 3" xfId="11524"/>
    <cellStyle name="Normal 36 3 2 3" xfId="5330"/>
    <cellStyle name="Normal 36 3 2 3 2" xfId="13590"/>
    <cellStyle name="Normal 36 3 2 4" xfId="9459"/>
    <cellStyle name="Normal 36 3 3" xfId="1871"/>
    <cellStyle name="Normal 36 3 3 2" xfId="3947"/>
    <cellStyle name="Normal 36 3 3 2 2" xfId="8079"/>
    <cellStyle name="Normal 36 3 3 2 2 2" xfId="16339"/>
    <cellStyle name="Normal 36 3 3 2 3" xfId="12208"/>
    <cellStyle name="Normal 36 3 3 3" xfId="6014"/>
    <cellStyle name="Normal 36 3 3 3 2" xfId="14274"/>
    <cellStyle name="Normal 36 3 3 4" xfId="10143"/>
    <cellStyle name="Normal 36 3 4" xfId="2570"/>
    <cellStyle name="Normal 36 3 4 2" xfId="6703"/>
    <cellStyle name="Normal 36 3 4 2 2" xfId="14963"/>
    <cellStyle name="Normal 36 3 4 3" xfId="10832"/>
    <cellStyle name="Normal 36 3 5" xfId="4638"/>
    <cellStyle name="Normal 36 3 5 2" xfId="12898"/>
    <cellStyle name="Normal 36 3 6" xfId="8767"/>
    <cellStyle name="Normal 36 4" xfId="738"/>
    <cellStyle name="Normal 36 4 2" xfId="2819"/>
    <cellStyle name="Normal 36 4 2 2" xfId="6951"/>
    <cellStyle name="Normal 36 4 2 2 2" xfId="15211"/>
    <cellStyle name="Normal 36 4 2 3" xfId="11080"/>
    <cellStyle name="Normal 36 4 3" xfId="4886"/>
    <cellStyle name="Normal 36 4 3 2" xfId="13146"/>
    <cellStyle name="Normal 36 4 4" xfId="9015"/>
    <cellStyle name="Normal 36 5" xfId="1429"/>
    <cellStyle name="Normal 36 5 2" xfId="3507"/>
    <cellStyle name="Normal 36 5 2 2" xfId="7639"/>
    <cellStyle name="Normal 36 5 2 2 2" xfId="15899"/>
    <cellStyle name="Normal 36 5 2 3" xfId="11768"/>
    <cellStyle name="Normal 36 5 3" xfId="5574"/>
    <cellStyle name="Normal 36 5 3 2" xfId="13834"/>
    <cellStyle name="Normal 36 5 4" xfId="9703"/>
    <cellStyle name="Normal 36 6" xfId="2127"/>
    <cellStyle name="Normal 36 6 2" xfId="6263"/>
    <cellStyle name="Normal 36 6 2 2" xfId="14523"/>
    <cellStyle name="Normal 36 6 3" xfId="10392"/>
    <cellStyle name="Normal 36 7" xfId="4197"/>
    <cellStyle name="Normal 36 7 2" xfId="12458"/>
    <cellStyle name="Normal 36 8" xfId="8327"/>
    <cellStyle name="Normal 37" xfId="38"/>
    <cellStyle name="Normal 37 2" xfId="265"/>
    <cellStyle name="Normal 37 2 2" xfId="962"/>
    <cellStyle name="Normal 37 2 2 2" xfId="3040"/>
    <cellStyle name="Normal 37 2 2 2 2" xfId="7172"/>
    <cellStyle name="Normal 37 2 2 2 2 2" xfId="15432"/>
    <cellStyle name="Normal 37 2 2 2 3" xfId="11301"/>
    <cellStyle name="Normal 37 2 2 3" xfId="5107"/>
    <cellStyle name="Normal 37 2 2 3 2" xfId="13367"/>
    <cellStyle name="Normal 37 2 2 4" xfId="9236"/>
    <cellStyle name="Normal 37 2 3" xfId="1652"/>
    <cellStyle name="Normal 37 2 3 2" xfId="3728"/>
    <cellStyle name="Normal 37 2 3 2 2" xfId="7860"/>
    <cellStyle name="Normal 37 2 3 2 2 2" xfId="16120"/>
    <cellStyle name="Normal 37 2 3 2 3" xfId="11989"/>
    <cellStyle name="Normal 37 2 3 3" xfId="5795"/>
    <cellStyle name="Normal 37 2 3 3 2" xfId="14055"/>
    <cellStyle name="Normal 37 2 3 4" xfId="9924"/>
    <cellStyle name="Normal 37 2 4" xfId="2349"/>
    <cellStyle name="Normal 37 2 4 2" xfId="6484"/>
    <cellStyle name="Normal 37 2 4 2 2" xfId="14744"/>
    <cellStyle name="Normal 37 2 4 3" xfId="10613"/>
    <cellStyle name="Normal 37 2 5" xfId="4419"/>
    <cellStyle name="Normal 37 2 5 2" xfId="12679"/>
    <cellStyle name="Normal 37 2 6" xfId="8548"/>
    <cellStyle name="Normal 37 3" xfId="489"/>
    <cellStyle name="Normal 37 3 2" xfId="1186"/>
    <cellStyle name="Normal 37 3 2 2" xfId="3264"/>
    <cellStyle name="Normal 37 3 2 2 2" xfId="7396"/>
    <cellStyle name="Normal 37 3 2 2 2 2" xfId="15656"/>
    <cellStyle name="Normal 37 3 2 2 3" xfId="11525"/>
    <cellStyle name="Normal 37 3 2 3" xfId="5331"/>
    <cellStyle name="Normal 37 3 2 3 2" xfId="13591"/>
    <cellStyle name="Normal 37 3 2 4" xfId="9460"/>
    <cellStyle name="Normal 37 3 3" xfId="1872"/>
    <cellStyle name="Normal 37 3 3 2" xfId="3948"/>
    <cellStyle name="Normal 37 3 3 2 2" xfId="8080"/>
    <cellStyle name="Normal 37 3 3 2 2 2" xfId="16340"/>
    <cellStyle name="Normal 37 3 3 2 3" xfId="12209"/>
    <cellStyle name="Normal 37 3 3 3" xfId="6015"/>
    <cellStyle name="Normal 37 3 3 3 2" xfId="14275"/>
    <cellStyle name="Normal 37 3 3 4" xfId="10144"/>
    <cellStyle name="Normal 37 3 4" xfId="2571"/>
    <cellStyle name="Normal 37 3 4 2" xfId="6704"/>
    <cellStyle name="Normal 37 3 4 2 2" xfId="14964"/>
    <cellStyle name="Normal 37 3 4 3" xfId="10833"/>
    <cellStyle name="Normal 37 3 5" xfId="4639"/>
    <cellStyle name="Normal 37 3 5 2" xfId="12899"/>
    <cellStyle name="Normal 37 3 6" xfId="8768"/>
    <cellStyle name="Normal 37 4" xfId="739"/>
    <cellStyle name="Normal 37 4 2" xfId="2820"/>
    <cellStyle name="Normal 37 4 2 2" xfId="6952"/>
    <cellStyle name="Normal 37 4 2 2 2" xfId="15212"/>
    <cellStyle name="Normal 37 4 2 3" xfId="11081"/>
    <cellStyle name="Normal 37 4 3" xfId="4887"/>
    <cellStyle name="Normal 37 4 3 2" xfId="13147"/>
    <cellStyle name="Normal 37 4 4" xfId="9016"/>
    <cellStyle name="Normal 37 5" xfId="1430"/>
    <cellStyle name="Normal 37 5 2" xfId="3508"/>
    <cellStyle name="Normal 37 5 2 2" xfId="7640"/>
    <cellStyle name="Normal 37 5 2 2 2" xfId="15900"/>
    <cellStyle name="Normal 37 5 2 3" xfId="11769"/>
    <cellStyle name="Normal 37 5 3" xfId="5575"/>
    <cellStyle name="Normal 37 5 3 2" xfId="13835"/>
    <cellStyle name="Normal 37 5 4" xfId="9704"/>
    <cellStyle name="Normal 37 6" xfId="2128"/>
    <cellStyle name="Normal 37 6 2" xfId="6264"/>
    <cellStyle name="Normal 37 6 2 2" xfId="14524"/>
    <cellStyle name="Normal 37 6 3" xfId="10393"/>
    <cellStyle name="Normal 37 7" xfId="4198"/>
    <cellStyle name="Normal 37 7 2" xfId="12459"/>
    <cellStyle name="Normal 37 8" xfId="8328"/>
    <cellStyle name="Normal 38" xfId="39"/>
    <cellStyle name="Normal 38 2" xfId="266"/>
    <cellStyle name="Normal 38 2 2" xfId="963"/>
    <cellStyle name="Normal 38 2 2 2" xfId="3041"/>
    <cellStyle name="Normal 38 2 2 2 2" xfId="7173"/>
    <cellStyle name="Normal 38 2 2 2 2 2" xfId="15433"/>
    <cellStyle name="Normal 38 2 2 2 3" xfId="11302"/>
    <cellStyle name="Normal 38 2 2 3" xfId="5108"/>
    <cellStyle name="Normal 38 2 2 3 2" xfId="13368"/>
    <cellStyle name="Normal 38 2 2 4" xfId="9237"/>
    <cellStyle name="Normal 38 2 3" xfId="1653"/>
    <cellStyle name="Normal 38 2 3 2" xfId="3729"/>
    <cellStyle name="Normal 38 2 3 2 2" xfId="7861"/>
    <cellStyle name="Normal 38 2 3 2 2 2" xfId="16121"/>
    <cellStyle name="Normal 38 2 3 2 3" xfId="11990"/>
    <cellStyle name="Normal 38 2 3 3" xfId="5796"/>
    <cellStyle name="Normal 38 2 3 3 2" xfId="14056"/>
    <cellStyle name="Normal 38 2 3 4" xfId="9925"/>
    <cellStyle name="Normal 38 2 4" xfId="2350"/>
    <cellStyle name="Normal 38 2 4 2" xfId="6485"/>
    <cellStyle name="Normal 38 2 4 2 2" xfId="14745"/>
    <cellStyle name="Normal 38 2 4 3" xfId="10614"/>
    <cellStyle name="Normal 38 2 5" xfId="4420"/>
    <cellStyle name="Normal 38 2 5 2" xfId="12680"/>
    <cellStyle name="Normal 38 2 6" xfId="8549"/>
    <cellStyle name="Normal 38 3" xfId="490"/>
    <cellStyle name="Normal 38 3 2" xfId="1187"/>
    <cellStyle name="Normal 38 3 2 2" xfId="3265"/>
    <cellStyle name="Normal 38 3 2 2 2" xfId="7397"/>
    <cellStyle name="Normal 38 3 2 2 2 2" xfId="15657"/>
    <cellStyle name="Normal 38 3 2 2 3" xfId="11526"/>
    <cellStyle name="Normal 38 3 2 3" xfId="5332"/>
    <cellStyle name="Normal 38 3 2 3 2" xfId="13592"/>
    <cellStyle name="Normal 38 3 2 4" xfId="9461"/>
    <cellStyle name="Normal 38 3 3" xfId="1873"/>
    <cellStyle name="Normal 38 3 3 2" xfId="3949"/>
    <cellStyle name="Normal 38 3 3 2 2" xfId="8081"/>
    <cellStyle name="Normal 38 3 3 2 2 2" xfId="16341"/>
    <cellStyle name="Normal 38 3 3 2 3" xfId="12210"/>
    <cellStyle name="Normal 38 3 3 3" xfId="6016"/>
    <cellStyle name="Normal 38 3 3 3 2" xfId="14276"/>
    <cellStyle name="Normal 38 3 3 4" xfId="10145"/>
    <cellStyle name="Normal 38 3 4" xfId="2572"/>
    <cellStyle name="Normal 38 3 4 2" xfId="6705"/>
    <cellStyle name="Normal 38 3 4 2 2" xfId="14965"/>
    <cellStyle name="Normal 38 3 4 3" xfId="10834"/>
    <cellStyle name="Normal 38 3 5" xfId="4640"/>
    <cellStyle name="Normal 38 3 5 2" xfId="12900"/>
    <cellStyle name="Normal 38 3 6" xfId="8769"/>
    <cellStyle name="Normal 38 4" xfId="740"/>
    <cellStyle name="Normal 38 4 2" xfId="2821"/>
    <cellStyle name="Normal 38 4 2 2" xfId="6953"/>
    <cellStyle name="Normal 38 4 2 2 2" xfId="15213"/>
    <cellStyle name="Normal 38 4 2 3" xfId="11082"/>
    <cellStyle name="Normal 38 4 3" xfId="4888"/>
    <cellStyle name="Normal 38 4 3 2" xfId="13148"/>
    <cellStyle name="Normal 38 4 4" xfId="9017"/>
    <cellStyle name="Normal 38 5" xfId="1431"/>
    <cellStyle name="Normal 38 5 2" xfId="3509"/>
    <cellStyle name="Normal 38 5 2 2" xfId="7641"/>
    <cellStyle name="Normal 38 5 2 2 2" xfId="15901"/>
    <cellStyle name="Normal 38 5 2 3" xfId="11770"/>
    <cellStyle name="Normal 38 5 3" xfId="5576"/>
    <cellStyle name="Normal 38 5 3 2" xfId="13836"/>
    <cellStyle name="Normal 38 5 4" xfId="9705"/>
    <cellStyle name="Normal 38 6" xfId="2129"/>
    <cellStyle name="Normal 38 6 2" xfId="6265"/>
    <cellStyle name="Normal 38 6 2 2" xfId="14525"/>
    <cellStyle name="Normal 38 6 3" xfId="10394"/>
    <cellStyle name="Normal 38 7" xfId="4199"/>
    <cellStyle name="Normal 38 7 2" xfId="12460"/>
    <cellStyle name="Normal 38 8" xfId="8329"/>
    <cellStyle name="Normal 39" xfId="40"/>
    <cellStyle name="Normal 39 2" xfId="267"/>
    <cellStyle name="Normal 39 2 2" xfId="964"/>
    <cellStyle name="Normal 39 2 2 2" xfId="3042"/>
    <cellStyle name="Normal 39 2 2 2 2" xfId="7174"/>
    <cellStyle name="Normal 39 2 2 2 2 2" xfId="15434"/>
    <cellStyle name="Normal 39 2 2 2 3" xfId="11303"/>
    <cellStyle name="Normal 39 2 2 3" xfId="5109"/>
    <cellStyle name="Normal 39 2 2 3 2" xfId="13369"/>
    <cellStyle name="Normal 39 2 2 4" xfId="9238"/>
    <cellStyle name="Normal 39 2 3" xfId="1654"/>
    <cellStyle name="Normal 39 2 3 2" xfId="3730"/>
    <cellStyle name="Normal 39 2 3 2 2" xfId="7862"/>
    <cellStyle name="Normal 39 2 3 2 2 2" xfId="16122"/>
    <cellStyle name="Normal 39 2 3 2 3" xfId="11991"/>
    <cellStyle name="Normal 39 2 3 3" xfId="5797"/>
    <cellStyle name="Normal 39 2 3 3 2" xfId="14057"/>
    <cellStyle name="Normal 39 2 3 4" xfId="9926"/>
    <cellStyle name="Normal 39 2 4" xfId="2351"/>
    <cellStyle name="Normal 39 2 4 2" xfId="6486"/>
    <cellStyle name="Normal 39 2 4 2 2" xfId="14746"/>
    <cellStyle name="Normal 39 2 4 3" xfId="10615"/>
    <cellStyle name="Normal 39 2 5" xfId="4421"/>
    <cellStyle name="Normal 39 2 5 2" xfId="12681"/>
    <cellStyle name="Normal 39 2 6" xfId="8550"/>
    <cellStyle name="Normal 39 3" xfId="491"/>
    <cellStyle name="Normal 39 3 2" xfId="1188"/>
    <cellStyle name="Normal 39 3 2 2" xfId="3266"/>
    <cellStyle name="Normal 39 3 2 2 2" xfId="7398"/>
    <cellStyle name="Normal 39 3 2 2 2 2" xfId="15658"/>
    <cellStyle name="Normal 39 3 2 2 3" xfId="11527"/>
    <cellStyle name="Normal 39 3 2 3" xfId="5333"/>
    <cellStyle name="Normal 39 3 2 3 2" xfId="13593"/>
    <cellStyle name="Normal 39 3 2 4" xfId="9462"/>
    <cellStyle name="Normal 39 3 3" xfId="1874"/>
    <cellStyle name="Normal 39 3 3 2" xfId="3950"/>
    <cellStyle name="Normal 39 3 3 2 2" xfId="8082"/>
    <cellStyle name="Normal 39 3 3 2 2 2" xfId="16342"/>
    <cellStyle name="Normal 39 3 3 2 3" xfId="12211"/>
    <cellStyle name="Normal 39 3 3 3" xfId="6017"/>
    <cellStyle name="Normal 39 3 3 3 2" xfId="14277"/>
    <cellStyle name="Normal 39 3 3 4" xfId="10146"/>
    <cellStyle name="Normal 39 3 4" xfId="2573"/>
    <cellStyle name="Normal 39 3 4 2" xfId="6706"/>
    <cellStyle name="Normal 39 3 4 2 2" xfId="14966"/>
    <cellStyle name="Normal 39 3 4 3" xfId="10835"/>
    <cellStyle name="Normal 39 3 5" xfId="4641"/>
    <cellStyle name="Normal 39 3 5 2" xfId="12901"/>
    <cellStyle name="Normal 39 3 6" xfId="8770"/>
    <cellStyle name="Normal 39 4" xfId="741"/>
    <cellStyle name="Normal 39 4 2" xfId="2822"/>
    <cellStyle name="Normal 39 4 2 2" xfId="6954"/>
    <cellStyle name="Normal 39 4 2 2 2" xfId="15214"/>
    <cellStyle name="Normal 39 4 2 3" xfId="11083"/>
    <cellStyle name="Normal 39 4 3" xfId="4889"/>
    <cellStyle name="Normal 39 4 3 2" xfId="13149"/>
    <cellStyle name="Normal 39 4 4" xfId="9018"/>
    <cellStyle name="Normal 39 5" xfId="1432"/>
    <cellStyle name="Normal 39 5 2" xfId="3510"/>
    <cellStyle name="Normal 39 5 2 2" xfId="7642"/>
    <cellStyle name="Normal 39 5 2 2 2" xfId="15902"/>
    <cellStyle name="Normal 39 5 2 3" xfId="11771"/>
    <cellStyle name="Normal 39 5 3" xfId="5577"/>
    <cellStyle name="Normal 39 5 3 2" xfId="13837"/>
    <cellStyle name="Normal 39 5 4" xfId="9706"/>
    <cellStyle name="Normal 39 6" xfId="2130"/>
    <cellStyle name="Normal 39 6 2" xfId="6266"/>
    <cellStyle name="Normal 39 6 2 2" xfId="14526"/>
    <cellStyle name="Normal 39 6 3" xfId="10395"/>
    <cellStyle name="Normal 39 7" xfId="4200"/>
    <cellStyle name="Normal 39 7 2" xfId="12461"/>
    <cellStyle name="Normal 39 8" xfId="8330"/>
    <cellStyle name="Normal 4" xfId="5"/>
    <cellStyle name="Normal 4 2" xfId="232"/>
    <cellStyle name="Normal 4 2 2" xfId="929"/>
    <cellStyle name="Normal 4 2 2 2" xfId="3007"/>
    <cellStyle name="Normal 4 2 2 2 2" xfId="7139"/>
    <cellStyle name="Normal 4 2 2 2 2 2" xfId="15399"/>
    <cellStyle name="Normal 4 2 2 2 3" xfId="11268"/>
    <cellStyle name="Normal 4 2 2 3" xfId="5074"/>
    <cellStyle name="Normal 4 2 2 3 2" xfId="13334"/>
    <cellStyle name="Normal 4 2 2 4" xfId="9203"/>
    <cellStyle name="Normal 4 2 3" xfId="1619"/>
    <cellStyle name="Normal 4 2 3 2" xfId="3695"/>
    <cellStyle name="Normal 4 2 3 2 2" xfId="7827"/>
    <cellStyle name="Normal 4 2 3 2 2 2" xfId="16087"/>
    <cellStyle name="Normal 4 2 3 2 3" xfId="11956"/>
    <cellStyle name="Normal 4 2 3 3" xfId="5762"/>
    <cellStyle name="Normal 4 2 3 3 2" xfId="14022"/>
    <cellStyle name="Normal 4 2 3 4" xfId="9891"/>
    <cellStyle name="Normal 4 2 4" xfId="2316"/>
    <cellStyle name="Normal 4 2 4 2" xfId="6451"/>
    <cellStyle name="Normal 4 2 4 2 2" xfId="14711"/>
    <cellStyle name="Normal 4 2 4 3" xfId="10580"/>
    <cellStyle name="Normal 4 2 5" xfId="4386"/>
    <cellStyle name="Normal 4 2 5 2" xfId="12646"/>
    <cellStyle name="Normal 4 2 6" xfId="8515"/>
    <cellStyle name="Normal 4 3" xfId="456"/>
    <cellStyle name="Normal 4 3 2" xfId="1153"/>
    <cellStyle name="Normal 4 3 2 2" xfId="3231"/>
    <cellStyle name="Normal 4 3 2 2 2" xfId="7363"/>
    <cellStyle name="Normal 4 3 2 2 2 2" xfId="15623"/>
    <cellStyle name="Normal 4 3 2 2 3" xfId="11492"/>
    <cellStyle name="Normal 4 3 2 3" xfId="5298"/>
    <cellStyle name="Normal 4 3 2 3 2" xfId="13558"/>
    <cellStyle name="Normal 4 3 2 4" xfId="9427"/>
    <cellStyle name="Normal 4 3 3" xfId="1839"/>
    <cellStyle name="Normal 4 3 3 2" xfId="3915"/>
    <cellStyle name="Normal 4 3 3 2 2" xfId="8047"/>
    <cellStyle name="Normal 4 3 3 2 2 2" xfId="16307"/>
    <cellStyle name="Normal 4 3 3 2 3" xfId="12176"/>
    <cellStyle name="Normal 4 3 3 3" xfId="5982"/>
    <cellStyle name="Normal 4 3 3 3 2" xfId="14242"/>
    <cellStyle name="Normal 4 3 3 4" xfId="10111"/>
    <cellStyle name="Normal 4 3 4" xfId="2538"/>
    <cellStyle name="Normal 4 3 4 2" xfId="6671"/>
    <cellStyle name="Normal 4 3 4 2 2" xfId="14931"/>
    <cellStyle name="Normal 4 3 4 3" xfId="10800"/>
    <cellStyle name="Normal 4 3 5" xfId="4606"/>
    <cellStyle name="Normal 4 3 5 2" xfId="12866"/>
    <cellStyle name="Normal 4 3 6" xfId="8735"/>
    <cellStyle name="Normal 4 4" xfId="706"/>
    <cellStyle name="Normal 4 4 2" xfId="2787"/>
    <cellStyle name="Normal 4 4 2 2" xfId="6919"/>
    <cellStyle name="Normal 4 4 2 2 2" xfId="15179"/>
    <cellStyle name="Normal 4 4 2 3" xfId="11048"/>
    <cellStyle name="Normal 4 4 3" xfId="4854"/>
    <cellStyle name="Normal 4 4 3 2" xfId="13114"/>
    <cellStyle name="Normal 4 4 4" xfId="8983"/>
    <cellStyle name="Normal 4 5" xfId="1150"/>
    <cellStyle name="Normal 4 5 2" xfId="3228"/>
    <cellStyle name="Normal 4 5 2 2" xfId="7360"/>
    <cellStyle name="Normal 4 5 2 2 2" xfId="15620"/>
    <cellStyle name="Normal 4 5 2 3" xfId="11489"/>
    <cellStyle name="Normal 4 5 3" xfId="5295"/>
    <cellStyle name="Normal 4 5 3 2" xfId="13555"/>
    <cellStyle name="Normal 4 5 4" xfId="9424"/>
    <cellStyle name="Normal 4 6" xfId="2095"/>
    <cellStyle name="Normal 4 6 2" xfId="6231"/>
    <cellStyle name="Normal 4 6 2 2" xfId="14491"/>
    <cellStyle name="Normal 4 6 3" xfId="10360"/>
    <cellStyle name="Normal 4 7" xfId="4165"/>
    <cellStyle name="Normal 4 7 2" xfId="12426"/>
    <cellStyle name="Normal 4 8" xfId="8295"/>
    <cellStyle name="Normal 40" xfId="41"/>
    <cellStyle name="Normal 40 2" xfId="268"/>
    <cellStyle name="Normal 40 2 2" xfId="965"/>
    <cellStyle name="Normal 40 2 2 2" xfId="3043"/>
    <cellStyle name="Normal 40 2 2 2 2" xfId="7175"/>
    <cellStyle name="Normal 40 2 2 2 2 2" xfId="15435"/>
    <cellStyle name="Normal 40 2 2 2 3" xfId="11304"/>
    <cellStyle name="Normal 40 2 2 3" xfId="5110"/>
    <cellStyle name="Normal 40 2 2 3 2" xfId="13370"/>
    <cellStyle name="Normal 40 2 2 4" xfId="9239"/>
    <cellStyle name="Normal 40 2 3" xfId="1655"/>
    <cellStyle name="Normal 40 2 3 2" xfId="3731"/>
    <cellStyle name="Normal 40 2 3 2 2" xfId="7863"/>
    <cellStyle name="Normal 40 2 3 2 2 2" xfId="16123"/>
    <cellStyle name="Normal 40 2 3 2 3" xfId="11992"/>
    <cellStyle name="Normal 40 2 3 3" xfId="5798"/>
    <cellStyle name="Normal 40 2 3 3 2" xfId="14058"/>
    <cellStyle name="Normal 40 2 3 4" xfId="9927"/>
    <cellStyle name="Normal 40 2 4" xfId="2352"/>
    <cellStyle name="Normal 40 2 4 2" xfId="6487"/>
    <cellStyle name="Normal 40 2 4 2 2" xfId="14747"/>
    <cellStyle name="Normal 40 2 4 3" xfId="10616"/>
    <cellStyle name="Normal 40 2 5" xfId="4422"/>
    <cellStyle name="Normal 40 2 5 2" xfId="12682"/>
    <cellStyle name="Normal 40 2 6" xfId="8551"/>
    <cellStyle name="Normal 40 3" xfId="492"/>
    <cellStyle name="Normal 40 3 2" xfId="1189"/>
    <cellStyle name="Normal 40 3 2 2" xfId="3267"/>
    <cellStyle name="Normal 40 3 2 2 2" xfId="7399"/>
    <cellStyle name="Normal 40 3 2 2 2 2" xfId="15659"/>
    <cellStyle name="Normal 40 3 2 2 3" xfId="11528"/>
    <cellStyle name="Normal 40 3 2 3" xfId="5334"/>
    <cellStyle name="Normal 40 3 2 3 2" xfId="13594"/>
    <cellStyle name="Normal 40 3 2 4" xfId="9463"/>
    <cellStyle name="Normal 40 3 3" xfId="1875"/>
    <cellStyle name="Normal 40 3 3 2" xfId="3951"/>
    <cellStyle name="Normal 40 3 3 2 2" xfId="8083"/>
    <cellStyle name="Normal 40 3 3 2 2 2" xfId="16343"/>
    <cellStyle name="Normal 40 3 3 2 3" xfId="12212"/>
    <cellStyle name="Normal 40 3 3 3" xfId="6018"/>
    <cellStyle name="Normal 40 3 3 3 2" xfId="14278"/>
    <cellStyle name="Normal 40 3 3 4" xfId="10147"/>
    <cellStyle name="Normal 40 3 4" xfId="2574"/>
    <cellStyle name="Normal 40 3 4 2" xfId="6707"/>
    <cellStyle name="Normal 40 3 4 2 2" xfId="14967"/>
    <cellStyle name="Normal 40 3 4 3" xfId="10836"/>
    <cellStyle name="Normal 40 3 5" xfId="4642"/>
    <cellStyle name="Normal 40 3 5 2" xfId="12902"/>
    <cellStyle name="Normal 40 3 6" xfId="8771"/>
    <cellStyle name="Normal 40 4" xfId="742"/>
    <cellStyle name="Normal 40 4 2" xfId="2823"/>
    <cellStyle name="Normal 40 4 2 2" xfId="6955"/>
    <cellStyle name="Normal 40 4 2 2 2" xfId="15215"/>
    <cellStyle name="Normal 40 4 2 3" xfId="11084"/>
    <cellStyle name="Normal 40 4 3" xfId="4890"/>
    <cellStyle name="Normal 40 4 3 2" xfId="13150"/>
    <cellStyle name="Normal 40 4 4" xfId="9019"/>
    <cellStyle name="Normal 40 5" xfId="1433"/>
    <cellStyle name="Normal 40 5 2" xfId="3511"/>
    <cellStyle name="Normal 40 5 2 2" xfId="7643"/>
    <cellStyle name="Normal 40 5 2 2 2" xfId="15903"/>
    <cellStyle name="Normal 40 5 2 3" xfId="11772"/>
    <cellStyle name="Normal 40 5 3" xfId="5578"/>
    <cellStyle name="Normal 40 5 3 2" xfId="13838"/>
    <cellStyle name="Normal 40 5 4" xfId="9707"/>
    <cellStyle name="Normal 40 6" xfId="2131"/>
    <cellStyle name="Normal 40 6 2" xfId="6267"/>
    <cellStyle name="Normal 40 6 2 2" xfId="14527"/>
    <cellStyle name="Normal 40 6 3" xfId="10396"/>
    <cellStyle name="Normal 40 7" xfId="4201"/>
    <cellStyle name="Normal 40 7 2" xfId="12462"/>
    <cellStyle name="Normal 40 8" xfId="8331"/>
    <cellStyle name="Normal 41" xfId="42"/>
    <cellStyle name="Normal 41 2" xfId="269"/>
    <cellStyle name="Normal 41 2 2" xfId="966"/>
    <cellStyle name="Normal 41 2 2 2" xfId="3044"/>
    <cellStyle name="Normal 41 2 2 2 2" xfId="7176"/>
    <cellStyle name="Normal 41 2 2 2 2 2" xfId="15436"/>
    <cellStyle name="Normal 41 2 2 2 3" xfId="11305"/>
    <cellStyle name="Normal 41 2 2 3" xfId="5111"/>
    <cellStyle name="Normal 41 2 2 3 2" xfId="13371"/>
    <cellStyle name="Normal 41 2 2 4" xfId="9240"/>
    <cellStyle name="Normal 41 2 3" xfId="1656"/>
    <cellStyle name="Normal 41 2 3 2" xfId="3732"/>
    <cellStyle name="Normal 41 2 3 2 2" xfId="7864"/>
    <cellStyle name="Normal 41 2 3 2 2 2" xfId="16124"/>
    <cellStyle name="Normal 41 2 3 2 3" xfId="11993"/>
    <cellStyle name="Normal 41 2 3 3" xfId="5799"/>
    <cellStyle name="Normal 41 2 3 3 2" xfId="14059"/>
    <cellStyle name="Normal 41 2 3 4" xfId="9928"/>
    <cellStyle name="Normal 41 2 4" xfId="2353"/>
    <cellStyle name="Normal 41 2 4 2" xfId="6488"/>
    <cellStyle name="Normal 41 2 4 2 2" xfId="14748"/>
    <cellStyle name="Normal 41 2 4 3" xfId="10617"/>
    <cellStyle name="Normal 41 2 5" xfId="4423"/>
    <cellStyle name="Normal 41 2 5 2" xfId="12683"/>
    <cellStyle name="Normal 41 2 6" xfId="8552"/>
    <cellStyle name="Normal 41 3" xfId="493"/>
    <cellStyle name="Normal 41 3 2" xfId="1190"/>
    <cellStyle name="Normal 41 3 2 2" xfId="3268"/>
    <cellStyle name="Normal 41 3 2 2 2" xfId="7400"/>
    <cellStyle name="Normal 41 3 2 2 2 2" xfId="15660"/>
    <cellStyle name="Normal 41 3 2 2 3" xfId="11529"/>
    <cellStyle name="Normal 41 3 2 3" xfId="5335"/>
    <cellStyle name="Normal 41 3 2 3 2" xfId="13595"/>
    <cellStyle name="Normal 41 3 2 4" xfId="9464"/>
    <cellStyle name="Normal 41 3 3" xfId="1876"/>
    <cellStyle name="Normal 41 3 3 2" xfId="3952"/>
    <cellStyle name="Normal 41 3 3 2 2" xfId="8084"/>
    <cellStyle name="Normal 41 3 3 2 2 2" xfId="16344"/>
    <cellStyle name="Normal 41 3 3 2 3" xfId="12213"/>
    <cellStyle name="Normal 41 3 3 3" xfId="6019"/>
    <cellStyle name="Normal 41 3 3 3 2" xfId="14279"/>
    <cellStyle name="Normal 41 3 3 4" xfId="10148"/>
    <cellStyle name="Normal 41 3 4" xfId="2575"/>
    <cellStyle name="Normal 41 3 4 2" xfId="6708"/>
    <cellStyle name="Normal 41 3 4 2 2" xfId="14968"/>
    <cellStyle name="Normal 41 3 4 3" xfId="10837"/>
    <cellStyle name="Normal 41 3 5" xfId="4643"/>
    <cellStyle name="Normal 41 3 5 2" xfId="12903"/>
    <cellStyle name="Normal 41 3 6" xfId="8772"/>
    <cellStyle name="Normal 41 4" xfId="743"/>
    <cellStyle name="Normal 41 4 2" xfId="2824"/>
    <cellStyle name="Normal 41 4 2 2" xfId="6956"/>
    <cellStyle name="Normal 41 4 2 2 2" xfId="15216"/>
    <cellStyle name="Normal 41 4 2 3" xfId="11085"/>
    <cellStyle name="Normal 41 4 3" xfId="4891"/>
    <cellStyle name="Normal 41 4 3 2" xfId="13151"/>
    <cellStyle name="Normal 41 4 4" xfId="9020"/>
    <cellStyle name="Normal 41 5" xfId="1434"/>
    <cellStyle name="Normal 41 5 2" xfId="3512"/>
    <cellStyle name="Normal 41 5 2 2" xfId="7644"/>
    <cellStyle name="Normal 41 5 2 2 2" xfId="15904"/>
    <cellStyle name="Normal 41 5 2 3" xfId="11773"/>
    <cellStyle name="Normal 41 5 3" xfId="5579"/>
    <cellStyle name="Normal 41 5 3 2" xfId="13839"/>
    <cellStyle name="Normal 41 5 4" xfId="9708"/>
    <cellStyle name="Normal 41 6" xfId="2132"/>
    <cellStyle name="Normal 41 6 2" xfId="6268"/>
    <cellStyle name="Normal 41 6 2 2" xfId="14528"/>
    <cellStyle name="Normal 41 6 3" xfId="10397"/>
    <cellStyle name="Normal 41 7" xfId="4202"/>
    <cellStyle name="Normal 41 7 2" xfId="12463"/>
    <cellStyle name="Normal 41 8" xfId="8332"/>
    <cellStyle name="Normal 42" xfId="43"/>
    <cellStyle name="Normal 42 2" xfId="270"/>
    <cellStyle name="Normal 42 2 2" xfId="967"/>
    <cellStyle name="Normal 42 2 2 2" xfId="3045"/>
    <cellStyle name="Normal 42 2 2 2 2" xfId="7177"/>
    <cellStyle name="Normal 42 2 2 2 2 2" xfId="15437"/>
    <cellStyle name="Normal 42 2 2 2 3" xfId="11306"/>
    <cellStyle name="Normal 42 2 2 3" xfId="5112"/>
    <cellStyle name="Normal 42 2 2 3 2" xfId="13372"/>
    <cellStyle name="Normal 42 2 2 4" xfId="9241"/>
    <cellStyle name="Normal 42 2 3" xfId="1657"/>
    <cellStyle name="Normal 42 2 3 2" xfId="3733"/>
    <cellStyle name="Normal 42 2 3 2 2" xfId="7865"/>
    <cellStyle name="Normal 42 2 3 2 2 2" xfId="16125"/>
    <cellStyle name="Normal 42 2 3 2 3" xfId="11994"/>
    <cellStyle name="Normal 42 2 3 3" xfId="5800"/>
    <cellStyle name="Normal 42 2 3 3 2" xfId="14060"/>
    <cellStyle name="Normal 42 2 3 4" xfId="9929"/>
    <cellStyle name="Normal 42 2 4" xfId="2354"/>
    <cellStyle name="Normal 42 2 4 2" xfId="6489"/>
    <cellStyle name="Normal 42 2 4 2 2" xfId="14749"/>
    <cellStyle name="Normal 42 2 4 3" xfId="10618"/>
    <cellStyle name="Normal 42 2 5" xfId="4424"/>
    <cellStyle name="Normal 42 2 5 2" xfId="12684"/>
    <cellStyle name="Normal 42 2 6" xfId="8553"/>
    <cellStyle name="Normal 42 3" xfId="494"/>
    <cellStyle name="Normal 42 3 2" xfId="1191"/>
    <cellStyle name="Normal 42 3 2 2" xfId="3269"/>
    <cellStyle name="Normal 42 3 2 2 2" xfId="7401"/>
    <cellStyle name="Normal 42 3 2 2 2 2" xfId="15661"/>
    <cellStyle name="Normal 42 3 2 2 3" xfId="11530"/>
    <cellStyle name="Normal 42 3 2 3" xfId="5336"/>
    <cellStyle name="Normal 42 3 2 3 2" xfId="13596"/>
    <cellStyle name="Normal 42 3 2 4" xfId="9465"/>
    <cellStyle name="Normal 42 3 3" xfId="1877"/>
    <cellStyle name="Normal 42 3 3 2" xfId="3953"/>
    <cellStyle name="Normal 42 3 3 2 2" xfId="8085"/>
    <cellStyle name="Normal 42 3 3 2 2 2" xfId="16345"/>
    <cellStyle name="Normal 42 3 3 2 3" xfId="12214"/>
    <cellStyle name="Normal 42 3 3 3" xfId="6020"/>
    <cellStyle name="Normal 42 3 3 3 2" xfId="14280"/>
    <cellStyle name="Normal 42 3 3 4" xfId="10149"/>
    <cellStyle name="Normal 42 3 4" xfId="2576"/>
    <cellStyle name="Normal 42 3 4 2" xfId="6709"/>
    <cellStyle name="Normal 42 3 4 2 2" xfId="14969"/>
    <cellStyle name="Normal 42 3 4 3" xfId="10838"/>
    <cellStyle name="Normal 42 3 5" xfId="4644"/>
    <cellStyle name="Normal 42 3 5 2" xfId="12904"/>
    <cellStyle name="Normal 42 3 6" xfId="8773"/>
    <cellStyle name="Normal 42 4" xfId="744"/>
    <cellStyle name="Normal 42 4 2" xfId="2825"/>
    <cellStyle name="Normal 42 4 2 2" xfId="6957"/>
    <cellStyle name="Normal 42 4 2 2 2" xfId="15217"/>
    <cellStyle name="Normal 42 4 2 3" xfId="11086"/>
    <cellStyle name="Normal 42 4 3" xfId="4892"/>
    <cellStyle name="Normal 42 4 3 2" xfId="13152"/>
    <cellStyle name="Normal 42 4 4" xfId="9021"/>
    <cellStyle name="Normal 42 5" xfId="1435"/>
    <cellStyle name="Normal 42 5 2" xfId="3513"/>
    <cellStyle name="Normal 42 5 2 2" xfId="7645"/>
    <cellStyle name="Normal 42 5 2 2 2" xfId="15905"/>
    <cellStyle name="Normal 42 5 2 3" xfId="11774"/>
    <cellStyle name="Normal 42 5 3" xfId="5580"/>
    <cellStyle name="Normal 42 5 3 2" xfId="13840"/>
    <cellStyle name="Normal 42 5 4" xfId="9709"/>
    <cellStyle name="Normal 42 6" xfId="2133"/>
    <cellStyle name="Normal 42 6 2" xfId="6269"/>
    <cellStyle name="Normal 42 6 2 2" xfId="14529"/>
    <cellStyle name="Normal 42 6 3" xfId="10398"/>
    <cellStyle name="Normal 42 7" xfId="4203"/>
    <cellStyle name="Normal 42 7 2" xfId="12464"/>
    <cellStyle name="Normal 42 8" xfId="8333"/>
    <cellStyle name="Normal 43" xfId="44"/>
    <cellStyle name="Normal 43 2" xfId="271"/>
    <cellStyle name="Normal 43 2 2" xfId="968"/>
    <cellStyle name="Normal 43 2 2 2" xfId="3046"/>
    <cellStyle name="Normal 43 2 2 2 2" xfId="7178"/>
    <cellStyle name="Normal 43 2 2 2 2 2" xfId="15438"/>
    <cellStyle name="Normal 43 2 2 2 3" xfId="11307"/>
    <cellStyle name="Normal 43 2 2 3" xfId="5113"/>
    <cellStyle name="Normal 43 2 2 3 2" xfId="13373"/>
    <cellStyle name="Normal 43 2 2 4" xfId="9242"/>
    <cellStyle name="Normal 43 2 3" xfId="1658"/>
    <cellStyle name="Normal 43 2 3 2" xfId="3734"/>
    <cellStyle name="Normal 43 2 3 2 2" xfId="7866"/>
    <cellStyle name="Normal 43 2 3 2 2 2" xfId="16126"/>
    <cellStyle name="Normal 43 2 3 2 3" xfId="11995"/>
    <cellStyle name="Normal 43 2 3 3" xfId="5801"/>
    <cellStyle name="Normal 43 2 3 3 2" xfId="14061"/>
    <cellStyle name="Normal 43 2 3 4" xfId="9930"/>
    <cellStyle name="Normal 43 2 4" xfId="2355"/>
    <cellStyle name="Normal 43 2 4 2" xfId="6490"/>
    <cellStyle name="Normal 43 2 4 2 2" xfId="14750"/>
    <cellStyle name="Normal 43 2 4 3" xfId="10619"/>
    <cellStyle name="Normal 43 2 5" xfId="4425"/>
    <cellStyle name="Normal 43 2 5 2" xfId="12685"/>
    <cellStyle name="Normal 43 2 6" xfId="8554"/>
    <cellStyle name="Normal 43 3" xfId="495"/>
    <cellStyle name="Normal 43 3 2" xfId="1192"/>
    <cellStyle name="Normal 43 3 2 2" xfId="3270"/>
    <cellStyle name="Normal 43 3 2 2 2" xfId="7402"/>
    <cellStyle name="Normal 43 3 2 2 2 2" xfId="15662"/>
    <cellStyle name="Normal 43 3 2 2 3" xfId="11531"/>
    <cellStyle name="Normal 43 3 2 3" xfId="5337"/>
    <cellStyle name="Normal 43 3 2 3 2" xfId="13597"/>
    <cellStyle name="Normal 43 3 2 4" xfId="9466"/>
    <cellStyle name="Normal 43 3 3" xfId="1878"/>
    <cellStyle name="Normal 43 3 3 2" xfId="3954"/>
    <cellStyle name="Normal 43 3 3 2 2" xfId="8086"/>
    <cellStyle name="Normal 43 3 3 2 2 2" xfId="16346"/>
    <cellStyle name="Normal 43 3 3 2 3" xfId="12215"/>
    <cellStyle name="Normal 43 3 3 3" xfId="6021"/>
    <cellStyle name="Normal 43 3 3 3 2" xfId="14281"/>
    <cellStyle name="Normal 43 3 3 4" xfId="10150"/>
    <cellStyle name="Normal 43 3 4" xfId="2577"/>
    <cellStyle name="Normal 43 3 4 2" xfId="6710"/>
    <cellStyle name="Normal 43 3 4 2 2" xfId="14970"/>
    <cellStyle name="Normal 43 3 4 3" xfId="10839"/>
    <cellStyle name="Normal 43 3 5" xfId="4645"/>
    <cellStyle name="Normal 43 3 5 2" xfId="12905"/>
    <cellStyle name="Normal 43 3 6" xfId="8774"/>
    <cellStyle name="Normal 43 4" xfId="745"/>
    <cellStyle name="Normal 43 4 2" xfId="2826"/>
    <cellStyle name="Normal 43 4 2 2" xfId="6958"/>
    <cellStyle name="Normal 43 4 2 2 2" xfId="15218"/>
    <cellStyle name="Normal 43 4 2 3" xfId="11087"/>
    <cellStyle name="Normal 43 4 3" xfId="4893"/>
    <cellStyle name="Normal 43 4 3 2" xfId="13153"/>
    <cellStyle name="Normal 43 4 4" xfId="9022"/>
    <cellStyle name="Normal 43 5" xfId="1436"/>
    <cellStyle name="Normal 43 5 2" xfId="3514"/>
    <cellStyle name="Normal 43 5 2 2" xfId="7646"/>
    <cellStyle name="Normal 43 5 2 2 2" xfId="15906"/>
    <cellStyle name="Normal 43 5 2 3" xfId="11775"/>
    <cellStyle name="Normal 43 5 3" xfId="5581"/>
    <cellStyle name="Normal 43 5 3 2" xfId="13841"/>
    <cellStyle name="Normal 43 5 4" xfId="9710"/>
    <cellStyle name="Normal 43 6" xfId="2134"/>
    <cellStyle name="Normal 43 6 2" xfId="6270"/>
    <cellStyle name="Normal 43 6 2 2" xfId="14530"/>
    <cellStyle name="Normal 43 6 3" xfId="10399"/>
    <cellStyle name="Normal 43 7" xfId="4204"/>
    <cellStyle name="Normal 43 7 2" xfId="12465"/>
    <cellStyle name="Normal 43 8" xfId="8334"/>
    <cellStyle name="Normal 44" xfId="45"/>
    <cellStyle name="Normal 44 2" xfId="272"/>
    <cellStyle name="Normal 44 2 2" xfId="969"/>
    <cellStyle name="Normal 44 2 2 2" xfId="3047"/>
    <cellStyle name="Normal 44 2 2 2 2" xfId="7179"/>
    <cellStyle name="Normal 44 2 2 2 2 2" xfId="15439"/>
    <cellStyle name="Normal 44 2 2 2 3" xfId="11308"/>
    <cellStyle name="Normal 44 2 2 3" xfId="5114"/>
    <cellStyle name="Normal 44 2 2 3 2" xfId="13374"/>
    <cellStyle name="Normal 44 2 2 4" xfId="9243"/>
    <cellStyle name="Normal 44 2 3" xfId="1659"/>
    <cellStyle name="Normal 44 2 3 2" xfId="3735"/>
    <cellStyle name="Normal 44 2 3 2 2" xfId="7867"/>
    <cellStyle name="Normal 44 2 3 2 2 2" xfId="16127"/>
    <cellStyle name="Normal 44 2 3 2 3" xfId="11996"/>
    <cellStyle name="Normal 44 2 3 3" xfId="5802"/>
    <cellStyle name="Normal 44 2 3 3 2" xfId="14062"/>
    <cellStyle name="Normal 44 2 3 4" xfId="9931"/>
    <cellStyle name="Normal 44 2 4" xfId="2356"/>
    <cellStyle name="Normal 44 2 4 2" xfId="6491"/>
    <cellStyle name="Normal 44 2 4 2 2" xfId="14751"/>
    <cellStyle name="Normal 44 2 4 3" xfId="10620"/>
    <cellStyle name="Normal 44 2 5" xfId="4426"/>
    <cellStyle name="Normal 44 2 5 2" xfId="12686"/>
    <cellStyle name="Normal 44 2 6" xfId="8555"/>
    <cellStyle name="Normal 44 3" xfId="496"/>
    <cellStyle name="Normal 44 3 2" xfId="1193"/>
    <cellStyle name="Normal 44 3 2 2" xfId="3271"/>
    <cellStyle name="Normal 44 3 2 2 2" xfId="7403"/>
    <cellStyle name="Normal 44 3 2 2 2 2" xfId="15663"/>
    <cellStyle name="Normal 44 3 2 2 3" xfId="11532"/>
    <cellStyle name="Normal 44 3 2 3" xfId="5338"/>
    <cellStyle name="Normal 44 3 2 3 2" xfId="13598"/>
    <cellStyle name="Normal 44 3 2 4" xfId="9467"/>
    <cellStyle name="Normal 44 3 3" xfId="1879"/>
    <cellStyle name="Normal 44 3 3 2" xfId="3955"/>
    <cellStyle name="Normal 44 3 3 2 2" xfId="8087"/>
    <cellStyle name="Normal 44 3 3 2 2 2" xfId="16347"/>
    <cellStyle name="Normal 44 3 3 2 3" xfId="12216"/>
    <cellStyle name="Normal 44 3 3 3" xfId="6022"/>
    <cellStyle name="Normal 44 3 3 3 2" xfId="14282"/>
    <cellStyle name="Normal 44 3 3 4" xfId="10151"/>
    <cellStyle name="Normal 44 3 4" xfId="2578"/>
    <cellStyle name="Normal 44 3 4 2" xfId="6711"/>
    <cellStyle name="Normal 44 3 4 2 2" xfId="14971"/>
    <cellStyle name="Normal 44 3 4 3" xfId="10840"/>
    <cellStyle name="Normal 44 3 5" xfId="4646"/>
    <cellStyle name="Normal 44 3 5 2" xfId="12906"/>
    <cellStyle name="Normal 44 3 6" xfId="8775"/>
    <cellStyle name="Normal 44 4" xfId="746"/>
    <cellStyle name="Normal 44 4 2" xfId="2827"/>
    <cellStyle name="Normal 44 4 2 2" xfId="6959"/>
    <cellStyle name="Normal 44 4 2 2 2" xfId="15219"/>
    <cellStyle name="Normal 44 4 2 3" xfId="11088"/>
    <cellStyle name="Normal 44 4 3" xfId="4894"/>
    <cellStyle name="Normal 44 4 3 2" xfId="13154"/>
    <cellStyle name="Normal 44 4 4" xfId="9023"/>
    <cellStyle name="Normal 44 5" xfId="1437"/>
    <cellStyle name="Normal 44 5 2" xfId="3515"/>
    <cellStyle name="Normal 44 5 2 2" xfId="7647"/>
    <cellStyle name="Normal 44 5 2 2 2" xfId="15907"/>
    <cellStyle name="Normal 44 5 2 3" xfId="11776"/>
    <cellStyle name="Normal 44 5 3" xfId="5582"/>
    <cellStyle name="Normal 44 5 3 2" xfId="13842"/>
    <cellStyle name="Normal 44 5 4" xfId="9711"/>
    <cellStyle name="Normal 44 6" xfId="2135"/>
    <cellStyle name="Normal 44 6 2" xfId="6271"/>
    <cellStyle name="Normal 44 6 2 2" xfId="14531"/>
    <cellStyle name="Normal 44 6 3" xfId="10400"/>
    <cellStyle name="Normal 44 7" xfId="4205"/>
    <cellStyle name="Normal 44 7 2" xfId="12466"/>
    <cellStyle name="Normal 44 8" xfId="8335"/>
    <cellStyle name="Normal 45" xfId="46"/>
    <cellStyle name="Normal 45 2" xfId="273"/>
    <cellStyle name="Normal 45 2 2" xfId="970"/>
    <cellStyle name="Normal 45 2 2 2" xfId="3048"/>
    <cellStyle name="Normal 45 2 2 2 2" xfId="7180"/>
    <cellStyle name="Normal 45 2 2 2 2 2" xfId="15440"/>
    <cellStyle name="Normal 45 2 2 2 3" xfId="11309"/>
    <cellStyle name="Normal 45 2 2 3" xfId="5115"/>
    <cellStyle name="Normal 45 2 2 3 2" xfId="13375"/>
    <cellStyle name="Normal 45 2 2 4" xfId="9244"/>
    <cellStyle name="Normal 45 2 3" xfId="1660"/>
    <cellStyle name="Normal 45 2 3 2" xfId="3736"/>
    <cellStyle name="Normal 45 2 3 2 2" xfId="7868"/>
    <cellStyle name="Normal 45 2 3 2 2 2" xfId="16128"/>
    <cellStyle name="Normal 45 2 3 2 3" xfId="11997"/>
    <cellStyle name="Normal 45 2 3 3" xfId="5803"/>
    <cellStyle name="Normal 45 2 3 3 2" xfId="14063"/>
    <cellStyle name="Normal 45 2 3 4" xfId="9932"/>
    <cellStyle name="Normal 45 2 4" xfId="2357"/>
    <cellStyle name="Normal 45 2 4 2" xfId="6492"/>
    <cellStyle name="Normal 45 2 4 2 2" xfId="14752"/>
    <cellStyle name="Normal 45 2 4 3" xfId="10621"/>
    <cellStyle name="Normal 45 2 5" xfId="4427"/>
    <cellStyle name="Normal 45 2 5 2" xfId="12687"/>
    <cellStyle name="Normal 45 2 6" xfId="8556"/>
    <cellStyle name="Normal 45 3" xfId="497"/>
    <cellStyle name="Normal 45 3 2" xfId="1194"/>
    <cellStyle name="Normal 45 3 2 2" xfId="3272"/>
    <cellStyle name="Normal 45 3 2 2 2" xfId="7404"/>
    <cellStyle name="Normal 45 3 2 2 2 2" xfId="15664"/>
    <cellStyle name="Normal 45 3 2 2 3" xfId="11533"/>
    <cellStyle name="Normal 45 3 2 3" xfId="5339"/>
    <cellStyle name="Normal 45 3 2 3 2" xfId="13599"/>
    <cellStyle name="Normal 45 3 2 4" xfId="9468"/>
    <cellStyle name="Normal 45 3 3" xfId="1880"/>
    <cellStyle name="Normal 45 3 3 2" xfId="3956"/>
    <cellStyle name="Normal 45 3 3 2 2" xfId="8088"/>
    <cellStyle name="Normal 45 3 3 2 2 2" xfId="16348"/>
    <cellStyle name="Normal 45 3 3 2 3" xfId="12217"/>
    <cellStyle name="Normal 45 3 3 3" xfId="6023"/>
    <cellStyle name="Normal 45 3 3 3 2" xfId="14283"/>
    <cellStyle name="Normal 45 3 3 4" xfId="10152"/>
    <cellStyle name="Normal 45 3 4" xfId="2579"/>
    <cellStyle name="Normal 45 3 4 2" xfId="6712"/>
    <cellStyle name="Normal 45 3 4 2 2" xfId="14972"/>
    <cellStyle name="Normal 45 3 4 3" xfId="10841"/>
    <cellStyle name="Normal 45 3 5" xfId="4647"/>
    <cellStyle name="Normal 45 3 5 2" xfId="12907"/>
    <cellStyle name="Normal 45 3 6" xfId="8776"/>
    <cellStyle name="Normal 45 4" xfId="747"/>
    <cellStyle name="Normal 45 4 2" xfId="2828"/>
    <cellStyle name="Normal 45 4 2 2" xfId="6960"/>
    <cellStyle name="Normal 45 4 2 2 2" xfId="15220"/>
    <cellStyle name="Normal 45 4 2 3" xfId="11089"/>
    <cellStyle name="Normal 45 4 3" xfId="4895"/>
    <cellStyle name="Normal 45 4 3 2" xfId="13155"/>
    <cellStyle name="Normal 45 4 4" xfId="9024"/>
    <cellStyle name="Normal 45 5" xfId="1438"/>
    <cellStyle name="Normal 45 5 2" xfId="3516"/>
    <cellStyle name="Normal 45 5 2 2" xfId="7648"/>
    <cellStyle name="Normal 45 5 2 2 2" xfId="15908"/>
    <cellStyle name="Normal 45 5 2 3" xfId="11777"/>
    <cellStyle name="Normal 45 5 3" xfId="5583"/>
    <cellStyle name="Normal 45 5 3 2" xfId="13843"/>
    <cellStyle name="Normal 45 5 4" xfId="9712"/>
    <cellStyle name="Normal 45 6" xfId="2136"/>
    <cellStyle name="Normal 45 6 2" xfId="6272"/>
    <cellStyle name="Normal 45 6 2 2" xfId="14532"/>
    <cellStyle name="Normal 45 6 3" xfId="10401"/>
    <cellStyle name="Normal 45 7" xfId="4206"/>
    <cellStyle name="Normal 45 7 2" xfId="12467"/>
    <cellStyle name="Normal 45 8" xfId="8336"/>
    <cellStyle name="Normal 46" xfId="47"/>
    <cellStyle name="Normal 46 2" xfId="274"/>
    <cellStyle name="Normal 46 2 2" xfId="971"/>
    <cellStyle name="Normal 46 2 2 2" xfId="3049"/>
    <cellStyle name="Normal 46 2 2 2 2" xfId="7181"/>
    <cellStyle name="Normal 46 2 2 2 2 2" xfId="15441"/>
    <cellStyle name="Normal 46 2 2 2 3" xfId="11310"/>
    <cellStyle name="Normal 46 2 2 3" xfId="5116"/>
    <cellStyle name="Normal 46 2 2 3 2" xfId="13376"/>
    <cellStyle name="Normal 46 2 2 4" xfId="9245"/>
    <cellStyle name="Normal 46 2 3" xfId="1661"/>
    <cellStyle name="Normal 46 2 3 2" xfId="3737"/>
    <cellStyle name="Normal 46 2 3 2 2" xfId="7869"/>
    <cellStyle name="Normal 46 2 3 2 2 2" xfId="16129"/>
    <cellStyle name="Normal 46 2 3 2 3" xfId="11998"/>
    <cellStyle name="Normal 46 2 3 3" xfId="5804"/>
    <cellStyle name="Normal 46 2 3 3 2" xfId="14064"/>
    <cellStyle name="Normal 46 2 3 4" xfId="9933"/>
    <cellStyle name="Normal 46 2 4" xfId="2358"/>
    <cellStyle name="Normal 46 2 4 2" xfId="6493"/>
    <cellStyle name="Normal 46 2 4 2 2" xfId="14753"/>
    <cellStyle name="Normal 46 2 4 3" xfId="10622"/>
    <cellStyle name="Normal 46 2 5" xfId="4428"/>
    <cellStyle name="Normal 46 2 5 2" xfId="12688"/>
    <cellStyle name="Normal 46 2 6" xfId="8557"/>
    <cellStyle name="Normal 46 3" xfId="498"/>
    <cellStyle name="Normal 46 3 2" xfId="1195"/>
    <cellStyle name="Normal 46 3 2 2" xfId="3273"/>
    <cellStyle name="Normal 46 3 2 2 2" xfId="7405"/>
    <cellStyle name="Normal 46 3 2 2 2 2" xfId="15665"/>
    <cellStyle name="Normal 46 3 2 2 3" xfId="11534"/>
    <cellStyle name="Normal 46 3 2 3" xfId="5340"/>
    <cellStyle name="Normal 46 3 2 3 2" xfId="13600"/>
    <cellStyle name="Normal 46 3 2 4" xfId="9469"/>
    <cellStyle name="Normal 46 3 3" xfId="1881"/>
    <cellStyle name="Normal 46 3 3 2" xfId="3957"/>
    <cellStyle name="Normal 46 3 3 2 2" xfId="8089"/>
    <cellStyle name="Normal 46 3 3 2 2 2" xfId="16349"/>
    <cellStyle name="Normal 46 3 3 2 3" xfId="12218"/>
    <cellStyle name="Normal 46 3 3 3" xfId="6024"/>
    <cellStyle name="Normal 46 3 3 3 2" xfId="14284"/>
    <cellStyle name="Normal 46 3 3 4" xfId="10153"/>
    <cellStyle name="Normal 46 3 4" xfId="2580"/>
    <cellStyle name="Normal 46 3 4 2" xfId="6713"/>
    <cellStyle name="Normal 46 3 4 2 2" xfId="14973"/>
    <cellStyle name="Normal 46 3 4 3" xfId="10842"/>
    <cellStyle name="Normal 46 3 5" xfId="4648"/>
    <cellStyle name="Normal 46 3 5 2" xfId="12908"/>
    <cellStyle name="Normal 46 3 6" xfId="8777"/>
    <cellStyle name="Normal 46 4" xfId="748"/>
    <cellStyle name="Normal 46 4 2" xfId="2829"/>
    <cellStyle name="Normal 46 4 2 2" xfId="6961"/>
    <cellStyle name="Normal 46 4 2 2 2" xfId="15221"/>
    <cellStyle name="Normal 46 4 2 3" xfId="11090"/>
    <cellStyle name="Normal 46 4 3" xfId="4896"/>
    <cellStyle name="Normal 46 4 3 2" xfId="13156"/>
    <cellStyle name="Normal 46 4 4" xfId="9025"/>
    <cellStyle name="Normal 46 5" xfId="1439"/>
    <cellStyle name="Normal 46 5 2" xfId="3517"/>
    <cellStyle name="Normal 46 5 2 2" xfId="7649"/>
    <cellStyle name="Normal 46 5 2 2 2" xfId="15909"/>
    <cellStyle name="Normal 46 5 2 3" xfId="11778"/>
    <cellStyle name="Normal 46 5 3" xfId="5584"/>
    <cellStyle name="Normal 46 5 3 2" xfId="13844"/>
    <cellStyle name="Normal 46 5 4" xfId="9713"/>
    <cellStyle name="Normal 46 6" xfId="2137"/>
    <cellStyle name="Normal 46 6 2" xfId="6273"/>
    <cellStyle name="Normal 46 6 2 2" xfId="14533"/>
    <cellStyle name="Normal 46 6 3" xfId="10402"/>
    <cellStyle name="Normal 46 7" xfId="4207"/>
    <cellStyle name="Normal 46 7 2" xfId="12468"/>
    <cellStyle name="Normal 46 8" xfId="8337"/>
    <cellStyle name="Normal 47" xfId="48"/>
    <cellStyle name="Normal 47 2" xfId="275"/>
    <cellStyle name="Normal 47 2 2" xfId="972"/>
    <cellStyle name="Normal 47 2 2 2" xfId="3050"/>
    <cellStyle name="Normal 47 2 2 2 2" xfId="7182"/>
    <cellStyle name="Normal 47 2 2 2 2 2" xfId="15442"/>
    <cellStyle name="Normal 47 2 2 2 3" xfId="11311"/>
    <cellStyle name="Normal 47 2 2 3" xfId="5117"/>
    <cellStyle name="Normal 47 2 2 3 2" xfId="13377"/>
    <cellStyle name="Normal 47 2 2 4" xfId="9246"/>
    <cellStyle name="Normal 47 2 3" xfId="1662"/>
    <cellStyle name="Normal 47 2 3 2" xfId="3738"/>
    <cellStyle name="Normal 47 2 3 2 2" xfId="7870"/>
    <cellStyle name="Normal 47 2 3 2 2 2" xfId="16130"/>
    <cellStyle name="Normal 47 2 3 2 3" xfId="11999"/>
    <cellStyle name="Normal 47 2 3 3" xfId="5805"/>
    <cellStyle name="Normal 47 2 3 3 2" xfId="14065"/>
    <cellStyle name="Normal 47 2 3 4" xfId="9934"/>
    <cellStyle name="Normal 47 2 4" xfId="2359"/>
    <cellStyle name="Normal 47 2 4 2" xfId="6494"/>
    <cellStyle name="Normal 47 2 4 2 2" xfId="14754"/>
    <cellStyle name="Normal 47 2 4 3" xfId="10623"/>
    <cellStyle name="Normal 47 2 5" xfId="4429"/>
    <cellStyle name="Normal 47 2 5 2" xfId="12689"/>
    <cellStyle name="Normal 47 2 6" xfId="8558"/>
    <cellStyle name="Normal 47 3" xfId="499"/>
    <cellStyle name="Normal 47 3 2" xfId="1196"/>
    <cellStyle name="Normal 47 3 2 2" xfId="3274"/>
    <cellStyle name="Normal 47 3 2 2 2" xfId="7406"/>
    <cellStyle name="Normal 47 3 2 2 2 2" xfId="15666"/>
    <cellStyle name="Normal 47 3 2 2 3" xfId="11535"/>
    <cellStyle name="Normal 47 3 2 3" xfId="5341"/>
    <cellStyle name="Normal 47 3 2 3 2" xfId="13601"/>
    <cellStyle name="Normal 47 3 2 4" xfId="9470"/>
    <cellStyle name="Normal 47 3 3" xfId="1882"/>
    <cellStyle name="Normal 47 3 3 2" xfId="3958"/>
    <cellStyle name="Normal 47 3 3 2 2" xfId="8090"/>
    <cellStyle name="Normal 47 3 3 2 2 2" xfId="16350"/>
    <cellStyle name="Normal 47 3 3 2 3" xfId="12219"/>
    <cellStyle name="Normal 47 3 3 3" xfId="6025"/>
    <cellStyle name="Normal 47 3 3 3 2" xfId="14285"/>
    <cellStyle name="Normal 47 3 3 4" xfId="10154"/>
    <cellStyle name="Normal 47 3 4" xfId="2581"/>
    <cellStyle name="Normal 47 3 4 2" xfId="6714"/>
    <cellStyle name="Normal 47 3 4 2 2" xfId="14974"/>
    <cellStyle name="Normal 47 3 4 3" xfId="10843"/>
    <cellStyle name="Normal 47 3 5" xfId="4649"/>
    <cellStyle name="Normal 47 3 5 2" xfId="12909"/>
    <cellStyle name="Normal 47 3 6" xfId="8778"/>
    <cellStyle name="Normal 47 4" xfId="749"/>
    <cellStyle name="Normal 47 4 2" xfId="2830"/>
    <cellStyle name="Normal 47 4 2 2" xfId="6962"/>
    <cellStyle name="Normal 47 4 2 2 2" xfId="15222"/>
    <cellStyle name="Normal 47 4 2 3" xfId="11091"/>
    <cellStyle name="Normal 47 4 3" xfId="4897"/>
    <cellStyle name="Normal 47 4 3 2" xfId="13157"/>
    <cellStyle name="Normal 47 4 4" xfId="9026"/>
    <cellStyle name="Normal 47 5" xfId="1440"/>
    <cellStyle name="Normal 47 5 2" xfId="3518"/>
    <cellStyle name="Normal 47 5 2 2" xfId="7650"/>
    <cellStyle name="Normal 47 5 2 2 2" xfId="15910"/>
    <cellStyle name="Normal 47 5 2 3" xfId="11779"/>
    <cellStyle name="Normal 47 5 3" xfId="5585"/>
    <cellStyle name="Normal 47 5 3 2" xfId="13845"/>
    <cellStyle name="Normal 47 5 4" xfId="9714"/>
    <cellStyle name="Normal 47 6" xfId="2138"/>
    <cellStyle name="Normal 47 6 2" xfId="6274"/>
    <cellStyle name="Normal 47 6 2 2" xfId="14534"/>
    <cellStyle name="Normal 47 6 3" xfId="10403"/>
    <cellStyle name="Normal 47 7" xfId="4208"/>
    <cellStyle name="Normal 47 7 2" xfId="12469"/>
    <cellStyle name="Normal 47 8" xfId="8338"/>
    <cellStyle name="Normal 48" xfId="49"/>
    <cellStyle name="Normal 48 2" xfId="276"/>
    <cellStyle name="Normal 48 2 2" xfId="973"/>
    <cellStyle name="Normal 48 2 2 2" xfId="3051"/>
    <cellStyle name="Normal 48 2 2 2 2" xfId="7183"/>
    <cellStyle name="Normal 48 2 2 2 2 2" xfId="15443"/>
    <cellStyle name="Normal 48 2 2 2 3" xfId="11312"/>
    <cellStyle name="Normal 48 2 2 3" xfId="5118"/>
    <cellStyle name="Normal 48 2 2 3 2" xfId="13378"/>
    <cellStyle name="Normal 48 2 2 4" xfId="9247"/>
    <cellStyle name="Normal 48 2 3" xfId="1663"/>
    <cellStyle name="Normal 48 2 3 2" xfId="3739"/>
    <cellStyle name="Normal 48 2 3 2 2" xfId="7871"/>
    <cellStyle name="Normal 48 2 3 2 2 2" xfId="16131"/>
    <cellStyle name="Normal 48 2 3 2 3" xfId="12000"/>
    <cellStyle name="Normal 48 2 3 3" xfId="5806"/>
    <cellStyle name="Normal 48 2 3 3 2" xfId="14066"/>
    <cellStyle name="Normal 48 2 3 4" xfId="9935"/>
    <cellStyle name="Normal 48 2 4" xfId="2360"/>
    <cellStyle name="Normal 48 2 4 2" xfId="6495"/>
    <cellStyle name="Normal 48 2 4 2 2" xfId="14755"/>
    <cellStyle name="Normal 48 2 4 3" xfId="10624"/>
    <cellStyle name="Normal 48 2 5" xfId="4430"/>
    <cellStyle name="Normal 48 2 5 2" xfId="12690"/>
    <cellStyle name="Normal 48 2 6" xfId="8559"/>
    <cellStyle name="Normal 48 3" xfId="500"/>
    <cellStyle name="Normal 48 3 2" xfId="1197"/>
    <cellStyle name="Normal 48 3 2 2" xfId="3275"/>
    <cellStyle name="Normal 48 3 2 2 2" xfId="7407"/>
    <cellStyle name="Normal 48 3 2 2 2 2" xfId="15667"/>
    <cellStyle name="Normal 48 3 2 2 3" xfId="11536"/>
    <cellStyle name="Normal 48 3 2 3" xfId="5342"/>
    <cellStyle name="Normal 48 3 2 3 2" xfId="13602"/>
    <cellStyle name="Normal 48 3 2 4" xfId="9471"/>
    <cellStyle name="Normal 48 3 3" xfId="1883"/>
    <cellStyle name="Normal 48 3 3 2" xfId="3959"/>
    <cellStyle name="Normal 48 3 3 2 2" xfId="8091"/>
    <cellStyle name="Normal 48 3 3 2 2 2" xfId="16351"/>
    <cellStyle name="Normal 48 3 3 2 3" xfId="12220"/>
    <cellStyle name="Normal 48 3 3 3" xfId="6026"/>
    <cellStyle name="Normal 48 3 3 3 2" xfId="14286"/>
    <cellStyle name="Normal 48 3 3 4" xfId="10155"/>
    <cellStyle name="Normal 48 3 4" xfId="2582"/>
    <cellStyle name="Normal 48 3 4 2" xfId="6715"/>
    <cellStyle name="Normal 48 3 4 2 2" xfId="14975"/>
    <cellStyle name="Normal 48 3 4 3" xfId="10844"/>
    <cellStyle name="Normal 48 3 5" xfId="4650"/>
    <cellStyle name="Normal 48 3 5 2" xfId="12910"/>
    <cellStyle name="Normal 48 3 6" xfId="8779"/>
    <cellStyle name="Normal 48 4" xfId="750"/>
    <cellStyle name="Normal 48 4 2" xfId="2831"/>
    <cellStyle name="Normal 48 4 2 2" xfId="6963"/>
    <cellStyle name="Normal 48 4 2 2 2" xfId="15223"/>
    <cellStyle name="Normal 48 4 2 3" xfId="11092"/>
    <cellStyle name="Normal 48 4 3" xfId="4898"/>
    <cellStyle name="Normal 48 4 3 2" xfId="13158"/>
    <cellStyle name="Normal 48 4 4" xfId="9027"/>
    <cellStyle name="Normal 48 5" xfId="1441"/>
    <cellStyle name="Normal 48 5 2" xfId="3519"/>
    <cellStyle name="Normal 48 5 2 2" xfId="7651"/>
    <cellStyle name="Normal 48 5 2 2 2" xfId="15911"/>
    <cellStyle name="Normal 48 5 2 3" xfId="11780"/>
    <cellStyle name="Normal 48 5 3" xfId="5586"/>
    <cellStyle name="Normal 48 5 3 2" xfId="13846"/>
    <cellStyle name="Normal 48 5 4" xfId="9715"/>
    <cellStyle name="Normal 48 6" xfId="2139"/>
    <cellStyle name="Normal 48 6 2" xfId="6275"/>
    <cellStyle name="Normal 48 6 2 2" xfId="14535"/>
    <cellStyle name="Normal 48 6 3" xfId="10404"/>
    <cellStyle name="Normal 48 7" xfId="4209"/>
    <cellStyle name="Normal 48 7 2" xfId="12470"/>
    <cellStyle name="Normal 48 8" xfId="8339"/>
    <cellStyle name="Normal 49" xfId="50"/>
    <cellStyle name="Normal 49 2" xfId="277"/>
    <cellStyle name="Normal 49 2 2" xfId="974"/>
    <cellStyle name="Normal 49 2 2 2" xfId="3052"/>
    <cellStyle name="Normal 49 2 2 2 2" xfId="7184"/>
    <cellStyle name="Normal 49 2 2 2 2 2" xfId="15444"/>
    <cellStyle name="Normal 49 2 2 2 3" xfId="11313"/>
    <cellStyle name="Normal 49 2 2 3" xfId="5119"/>
    <cellStyle name="Normal 49 2 2 3 2" xfId="13379"/>
    <cellStyle name="Normal 49 2 2 4" xfId="9248"/>
    <cellStyle name="Normal 49 2 3" xfId="1664"/>
    <cellStyle name="Normal 49 2 3 2" xfId="3740"/>
    <cellStyle name="Normal 49 2 3 2 2" xfId="7872"/>
    <cellStyle name="Normal 49 2 3 2 2 2" xfId="16132"/>
    <cellStyle name="Normal 49 2 3 2 3" xfId="12001"/>
    <cellStyle name="Normal 49 2 3 3" xfId="5807"/>
    <cellStyle name="Normal 49 2 3 3 2" xfId="14067"/>
    <cellStyle name="Normal 49 2 3 4" xfId="9936"/>
    <cellStyle name="Normal 49 2 4" xfId="2361"/>
    <cellStyle name="Normal 49 2 4 2" xfId="6496"/>
    <cellStyle name="Normal 49 2 4 2 2" xfId="14756"/>
    <cellStyle name="Normal 49 2 4 3" xfId="10625"/>
    <cellStyle name="Normal 49 2 5" xfId="4431"/>
    <cellStyle name="Normal 49 2 5 2" xfId="12691"/>
    <cellStyle name="Normal 49 2 6" xfId="8560"/>
    <cellStyle name="Normal 49 3" xfId="501"/>
    <cellStyle name="Normal 49 3 2" xfId="1198"/>
    <cellStyle name="Normal 49 3 2 2" xfId="3276"/>
    <cellStyle name="Normal 49 3 2 2 2" xfId="7408"/>
    <cellStyle name="Normal 49 3 2 2 2 2" xfId="15668"/>
    <cellStyle name="Normal 49 3 2 2 3" xfId="11537"/>
    <cellStyle name="Normal 49 3 2 3" xfId="5343"/>
    <cellStyle name="Normal 49 3 2 3 2" xfId="13603"/>
    <cellStyle name="Normal 49 3 2 4" xfId="9472"/>
    <cellStyle name="Normal 49 3 3" xfId="1884"/>
    <cellStyle name="Normal 49 3 3 2" xfId="3960"/>
    <cellStyle name="Normal 49 3 3 2 2" xfId="8092"/>
    <cellStyle name="Normal 49 3 3 2 2 2" xfId="16352"/>
    <cellStyle name="Normal 49 3 3 2 3" xfId="12221"/>
    <cellStyle name="Normal 49 3 3 3" xfId="6027"/>
    <cellStyle name="Normal 49 3 3 3 2" xfId="14287"/>
    <cellStyle name="Normal 49 3 3 4" xfId="10156"/>
    <cellStyle name="Normal 49 3 4" xfId="2583"/>
    <cellStyle name="Normal 49 3 4 2" xfId="6716"/>
    <cellStyle name="Normal 49 3 4 2 2" xfId="14976"/>
    <cellStyle name="Normal 49 3 4 3" xfId="10845"/>
    <cellStyle name="Normal 49 3 5" xfId="4651"/>
    <cellStyle name="Normal 49 3 5 2" xfId="12911"/>
    <cellStyle name="Normal 49 3 6" xfId="8780"/>
    <cellStyle name="Normal 49 4" xfId="751"/>
    <cellStyle name="Normal 49 4 2" xfId="2832"/>
    <cellStyle name="Normal 49 4 2 2" xfId="6964"/>
    <cellStyle name="Normal 49 4 2 2 2" xfId="15224"/>
    <cellStyle name="Normal 49 4 2 3" xfId="11093"/>
    <cellStyle name="Normal 49 4 3" xfId="4899"/>
    <cellStyle name="Normal 49 4 3 2" xfId="13159"/>
    <cellStyle name="Normal 49 4 4" xfId="9028"/>
    <cellStyle name="Normal 49 5" xfId="1442"/>
    <cellStyle name="Normal 49 5 2" xfId="3520"/>
    <cellStyle name="Normal 49 5 2 2" xfId="7652"/>
    <cellStyle name="Normal 49 5 2 2 2" xfId="15912"/>
    <cellStyle name="Normal 49 5 2 3" xfId="11781"/>
    <cellStyle name="Normal 49 5 3" xfId="5587"/>
    <cellStyle name="Normal 49 5 3 2" xfId="13847"/>
    <cellStyle name="Normal 49 5 4" xfId="9716"/>
    <cellStyle name="Normal 49 6" xfId="2140"/>
    <cellStyle name="Normal 49 6 2" xfId="6276"/>
    <cellStyle name="Normal 49 6 2 2" xfId="14536"/>
    <cellStyle name="Normal 49 6 3" xfId="10405"/>
    <cellStyle name="Normal 49 7" xfId="4210"/>
    <cellStyle name="Normal 49 7 2" xfId="12471"/>
    <cellStyle name="Normal 49 8" xfId="8340"/>
    <cellStyle name="Normal 5" xfId="6"/>
    <cellStyle name="Normal 5 2" xfId="233"/>
    <cellStyle name="Normal 5 2 2" xfId="930"/>
    <cellStyle name="Normal 5 2 2 2" xfId="3008"/>
    <cellStyle name="Normal 5 2 2 2 2" xfId="7140"/>
    <cellStyle name="Normal 5 2 2 2 2 2" xfId="15400"/>
    <cellStyle name="Normal 5 2 2 2 3" xfId="11269"/>
    <cellStyle name="Normal 5 2 2 3" xfId="5075"/>
    <cellStyle name="Normal 5 2 2 3 2" xfId="13335"/>
    <cellStyle name="Normal 5 2 2 4" xfId="9204"/>
    <cellStyle name="Normal 5 2 3" xfId="1620"/>
    <cellStyle name="Normal 5 2 3 2" xfId="3696"/>
    <cellStyle name="Normal 5 2 3 2 2" xfId="7828"/>
    <cellStyle name="Normal 5 2 3 2 2 2" xfId="16088"/>
    <cellStyle name="Normal 5 2 3 2 3" xfId="11957"/>
    <cellStyle name="Normal 5 2 3 3" xfId="5763"/>
    <cellStyle name="Normal 5 2 3 3 2" xfId="14023"/>
    <cellStyle name="Normal 5 2 3 4" xfId="9892"/>
    <cellStyle name="Normal 5 2 4" xfId="2317"/>
    <cellStyle name="Normal 5 2 4 2" xfId="6452"/>
    <cellStyle name="Normal 5 2 4 2 2" xfId="14712"/>
    <cellStyle name="Normal 5 2 4 3" xfId="10581"/>
    <cellStyle name="Normal 5 2 5" xfId="4387"/>
    <cellStyle name="Normal 5 2 5 2" xfId="12647"/>
    <cellStyle name="Normal 5 2 6" xfId="8516"/>
    <cellStyle name="Normal 5 3" xfId="457"/>
    <cellStyle name="Normal 5 3 2" xfId="1154"/>
    <cellStyle name="Normal 5 3 2 2" xfId="3232"/>
    <cellStyle name="Normal 5 3 2 2 2" xfId="7364"/>
    <cellStyle name="Normal 5 3 2 2 2 2" xfId="15624"/>
    <cellStyle name="Normal 5 3 2 2 3" xfId="11493"/>
    <cellStyle name="Normal 5 3 2 3" xfId="5299"/>
    <cellStyle name="Normal 5 3 2 3 2" xfId="13559"/>
    <cellStyle name="Normal 5 3 2 4" xfId="9428"/>
    <cellStyle name="Normal 5 3 3" xfId="1840"/>
    <cellStyle name="Normal 5 3 3 2" xfId="3916"/>
    <cellStyle name="Normal 5 3 3 2 2" xfId="8048"/>
    <cellStyle name="Normal 5 3 3 2 2 2" xfId="16308"/>
    <cellStyle name="Normal 5 3 3 2 3" xfId="12177"/>
    <cellStyle name="Normal 5 3 3 3" xfId="5983"/>
    <cellStyle name="Normal 5 3 3 3 2" xfId="14243"/>
    <cellStyle name="Normal 5 3 3 4" xfId="10112"/>
    <cellStyle name="Normal 5 3 4" xfId="2539"/>
    <cellStyle name="Normal 5 3 4 2" xfId="6672"/>
    <cellStyle name="Normal 5 3 4 2 2" xfId="14932"/>
    <cellStyle name="Normal 5 3 4 3" xfId="10801"/>
    <cellStyle name="Normal 5 3 5" xfId="4607"/>
    <cellStyle name="Normal 5 3 5 2" xfId="12867"/>
    <cellStyle name="Normal 5 3 6" xfId="8736"/>
    <cellStyle name="Normal 5 4" xfId="707"/>
    <cellStyle name="Normal 5 4 2" xfId="2788"/>
    <cellStyle name="Normal 5 4 2 2" xfId="6920"/>
    <cellStyle name="Normal 5 4 2 2 2" xfId="15180"/>
    <cellStyle name="Normal 5 4 2 3" xfId="11049"/>
    <cellStyle name="Normal 5 4 3" xfId="4855"/>
    <cellStyle name="Normal 5 4 3 2" xfId="13115"/>
    <cellStyle name="Normal 5 4 4" xfId="8984"/>
    <cellStyle name="Normal 5 5" xfId="1149"/>
    <cellStyle name="Normal 5 5 2" xfId="3227"/>
    <cellStyle name="Normal 5 5 2 2" xfId="7359"/>
    <cellStyle name="Normal 5 5 2 2 2" xfId="15619"/>
    <cellStyle name="Normal 5 5 2 3" xfId="11488"/>
    <cellStyle name="Normal 5 5 3" xfId="5294"/>
    <cellStyle name="Normal 5 5 3 2" xfId="13554"/>
    <cellStyle name="Normal 5 5 4" xfId="9423"/>
    <cellStyle name="Normal 5 6" xfId="2096"/>
    <cellStyle name="Normal 5 6 2" xfId="6232"/>
    <cellStyle name="Normal 5 6 2 2" xfId="14492"/>
    <cellStyle name="Normal 5 6 3" xfId="10361"/>
    <cellStyle name="Normal 5 7" xfId="4166"/>
    <cellStyle name="Normal 5 7 2" xfId="12427"/>
    <cellStyle name="Normal 5 8" xfId="8296"/>
    <cellStyle name="Normal 50" xfId="51"/>
    <cellStyle name="Normal 50 2" xfId="278"/>
    <cellStyle name="Normal 50 2 2" xfId="975"/>
    <cellStyle name="Normal 50 2 2 2" xfId="3053"/>
    <cellStyle name="Normal 50 2 2 2 2" xfId="7185"/>
    <cellStyle name="Normal 50 2 2 2 2 2" xfId="15445"/>
    <cellStyle name="Normal 50 2 2 2 3" xfId="11314"/>
    <cellStyle name="Normal 50 2 2 3" xfId="5120"/>
    <cellStyle name="Normal 50 2 2 3 2" xfId="13380"/>
    <cellStyle name="Normal 50 2 2 4" xfId="9249"/>
    <cellStyle name="Normal 50 2 3" xfId="1665"/>
    <cellStyle name="Normal 50 2 3 2" xfId="3741"/>
    <cellStyle name="Normal 50 2 3 2 2" xfId="7873"/>
    <cellStyle name="Normal 50 2 3 2 2 2" xfId="16133"/>
    <cellStyle name="Normal 50 2 3 2 3" xfId="12002"/>
    <cellStyle name="Normal 50 2 3 3" xfId="5808"/>
    <cellStyle name="Normal 50 2 3 3 2" xfId="14068"/>
    <cellStyle name="Normal 50 2 3 4" xfId="9937"/>
    <cellStyle name="Normal 50 2 4" xfId="2362"/>
    <cellStyle name="Normal 50 2 4 2" xfId="6497"/>
    <cellStyle name="Normal 50 2 4 2 2" xfId="14757"/>
    <cellStyle name="Normal 50 2 4 3" xfId="10626"/>
    <cellStyle name="Normal 50 2 5" xfId="4432"/>
    <cellStyle name="Normal 50 2 5 2" xfId="12692"/>
    <cellStyle name="Normal 50 2 6" xfId="8561"/>
    <cellStyle name="Normal 50 3" xfId="502"/>
    <cellStyle name="Normal 50 3 2" xfId="1199"/>
    <cellStyle name="Normal 50 3 2 2" xfId="3277"/>
    <cellStyle name="Normal 50 3 2 2 2" xfId="7409"/>
    <cellStyle name="Normal 50 3 2 2 2 2" xfId="15669"/>
    <cellStyle name="Normal 50 3 2 2 3" xfId="11538"/>
    <cellStyle name="Normal 50 3 2 3" xfId="5344"/>
    <cellStyle name="Normal 50 3 2 3 2" xfId="13604"/>
    <cellStyle name="Normal 50 3 2 4" xfId="9473"/>
    <cellStyle name="Normal 50 3 3" xfId="1885"/>
    <cellStyle name="Normal 50 3 3 2" xfId="3961"/>
    <cellStyle name="Normal 50 3 3 2 2" xfId="8093"/>
    <cellStyle name="Normal 50 3 3 2 2 2" xfId="16353"/>
    <cellStyle name="Normal 50 3 3 2 3" xfId="12222"/>
    <cellStyle name="Normal 50 3 3 3" xfId="6028"/>
    <cellStyle name="Normal 50 3 3 3 2" xfId="14288"/>
    <cellStyle name="Normal 50 3 3 4" xfId="10157"/>
    <cellStyle name="Normal 50 3 4" xfId="2584"/>
    <cellStyle name="Normal 50 3 4 2" xfId="6717"/>
    <cellStyle name="Normal 50 3 4 2 2" xfId="14977"/>
    <cellStyle name="Normal 50 3 4 3" xfId="10846"/>
    <cellStyle name="Normal 50 3 5" xfId="4652"/>
    <cellStyle name="Normal 50 3 5 2" xfId="12912"/>
    <cellStyle name="Normal 50 3 6" xfId="8781"/>
    <cellStyle name="Normal 50 4" xfId="752"/>
    <cellStyle name="Normal 50 4 2" xfId="2833"/>
    <cellStyle name="Normal 50 4 2 2" xfId="6965"/>
    <cellStyle name="Normal 50 4 2 2 2" xfId="15225"/>
    <cellStyle name="Normal 50 4 2 3" xfId="11094"/>
    <cellStyle name="Normal 50 4 3" xfId="4900"/>
    <cellStyle name="Normal 50 4 3 2" xfId="13160"/>
    <cellStyle name="Normal 50 4 4" xfId="9029"/>
    <cellStyle name="Normal 50 5" xfId="1443"/>
    <cellStyle name="Normal 50 5 2" xfId="3521"/>
    <cellStyle name="Normal 50 5 2 2" xfId="7653"/>
    <cellStyle name="Normal 50 5 2 2 2" xfId="15913"/>
    <cellStyle name="Normal 50 5 2 3" xfId="11782"/>
    <cellStyle name="Normal 50 5 3" xfId="5588"/>
    <cellStyle name="Normal 50 5 3 2" xfId="13848"/>
    <cellStyle name="Normal 50 5 4" xfId="9717"/>
    <cellStyle name="Normal 50 6" xfId="2141"/>
    <cellStyle name="Normal 50 6 2" xfId="6277"/>
    <cellStyle name="Normal 50 6 2 2" xfId="14537"/>
    <cellStyle name="Normal 50 6 3" xfId="10406"/>
    <cellStyle name="Normal 50 7" xfId="4211"/>
    <cellStyle name="Normal 50 7 2" xfId="12472"/>
    <cellStyle name="Normal 50 8" xfId="8341"/>
    <cellStyle name="Normal 51" xfId="52"/>
    <cellStyle name="Normal 51 2" xfId="279"/>
    <cellStyle name="Normal 51 2 2" xfId="976"/>
    <cellStyle name="Normal 51 2 2 2" xfId="3054"/>
    <cellStyle name="Normal 51 2 2 2 2" xfId="7186"/>
    <cellStyle name="Normal 51 2 2 2 2 2" xfId="15446"/>
    <cellStyle name="Normal 51 2 2 2 3" xfId="11315"/>
    <cellStyle name="Normal 51 2 2 3" xfId="5121"/>
    <cellStyle name="Normal 51 2 2 3 2" xfId="13381"/>
    <cellStyle name="Normal 51 2 2 4" xfId="9250"/>
    <cellStyle name="Normal 51 2 3" xfId="1666"/>
    <cellStyle name="Normal 51 2 3 2" xfId="3742"/>
    <cellStyle name="Normal 51 2 3 2 2" xfId="7874"/>
    <cellStyle name="Normal 51 2 3 2 2 2" xfId="16134"/>
    <cellStyle name="Normal 51 2 3 2 3" xfId="12003"/>
    <cellStyle name="Normal 51 2 3 3" xfId="5809"/>
    <cellStyle name="Normal 51 2 3 3 2" xfId="14069"/>
    <cellStyle name="Normal 51 2 3 4" xfId="9938"/>
    <cellStyle name="Normal 51 2 4" xfId="2363"/>
    <cellStyle name="Normal 51 2 4 2" xfId="6498"/>
    <cellStyle name="Normal 51 2 4 2 2" xfId="14758"/>
    <cellStyle name="Normal 51 2 4 3" xfId="10627"/>
    <cellStyle name="Normal 51 2 5" xfId="4433"/>
    <cellStyle name="Normal 51 2 5 2" xfId="12693"/>
    <cellStyle name="Normal 51 2 6" xfId="8562"/>
    <cellStyle name="Normal 51 3" xfId="503"/>
    <cellStyle name="Normal 51 3 2" xfId="1200"/>
    <cellStyle name="Normal 51 3 2 2" xfId="3278"/>
    <cellStyle name="Normal 51 3 2 2 2" xfId="7410"/>
    <cellStyle name="Normal 51 3 2 2 2 2" xfId="15670"/>
    <cellStyle name="Normal 51 3 2 2 3" xfId="11539"/>
    <cellStyle name="Normal 51 3 2 3" xfId="5345"/>
    <cellStyle name="Normal 51 3 2 3 2" xfId="13605"/>
    <cellStyle name="Normal 51 3 2 4" xfId="9474"/>
    <cellStyle name="Normal 51 3 3" xfId="1886"/>
    <cellStyle name="Normal 51 3 3 2" xfId="3962"/>
    <cellStyle name="Normal 51 3 3 2 2" xfId="8094"/>
    <cellStyle name="Normal 51 3 3 2 2 2" xfId="16354"/>
    <cellStyle name="Normal 51 3 3 2 3" xfId="12223"/>
    <cellStyle name="Normal 51 3 3 3" xfId="6029"/>
    <cellStyle name="Normal 51 3 3 3 2" xfId="14289"/>
    <cellStyle name="Normal 51 3 3 4" xfId="10158"/>
    <cellStyle name="Normal 51 3 4" xfId="2585"/>
    <cellStyle name="Normal 51 3 4 2" xfId="6718"/>
    <cellStyle name="Normal 51 3 4 2 2" xfId="14978"/>
    <cellStyle name="Normal 51 3 4 3" xfId="10847"/>
    <cellStyle name="Normal 51 3 5" xfId="4653"/>
    <cellStyle name="Normal 51 3 5 2" xfId="12913"/>
    <cellStyle name="Normal 51 3 6" xfId="8782"/>
    <cellStyle name="Normal 51 4" xfId="753"/>
    <cellStyle name="Normal 51 4 2" xfId="2834"/>
    <cellStyle name="Normal 51 4 2 2" xfId="6966"/>
    <cellStyle name="Normal 51 4 2 2 2" xfId="15226"/>
    <cellStyle name="Normal 51 4 2 3" xfId="11095"/>
    <cellStyle name="Normal 51 4 3" xfId="4901"/>
    <cellStyle name="Normal 51 4 3 2" xfId="13161"/>
    <cellStyle name="Normal 51 4 4" xfId="9030"/>
    <cellStyle name="Normal 51 5" xfId="1444"/>
    <cellStyle name="Normal 51 5 2" xfId="3522"/>
    <cellStyle name="Normal 51 5 2 2" xfId="7654"/>
    <cellStyle name="Normal 51 5 2 2 2" xfId="15914"/>
    <cellStyle name="Normal 51 5 2 3" xfId="11783"/>
    <cellStyle name="Normal 51 5 3" xfId="5589"/>
    <cellStyle name="Normal 51 5 3 2" xfId="13849"/>
    <cellStyle name="Normal 51 5 4" xfId="9718"/>
    <cellStyle name="Normal 51 6" xfId="2142"/>
    <cellStyle name="Normal 51 6 2" xfId="6278"/>
    <cellStyle name="Normal 51 6 2 2" xfId="14538"/>
    <cellStyle name="Normal 51 6 3" xfId="10407"/>
    <cellStyle name="Normal 51 7" xfId="4212"/>
    <cellStyle name="Normal 51 7 2" xfId="12473"/>
    <cellStyle name="Normal 51 8" xfId="8342"/>
    <cellStyle name="Normal 52" xfId="53"/>
    <cellStyle name="Normal 52 2" xfId="280"/>
    <cellStyle name="Normal 52 2 2" xfId="977"/>
    <cellStyle name="Normal 52 2 2 2" xfId="3055"/>
    <cellStyle name="Normal 52 2 2 2 2" xfId="7187"/>
    <cellStyle name="Normal 52 2 2 2 2 2" xfId="15447"/>
    <cellStyle name="Normal 52 2 2 2 3" xfId="11316"/>
    <cellStyle name="Normal 52 2 2 3" xfId="5122"/>
    <cellStyle name="Normal 52 2 2 3 2" xfId="13382"/>
    <cellStyle name="Normal 52 2 2 4" xfId="9251"/>
    <cellStyle name="Normal 52 2 3" xfId="1667"/>
    <cellStyle name="Normal 52 2 3 2" xfId="3743"/>
    <cellStyle name="Normal 52 2 3 2 2" xfId="7875"/>
    <cellStyle name="Normal 52 2 3 2 2 2" xfId="16135"/>
    <cellStyle name="Normal 52 2 3 2 3" xfId="12004"/>
    <cellStyle name="Normal 52 2 3 3" xfId="5810"/>
    <cellStyle name="Normal 52 2 3 3 2" xfId="14070"/>
    <cellStyle name="Normal 52 2 3 4" xfId="9939"/>
    <cellStyle name="Normal 52 2 4" xfId="2364"/>
    <cellStyle name="Normal 52 2 4 2" xfId="6499"/>
    <cellStyle name="Normal 52 2 4 2 2" xfId="14759"/>
    <cellStyle name="Normal 52 2 4 3" xfId="10628"/>
    <cellStyle name="Normal 52 2 5" xfId="4434"/>
    <cellStyle name="Normal 52 2 5 2" xfId="12694"/>
    <cellStyle name="Normal 52 2 6" xfId="8563"/>
    <cellStyle name="Normal 52 3" xfId="504"/>
    <cellStyle name="Normal 52 3 2" xfId="1201"/>
    <cellStyle name="Normal 52 3 2 2" xfId="3279"/>
    <cellStyle name="Normal 52 3 2 2 2" xfId="7411"/>
    <cellStyle name="Normal 52 3 2 2 2 2" xfId="15671"/>
    <cellStyle name="Normal 52 3 2 2 3" xfId="11540"/>
    <cellStyle name="Normal 52 3 2 3" xfId="5346"/>
    <cellStyle name="Normal 52 3 2 3 2" xfId="13606"/>
    <cellStyle name="Normal 52 3 2 4" xfId="9475"/>
    <cellStyle name="Normal 52 3 3" xfId="1887"/>
    <cellStyle name="Normal 52 3 3 2" xfId="3963"/>
    <cellStyle name="Normal 52 3 3 2 2" xfId="8095"/>
    <cellStyle name="Normal 52 3 3 2 2 2" xfId="16355"/>
    <cellStyle name="Normal 52 3 3 2 3" xfId="12224"/>
    <cellStyle name="Normal 52 3 3 3" xfId="6030"/>
    <cellStyle name="Normal 52 3 3 3 2" xfId="14290"/>
    <cellStyle name="Normal 52 3 3 4" xfId="10159"/>
    <cellStyle name="Normal 52 3 4" xfId="2586"/>
    <cellStyle name="Normal 52 3 4 2" xfId="6719"/>
    <cellStyle name="Normal 52 3 4 2 2" xfId="14979"/>
    <cellStyle name="Normal 52 3 4 3" xfId="10848"/>
    <cellStyle name="Normal 52 3 5" xfId="4654"/>
    <cellStyle name="Normal 52 3 5 2" xfId="12914"/>
    <cellStyle name="Normal 52 3 6" xfId="8783"/>
    <cellStyle name="Normal 52 4" xfId="754"/>
    <cellStyle name="Normal 52 4 2" xfId="2835"/>
    <cellStyle name="Normal 52 4 2 2" xfId="6967"/>
    <cellStyle name="Normal 52 4 2 2 2" xfId="15227"/>
    <cellStyle name="Normal 52 4 2 3" xfId="11096"/>
    <cellStyle name="Normal 52 4 3" xfId="4902"/>
    <cellStyle name="Normal 52 4 3 2" xfId="13162"/>
    <cellStyle name="Normal 52 4 4" xfId="9031"/>
    <cellStyle name="Normal 52 5" xfId="1445"/>
    <cellStyle name="Normal 52 5 2" xfId="3523"/>
    <cellStyle name="Normal 52 5 2 2" xfId="7655"/>
    <cellStyle name="Normal 52 5 2 2 2" xfId="15915"/>
    <cellStyle name="Normal 52 5 2 3" xfId="11784"/>
    <cellStyle name="Normal 52 5 3" xfId="5590"/>
    <cellStyle name="Normal 52 5 3 2" xfId="13850"/>
    <cellStyle name="Normal 52 5 4" xfId="9719"/>
    <cellStyle name="Normal 52 6" xfId="2143"/>
    <cellStyle name="Normal 52 6 2" xfId="6279"/>
    <cellStyle name="Normal 52 6 2 2" xfId="14539"/>
    <cellStyle name="Normal 52 6 3" xfId="10408"/>
    <cellStyle name="Normal 52 7" xfId="4213"/>
    <cellStyle name="Normal 52 7 2" xfId="12474"/>
    <cellStyle name="Normal 52 8" xfId="8343"/>
    <cellStyle name="Normal 53" xfId="70"/>
    <cellStyle name="Normal 53 2" xfId="297"/>
    <cellStyle name="Normal 53 2 2" xfId="994"/>
    <cellStyle name="Normal 53 2 2 2" xfId="3072"/>
    <cellStyle name="Normal 53 2 2 2 2" xfId="7204"/>
    <cellStyle name="Normal 53 2 2 2 2 2" xfId="15464"/>
    <cellStyle name="Normal 53 2 2 2 3" xfId="11333"/>
    <cellStyle name="Normal 53 2 2 3" xfId="5139"/>
    <cellStyle name="Normal 53 2 2 3 2" xfId="13399"/>
    <cellStyle name="Normal 53 2 2 4" xfId="9268"/>
    <cellStyle name="Normal 53 2 3" xfId="1684"/>
    <cellStyle name="Normal 53 2 3 2" xfId="3760"/>
    <cellStyle name="Normal 53 2 3 2 2" xfId="7892"/>
    <cellStyle name="Normal 53 2 3 2 2 2" xfId="16152"/>
    <cellStyle name="Normal 53 2 3 2 3" xfId="12021"/>
    <cellStyle name="Normal 53 2 3 3" xfId="5827"/>
    <cellStyle name="Normal 53 2 3 3 2" xfId="14087"/>
    <cellStyle name="Normal 53 2 3 4" xfId="9956"/>
    <cellStyle name="Normal 53 2 4" xfId="2381"/>
    <cellStyle name="Normal 53 2 4 2" xfId="6516"/>
    <cellStyle name="Normal 53 2 4 2 2" xfId="14776"/>
    <cellStyle name="Normal 53 2 4 3" xfId="10645"/>
    <cellStyle name="Normal 53 2 5" xfId="4451"/>
    <cellStyle name="Normal 53 2 5 2" xfId="12711"/>
    <cellStyle name="Normal 53 2 6" xfId="8580"/>
    <cellStyle name="Normal 53 3" xfId="521"/>
    <cellStyle name="Normal 53 3 2" xfId="1218"/>
    <cellStyle name="Normal 53 3 2 2" xfId="3296"/>
    <cellStyle name="Normal 53 3 2 2 2" xfId="7428"/>
    <cellStyle name="Normal 53 3 2 2 2 2" xfId="15688"/>
    <cellStyle name="Normal 53 3 2 2 3" xfId="11557"/>
    <cellStyle name="Normal 53 3 2 3" xfId="5363"/>
    <cellStyle name="Normal 53 3 2 3 2" xfId="13623"/>
    <cellStyle name="Normal 53 3 2 4" xfId="9492"/>
    <cellStyle name="Normal 53 3 3" xfId="1904"/>
    <cellStyle name="Normal 53 3 3 2" xfId="3980"/>
    <cellStyle name="Normal 53 3 3 2 2" xfId="8112"/>
    <cellStyle name="Normal 53 3 3 2 2 2" xfId="16372"/>
    <cellStyle name="Normal 53 3 3 2 3" xfId="12241"/>
    <cellStyle name="Normal 53 3 3 3" xfId="6047"/>
    <cellStyle name="Normal 53 3 3 3 2" xfId="14307"/>
    <cellStyle name="Normal 53 3 3 4" xfId="10176"/>
    <cellStyle name="Normal 53 3 4" xfId="2603"/>
    <cellStyle name="Normal 53 3 4 2" xfId="6736"/>
    <cellStyle name="Normal 53 3 4 2 2" xfId="14996"/>
    <cellStyle name="Normal 53 3 4 3" xfId="10865"/>
    <cellStyle name="Normal 53 3 5" xfId="4671"/>
    <cellStyle name="Normal 53 3 5 2" xfId="12931"/>
    <cellStyle name="Normal 53 3 6" xfId="8800"/>
    <cellStyle name="Normal 53 4" xfId="771"/>
    <cellStyle name="Normal 53 4 2" xfId="2852"/>
    <cellStyle name="Normal 53 4 2 2" xfId="6984"/>
    <cellStyle name="Normal 53 4 2 2 2" xfId="15244"/>
    <cellStyle name="Normal 53 4 2 3" xfId="11113"/>
    <cellStyle name="Normal 53 4 3" xfId="4919"/>
    <cellStyle name="Normal 53 4 3 2" xfId="13179"/>
    <cellStyle name="Normal 53 4 4" xfId="9048"/>
    <cellStyle name="Normal 53 5" xfId="1462"/>
    <cellStyle name="Normal 53 5 2" xfId="3540"/>
    <cellStyle name="Normal 53 5 2 2" xfId="7672"/>
    <cellStyle name="Normal 53 5 2 2 2" xfId="15932"/>
    <cellStyle name="Normal 53 5 2 3" xfId="11801"/>
    <cellStyle name="Normal 53 5 3" xfId="5607"/>
    <cellStyle name="Normal 53 5 3 2" xfId="13867"/>
    <cellStyle name="Normal 53 5 4" xfId="9736"/>
    <cellStyle name="Normal 53 6" xfId="2160"/>
    <cellStyle name="Normal 53 6 2" xfId="6296"/>
    <cellStyle name="Normal 53 6 2 2" xfId="14556"/>
    <cellStyle name="Normal 53 6 3" xfId="10425"/>
    <cellStyle name="Normal 53 7" xfId="4230"/>
    <cellStyle name="Normal 53 7 2" xfId="12491"/>
    <cellStyle name="Normal 53 8" xfId="8360"/>
    <cellStyle name="Normal 54" xfId="54"/>
    <cellStyle name="Normal 54 2" xfId="281"/>
    <cellStyle name="Normal 54 2 2" xfId="978"/>
    <cellStyle name="Normal 54 2 2 2" xfId="3056"/>
    <cellStyle name="Normal 54 2 2 2 2" xfId="7188"/>
    <cellStyle name="Normal 54 2 2 2 2 2" xfId="15448"/>
    <cellStyle name="Normal 54 2 2 2 3" xfId="11317"/>
    <cellStyle name="Normal 54 2 2 3" xfId="5123"/>
    <cellStyle name="Normal 54 2 2 3 2" xfId="13383"/>
    <cellStyle name="Normal 54 2 2 4" xfId="9252"/>
    <cellStyle name="Normal 54 2 3" xfId="1668"/>
    <cellStyle name="Normal 54 2 3 2" xfId="3744"/>
    <cellStyle name="Normal 54 2 3 2 2" xfId="7876"/>
    <cellStyle name="Normal 54 2 3 2 2 2" xfId="16136"/>
    <cellStyle name="Normal 54 2 3 2 3" xfId="12005"/>
    <cellStyle name="Normal 54 2 3 3" xfId="5811"/>
    <cellStyle name="Normal 54 2 3 3 2" xfId="14071"/>
    <cellStyle name="Normal 54 2 3 4" xfId="9940"/>
    <cellStyle name="Normal 54 2 4" xfId="2365"/>
    <cellStyle name="Normal 54 2 4 2" xfId="6500"/>
    <cellStyle name="Normal 54 2 4 2 2" xfId="14760"/>
    <cellStyle name="Normal 54 2 4 3" xfId="10629"/>
    <cellStyle name="Normal 54 2 5" xfId="4435"/>
    <cellStyle name="Normal 54 2 5 2" xfId="12695"/>
    <cellStyle name="Normal 54 2 6" xfId="8564"/>
    <cellStyle name="Normal 54 3" xfId="505"/>
    <cellStyle name="Normal 54 3 2" xfId="1202"/>
    <cellStyle name="Normal 54 3 2 2" xfId="3280"/>
    <cellStyle name="Normal 54 3 2 2 2" xfId="7412"/>
    <cellStyle name="Normal 54 3 2 2 2 2" xfId="15672"/>
    <cellStyle name="Normal 54 3 2 2 3" xfId="11541"/>
    <cellStyle name="Normal 54 3 2 3" xfId="5347"/>
    <cellStyle name="Normal 54 3 2 3 2" xfId="13607"/>
    <cellStyle name="Normal 54 3 2 4" xfId="9476"/>
    <cellStyle name="Normal 54 3 3" xfId="1888"/>
    <cellStyle name="Normal 54 3 3 2" xfId="3964"/>
    <cellStyle name="Normal 54 3 3 2 2" xfId="8096"/>
    <cellStyle name="Normal 54 3 3 2 2 2" xfId="16356"/>
    <cellStyle name="Normal 54 3 3 2 3" xfId="12225"/>
    <cellStyle name="Normal 54 3 3 3" xfId="6031"/>
    <cellStyle name="Normal 54 3 3 3 2" xfId="14291"/>
    <cellStyle name="Normal 54 3 3 4" xfId="10160"/>
    <cellStyle name="Normal 54 3 4" xfId="2587"/>
    <cellStyle name="Normal 54 3 4 2" xfId="6720"/>
    <cellStyle name="Normal 54 3 4 2 2" xfId="14980"/>
    <cellStyle name="Normal 54 3 4 3" xfId="10849"/>
    <cellStyle name="Normal 54 3 5" xfId="4655"/>
    <cellStyle name="Normal 54 3 5 2" xfId="12915"/>
    <cellStyle name="Normal 54 3 6" xfId="8784"/>
    <cellStyle name="Normal 54 4" xfId="755"/>
    <cellStyle name="Normal 54 4 2" xfId="2836"/>
    <cellStyle name="Normal 54 4 2 2" xfId="6968"/>
    <cellStyle name="Normal 54 4 2 2 2" xfId="15228"/>
    <cellStyle name="Normal 54 4 2 3" xfId="11097"/>
    <cellStyle name="Normal 54 4 3" xfId="4903"/>
    <cellStyle name="Normal 54 4 3 2" xfId="13163"/>
    <cellStyle name="Normal 54 4 4" xfId="9032"/>
    <cellStyle name="Normal 54 5" xfId="1446"/>
    <cellStyle name="Normal 54 5 2" xfId="3524"/>
    <cellStyle name="Normal 54 5 2 2" xfId="7656"/>
    <cellStyle name="Normal 54 5 2 2 2" xfId="15916"/>
    <cellStyle name="Normal 54 5 2 3" xfId="11785"/>
    <cellStyle name="Normal 54 5 3" xfId="5591"/>
    <cellStyle name="Normal 54 5 3 2" xfId="13851"/>
    <cellStyle name="Normal 54 5 4" xfId="9720"/>
    <cellStyle name="Normal 54 6" xfId="2144"/>
    <cellStyle name="Normal 54 6 2" xfId="6280"/>
    <cellStyle name="Normal 54 6 2 2" xfId="14540"/>
    <cellStyle name="Normal 54 6 3" xfId="10409"/>
    <cellStyle name="Normal 54 7" xfId="4214"/>
    <cellStyle name="Normal 54 7 2" xfId="12475"/>
    <cellStyle name="Normal 54 8" xfId="8344"/>
    <cellStyle name="Normal 55" xfId="55"/>
    <cellStyle name="Normal 55 2" xfId="282"/>
    <cellStyle name="Normal 55 2 2" xfId="979"/>
    <cellStyle name="Normal 55 2 2 2" xfId="3057"/>
    <cellStyle name="Normal 55 2 2 2 2" xfId="7189"/>
    <cellStyle name="Normal 55 2 2 2 2 2" xfId="15449"/>
    <cellStyle name="Normal 55 2 2 2 3" xfId="11318"/>
    <cellStyle name="Normal 55 2 2 3" xfId="5124"/>
    <cellStyle name="Normal 55 2 2 3 2" xfId="13384"/>
    <cellStyle name="Normal 55 2 2 4" xfId="9253"/>
    <cellStyle name="Normal 55 2 3" xfId="1669"/>
    <cellStyle name="Normal 55 2 3 2" xfId="3745"/>
    <cellStyle name="Normal 55 2 3 2 2" xfId="7877"/>
    <cellStyle name="Normal 55 2 3 2 2 2" xfId="16137"/>
    <cellStyle name="Normal 55 2 3 2 3" xfId="12006"/>
    <cellStyle name="Normal 55 2 3 3" xfId="5812"/>
    <cellStyle name="Normal 55 2 3 3 2" xfId="14072"/>
    <cellStyle name="Normal 55 2 3 4" xfId="9941"/>
    <cellStyle name="Normal 55 2 4" xfId="2366"/>
    <cellStyle name="Normal 55 2 4 2" xfId="6501"/>
    <cellStyle name="Normal 55 2 4 2 2" xfId="14761"/>
    <cellStyle name="Normal 55 2 4 3" xfId="10630"/>
    <cellStyle name="Normal 55 2 5" xfId="4436"/>
    <cellStyle name="Normal 55 2 5 2" xfId="12696"/>
    <cellStyle name="Normal 55 2 6" xfId="8565"/>
    <cellStyle name="Normal 55 3" xfId="506"/>
    <cellStyle name="Normal 55 3 2" xfId="1203"/>
    <cellStyle name="Normal 55 3 2 2" xfId="3281"/>
    <cellStyle name="Normal 55 3 2 2 2" xfId="7413"/>
    <cellStyle name="Normal 55 3 2 2 2 2" xfId="15673"/>
    <cellStyle name="Normal 55 3 2 2 3" xfId="11542"/>
    <cellStyle name="Normal 55 3 2 3" xfId="5348"/>
    <cellStyle name="Normal 55 3 2 3 2" xfId="13608"/>
    <cellStyle name="Normal 55 3 2 4" xfId="9477"/>
    <cellStyle name="Normal 55 3 3" xfId="1889"/>
    <cellStyle name="Normal 55 3 3 2" xfId="3965"/>
    <cellStyle name="Normal 55 3 3 2 2" xfId="8097"/>
    <cellStyle name="Normal 55 3 3 2 2 2" xfId="16357"/>
    <cellStyle name="Normal 55 3 3 2 3" xfId="12226"/>
    <cellStyle name="Normal 55 3 3 3" xfId="6032"/>
    <cellStyle name="Normal 55 3 3 3 2" xfId="14292"/>
    <cellStyle name="Normal 55 3 3 4" xfId="10161"/>
    <cellStyle name="Normal 55 3 4" xfId="2588"/>
    <cellStyle name="Normal 55 3 4 2" xfId="6721"/>
    <cellStyle name="Normal 55 3 4 2 2" xfId="14981"/>
    <cellStyle name="Normal 55 3 4 3" xfId="10850"/>
    <cellStyle name="Normal 55 3 5" xfId="4656"/>
    <cellStyle name="Normal 55 3 5 2" xfId="12916"/>
    <cellStyle name="Normal 55 3 6" xfId="8785"/>
    <cellStyle name="Normal 55 4" xfId="756"/>
    <cellStyle name="Normal 55 4 2" xfId="2837"/>
    <cellStyle name="Normal 55 4 2 2" xfId="6969"/>
    <cellStyle name="Normal 55 4 2 2 2" xfId="15229"/>
    <cellStyle name="Normal 55 4 2 3" xfId="11098"/>
    <cellStyle name="Normal 55 4 3" xfId="4904"/>
    <cellStyle name="Normal 55 4 3 2" xfId="13164"/>
    <cellStyle name="Normal 55 4 4" xfId="9033"/>
    <cellStyle name="Normal 55 5" xfId="1447"/>
    <cellStyle name="Normal 55 5 2" xfId="3525"/>
    <cellStyle name="Normal 55 5 2 2" xfId="7657"/>
    <cellStyle name="Normal 55 5 2 2 2" xfId="15917"/>
    <cellStyle name="Normal 55 5 2 3" xfId="11786"/>
    <cellStyle name="Normal 55 5 3" xfId="5592"/>
    <cellStyle name="Normal 55 5 3 2" xfId="13852"/>
    <cellStyle name="Normal 55 5 4" xfId="9721"/>
    <cellStyle name="Normal 55 6" xfId="2145"/>
    <cellStyle name="Normal 55 6 2" xfId="6281"/>
    <cellStyle name="Normal 55 6 2 2" xfId="14541"/>
    <cellStyle name="Normal 55 6 3" xfId="10410"/>
    <cellStyle name="Normal 55 7" xfId="4215"/>
    <cellStyle name="Normal 55 7 2" xfId="12476"/>
    <cellStyle name="Normal 55 8" xfId="8345"/>
    <cellStyle name="Normal 56" xfId="56"/>
    <cellStyle name="Normal 56 2" xfId="283"/>
    <cellStyle name="Normal 56 2 2" xfId="980"/>
    <cellStyle name="Normal 56 2 2 2" xfId="3058"/>
    <cellStyle name="Normal 56 2 2 2 2" xfId="7190"/>
    <cellStyle name="Normal 56 2 2 2 2 2" xfId="15450"/>
    <cellStyle name="Normal 56 2 2 2 3" xfId="11319"/>
    <cellStyle name="Normal 56 2 2 3" xfId="5125"/>
    <cellStyle name="Normal 56 2 2 3 2" xfId="13385"/>
    <cellStyle name="Normal 56 2 2 4" xfId="9254"/>
    <cellStyle name="Normal 56 2 3" xfId="1670"/>
    <cellStyle name="Normal 56 2 3 2" xfId="3746"/>
    <cellStyle name="Normal 56 2 3 2 2" xfId="7878"/>
    <cellStyle name="Normal 56 2 3 2 2 2" xfId="16138"/>
    <cellStyle name="Normal 56 2 3 2 3" xfId="12007"/>
    <cellStyle name="Normal 56 2 3 3" xfId="5813"/>
    <cellStyle name="Normal 56 2 3 3 2" xfId="14073"/>
    <cellStyle name="Normal 56 2 3 4" xfId="9942"/>
    <cellStyle name="Normal 56 2 4" xfId="2367"/>
    <cellStyle name="Normal 56 2 4 2" xfId="6502"/>
    <cellStyle name="Normal 56 2 4 2 2" xfId="14762"/>
    <cellStyle name="Normal 56 2 4 3" xfId="10631"/>
    <cellStyle name="Normal 56 2 5" xfId="4437"/>
    <cellStyle name="Normal 56 2 5 2" xfId="12697"/>
    <cellStyle name="Normal 56 2 6" xfId="8566"/>
    <cellStyle name="Normal 56 3" xfId="507"/>
    <cellStyle name="Normal 56 3 2" xfId="1204"/>
    <cellStyle name="Normal 56 3 2 2" xfId="3282"/>
    <cellStyle name="Normal 56 3 2 2 2" xfId="7414"/>
    <cellStyle name="Normal 56 3 2 2 2 2" xfId="15674"/>
    <cellStyle name="Normal 56 3 2 2 3" xfId="11543"/>
    <cellStyle name="Normal 56 3 2 3" xfId="5349"/>
    <cellStyle name="Normal 56 3 2 3 2" xfId="13609"/>
    <cellStyle name="Normal 56 3 2 4" xfId="9478"/>
    <cellStyle name="Normal 56 3 3" xfId="1890"/>
    <cellStyle name="Normal 56 3 3 2" xfId="3966"/>
    <cellStyle name="Normal 56 3 3 2 2" xfId="8098"/>
    <cellStyle name="Normal 56 3 3 2 2 2" xfId="16358"/>
    <cellStyle name="Normal 56 3 3 2 3" xfId="12227"/>
    <cellStyle name="Normal 56 3 3 3" xfId="6033"/>
    <cellStyle name="Normal 56 3 3 3 2" xfId="14293"/>
    <cellStyle name="Normal 56 3 3 4" xfId="10162"/>
    <cellStyle name="Normal 56 3 4" xfId="2589"/>
    <cellStyle name="Normal 56 3 4 2" xfId="6722"/>
    <cellStyle name="Normal 56 3 4 2 2" xfId="14982"/>
    <cellStyle name="Normal 56 3 4 3" xfId="10851"/>
    <cellStyle name="Normal 56 3 5" xfId="4657"/>
    <cellStyle name="Normal 56 3 5 2" xfId="12917"/>
    <cellStyle name="Normal 56 3 6" xfId="8786"/>
    <cellStyle name="Normal 56 4" xfId="757"/>
    <cellStyle name="Normal 56 4 2" xfId="2838"/>
    <cellStyle name="Normal 56 4 2 2" xfId="6970"/>
    <cellStyle name="Normal 56 4 2 2 2" xfId="15230"/>
    <cellStyle name="Normal 56 4 2 3" xfId="11099"/>
    <cellStyle name="Normal 56 4 3" xfId="4905"/>
    <cellStyle name="Normal 56 4 3 2" xfId="13165"/>
    <cellStyle name="Normal 56 4 4" xfId="9034"/>
    <cellStyle name="Normal 56 5" xfId="1448"/>
    <cellStyle name="Normal 56 5 2" xfId="3526"/>
    <cellStyle name="Normal 56 5 2 2" xfId="7658"/>
    <cellStyle name="Normal 56 5 2 2 2" xfId="15918"/>
    <cellStyle name="Normal 56 5 2 3" xfId="11787"/>
    <cellStyle name="Normal 56 5 3" xfId="5593"/>
    <cellStyle name="Normal 56 5 3 2" xfId="13853"/>
    <cellStyle name="Normal 56 5 4" xfId="9722"/>
    <cellStyle name="Normal 56 6" xfId="2146"/>
    <cellStyle name="Normal 56 6 2" xfId="6282"/>
    <cellStyle name="Normal 56 6 2 2" xfId="14542"/>
    <cellStyle name="Normal 56 6 3" xfId="10411"/>
    <cellStyle name="Normal 56 7" xfId="4216"/>
    <cellStyle name="Normal 56 7 2" xfId="12477"/>
    <cellStyle name="Normal 56 8" xfId="8346"/>
    <cellStyle name="Normal 57" xfId="57"/>
    <cellStyle name="Normal 57 2" xfId="284"/>
    <cellStyle name="Normal 57 2 2" xfId="981"/>
    <cellStyle name="Normal 57 2 2 2" xfId="3059"/>
    <cellStyle name="Normal 57 2 2 2 2" xfId="7191"/>
    <cellStyle name="Normal 57 2 2 2 2 2" xfId="15451"/>
    <cellStyle name="Normal 57 2 2 2 3" xfId="11320"/>
    <cellStyle name="Normal 57 2 2 3" xfId="5126"/>
    <cellStyle name="Normal 57 2 2 3 2" xfId="13386"/>
    <cellStyle name="Normal 57 2 2 4" xfId="9255"/>
    <cellStyle name="Normal 57 2 3" xfId="1671"/>
    <cellStyle name="Normal 57 2 3 2" xfId="3747"/>
    <cellStyle name="Normal 57 2 3 2 2" xfId="7879"/>
    <cellStyle name="Normal 57 2 3 2 2 2" xfId="16139"/>
    <cellStyle name="Normal 57 2 3 2 3" xfId="12008"/>
    <cellStyle name="Normal 57 2 3 3" xfId="5814"/>
    <cellStyle name="Normal 57 2 3 3 2" xfId="14074"/>
    <cellStyle name="Normal 57 2 3 4" xfId="9943"/>
    <cellStyle name="Normal 57 2 4" xfId="2368"/>
    <cellStyle name="Normal 57 2 4 2" xfId="6503"/>
    <cellStyle name="Normal 57 2 4 2 2" xfId="14763"/>
    <cellStyle name="Normal 57 2 4 3" xfId="10632"/>
    <cellStyle name="Normal 57 2 5" xfId="4438"/>
    <cellStyle name="Normal 57 2 5 2" xfId="12698"/>
    <cellStyle name="Normal 57 2 6" xfId="8567"/>
    <cellStyle name="Normal 57 3" xfId="508"/>
    <cellStyle name="Normal 57 3 2" xfId="1205"/>
    <cellStyle name="Normal 57 3 2 2" xfId="3283"/>
    <cellStyle name="Normal 57 3 2 2 2" xfId="7415"/>
    <cellStyle name="Normal 57 3 2 2 2 2" xfId="15675"/>
    <cellStyle name="Normal 57 3 2 2 3" xfId="11544"/>
    <cellStyle name="Normal 57 3 2 3" xfId="5350"/>
    <cellStyle name="Normal 57 3 2 3 2" xfId="13610"/>
    <cellStyle name="Normal 57 3 2 4" xfId="9479"/>
    <cellStyle name="Normal 57 3 3" xfId="1891"/>
    <cellStyle name="Normal 57 3 3 2" xfId="3967"/>
    <cellStyle name="Normal 57 3 3 2 2" xfId="8099"/>
    <cellStyle name="Normal 57 3 3 2 2 2" xfId="16359"/>
    <cellStyle name="Normal 57 3 3 2 3" xfId="12228"/>
    <cellStyle name="Normal 57 3 3 3" xfId="6034"/>
    <cellStyle name="Normal 57 3 3 3 2" xfId="14294"/>
    <cellStyle name="Normal 57 3 3 4" xfId="10163"/>
    <cellStyle name="Normal 57 3 4" xfId="2590"/>
    <cellStyle name="Normal 57 3 4 2" xfId="6723"/>
    <cellStyle name="Normal 57 3 4 2 2" xfId="14983"/>
    <cellStyle name="Normal 57 3 4 3" xfId="10852"/>
    <cellStyle name="Normal 57 3 5" xfId="4658"/>
    <cellStyle name="Normal 57 3 5 2" xfId="12918"/>
    <cellStyle name="Normal 57 3 6" xfId="8787"/>
    <cellStyle name="Normal 57 4" xfId="758"/>
    <cellStyle name="Normal 57 4 2" xfId="2839"/>
    <cellStyle name="Normal 57 4 2 2" xfId="6971"/>
    <cellStyle name="Normal 57 4 2 2 2" xfId="15231"/>
    <cellStyle name="Normal 57 4 2 3" xfId="11100"/>
    <cellStyle name="Normal 57 4 3" xfId="4906"/>
    <cellStyle name="Normal 57 4 3 2" xfId="13166"/>
    <cellStyle name="Normal 57 4 4" xfId="9035"/>
    <cellStyle name="Normal 57 5" xfId="1449"/>
    <cellStyle name="Normal 57 5 2" xfId="3527"/>
    <cellStyle name="Normal 57 5 2 2" xfId="7659"/>
    <cellStyle name="Normal 57 5 2 2 2" xfId="15919"/>
    <cellStyle name="Normal 57 5 2 3" xfId="11788"/>
    <cellStyle name="Normal 57 5 3" xfId="5594"/>
    <cellStyle name="Normal 57 5 3 2" xfId="13854"/>
    <cellStyle name="Normal 57 5 4" xfId="9723"/>
    <cellStyle name="Normal 57 6" xfId="2147"/>
    <cellStyle name="Normal 57 6 2" xfId="6283"/>
    <cellStyle name="Normal 57 6 2 2" xfId="14543"/>
    <cellStyle name="Normal 57 6 3" xfId="10412"/>
    <cellStyle name="Normal 57 7" xfId="4217"/>
    <cellStyle name="Normal 57 7 2" xfId="12478"/>
    <cellStyle name="Normal 57 8" xfId="8347"/>
    <cellStyle name="Normal 58" xfId="58"/>
    <cellStyle name="Normal 58 2" xfId="285"/>
    <cellStyle name="Normal 58 2 2" xfId="982"/>
    <cellStyle name="Normal 58 2 2 2" xfId="3060"/>
    <cellStyle name="Normal 58 2 2 2 2" xfId="7192"/>
    <cellStyle name="Normal 58 2 2 2 2 2" xfId="15452"/>
    <cellStyle name="Normal 58 2 2 2 3" xfId="11321"/>
    <cellStyle name="Normal 58 2 2 3" xfId="5127"/>
    <cellStyle name="Normal 58 2 2 3 2" xfId="13387"/>
    <cellStyle name="Normal 58 2 2 4" xfId="9256"/>
    <cellStyle name="Normal 58 2 3" xfId="1672"/>
    <cellStyle name="Normal 58 2 3 2" xfId="3748"/>
    <cellStyle name="Normal 58 2 3 2 2" xfId="7880"/>
    <cellStyle name="Normal 58 2 3 2 2 2" xfId="16140"/>
    <cellStyle name="Normal 58 2 3 2 3" xfId="12009"/>
    <cellStyle name="Normal 58 2 3 3" xfId="5815"/>
    <cellStyle name="Normal 58 2 3 3 2" xfId="14075"/>
    <cellStyle name="Normal 58 2 3 4" xfId="9944"/>
    <cellStyle name="Normal 58 2 4" xfId="2369"/>
    <cellStyle name="Normal 58 2 4 2" xfId="6504"/>
    <cellStyle name="Normal 58 2 4 2 2" xfId="14764"/>
    <cellStyle name="Normal 58 2 4 3" xfId="10633"/>
    <cellStyle name="Normal 58 2 5" xfId="4439"/>
    <cellStyle name="Normal 58 2 5 2" xfId="12699"/>
    <cellStyle name="Normal 58 2 6" xfId="8568"/>
    <cellStyle name="Normal 58 3" xfId="509"/>
    <cellStyle name="Normal 58 3 2" xfId="1206"/>
    <cellStyle name="Normal 58 3 2 2" xfId="3284"/>
    <cellStyle name="Normal 58 3 2 2 2" xfId="7416"/>
    <cellStyle name="Normal 58 3 2 2 2 2" xfId="15676"/>
    <cellStyle name="Normal 58 3 2 2 3" xfId="11545"/>
    <cellStyle name="Normal 58 3 2 3" xfId="5351"/>
    <cellStyle name="Normal 58 3 2 3 2" xfId="13611"/>
    <cellStyle name="Normal 58 3 2 4" xfId="9480"/>
    <cellStyle name="Normal 58 3 3" xfId="1892"/>
    <cellStyle name="Normal 58 3 3 2" xfId="3968"/>
    <cellStyle name="Normal 58 3 3 2 2" xfId="8100"/>
    <cellStyle name="Normal 58 3 3 2 2 2" xfId="16360"/>
    <cellStyle name="Normal 58 3 3 2 3" xfId="12229"/>
    <cellStyle name="Normal 58 3 3 3" xfId="6035"/>
    <cellStyle name="Normal 58 3 3 3 2" xfId="14295"/>
    <cellStyle name="Normal 58 3 3 4" xfId="10164"/>
    <cellStyle name="Normal 58 3 4" xfId="2591"/>
    <cellStyle name="Normal 58 3 4 2" xfId="6724"/>
    <cellStyle name="Normal 58 3 4 2 2" xfId="14984"/>
    <cellStyle name="Normal 58 3 4 3" xfId="10853"/>
    <cellStyle name="Normal 58 3 5" xfId="4659"/>
    <cellStyle name="Normal 58 3 5 2" xfId="12919"/>
    <cellStyle name="Normal 58 3 6" xfId="8788"/>
    <cellStyle name="Normal 58 4" xfId="759"/>
    <cellStyle name="Normal 58 4 2" xfId="2840"/>
    <cellStyle name="Normal 58 4 2 2" xfId="6972"/>
    <cellStyle name="Normal 58 4 2 2 2" xfId="15232"/>
    <cellStyle name="Normal 58 4 2 3" xfId="11101"/>
    <cellStyle name="Normal 58 4 3" xfId="4907"/>
    <cellStyle name="Normal 58 4 3 2" xfId="13167"/>
    <cellStyle name="Normal 58 4 4" xfId="9036"/>
    <cellStyle name="Normal 58 5" xfId="1450"/>
    <cellStyle name="Normal 58 5 2" xfId="3528"/>
    <cellStyle name="Normal 58 5 2 2" xfId="7660"/>
    <cellStyle name="Normal 58 5 2 2 2" xfId="15920"/>
    <cellStyle name="Normal 58 5 2 3" xfId="11789"/>
    <cellStyle name="Normal 58 5 3" xfId="5595"/>
    <cellStyle name="Normal 58 5 3 2" xfId="13855"/>
    <cellStyle name="Normal 58 5 4" xfId="9724"/>
    <cellStyle name="Normal 58 6" xfId="2148"/>
    <cellStyle name="Normal 58 6 2" xfId="6284"/>
    <cellStyle name="Normal 58 6 2 2" xfId="14544"/>
    <cellStyle name="Normal 58 6 3" xfId="10413"/>
    <cellStyle name="Normal 58 7" xfId="4218"/>
    <cellStyle name="Normal 58 7 2" xfId="12479"/>
    <cellStyle name="Normal 58 8" xfId="8348"/>
    <cellStyle name="Normal 59" xfId="59"/>
    <cellStyle name="Normal 59 2" xfId="286"/>
    <cellStyle name="Normal 59 2 2" xfId="983"/>
    <cellStyle name="Normal 59 2 2 2" xfId="3061"/>
    <cellStyle name="Normal 59 2 2 2 2" xfId="7193"/>
    <cellStyle name="Normal 59 2 2 2 2 2" xfId="15453"/>
    <cellStyle name="Normal 59 2 2 2 3" xfId="11322"/>
    <cellStyle name="Normal 59 2 2 3" xfId="5128"/>
    <cellStyle name="Normal 59 2 2 3 2" xfId="13388"/>
    <cellStyle name="Normal 59 2 2 4" xfId="9257"/>
    <cellStyle name="Normal 59 2 3" xfId="1673"/>
    <cellStyle name="Normal 59 2 3 2" xfId="3749"/>
    <cellStyle name="Normal 59 2 3 2 2" xfId="7881"/>
    <cellStyle name="Normal 59 2 3 2 2 2" xfId="16141"/>
    <cellStyle name="Normal 59 2 3 2 3" xfId="12010"/>
    <cellStyle name="Normal 59 2 3 3" xfId="5816"/>
    <cellStyle name="Normal 59 2 3 3 2" xfId="14076"/>
    <cellStyle name="Normal 59 2 3 4" xfId="9945"/>
    <cellStyle name="Normal 59 2 4" xfId="2370"/>
    <cellStyle name="Normal 59 2 4 2" xfId="6505"/>
    <cellStyle name="Normal 59 2 4 2 2" xfId="14765"/>
    <cellStyle name="Normal 59 2 4 3" xfId="10634"/>
    <cellStyle name="Normal 59 2 5" xfId="4440"/>
    <cellStyle name="Normal 59 2 5 2" xfId="12700"/>
    <cellStyle name="Normal 59 2 6" xfId="8569"/>
    <cellStyle name="Normal 59 3" xfId="510"/>
    <cellStyle name="Normal 59 3 2" xfId="1207"/>
    <cellStyle name="Normal 59 3 2 2" xfId="3285"/>
    <cellStyle name="Normal 59 3 2 2 2" xfId="7417"/>
    <cellStyle name="Normal 59 3 2 2 2 2" xfId="15677"/>
    <cellStyle name="Normal 59 3 2 2 3" xfId="11546"/>
    <cellStyle name="Normal 59 3 2 3" xfId="5352"/>
    <cellStyle name="Normal 59 3 2 3 2" xfId="13612"/>
    <cellStyle name="Normal 59 3 2 4" xfId="9481"/>
    <cellStyle name="Normal 59 3 3" xfId="1893"/>
    <cellStyle name="Normal 59 3 3 2" xfId="3969"/>
    <cellStyle name="Normal 59 3 3 2 2" xfId="8101"/>
    <cellStyle name="Normal 59 3 3 2 2 2" xfId="16361"/>
    <cellStyle name="Normal 59 3 3 2 3" xfId="12230"/>
    <cellStyle name="Normal 59 3 3 3" xfId="6036"/>
    <cellStyle name="Normal 59 3 3 3 2" xfId="14296"/>
    <cellStyle name="Normal 59 3 3 4" xfId="10165"/>
    <cellStyle name="Normal 59 3 4" xfId="2592"/>
    <cellStyle name="Normal 59 3 4 2" xfId="6725"/>
    <cellStyle name="Normal 59 3 4 2 2" xfId="14985"/>
    <cellStyle name="Normal 59 3 4 3" xfId="10854"/>
    <cellStyle name="Normal 59 3 5" xfId="4660"/>
    <cellStyle name="Normal 59 3 5 2" xfId="12920"/>
    <cellStyle name="Normal 59 3 6" xfId="8789"/>
    <cellStyle name="Normal 59 4" xfId="760"/>
    <cellStyle name="Normal 59 4 2" xfId="2841"/>
    <cellStyle name="Normal 59 4 2 2" xfId="6973"/>
    <cellStyle name="Normal 59 4 2 2 2" xfId="15233"/>
    <cellStyle name="Normal 59 4 2 3" xfId="11102"/>
    <cellStyle name="Normal 59 4 3" xfId="4908"/>
    <cellStyle name="Normal 59 4 3 2" xfId="13168"/>
    <cellStyle name="Normal 59 4 4" xfId="9037"/>
    <cellStyle name="Normal 59 5" xfId="1451"/>
    <cellStyle name="Normal 59 5 2" xfId="3529"/>
    <cellStyle name="Normal 59 5 2 2" xfId="7661"/>
    <cellStyle name="Normal 59 5 2 2 2" xfId="15921"/>
    <cellStyle name="Normal 59 5 2 3" xfId="11790"/>
    <cellStyle name="Normal 59 5 3" xfId="5596"/>
    <cellStyle name="Normal 59 5 3 2" xfId="13856"/>
    <cellStyle name="Normal 59 5 4" xfId="9725"/>
    <cellStyle name="Normal 59 6" xfId="2149"/>
    <cellStyle name="Normal 59 6 2" xfId="6285"/>
    <cellStyle name="Normal 59 6 2 2" xfId="14545"/>
    <cellStyle name="Normal 59 6 3" xfId="10414"/>
    <cellStyle name="Normal 59 7" xfId="4219"/>
    <cellStyle name="Normal 59 7 2" xfId="12480"/>
    <cellStyle name="Normal 59 8" xfId="8349"/>
    <cellStyle name="Normal 6" xfId="7"/>
    <cellStyle name="Normal 6 2" xfId="234"/>
    <cellStyle name="Normal 6 2 2" xfId="931"/>
    <cellStyle name="Normal 6 2 2 2" xfId="3009"/>
    <cellStyle name="Normal 6 2 2 2 2" xfId="7141"/>
    <cellStyle name="Normal 6 2 2 2 2 2" xfId="15401"/>
    <cellStyle name="Normal 6 2 2 2 3" xfId="11270"/>
    <cellStyle name="Normal 6 2 2 3" xfId="5076"/>
    <cellStyle name="Normal 6 2 2 3 2" xfId="13336"/>
    <cellStyle name="Normal 6 2 2 4" xfId="9205"/>
    <cellStyle name="Normal 6 2 3" xfId="1621"/>
    <cellStyle name="Normal 6 2 3 2" xfId="3697"/>
    <cellStyle name="Normal 6 2 3 2 2" xfId="7829"/>
    <cellStyle name="Normal 6 2 3 2 2 2" xfId="16089"/>
    <cellStyle name="Normal 6 2 3 2 3" xfId="11958"/>
    <cellStyle name="Normal 6 2 3 3" xfId="5764"/>
    <cellStyle name="Normal 6 2 3 3 2" xfId="14024"/>
    <cellStyle name="Normal 6 2 3 4" xfId="9893"/>
    <cellStyle name="Normal 6 2 4" xfId="2318"/>
    <cellStyle name="Normal 6 2 4 2" xfId="6453"/>
    <cellStyle name="Normal 6 2 4 2 2" xfId="14713"/>
    <cellStyle name="Normal 6 2 4 3" xfId="10582"/>
    <cellStyle name="Normal 6 2 5" xfId="4388"/>
    <cellStyle name="Normal 6 2 5 2" xfId="12648"/>
    <cellStyle name="Normal 6 2 6" xfId="8517"/>
    <cellStyle name="Normal 6 3" xfId="458"/>
    <cellStyle name="Normal 6 3 2" xfId="1155"/>
    <cellStyle name="Normal 6 3 2 2" xfId="3233"/>
    <cellStyle name="Normal 6 3 2 2 2" xfId="7365"/>
    <cellStyle name="Normal 6 3 2 2 2 2" xfId="15625"/>
    <cellStyle name="Normal 6 3 2 2 3" xfId="11494"/>
    <cellStyle name="Normal 6 3 2 3" xfId="5300"/>
    <cellStyle name="Normal 6 3 2 3 2" xfId="13560"/>
    <cellStyle name="Normal 6 3 2 4" xfId="9429"/>
    <cellStyle name="Normal 6 3 3" xfId="1841"/>
    <cellStyle name="Normal 6 3 3 2" xfId="3917"/>
    <cellStyle name="Normal 6 3 3 2 2" xfId="8049"/>
    <cellStyle name="Normal 6 3 3 2 2 2" xfId="16309"/>
    <cellStyle name="Normal 6 3 3 2 3" xfId="12178"/>
    <cellStyle name="Normal 6 3 3 3" xfId="5984"/>
    <cellStyle name="Normal 6 3 3 3 2" xfId="14244"/>
    <cellStyle name="Normal 6 3 3 4" xfId="10113"/>
    <cellStyle name="Normal 6 3 4" xfId="2540"/>
    <cellStyle name="Normal 6 3 4 2" xfId="6673"/>
    <cellStyle name="Normal 6 3 4 2 2" xfId="14933"/>
    <cellStyle name="Normal 6 3 4 3" xfId="10802"/>
    <cellStyle name="Normal 6 3 5" xfId="4608"/>
    <cellStyle name="Normal 6 3 5 2" xfId="12868"/>
    <cellStyle name="Normal 6 3 6" xfId="8737"/>
    <cellStyle name="Normal 6 4" xfId="708"/>
    <cellStyle name="Normal 6 4 2" xfId="2789"/>
    <cellStyle name="Normal 6 4 2 2" xfId="6921"/>
    <cellStyle name="Normal 6 4 2 2 2" xfId="15181"/>
    <cellStyle name="Normal 6 4 2 3" xfId="11050"/>
    <cellStyle name="Normal 6 4 3" xfId="4856"/>
    <cellStyle name="Normal 6 4 3 2" xfId="13116"/>
    <cellStyle name="Normal 6 4 4" xfId="8985"/>
    <cellStyle name="Normal 6 5" xfId="1151"/>
    <cellStyle name="Normal 6 5 2" xfId="3229"/>
    <cellStyle name="Normal 6 5 2 2" xfId="7361"/>
    <cellStyle name="Normal 6 5 2 2 2" xfId="15621"/>
    <cellStyle name="Normal 6 5 2 3" xfId="11490"/>
    <cellStyle name="Normal 6 5 3" xfId="5296"/>
    <cellStyle name="Normal 6 5 3 2" xfId="13556"/>
    <cellStyle name="Normal 6 5 4" xfId="9425"/>
    <cellStyle name="Normal 6 6" xfId="2097"/>
    <cellStyle name="Normal 6 6 2" xfId="6233"/>
    <cellStyle name="Normal 6 6 2 2" xfId="14493"/>
    <cellStyle name="Normal 6 6 3" xfId="10362"/>
    <cellStyle name="Normal 6 7" xfId="4167"/>
    <cellStyle name="Normal 6 7 2" xfId="12428"/>
    <cellStyle name="Normal 6 8" xfId="8297"/>
    <cellStyle name="Normal 60" xfId="60"/>
    <cellStyle name="Normal 60 2" xfId="287"/>
    <cellStyle name="Normal 60 2 2" xfId="984"/>
    <cellStyle name="Normal 60 2 2 2" xfId="3062"/>
    <cellStyle name="Normal 60 2 2 2 2" xfId="7194"/>
    <cellStyle name="Normal 60 2 2 2 2 2" xfId="15454"/>
    <cellStyle name="Normal 60 2 2 2 3" xfId="11323"/>
    <cellStyle name="Normal 60 2 2 3" xfId="5129"/>
    <cellStyle name="Normal 60 2 2 3 2" xfId="13389"/>
    <cellStyle name="Normal 60 2 2 4" xfId="9258"/>
    <cellStyle name="Normal 60 2 3" xfId="1674"/>
    <cellStyle name="Normal 60 2 3 2" xfId="3750"/>
    <cellStyle name="Normal 60 2 3 2 2" xfId="7882"/>
    <cellStyle name="Normal 60 2 3 2 2 2" xfId="16142"/>
    <cellStyle name="Normal 60 2 3 2 3" xfId="12011"/>
    <cellStyle name="Normal 60 2 3 3" xfId="5817"/>
    <cellStyle name="Normal 60 2 3 3 2" xfId="14077"/>
    <cellStyle name="Normal 60 2 3 4" xfId="9946"/>
    <cellStyle name="Normal 60 2 4" xfId="2371"/>
    <cellStyle name="Normal 60 2 4 2" xfId="6506"/>
    <cellStyle name="Normal 60 2 4 2 2" xfId="14766"/>
    <cellStyle name="Normal 60 2 4 3" xfId="10635"/>
    <cellStyle name="Normal 60 2 5" xfId="4441"/>
    <cellStyle name="Normal 60 2 5 2" xfId="12701"/>
    <cellStyle name="Normal 60 2 6" xfId="8570"/>
    <cellStyle name="Normal 60 3" xfId="511"/>
    <cellStyle name="Normal 60 3 2" xfId="1208"/>
    <cellStyle name="Normal 60 3 2 2" xfId="3286"/>
    <cellStyle name="Normal 60 3 2 2 2" xfId="7418"/>
    <cellStyle name="Normal 60 3 2 2 2 2" xfId="15678"/>
    <cellStyle name="Normal 60 3 2 2 3" xfId="11547"/>
    <cellStyle name="Normal 60 3 2 3" xfId="5353"/>
    <cellStyle name="Normal 60 3 2 3 2" xfId="13613"/>
    <cellStyle name="Normal 60 3 2 4" xfId="9482"/>
    <cellStyle name="Normal 60 3 3" xfId="1894"/>
    <cellStyle name="Normal 60 3 3 2" xfId="3970"/>
    <cellStyle name="Normal 60 3 3 2 2" xfId="8102"/>
    <cellStyle name="Normal 60 3 3 2 2 2" xfId="16362"/>
    <cellStyle name="Normal 60 3 3 2 3" xfId="12231"/>
    <cellStyle name="Normal 60 3 3 3" xfId="6037"/>
    <cellStyle name="Normal 60 3 3 3 2" xfId="14297"/>
    <cellStyle name="Normal 60 3 3 4" xfId="10166"/>
    <cellStyle name="Normal 60 3 4" xfId="2593"/>
    <cellStyle name="Normal 60 3 4 2" xfId="6726"/>
    <cellStyle name="Normal 60 3 4 2 2" xfId="14986"/>
    <cellStyle name="Normal 60 3 4 3" xfId="10855"/>
    <cellStyle name="Normal 60 3 5" xfId="4661"/>
    <cellStyle name="Normal 60 3 5 2" xfId="12921"/>
    <cellStyle name="Normal 60 3 6" xfId="8790"/>
    <cellStyle name="Normal 60 4" xfId="761"/>
    <cellStyle name="Normal 60 4 2" xfId="2842"/>
    <cellStyle name="Normal 60 4 2 2" xfId="6974"/>
    <cellStyle name="Normal 60 4 2 2 2" xfId="15234"/>
    <cellStyle name="Normal 60 4 2 3" xfId="11103"/>
    <cellStyle name="Normal 60 4 3" xfId="4909"/>
    <cellStyle name="Normal 60 4 3 2" xfId="13169"/>
    <cellStyle name="Normal 60 4 4" xfId="9038"/>
    <cellStyle name="Normal 60 5" xfId="1452"/>
    <cellStyle name="Normal 60 5 2" xfId="3530"/>
    <cellStyle name="Normal 60 5 2 2" xfId="7662"/>
    <cellStyle name="Normal 60 5 2 2 2" xfId="15922"/>
    <cellStyle name="Normal 60 5 2 3" xfId="11791"/>
    <cellStyle name="Normal 60 5 3" xfId="5597"/>
    <cellStyle name="Normal 60 5 3 2" xfId="13857"/>
    <cellStyle name="Normal 60 5 4" xfId="9726"/>
    <cellStyle name="Normal 60 6" xfId="2150"/>
    <cellStyle name="Normal 60 6 2" xfId="6286"/>
    <cellStyle name="Normal 60 6 2 2" xfId="14546"/>
    <cellStyle name="Normal 60 6 3" xfId="10415"/>
    <cellStyle name="Normal 60 7" xfId="4220"/>
    <cellStyle name="Normal 60 7 2" xfId="12481"/>
    <cellStyle name="Normal 60 8" xfId="8350"/>
    <cellStyle name="Normal 61" xfId="61"/>
    <cellStyle name="Normal 61 2" xfId="288"/>
    <cellStyle name="Normal 61 2 2" xfId="985"/>
    <cellStyle name="Normal 61 2 2 2" xfId="3063"/>
    <cellStyle name="Normal 61 2 2 2 2" xfId="7195"/>
    <cellStyle name="Normal 61 2 2 2 2 2" xfId="15455"/>
    <cellStyle name="Normal 61 2 2 2 3" xfId="11324"/>
    <cellStyle name="Normal 61 2 2 3" xfId="5130"/>
    <cellStyle name="Normal 61 2 2 3 2" xfId="13390"/>
    <cellStyle name="Normal 61 2 2 4" xfId="9259"/>
    <cellStyle name="Normal 61 2 3" xfId="1675"/>
    <cellStyle name="Normal 61 2 3 2" xfId="3751"/>
    <cellStyle name="Normal 61 2 3 2 2" xfId="7883"/>
    <cellStyle name="Normal 61 2 3 2 2 2" xfId="16143"/>
    <cellStyle name="Normal 61 2 3 2 3" xfId="12012"/>
    <cellStyle name="Normal 61 2 3 3" xfId="5818"/>
    <cellStyle name="Normal 61 2 3 3 2" xfId="14078"/>
    <cellStyle name="Normal 61 2 3 4" xfId="9947"/>
    <cellStyle name="Normal 61 2 4" xfId="2372"/>
    <cellStyle name="Normal 61 2 4 2" xfId="6507"/>
    <cellStyle name="Normal 61 2 4 2 2" xfId="14767"/>
    <cellStyle name="Normal 61 2 4 3" xfId="10636"/>
    <cellStyle name="Normal 61 2 5" xfId="4442"/>
    <cellStyle name="Normal 61 2 5 2" xfId="12702"/>
    <cellStyle name="Normal 61 2 6" xfId="8571"/>
    <cellStyle name="Normal 61 3" xfId="512"/>
    <cellStyle name="Normal 61 3 2" xfId="1209"/>
    <cellStyle name="Normal 61 3 2 2" xfId="3287"/>
    <cellStyle name="Normal 61 3 2 2 2" xfId="7419"/>
    <cellStyle name="Normal 61 3 2 2 2 2" xfId="15679"/>
    <cellStyle name="Normal 61 3 2 2 3" xfId="11548"/>
    <cellStyle name="Normal 61 3 2 3" xfId="5354"/>
    <cellStyle name="Normal 61 3 2 3 2" xfId="13614"/>
    <cellStyle name="Normal 61 3 2 4" xfId="9483"/>
    <cellStyle name="Normal 61 3 3" xfId="1895"/>
    <cellStyle name="Normal 61 3 3 2" xfId="3971"/>
    <cellStyle name="Normal 61 3 3 2 2" xfId="8103"/>
    <cellStyle name="Normal 61 3 3 2 2 2" xfId="16363"/>
    <cellStyle name="Normal 61 3 3 2 3" xfId="12232"/>
    <cellStyle name="Normal 61 3 3 3" xfId="6038"/>
    <cellStyle name="Normal 61 3 3 3 2" xfId="14298"/>
    <cellStyle name="Normal 61 3 3 4" xfId="10167"/>
    <cellStyle name="Normal 61 3 4" xfId="2594"/>
    <cellStyle name="Normal 61 3 4 2" xfId="6727"/>
    <cellStyle name="Normal 61 3 4 2 2" xfId="14987"/>
    <cellStyle name="Normal 61 3 4 3" xfId="10856"/>
    <cellStyle name="Normal 61 3 5" xfId="4662"/>
    <cellStyle name="Normal 61 3 5 2" xfId="12922"/>
    <cellStyle name="Normal 61 3 6" xfId="8791"/>
    <cellStyle name="Normal 61 4" xfId="762"/>
    <cellStyle name="Normal 61 4 2" xfId="2843"/>
    <cellStyle name="Normal 61 4 2 2" xfId="6975"/>
    <cellStyle name="Normal 61 4 2 2 2" xfId="15235"/>
    <cellStyle name="Normal 61 4 2 3" xfId="11104"/>
    <cellStyle name="Normal 61 4 3" xfId="4910"/>
    <cellStyle name="Normal 61 4 3 2" xfId="13170"/>
    <cellStyle name="Normal 61 4 4" xfId="9039"/>
    <cellStyle name="Normal 61 5" xfId="1453"/>
    <cellStyle name="Normal 61 5 2" xfId="3531"/>
    <cellStyle name="Normal 61 5 2 2" xfId="7663"/>
    <cellStyle name="Normal 61 5 2 2 2" xfId="15923"/>
    <cellStyle name="Normal 61 5 2 3" xfId="11792"/>
    <cellStyle name="Normal 61 5 3" xfId="5598"/>
    <cellStyle name="Normal 61 5 3 2" xfId="13858"/>
    <cellStyle name="Normal 61 5 4" xfId="9727"/>
    <cellStyle name="Normal 61 6" xfId="2151"/>
    <cellStyle name="Normal 61 6 2" xfId="6287"/>
    <cellStyle name="Normal 61 6 2 2" xfId="14547"/>
    <cellStyle name="Normal 61 6 3" xfId="10416"/>
    <cellStyle name="Normal 61 7" xfId="4221"/>
    <cellStyle name="Normal 61 7 2" xfId="12482"/>
    <cellStyle name="Normal 61 8" xfId="8351"/>
    <cellStyle name="Normal 62" xfId="62"/>
    <cellStyle name="Normal 62 2" xfId="289"/>
    <cellStyle name="Normal 62 2 2" xfId="986"/>
    <cellStyle name="Normal 62 2 2 2" xfId="3064"/>
    <cellStyle name="Normal 62 2 2 2 2" xfId="7196"/>
    <cellStyle name="Normal 62 2 2 2 2 2" xfId="15456"/>
    <cellStyle name="Normal 62 2 2 2 3" xfId="11325"/>
    <cellStyle name="Normal 62 2 2 3" xfId="5131"/>
    <cellStyle name="Normal 62 2 2 3 2" xfId="13391"/>
    <cellStyle name="Normal 62 2 2 4" xfId="9260"/>
    <cellStyle name="Normal 62 2 3" xfId="1676"/>
    <cellStyle name="Normal 62 2 3 2" xfId="3752"/>
    <cellStyle name="Normal 62 2 3 2 2" xfId="7884"/>
    <cellStyle name="Normal 62 2 3 2 2 2" xfId="16144"/>
    <cellStyle name="Normal 62 2 3 2 3" xfId="12013"/>
    <cellStyle name="Normal 62 2 3 3" xfId="5819"/>
    <cellStyle name="Normal 62 2 3 3 2" xfId="14079"/>
    <cellStyle name="Normal 62 2 3 4" xfId="9948"/>
    <cellStyle name="Normal 62 2 4" xfId="2373"/>
    <cellStyle name="Normal 62 2 4 2" xfId="6508"/>
    <cellStyle name="Normal 62 2 4 2 2" xfId="14768"/>
    <cellStyle name="Normal 62 2 4 3" xfId="10637"/>
    <cellStyle name="Normal 62 2 5" xfId="4443"/>
    <cellStyle name="Normal 62 2 5 2" xfId="12703"/>
    <cellStyle name="Normal 62 2 6" xfId="8572"/>
    <cellStyle name="Normal 62 3" xfId="513"/>
    <cellStyle name="Normal 62 3 2" xfId="1210"/>
    <cellStyle name="Normal 62 3 2 2" xfId="3288"/>
    <cellStyle name="Normal 62 3 2 2 2" xfId="7420"/>
    <cellStyle name="Normal 62 3 2 2 2 2" xfId="15680"/>
    <cellStyle name="Normal 62 3 2 2 3" xfId="11549"/>
    <cellStyle name="Normal 62 3 2 3" xfId="5355"/>
    <cellStyle name="Normal 62 3 2 3 2" xfId="13615"/>
    <cellStyle name="Normal 62 3 2 4" xfId="9484"/>
    <cellStyle name="Normal 62 3 3" xfId="1896"/>
    <cellStyle name="Normal 62 3 3 2" xfId="3972"/>
    <cellStyle name="Normal 62 3 3 2 2" xfId="8104"/>
    <cellStyle name="Normal 62 3 3 2 2 2" xfId="16364"/>
    <cellStyle name="Normal 62 3 3 2 3" xfId="12233"/>
    <cellStyle name="Normal 62 3 3 3" xfId="6039"/>
    <cellStyle name="Normal 62 3 3 3 2" xfId="14299"/>
    <cellStyle name="Normal 62 3 3 4" xfId="10168"/>
    <cellStyle name="Normal 62 3 4" xfId="2595"/>
    <cellStyle name="Normal 62 3 4 2" xfId="6728"/>
    <cellStyle name="Normal 62 3 4 2 2" xfId="14988"/>
    <cellStyle name="Normal 62 3 4 3" xfId="10857"/>
    <cellStyle name="Normal 62 3 5" xfId="4663"/>
    <cellStyle name="Normal 62 3 5 2" xfId="12923"/>
    <cellStyle name="Normal 62 3 6" xfId="8792"/>
    <cellStyle name="Normal 62 4" xfId="763"/>
    <cellStyle name="Normal 62 4 2" xfId="2844"/>
    <cellStyle name="Normal 62 4 2 2" xfId="6976"/>
    <cellStyle name="Normal 62 4 2 2 2" xfId="15236"/>
    <cellStyle name="Normal 62 4 2 3" xfId="11105"/>
    <cellStyle name="Normal 62 4 3" xfId="4911"/>
    <cellStyle name="Normal 62 4 3 2" xfId="13171"/>
    <cellStyle name="Normal 62 4 4" xfId="9040"/>
    <cellStyle name="Normal 62 5" xfId="1454"/>
    <cellStyle name="Normal 62 5 2" xfId="3532"/>
    <cellStyle name="Normal 62 5 2 2" xfId="7664"/>
    <cellStyle name="Normal 62 5 2 2 2" xfId="15924"/>
    <cellStyle name="Normal 62 5 2 3" xfId="11793"/>
    <cellStyle name="Normal 62 5 3" xfId="5599"/>
    <cellStyle name="Normal 62 5 3 2" xfId="13859"/>
    <cellStyle name="Normal 62 5 4" xfId="9728"/>
    <cellStyle name="Normal 62 6" xfId="2152"/>
    <cellStyle name="Normal 62 6 2" xfId="6288"/>
    <cellStyle name="Normal 62 6 2 2" xfId="14548"/>
    <cellStyle name="Normal 62 6 3" xfId="10417"/>
    <cellStyle name="Normal 62 7" xfId="4222"/>
    <cellStyle name="Normal 62 7 2" xfId="12483"/>
    <cellStyle name="Normal 62 8" xfId="8352"/>
    <cellStyle name="Normal 63" xfId="63"/>
    <cellStyle name="Normal 63 2" xfId="290"/>
    <cellStyle name="Normal 63 2 2" xfId="987"/>
    <cellStyle name="Normal 63 2 2 2" xfId="3065"/>
    <cellStyle name="Normal 63 2 2 2 2" xfId="7197"/>
    <cellStyle name="Normal 63 2 2 2 2 2" xfId="15457"/>
    <cellStyle name="Normal 63 2 2 2 3" xfId="11326"/>
    <cellStyle name="Normal 63 2 2 3" xfId="5132"/>
    <cellStyle name="Normal 63 2 2 3 2" xfId="13392"/>
    <cellStyle name="Normal 63 2 2 4" xfId="9261"/>
    <cellStyle name="Normal 63 2 3" xfId="1677"/>
    <cellStyle name="Normal 63 2 3 2" xfId="3753"/>
    <cellStyle name="Normal 63 2 3 2 2" xfId="7885"/>
    <cellStyle name="Normal 63 2 3 2 2 2" xfId="16145"/>
    <cellStyle name="Normal 63 2 3 2 3" xfId="12014"/>
    <cellStyle name="Normal 63 2 3 3" xfId="5820"/>
    <cellStyle name="Normal 63 2 3 3 2" xfId="14080"/>
    <cellStyle name="Normal 63 2 3 4" xfId="9949"/>
    <cellStyle name="Normal 63 2 4" xfId="2374"/>
    <cellStyle name="Normal 63 2 4 2" xfId="6509"/>
    <cellStyle name="Normal 63 2 4 2 2" xfId="14769"/>
    <cellStyle name="Normal 63 2 4 3" xfId="10638"/>
    <cellStyle name="Normal 63 2 5" xfId="4444"/>
    <cellStyle name="Normal 63 2 5 2" xfId="12704"/>
    <cellStyle name="Normal 63 2 6" xfId="8573"/>
    <cellStyle name="Normal 63 3" xfId="514"/>
    <cellStyle name="Normal 63 3 2" xfId="1211"/>
    <cellStyle name="Normal 63 3 2 2" xfId="3289"/>
    <cellStyle name="Normal 63 3 2 2 2" xfId="7421"/>
    <cellStyle name="Normal 63 3 2 2 2 2" xfId="15681"/>
    <cellStyle name="Normal 63 3 2 2 3" xfId="11550"/>
    <cellStyle name="Normal 63 3 2 3" xfId="5356"/>
    <cellStyle name="Normal 63 3 2 3 2" xfId="13616"/>
    <cellStyle name="Normal 63 3 2 4" xfId="9485"/>
    <cellStyle name="Normal 63 3 3" xfId="1897"/>
    <cellStyle name="Normal 63 3 3 2" xfId="3973"/>
    <cellStyle name="Normal 63 3 3 2 2" xfId="8105"/>
    <cellStyle name="Normal 63 3 3 2 2 2" xfId="16365"/>
    <cellStyle name="Normal 63 3 3 2 3" xfId="12234"/>
    <cellStyle name="Normal 63 3 3 3" xfId="6040"/>
    <cellStyle name="Normal 63 3 3 3 2" xfId="14300"/>
    <cellStyle name="Normal 63 3 3 4" xfId="10169"/>
    <cellStyle name="Normal 63 3 4" xfId="2596"/>
    <cellStyle name="Normal 63 3 4 2" xfId="6729"/>
    <cellStyle name="Normal 63 3 4 2 2" xfId="14989"/>
    <cellStyle name="Normal 63 3 4 3" xfId="10858"/>
    <cellStyle name="Normal 63 3 5" xfId="4664"/>
    <cellStyle name="Normal 63 3 5 2" xfId="12924"/>
    <cellStyle name="Normal 63 3 6" xfId="8793"/>
    <cellStyle name="Normal 63 4" xfId="764"/>
    <cellStyle name="Normal 63 4 2" xfId="2845"/>
    <cellStyle name="Normal 63 4 2 2" xfId="6977"/>
    <cellStyle name="Normal 63 4 2 2 2" xfId="15237"/>
    <cellStyle name="Normal 63 4 2 3" xfId="11106"/>
    <cellStyle name="Normal 63 4 3" xfId="4912"/>
    <cellStyle name="Normal 63 4 3 2" xfId="13172"/>
    <cellStyle name="Normal 63 4 4" xfId="9041"/>
    <cellStyle name="Normal 63 5" xfId="1455"/>
    <cellStyle name="Normal 63 5 2" xfId="3533"/>
    <cellStyle name="Normal 63 5 2 2" xfId="7665"/>
    <cellStyle name="Normal 63 5 2 2 2" xfId="15925"/>
    <cellStyle name="Normal 63 5 2 3" xfId="11794"/>
    <cellStyle name="Normal 63 5 3" xfId="5600"/>
    <cellStyle name="Normal 63 5 3 2" xfId="13860"/>
    <cellStyle name="Normal 63 5 4" xfId="9729"/>
    <cellStyle name="Normal 63 6" xfId="2153"/>
    <cellStyle name="Normal 63 6 2" xfId="6289"/>
    <cellStyle name="Normal 63 6 2 2" xfId="14549"/>
    <cellStyle name="Normal 63 6 3" xfId="10418"/>
    <cellStyle name="Normal 63 7" xfId="4223"/>
    <cellStyle name="Normal 63 7 2" xfId="12484"/>
    <cellStyle name="Normal 63 8" xfId="8353"/>
    <cellStyle name="Normal 64" xfId="64"/>
    <cellStyle name="Normal 64 2" xfId="291"/>
    <cellStyle name="Normal 64 2 2" xfId="988"/>
    <cellStyle name="Normal 64 2 2 2" xfId="3066"/>
    <cellStyle name="Normal 64 2 2 2 2" xfId="7198"/>
    <cellStyle name="Normal 64 2 2 2 2 2" xfId="15458"/>
    <cellStyle name="Normal 64 2 2 2 3" xfId="11327"/>
    <cellStyle name="Normal 64 2 2 3" xfId="5133"/>
    <cellStyle name="Normal 64 2 2 3 2" xfId="13393"/>
    <cellStyle name="Normal 64 2 2 4" xfId="9262"/>
    <cellStyle name="Normal 64 2 3" xfId="1678"/>
    <cellStyle name="Normal 64 2 3 2" xfId="3754"/>
    <cellStyle name="Normal 64 2 3 2 2" xfId="7886"/>
    <cellStyle name="Normal 64 2 3 2 2 2" xfId="16146"/>
    <cellStyle name="Normal 64 2 3 2 3" xfId="12015"/>
    <cellStyle name="Normal 64 2 3 3" xfId="5821"/>
    <cellStyle name="Normal 64 2 3 3 2" xfId="14081"/>
    <cellStyle name="Normal 64 2 3 4" xfId="9950"/>
    <cellStyle name="Normal 64 2 4" xfId="2375"/>
    <cellStyle name="Normal 64 2 4 2" xfId="6510"/>
    <cellStyle name="Normal 64 2 4 2 2" xfId="14770"/>
    <cellStyle name="Normal 64 2 4 3" xfId="10639"/>
    <cellStyle name="Normal 64 2 5" xfId="4445"/>
    <cellStyle name="Normal 64 2 5 2" xfId="12705"/>
    <cellStyle name="Normal 64 2 6" xfId="8574"/>
    <cellStyle name="Normal 64 3" xfId="515"/>
    <cellStyle name="Normal 64 3 2" xfId="1212"/>
    <cellStyle name="Normal 64 3 2 2" xfId="3290"/>
    <cellStyle name="Normal 64 3 2 2 2" xfId="7422"/>
    <cellStyle name="Normal 64 3 2 2 2 2" xfId="15682"/>
    <cellStyle name="Normal 64 3 2 2 3" xfId="11551"/>
    <cellStyle name="Normal 64 3 2 3" xfId="5357"/>
    <cellStyle name="Normal 64 3 2 3 2" xfId="13617"/>
    <cellStyle name="Normal 64 3 2 4" xfId="9486"/>
    <cellStyle name="Normal 64 3 3" xfId="1898"/>
    <cellStyle name="Normal 64 3 3 2" xfId="3974"/>
    <cellStyle name="Normal 64 3 3 2 2" xfId="8106"/>
    <cellStyle name="Normal 64 3 3 2 2 2" xfId="16366"/>
    <cellStyle name="Normal 64 3 3 2 3" xfId="12235"/>
    <cellStyle name="Normal 64 3 3 3" xfId="6041"/>
    <cellStyle name="Normal 64 3 3 3 2" xfId="14301"/>
    <cellStyle name="Normal 64 3 3 4" xfId="10170"/>
    <cellStyle name="Normal 64 3 4" xfId="2597"/>
    <cellStyle name="Normal 64 3 4 2" xfId="6730"/>
    <cellStyle name="Normal 64 3 4 2 2" xfId="14990"/>
    <cellStyle name="Normal 64 3 4 3" xfId="10859"/>
    <cellStyle name="Normal 64 3 5" xfId="4665"/>
    <cellStyle name="Normal 64 3 5 2" xfId="12925"/>
    <cellStyle name="Normal 64 3 6" xfId="8794"/>
    <cellStyle name="Normal 64 4" xfId="765"/>
    <cellStyle name="Normal 64 4 2" xfId="2846"/>
    <cellStyle name="Normal 64 4 2 2" xfId="6978"/>
    <cellStyle name="Normal 64 4 2 2 2" xfId="15238"/>
    <cellStyle name="Normal 64 4 2 3" xfId="11107"/>
    <cellStyle name="Normal 64 4 3" xfId="4913"/>
    <cellStyle name="Normal 64 4 3 2" xfId="13173"/>
    <cellStyle name="Normal 64 4 4" xfId="9042"/>
    <cellStyle name="Normal 64 5" xfId="1456"/>
    <cellStyle name="Normal 64 5 2" xfId="3534"/>
    <cellStyle name="Normal 64 5 2 2" xfId="7666"/>
    <cellStyle name="Normal 64 5 2 2 2" xfId="15926"/>
    <cellStyle name="Normal 64 5 2 3" xfId="11795"/>
    <cellStyle name="Normal 64 5 3" xfId="5601"/>
    <cellStyle name="Normal 64 5 3 2" xfId="13861"/>
    <cellStyle name="Normal 64 5 4" xfId="9730"/>
    <cellStyle name="Normal 64 6" xfId="2154"/>
    <cellStyle name="Normal 64 6 2" xfId="6290"/>
    <cellStyle name="Normal 64 6 2 2" xfId="14550"/>
    <cellStyle name="Normal 64 6 3" xfId="10419"/>
    <cellStyle name="Normal 64 7" xfId="4224"/>
    <cellStyle name="Normal 64 7 2" xfId="12485"/>
    <cellStyle name="Normal 64 8" xfId="8354"/>
    <cellStyle name="Normal 65" xfId="65"/>
    <cellStyle name="Normal 65 2" xfId="292"/>
    <cellStyle name="Normal 65 2 2" xfId="989"/>
    <cellStyle name="Normal 65 2 2 2" xfId="3067"/>
    <cellStyle name="Normal 65 2 2 2 2" xfId="7199"/>
    <cellStyle name="Normal 65 2 2 2 2 2" xfId="15459"/>
    <cellStyle name="Normal 65 2 2 2 3" xfId="11328"/>
    <cellStyle name="Normal 65 2 2 3" xfId="5134"/>
    <cellStyle name="Normal 65 2 2 3 2" xfId="13394"/>
    <cellStyle name="Normal 65 2 2 4" xfId="9263"/>
    <cellStyle name="Normal 65 2 3" xfId="1679"/>
    <cellStyle name="Normal 65 2 3 2" xfId="3755"/>
    <cellStyle name="Normal 65 2 3 2 2" xfId="7887"/>
    <cellStyle name="Normal 65 2 3 2 2 2" xfId="16147"/>
    <cellStyle name="Normal 65 2 3 2 3" xfId="12016"/>
    <cellStyle name="Normal 65 2 3 3" xfId="5822"/>
    <cellStyle name="Normal 65 2 3 3 2" xfId="14082"/>
    <cellStyle name="Normal 65 2 3 4" xfId="9951"/>
    <cellStyle name="Normal 65 2 4" xfId="2376"/>
    <cellStyle name="Normal 65 2 4 2" xfId="6511"/>
    <cellStyle name="Normal 65 2 4 2 2" xfId="14771"/>
    <cellStyle name="Normal 65 2 4 3" xfId="10640"/>
    <cellStyle name="Normal 65 2 5" xfId="4446"/>
    <cellStyle name="Normal 65 2 5 2" xfId="12706"/>
    <cellStyle name="Normal 65 2 6" xfId="8575"/>
    <cellStyle name="Normal 65 3" xfId="516"/>
    <cellStyle name="Normal 65 3 2" xfId="1213"/>
    <cellStyle name="Normal 65 3 2 2" xfId="3291"/>
    <cellStyle name="Normal 65 3 2 2 2" xfId="7423"/>
    <cellStyle name="Normal 65 3 2 2 2 2" xfId="15683"/>
    <cellStyle name="Normal 65 3 2 2 3" xfId="11552"/>
    <cellStyle name="Normal 65 3 2 3" xfId="5358"/>
    <cellStyle name="Normal 65 3 2 3 2" xfId="13618"/>
    <cellStyle name="Normal 65 3 2 4" xfId="9487"/>
    <cellStyle name="Normal 65 3 3" xfId="1899"/>
    <cellStyle name="Normal 65 3 3 2" xfId="3975"/>
    <cellStyle name="Normal 65 3 3 2 2" xfId="8107"/>
    <cellStyle name="Normal 65 3 3 2 2 2" xfId="16367"/>
    <cellStyle name="Normal 65 3 3 2 3" xfId="12236"/>
    <cellStyle name="Normal 65 3 3 3" xfId="6042"/>
    <cellStyle name="Normal 65 3 3 3 2" xfId="14302"/>
    <cellStyle name="Normal 65 3 3 4" xfId="10171"/>
    <cellStyle name="Normal 65 3 4" xfId="2598"/>
    <cellStyle name="Normal 65 3 4 2" xfId="6731"/>
    <cellStyle name="Normal 65 3 4 2 2" xfId="14991"/>
    <cellStyle name="Normal 65 3 4 3" xfId="10860"/>
    <cellStyle name="Normal 65 3 5" xfId="4666"/>
    <cellStyle name="Normal 65 3 5 2" xfId="12926"/>
    <cellStyle name="Normal 65 3 6" xfId="8795"/>
    <cellStyle name="Normal 65 4" xfId="766"/>
    <cellStyle name="Normal 65 4 2" xfId="2847"/>
    <cellStyle name="Normal 65 4 2 2" xfId="6979"/>
    <cellStyle name="Normal 65 4 2 2 2" xfId="15239"/>
    <cellStyle name="Normal 65 4 2 3" xfId="11108"/>
    <cellStyle name="Normal 65 4 3" xfId="4914"/>
    <cellStyle name="Normal 65 4 3 2" xfId="13174"/>
    <cellStyle name="Normal 65 4 4" xfId="9043"/>
    <cellStyle name="Normal 65 5" xfId="1457"/>
    <cellStyle name="Normal 65 5 2" xfId="3535"/>
    <cellStyle name="Normal 65 5 2 2" xfId="7667"/>
    <cellStyle name="Normal 65 5 2 2 2" xfId="15927"/>
    <cellStyle name="Normal 65 5 2 3" xfId="11796"/>
    <cellStyle name="Normal 65 5 3" xfId="5602"/>
    <cellStyle name="Normal 65 5 3 2" xfId="13862"/>
    <cellStyle name="Normal 65 5 4" xfId="9731"/>
    <cellStyle name="Normal 65 6" xfId="2155"/>
    <cellStyle name="Normal 65 6 2" xfId="6291"/>
    <cellStyle name="Normal 65 6 2 2" xfId="14551"/>
    <cellStyle name="Normal 65 6 3" xfId="10420"/>
    <cellStyle name="Normal 65 7" xfId="4225"/>
    <cellStyle name="Normal 65 7 2" xfId="12486"/>
    <cellStyle name="Normal 65 8" xfId="8355"/>
    <cellStyle name="Normal 66" xfId="66"/>
    <cellStyle name="Normal 66 2" xfId="293"/>
    <cellStyle name="Normal 66 2 2" xfId="990"/>
    <cellStyle name="Normal 66 2 2 2" xfId="3068"/>
    <cellStyle name="Normal 66 2 2 2 2" xfId="7200"/>
    <cellStyle name="Normal 66 2 2 2 2 2" xfId="15460"/>
    <cellStyle name="Normal 66 2 2 2 3" xfId="11329"/>
    <cellStyle name="Normal 66 2 2 3" xfId="5135"/>
    <cellStyle name="Normal 66 2 2 3 2" xfId="13395"/>
    <cellStyle name="Normal 66 2 2 4" xfId="9264"/>
    <cellStyle name="Normal 66 2 3" xfId="1680"/>
    <cellStyle name="Normal 66 2 3 2" xfId="3756"/>
    <cellStyle name="Normal 66 2 3 2 2" xfId="7888"/>
    <cellStyle name="Normal 66 2 3 2 2 2" xfId="16148"/>
    <cellStyle name="Normal 66 2 3 2 3" xfId="12017"/>
    <cellStyle name="Normal 66 2 3 3" xfId="5823"/>
    <cellStyle name="Normal 66 2 3 3 2" xfId="14083"/>
    <cellStyle name="Normal 66 2 3 4" xfId="9952"/>
    <cellStyle name="Normal 66 2 4" xfId="2377"/>
    <cellStyle name="Normal 66 2 4 2" xfId="6512"/>
    <cellStyle name="Normal 66 2 4 2 2" xfId="14772"/>
    <cellStyle name="Normal 66 2 4 3" xfId="10641"/>
    <cellStyle name="Normal 66 2 5" xfId="4447"/>
    <cellStyle name="Normal 66 2 5 2" xfId="12707"/>
    <cellStyle name="Normal 66 2 6" xfId="8576"/>
    <cellStyle name="Normal 66 3" xfId="517"/>
    <cellStyle name="Normal 66 3 2" xfId="1214"/>
    <cellStyle name="Normal 66 3 2 2" xfId="3292"/>
    <cellStyle name="Normal 66 3 2 2 2" xfId="7424"/>
    <cellStyle name="Normal 66 3 2 2 2 2" xfId="15684"/>
    <cellStyle name="Normal 66 3 2 2 3" xfId="11553"/>
    <cellStyle name="Normal 66 3 2 3" xfId="5359"/>
    <cellStyle name="Normal 66 3 2 3 2" xfId="13619"/>
    <cellStyle name="Normal 66 3 2 4" xfId="9488"/>
    <cellStyle name="Normal 66 3 3" xfId="1900"/>
    <cellStyle name="Normal 66 3 3 2" xfId="3976"/>
    <cellStyle name="Normal 66 3 3 2 2" xfId="8108"/>
    <cellStyle name="Normal 66 3 3 2 2 2" xfId="16368"/>
    <cellStyle name="Normal 66 3 3 2 3" xfId="12237"/>
    <cellStyle name="Normal 66 3 3 3" xfId="6043"/>
    <cellStyle name="Normal 66 3 3 3 2" xfId="14303"/>
    <cellStyle name="Normal 66 3 3 4" xfId="10172"/>
    <cellStyle name="Normal 66 3 4" xfId="2599"/>
    <cellStyle name="Normal 66 3 4 2" xfId="6732"/>
    <cellStyle name="Normal 66 3 4 2 2" xfId="14992"/>
    <cellStyle name="Normal 66 3 4 3" xfId="10861"/>
    <cellStyle name="Normal 66 3 5" xfId="4667"/>
    <cellStyle name="Normal 66 3 5 2" xfId="12927"/>
    <cellStyle name="Normal 66 3 6" xfId="8796"/>
    <cellStyle name="Normal 66 4" xfId="767"/>
    <cellStyle name="Normal 66 4 2" xfId="2848"/>
    <cellStyle name="Normal 66 4 2 2" xfId="6980"/>
    <cellStyle name="Normal 66 4 2 2 2" xfId="15240"/>
    <cellStyle name="Normal 66 4 2 3" xfId="11109"/>
    <cellStyle name="Normal 66 4 3" xfId="4915"/>
    <cellStyle name="Normal 66 4 3 2" xfId="13175"/>
    <cellStyle name="Normal 66 4 4" xfId="9044"/>
    <cellStyle name="Normal 66 5" xfId="1458"/>
    <cellStyle name="Normal 66 5 2" xfId="3536"/>
    <cellStyle name="Normal 66 5 2 2" xfId="7668"/>
    <cellStyle name="Normal 66 5 2 2 2" xfId="15928"/>
    <cellStyle name="Normal 66 5 2 3" xfId="11797"/>
    <cellStyle name="Normal 66 5 3" xfId="5603"/>
    <cellStyle name="Normal 66 5 3 2" xfId="13863"/>
    <cellStyle name="Normal 66 5 4" xfId="9732"/>
    <cellStyle name="Normal 66 6" xfId="2156"/>
    <cellStyle name="Normal 66 6 2" xfId="6292"/>
    <cellStyle name="Normal 66 6 2 2" xfId="14552"/>
    <cellStyle name="Normal 66 6 3" xfId="10421"/>
    <cellStyle name="Normal 66 7" xfId="4226"/>
    <cellStyle name="Normal 66 7 2" xfId="12487"/>
    <cellStyle name="Normal 66 8" xfId="8356"/>
    <cellStyle name="Normal 67" xfId="67"/>
    <cellStyle name="Normal 67 2" xfId="294"/>
    <cellStyle name="Normal 67 2 2" xfId="991"/>
    <cellStyle name="Normal 67 2 2 2" xfId="3069"/>
    <cellStyle name="Normal 67 2 2 2 2" xfId="7201"/>
    <cellStyle name="Normal 67 2 2 2 2 2" xfId="15461"/>
    <cellStyle name="Normal 67 2 2 2 3" xfId="11330"/>
    <cellStyle name="Normal 67 2 2 3" xfId="5136"/>
    <cellStyle name="Normal 67 2 2 3 2" xfId="13396"/>
    <cellStyle name="Normal 67 2 2 4" xfId="9265"/>
    <cellStyle name="Normal 67 2 3" xfId="1681"/>
    <cellStyle name="Normal 67 2 3 2" xfId="3757"/>
    <cellStyle name="Normal 67 2 3 2 2" xfId="7889"/>
    <cellStyle name="Normal 67 2 3 2 2 2" xfId="16149"/>
    <cellStyle name="Normal 67 2 3 2 3" xfId="12018"/>
    <cellStyle name="Normal 67 2 3 3" xfId="5824"/>
    <cellStyle name="Normal 67 2 3 3 2" xfId="14084"/>
    <cellStyle name="Normal 67 2 3 4" xfId="9953"/>
    <cellStyle name="Normal 67 2 4" xfId="2378"/>
    <cellStyle name="Normal 67 2 4 2" xfId="6513"/>
    <cellStyle name="Normal 67 2 4 2 2" xfId="14773"/>
    <cellStyle name="Normal 67 2 4 3" xfId="10642"/>
    <cellStyle name="Normal 67 2 5" xfId="4448"/>
    <cellStyle name="Normal 67 2 5 2" xfId="12708"/>
    <cellStyle name="Normal 67 2 6" xfId="8577"/>
    <cellStyle name="Normal 67 3" xfId="518"/>
    <cellStyle name="Normal 67 3 2" xfId="1215"/>
    <cellStyle name="Normal 67 3 2 2" xfId="3293"/>
    <cellStyle name="Normal 67 3 2 2 2" xfId="7425"/>
    <cellStyle name="Normal 67 3 2 2 2 2" xfId="15685"/>
    <cellStyle name="Normal 67 3 2 2 3" xfId="11554"/>
    <cellStyle name="Normal 67 3 2 3" xfId="5360"/>
    <cellStyle name="Normal 67 3 2 3 2" xfId="13620"/>
    <cellStyle name="Normal 67 3 2 4" xfId="9489"/>
    <cellStyle name="Normal 67 3 3" xfId="1901"/>
    <cellStyle name="Normal 67 3 3 2" xfId="3977"/>
    <cellStyle name="Normal 67 3 3 2 2" xfId="8109"/>
    <cellStyle name="Normal 67 3 3 2 2 2" xfId="16369"/>
    <cellStyle name="Normal 67 3 3 2 3" xfId="12238"/>
    <cellStyle name="Normal 67 3 3 3" xfId="6044"/>
    <cellStyle name="Normal 67 3 3 3 2" xfId="14304"/>
    <cellStyle name="Normal 67 3 3 4" xfId="10173"/>
    <cellStyle name="Normal 67 3 4" xfId="2600"/>
    <cellStyle name="Normal 67 3 4 2" xfId="6733"/>
    <cellStyle name="Normal 67 3 4 2 2" xfId="14993"/>
    <cellStyle name="Normal 67 3 4 3" xfId="10862"/>
    <cellStyle name="Normal 67 3 5" xfId="4668"/>
    <cellStyle name="Normal 67 3 5 2" xfId="12928"/>
    <cellStyle name="Normal 67 3 6" xfId="8797"/>
    <cellStyle name="Normal 67 4" xfId="768"/>
    <cellStyle name="Normal 67 4 2" xfId="2849"/>
    <cellStyle name="Normal 67 4 2 2" xfId="6981"/>
    <cellStyle name="Normal 67 4 2 2 2" xfId="15241"/>
    <cellStyle name="Normal 67 4 2 3" xfId="11110"/>
    <cellStyle name="Normal 67 4 3" xfId="4916"/>
    <cellStyle name="Normal 67 4 3 2" xfId="13176"/>
    <cellStyle name="Normal 67 4 4" xfId="9045"/>
    <cellStyle name="Normal 67 5" xfId="1459"/>
    <cellStyle name="Normal 67 5 2" xfId="3537"/>
    <cellStyle name="Normal 67 5 2 2" xfId="7669"/>
    <cellStyle name="Normal 67 5 2 2 2" xfId="15929"/>
    <cellStyle name="Normal 67 5 2 3" xfId="11798"/>
    <cellStyle name="Normal 67 5 3" xfId="5604"/>
    <cellStyle name="Normal 67 5 3 2" xfId="13864"/>
    <cellStyle name="Normal 67 5 4" xfId="9733"/>
    <cellStyle name="Normal 67 6" xfId="2157"/>
    <cellStyle name="Normal 67 6 2" xfId="6293"/>
    <cellStyle name="Normal 67 6 2 2" xfId="14553"/>
    <cellStyle name="Normal 67 6 3" xfId="10422"/>
    <cellStyle name="Normal 67 7" xfId="4227"/>
    <cellStyle name="Normal 67 7 2" xfId="12488"/>
    <cellStyle name="Normal 67 8" xfId="8357"/>
    <cellStyle name="Normal 68" xfId="68"/>
    <cellStyle name="Normal 68 2" xfId="295"/>
    <cellStyle name="Normal 68 2 2" xfId="992"/>
    <cellStyle name="Normal 68 2 2 2" xfId="3070"/>
    <cellStyle name="Normal 68 2 2 2 2" xfId="7202"/>
    <cellStyle name="Normal 68 2 2 2 2 2" xfId="15462"/>
    <cellStyle name="Normal 68 2 2 2 3" xfId="11331"/>
    <cellStyle name="Normal 68 2 2 3" xfId="5137"/>
    <cellStyle name="Normal 68 2 2 3 2" xfId="13397"/>
    <cellStyle name="Normal 68 2 2 4" xfId="9266"/>
    <cellStyle name="Normal 68 2 3" xfId="1682"/>
    <cellStyle name="Normal 68 2 3 2" xfId="3758"/>
    <cellStyle name="Normal 68 2 3 2 2" xfId="7890"/>
    <cellStyle name="Normal 68 2 3 2 2 2" xfId="16150"/>
    <cellStyle name="Normal 68 2 3 2 3" xfId="12019"/>
    <cellStyle name="Normal 68 2 3 3" xfId="5825"/>
    <cellStyle name="Normal 68 2 3 3 2" xfId="14085"/>
    <cellStyle name="Normal 68 2 3 4" xfId="9954"/>
    <cellStyle name="Normal 68 2 4" xfId="2379"/>
    <cellStyle name="Normal 68 2 4 2" xfId="6514"/>
    <cellStyle name="Normal 68 2 4 2 2" xfId="14774"/>
    <cellStyle name="Normal 68 2 4 3" xfId="10643"/>
    <cellStyle name="Normal 68 2 5" xfId="4449"/>
    <cellStyle name="Normal 68 2 5 2" xfId="12709"/>
    <cellStyle name="Normal 68 2 6" xfId="8578"/>
    <cellStyle name="Normal 68 3" xfId="519"/>
    <cellStyle name="Normal 68 3 2" xfId="1216"/>
    <cellStyle name="Normal 68 3 2 2" xfId="3294"/>
    <cellStyle name="Normal 68 3 2 2 2" xfId="7426"/>
    <cellStyle name="Normal 68 3 2 2 2 2" xfId="15686"/>
    <cellStyle name="Normal 68 3 2 2 3" xfId="11555"/>
    <cellStyle name="Normal 68 3 2 3" xfId="5361"/>
    <cellStyle name="Normal 68 3 2 3 2" xfId="13621"/>
    <cellStyle name="Normal 68 3 2 4" xfId="9490"/>
    <cellStyle name="Normal 68 3 3" xfId="1902"/>
    <cellStyle name="Normal 68 3 3 2" xfId="3978"/>
    <cellStyle name="Normal 68 3 3 2 2" xfId="8110"/>
    <cellStyle name="Normal 68 3 3 2 2 2" xfId="16370"/>
    <cellStyle name="Normal 68 3 3 2 3" xfId="12239"/>
    <cellStyle name="Normal 68 3 3 3" xfId="6045"/>
    <cellStyle name="Normal 68 3 3 3 2" xfId="14305"/>
    <cellStyle name="Normal 68 3 3 4" xfId="10174"/>
    <cellStyle name="Normal 68 3 4" xfId="2601"/>
    <cellStyle name="Normal 68 3 4 2" xfId="6734"/>
    <cellStyle name="Normal 68 3 4 2 2" xfId="14994"/>
    <cellStyle name="Normal 68 3 4 3" xfId="10863"/>
    <cellStyle name="Normal 68 3 5" xfId="4669"/>
    <cellStyle name="Normal 68 3 5 2" xfId="12929"/>
    <cellStyle name="Normal 68 3 6" xfId="8798"/>
    <cellStyle name="Normal 68 4" xfId="769"/>
    <cellStyle name="Normal 68 4 2" xfId="2850"/>
    <cellStyle name="Normal 68 4 2 2" xfId="6982"/>
    <cellStyle name="Normal 68 4 2 2 2" xfId="15242"/>
    <cellStyle name="Normal 68 4 2 3" xfId="11111"/>
    <cellStyle name="Normal 68 4 3" xfId="4917"/>
    <cellStyle name="Normal 68 4 3 2" xfId="13177"/>
    <cellStyle name="Normal 68 4 4" xfId="9046"/>
    <cellStyle name="Normal 68 5" xfId="1460"/>
    <cellStyle name="Normal 68 5 2" xfId="3538"/>
    <cellStyle name="Normal 68 5 2 2" xfId="7670"/>
    <cellStyle name="Normal 68 5 2 2 2" xfId="15930"/>
    <cellStyle name="Normal 68 5 2 3" xfId="11799"/>
    <cellStyle name="Normal 68 5 3" xfId="5605"/>
    <cellStyle name="Normal 68 5 3 2" xfId="13865"/>
    <cellStyle name="Normal 68 5 4" xfId="9734"/>
    <cellStyle name="Normal 68 6" xfId="2158"/>
    <cellStyle name="Normal 68 6 2" xfId="6294"/>
    <cellStyle name="Normal 68 6 2 2" xfId="14554"/>
    <cellStyle name="Normal 68 6 3" xfId="10423"/>
    <cellStyle name="Normal 68 7" xfId="4228"/>
    <cellStyle name="Normal 68 7 2" xfId="12489"/>
    <cellStyle name="Normal 68 8" xfId="8358"/>
    <cellStyle name="Normal 69" xfId="69"/>
    <cellStyle name="Normal 69 2" xfId="296"/>
    <cellStyle name="Normal 69 2 2" xfId="993"/>
    <cellStyle name="Normal 69 2 2 2" xfId="3071"/>
    <cellStyle name="Normal 69 2 2 2 2" xfId="7203"/>
    <cellStyle name="Normal 69 2 2 2 2 2" xfId="15463"/>
    <cellStyle name="Normal 69 2 2 2 3" xfId="11332"/>
    <cellStyle name="Normal 69 2 2 3" xfId="5138"/>
    <cellStyle name="Normal 69 2 2 3 2" xfId="13398"/>
    <cellStyle name="Normal 69 2 2 4" xfId="9267"/>
    <cellStyle name="Normal 69 2 3" xfId="1683"/>
    <cellStyle name="Normal 69 2 3 2" xfId="3759"/>
    <cellStyle name="Normal 69 2 3 2 2" xfId="7891"/>
    <cellStyle name="Normal 69 2 3 2 2 2" xfId="16151"/>
    <cellStyle name="Normal 69 2 3 2 3" xfId="12020"/>
    <cellStyle name="Normal 69 2 3 3" xfId="5826"/>
    <cellStyle name="Normal 69 2 3 3 2" xfId="14086"/>
    <cellStyle name="Normal 69 2 3 4" xfId="9955"/>
    <cellStyle name="Normal 69 2 4" xfId="2380"/>
    <cellStyle name="Normal 69 2 4 2" xfId="6515"/>
    <cellStyle name="Normal 69 2 4 2 2" xfId="14775"/>
    <cellStyle name="Normal 69 2 4 3" xfId="10644"/>
    <cellStyle name="Normal 69 2 5" xfId="4450"/>
    <cellStyle name="Normal 69 2 5 2" xfId="12710"/>
    <cellStyle name="Normal 69 2 6" xfId="8579"/>
    <cellStyle name="Normal 69 3" xfId="520"/>
    <cellStyle name="Normal 69 3 2" xfId="1217"/>
    <cellStyle name="Normal 69 3 2 2" xfId="3295"/>
    <cellStyle name="Normal 69 3 2 2 2" xfId="7427"/>
    <cellStyle name="Normal 69 3 2 2 2 2" xfId="15687"/>
    <cellStyle name="Normal 69 3 2 2 3" xfId="11556"/>
    <cellStyle name="Normal 69 3 2 3" xfId="5362"/>
    <cellStyle name="Normal 69 3 2 3 2" xfId="13622"/>
    <cellStyle name="Normal 69 3 2 4" xfId="9491"/>
    <cellStyle name="Normal 69 3 3" xfId="1903"/>
    <cellStyle name="Normal 69 3 3 2" xfId="3979"/>
    <cellStyle name="Normal 69 3 3 2 2" xfId="8111"/>
    <cellStyle name="Normal 69 3 3 2 2 2" xfId="16371"/>
    <cellStyle name="Normal 69 3 3 2 3" xfId="12240"/>
    <cellStyle name="Normal 69 3 3 3" xfId="6046"/>
    <cellStyle name="Normal 69 3 3 3 2" xfId="14306"/>
    <cellStyle name="Normal 69 3 3 4" xfId="10175"/>
    <cellStyle name="Normal 69 3 4" xfId="2602"/>
    <cellStyle name="Normal 69 3 4 2" xfId="6735"/>
    <cellStyle name="Normal 69 3 4 2 2" xfId="14995"/>
    <cellStyle name="Normal 69 3 4 3" xfId="10864"/>
    <cellStyle name="Normal 69 3 5" xfId="4670"/>
    <cellStyle name="Normal 69 3 5 2" xfId="12930"/>
    <cellStyle name="Normal 69 3 6" xfId="8799"/>
    <cellStyle name="Normal 69 4" xfId="770"/>
    <cellStyle name="Normal 69 4 2" xfId="2851"/>
    <cellStyle name="Normal 69 4 2 2" xfId="6983"/>
    <cellStyle name="Normal 69 4 2 2 2" xfId="15243"/>
    <cellStyle name="Normal 69 4 2 3" xfId="11112"/>
    <cellStyle name="Normal 69 4 3" xfId="4918"/>
    <cellStyle name="Normal 69 4 3 2" xfId="13178"/>
    <cellStyle name="Normal 69 4 4" xfId="9047"/>
    <cellStyle name="Normal 69 5" xfId="1461"/>
    <cellStyle name="Normal 69 5 2" xfId="3539"/>
    <cellStyle name="Normal 69 5 2 2" xfId="7671"/>
    <cellStyle name="Normal 69 5 2 2 2" xfId="15931"/>
    <cellStyle name="Normal 69 5 2 3" xfId="11800"/>
    <cellStyle name="Normal 69 5 3" xfId="5606"/>
    <cellStyle name="Normal 69 5 3 2" xfId="13866"/>
    <cellStyle name="Normal 69 5 4" xfId="9735"/>
    <cellStyle name="Normal 69 6" xfId="2159"/>
    <cellStyle name="Normal 69 6 2" xfId="6295"/>
    <cellStyle name="Normal 69 6 2 2" xfId="14555"/>
    <cellStyle name="Normal 69 6 3" xfId="10424"/>
    <cellStyle name="Normal 69 7" xfId="4229"/>
    <cellStyle name="Normal 69 7 2" xfId="12490"/>
    <cellStyle name="Normal 69 8" xfId="8359"/>
    <cellStyle name="Normal 7" xfId="8"/>
    <cellStyle name="Normal 7 2" xfId="235"/>
    <cellStyle name="Normal 7 2 2" xfId="932"/>
    <cellStyle name="Normal 7 2 2 2" xfId="3010"/>
    <cellStyle name="Normal 7 2 2 2 2" xfId="7142"/>
    <cellStyle name="Normal 7 2 2 2 2 2" xfId="15402"/>
    <cellStyle name="Normal 7 2 2 2 3" xfId="11271"/>
    <cellStyle name="Normal 7 2 2 3" xfId="5077"/>
    <cellStyle name="Normal 7 2 2 3 2" xfId="13337"/>
    <cellStyle name="Normal 7 2 2 4" xfId="9206"/>
    <cellStyle name="Normal 7 2 3" xfId="1622"/>
    <cellStyle name="Normal 7 2 3 2" xfId="3698"/>
    <cellStyle name="Normal 7 2 3 2 2" xfId="7830"/>
    <cellStyle name="Normal 7 2 3 2 2 2" xfId="16090"/>
    <cellStyle name="Normal 7 2 3 2 3" xfId="11959"/>
    <cellStyle name="Normal 7 2 3 3" xfId="5765"/>
    <cellStyle name="Normal 7 2 3 3 2" xfId="14025"/>
    <cellStyle name="Normal 7 2 3 4" xfId="9894"/>
    <cellStyle name="Normal 7 2 4" xfId="2319"/>
    <cellStyle name="Normal 7 2 4 2" xfId="6454"/>
    <cellStyle name="Normal 7 2 4 2 2" xfId="14714"/>
    <cellStyle name="Normal 7 2 4 3" xfId="10583"/>
    <cellStyle name="Normal 7 2 5" xfId="4389"/>
    <cellStyle name="Normal 7 2 5 2" xfId="12649"/>
    <cellStyle name="Normal 7 2 6" xfId="8518"/>
    <cellStyle name="Normal 7 3" xfId="459"/>
    <cellStyle name="Normal 7 3 2" xfId="1156"/>
    <cellStyle name="Normal 7 3 2 2" xfId="3234"/>
    <cellStyle name="Normal 7 3 2 2 2" xfId="7366"/>
    <cellStyle name="Normal 7 3 2 2 2 2" xfId="15626"/>
    <cellStyle name="Normal 7 3 2 2 3" xfId="11495"/>
    <cellStyle name="Normal 7 3 2 3" xfId="5301"/>
    <cellStyle name="Normal 7 3 2 3 2" xfId="13561"/>
    <cellStyle name="Normal 7 3 2 4" xfId="9430"/>
    <cellStyle name="Normal 7 3 3" xfId="1842"/>
    <cellStyle name="Normal 7 3 3 2" xfId="3918"/>
    <cellStyle name="Normal 7 3 3 2 2" xfId="8050"/>
    <cellStyle name="Normal 7 3 3 2 2 2" xfId="16310"/>
    <cellStyle name="Normal 7 3 3 2 3" xfId="12179"/>
    <cellStyle name="Normal 7 3 3 3" xfId="5985"/>
    <cellStyle name="Normal 7 3 3 3 2" xfId="14245"/>
    <cellStyle name="Normal 7 3 3 4" xfId="10114"/>
    <cellStyle name="Normal 7 3 4" xfId="2541"/>
    <cellStyle name="Normal 7 3 4 2" xfId="6674"/>
    <cellStyle name="Normal 7 3 4 2 2" xfId="14934"/>
    <cellStyle name="Normal 7 3 4 3" xfId="10803"/>
    <cellStyle name="Normal 7 3 5" xfId="4609"/>
    <cellStyle name="Normal 7 3 5 2" xfId="12869"/>
    <cellStyle name="Normal 7 3 6" xfId="8738"/>
    <cellStyle name="Normal 7 4" xfId="709"/>
    <cellStyle name="Normal 7 4 2" xfId="2790"/>
    <cellStyle name="Normal 7 4 2 2" xfId="6922"/>
    <cellStyle name="Normal 7 4 2 2 2" xfId="15182"/>
    <cellStyle name="Normal 7 4 2 3" xfId="11051"/>
    <cellStyle name="Normal 7 4 3" xfId="4857"/>
    <cellStyle name="Normal 7 4 3 2" xfId="13117"/>
    <cellStyle name="Normal 7 4 4" xfId="8986"/>
    <cellStyle name="Normal 7 5" xfId="1400"/>
    <cellStyle name="Normal 7 5 2" xfId="3478"/>
    <cellStyle name="Normal 7 5 2 2" xfId="7610"/>
    <cellStyle name="Normal 7 5 2 2 2" xfId="15870"/>
    <cellStyle name="Normal 7 5 2 3" xfId="11739"/>
    <cellStyle name="Normal 7 5 3" xfId="5545"/>
    <cellStyle name="Normal 7 5 3 2" xfId="13805"/>
    <cellStyle name="Normal 7 5 4" xfId="9674"/>
    <cellStyle name="Normal 7 6" xfId="2098"/>
    <cellStyle name="Normal 7 6 2" xfId="6234"/>
    <cellStyle name="Normal 7 6 2 2" xfId="14494"/>
    <cellStyle name="Normal 7 6 3" xfId="10363"/>
    <cellStyle name="Normal 7 7" xfId="4168"/>
    <cellStyle name="Normal 7 7 2" xfId="12429"/>
    <cellStyle name="Normal 7 8" xfId="8298"/>
    <cellStyle name="Normal 70" xfId="71"/>
    <cellStyle name="Normal 70 2" xfId="298"/>
    <cellStyle name="Normal 70 2 2" xfId="995"/>
    <cellStyle name="Normal 70 2 2 2" xfId="3073"/>
    <cellStyle name="Normal 70 2 2 2 2" xfId="7205"/>
    <cellStyle name="Normal 70 2 2 2 2 2" xfId="15465"/>
    <cellStyle name="Normal 70 2 2 2 3" xfId="11334"/>
    <cellStyle name="Normal 70 2 2 3" xfId="5140"/>
    <cellStyle name="Normal 70 2 2 3 2" xfId="13400"/>
    <cellStyle name="Normal 70 2 2 4" xfId="9269"/>
    <cellStyle name="Normal 70 2 3" xfId="1685"/>
    <cellStyle name="Normal 70 2 3 2" xfId="3761"/>
    <cellStyle name="Normal 70 2 3 2 2" xfId="7893"/>
    <cellStyle name="Normal 70 2 3 2 2 2" xfId="16153"/>
    <cellStyle name="Normal 70 2 3 2 3" xfId="12022"/>
    <cellStyle name="Normal 70 2 3 3" xfId="5828"/>
    <cellStyle name="Normal 70 2 3 3 2" xfId="14088"/>
    <cellStyle name="Normal 70 2 3 4" xfId="9957"/>
    <cellStyle name="Normal 70 2 4" xfId="2382"/>
    <cellStyle name="Normal 70 2 4 2" xfId="6517"/>
    <cellStyle name="Normal 70 2 4 2 2" xfId="14777"/>
    <cellStyle name="Normal 70 2 4 3" xfId="10646"/>
    <cellStyle name="Normal 70 2 5" xfId="4452"/>
    <cellStyle name="Normal 70 2 5 2" xfId="12712"/>
    <cellStyle name="Normal 70 2 6" xfId="8581"/>
    <cellStyle name="Normal 70 3" xfId="522"/>
    <cellStyle name="Normal 70 3 2" xfId="1219"/>
    <cellStyle name="Normal 70 3 2 2" xfId="3297"/>
    <cellStyle name="Normal 70 3 2 2 2" xfId="7429"/>
    <cellStyle name="Normal 70 3 2 2 2 2" xfId="15689"/>
    <cellStyle name="Normal 70 3 2 2 3" xfId="11558"/>
    <cellStyle name="Normal 70 3 2 3" xfId="5364"/>
    <cellStyle name="Normal 70 3 2 3 2" xfId="13624"/>
    <cellStyle name="Normal 70 3 2 4" xfId="9493"/>
    <cellStyle name="Normal 70 3 3" xfId="1905"/>
    <cellStyle name="Normal 70 3 3 2" xfId="3981"/>
    <cellStyle name="Normal 70 3 3 2 2" xfId="8113"/>
    <cellStyle name="Normal 70 3 3 2 2 2" xfId="16373"/>
    <cellStyle name="Normal 70 3 3 2 3" xfId="12242"/>
    <cellStyle name="Normal 70 3 3 3" xfId="6048"/>
    <cellStyle name="Normal 70 3 3 3 2" xfId="14308"/>
    <cellStyle name="Normal 70 3 3 4" xfId="10177"/>
    <cellStyle name="Normal 70 3 4" xfId="2604"/>
    <cellStyle name="Normal 70 3 4 2" xfId="6737"/>
    <cellStyle name="Normal 70 3 4 2 2" xfId="14997"/>
    <cellStyle name="Normal 70 3 4 3" xfId="10866"/>
    <cellStyle name="Normal 70 3 5" xfId="4672"/>
    <cellStyle name="Normal 70 3 5 2" xfId="12932"/>
    <cellStyle name="Normal 70 3 6" xfId="8801"/>
    <cellStyle name="Normal 70 4" xfId="772"/>
    <cellStyle name="Normal 70 4 2" xfId="2853"/>
    <cellStyle name="Normal 70 4 2 2" xfId="6985"/>
    <cellStyle name="Normal 70 4 2 2 2" xfId="15245"/>
    <cellStyle name="Normal 70 4 2 3" xfId="11114"/>
    <cellStyle name="Normal 70 4 3" xfId="4920"/>
    <cellStyle name="Normal 70 4 3 2" xfId="13180"/>
    <cellStyle name="Normal 70 4 4" xfId="9049"/>
    <cellStyle name="Normal 70 5" xfId="1463"/>
    <cellStyle name="Normal 70 5 2" xfId="3541"/>
    <cellStyle name="Normal 70 5 2 2" xfId="7673"/>
    <cellStyle name="Normal 70 5 2 2 2" xfId="15933"/>
    <cellStyle name="Normal 70 5 2 3" xfId="11802"/>
    <cellStyle name="Normal 70 5 3" xfId="5608"/>
    <cellStyle name="Normal 70 5 3 2" xfId="13868"/>
    <cellStyle name="Normal 70 5 4" xfId="9737"/>
    <cellStyle name="Normal 70 6" xfId="2161"/>
    <cellStyle name="Normal 70 6 2" xfId="6297"/>
    <cellStyle name="Normal 70 6 2 2" xfId="14557"/>
    <cellStyle name="Normal 70 6 3" xfId="10426"/>
    <cellStyle name="Normal 70 7" xfId="4231"/>
    <cellStyle name="Normal 70 7 2" xfId="12492"/>
    <cellStyle name="Normal 70 8" xfId="8361"/>
    <cellStyle name="Normal 71" xfId="72"/>
    <cellStyle name="Normal 71 2" xfId="299"/>
    <cellStyle name="Normal 71 2 2" xfId="996"/>
    <cellStyle name="Normal 71 2 2 2" xfId="3074"/>
    <cellStyle name="Normal 71 2 2 2 2" xfId="7206"/>
    <cellStyle name="Normal 71 2 2 2 2 2" xfId="15466"/>
    <cellStyle name="Normal 71 2 2 2 3" xfId="11335"/>
    <cellStyle name="Normal 71 2 2 3" xfId="5141"/>
    <cellStyle name="Normal 71 2 2 3 2" xfId="13401"/>
    <cellStyle name="Normal 71 2 2 4" xfId="9270"/>
    <cellStyle name="Normal 71 2 3" xfId="1686"/>
    <cellStyle name="Normal 71 2 3 2" xfId="3762"/>
    <cellStyle name="Normal 71 2 3 2 2" xfId="7894"/>
    <cellStyle name="Normal 71 2 3 2 2 2" xfId="16154"/>
    <cellStyle name="Normal 71 2 3 2 3" xfId="12023"/>
    <cellStyle name="Normal 71 2 3 3" xfId="5829"/>
    <cellStyle name="Normal 71 2 3 3 2" xfId="14089"/>
    <cellStyle name="Normal 71 2 3 4" xfId="9958"/>
    <cellStyle name="Normal 71 2 4" xfId="2383"/>
    <cellStyle name="Normal 71 2 4 2" xfId="6518"/>
    <cellStyle name="Normal 71 2 4 2 2" xfId="14778"/>
    <cellStyle name="Normal 71 2 4 3" xfId="10647"/>
    <cellStyle name="Normal 71 2 5" xfId="4453"/>
    <cellStyle name="Normal 71 2 5 2" xfId="12713"/>
    <cellStyle name="Normal 71 2 6" xfId="8582"/>
    <cellStyle name="Normal 71 3" xfId="523"/>
    <cellStyle name="Normal 71 3 2" xfId="1220"/>
    <cellStyle name="Normal 71 3 2 2" xfId="3298"/>
    <cellStyle name="Normal 71 3 2 2 2" xfId="7430"/>
    <cellStyle name="Normal 71 3 2 2 2 2" xfId="15690"/>
    <cellStyle name="Normal 71 3 2 2 3" xfId="11559"/>
    <cellStyle name="Normal 71 3 2 3" xfId="5365"/>
    <cellStyle name="Normal 71 3 2 3 2" xfId="13625"/>
    <cellStyle name="Normal 71 3 2 4" xfId="9494"/>
    <cellStyle name="Normal 71 3 3" xfId="1906"/>
    <cellStyle name="Normal 71 3 3 2" xfId="3982"/>
    <cellStyle name="Normal 71 3 3 2 2" xfId="8114"/>
    <cellStyle name="Normal 71 3 3 2 2 2" xfId="16374"/>
    <cellStyle name="Normal 71 3 3 2 3" xfId="12243"/>
    <cellStyle name="Normal 71 3 3 3" xfId="6049"/>
    <cellStyle name="Normal 71 3 3 3 2" xfId="14309"/>
    <cellStyle name="Normal 71 3 3 4" xfId="10178"/>
    <cellStyle name="Normal 71 3 4" xfId="2605"/>
    <cellStyle name="Normal 71 3 4 2" xfId="6738"/>
    <cellStyle name="Normal 71 3 4 2 2" xfId="14998"/>
    <cellStyle name="Normal 71 3 4 3" xfId="10867"/>
    <cellStyle name="Normal 71 3 5" xfId="4673"/>
    <cellStyle name="Normal 71 3 5 2" xfId="12933"/>
    <cellStyle name="Normal 71 3 6" xfId="8802"/>
    <cellStyle name="Normal 71 4" xfId="773"/>
    <cellStyle name="Normal 71 4 2" xfId="2854"/>
    <cellStyle name="Normal 71 4 2 2" xfId="6986"/>
    <cellStyle name="Normal 71 4 2 2 2" xfId="15246"/>
    <cellStyle name="Normal 71 4 2 3" xfId="11115"/>
    <cellStyle name="Normal 71 4 3" xfId="4921"/>
    <cellStyle name="Normal 71 4 3 2" xfId="13181"/>
    <cellStyle name="Normal 71 4 4" xfId="9050"/>
    <cellStyle name="Normal 71 5" xfId="1464"/>
    <cellStyle name="Normal 71 5 2" xfId="3542"/>
    <cellStyle name="Normal 71 5 2 2" xfId="7674"/>
    <cellStyle name="Normal 71 5 2 2 2" xfId="15934"/>
    <cellStyle name="Normal 71 5 2 3" xfId="11803"/>
    <cellStyle name="Normal 71 5 3" xfId="5609"/>
    <cellStyle name="Normal 71 5 3 2" xfId="13869"/>
    <cellStyle name="Normal 71 5 4" xfId="9738"/>
    <cellStyle name="Normal 71 6" xfId="2162"/>
    <cellStyle name="Normal 71 6 2" xfId="6298"/>
    <cellStyle name="Normal 71 6 2 2" xfId="14558"/>
    <cellStyle name="Normal 71 6 3" xfId="10427"/>
    <cellStyle name="Normal 71 7" xfId="4232"/>
    <cellStyle name="Normal 71 7 2" xfId="12493"/>
    <cellStyle name="Normal 71 8" xfId="8362"/>
    <cellStyle name="Normal 72" xfId="73"/>
    <cellStyle name="Normal 72 2" xfId="300"/>
    <cellStyle name="Normal 72 2 2" xfId="997"/>
    <cellStyle name="Normal 72 2 2 2" xfId="3075"/>
    <cellStyle name="Normal 72 2 2 2 2" xfId="7207"/>
    <cellStyle name="Normal 72 2 2 2 2 2" xfId="15467"/>
    <cellStyle name="Normal 72 2 2 2 3" xfId="11336"/>
    <cellStyle name="Normal 72 2 2 3" xfId="5142"/>
    <cellStyle name="Normal 72 2 2 3 2" xfId="13402"/>
    <cellStyle name="Normal 72 2 2 4" xfId="9271"/>
    <cellStyle name="Normal 72 2 3" xfId="1687"/>
    <cellStyle name="Normal 72 2 3 2" xfId="3763"/>
    <cellStyle name="Normal 72 2 3 2 2" xfId="7895"/>
    <cellStyle name="Normal 72 2 3 2 2 2" xfId="16155"/>
    <cellStyle name="Normal 72 2 3 2 3" xfId="12024"/>
    <cellStyle name="Normal 72 2 3 3" xfId="5830"/>
    <cellStyle name="Normal 72 2 3 3 2" xfId="14090"/>
    <cellStyle name="Normal 72 2 3 4" xfId="9959"/>
    <cellStyle name="Normal 72 2 4" xfId="2384"/>
    <cellStyle name="Normal 72 2 4 2" xfId="6519"/>
    <cellStyle name="Normal 72 2 4 2 2" xfId="14779"/>
    <cellStyle name="Normal 72 2 4 3" xfId="10648"/>
    <cellStyle name="Normal 72 2 5" xfId="4454"/>
    <cellStyle name="Normal 72 2 5 2" xfId="12714"/>
    <cellStyle name="Normal 72 2 6" xfId="8583"/>
    <cellStyle name="Normal 72 3" xfId="524"/>
    <cellStyle name="Normal 72 3 2" xfId="1221"/>
    <cellStyle name="Normal 72 3 2 2" xfId="3299"/>
    <cellStyle name="Normal 72 3 2 2 2" xfId="7431"/>
    <cellStyle name="Normal 72 3 2 2 2 2" xfId="15691"/>
    <cellStyle name="Normal 72 3 2 2 3" xfId="11560"/>
    <cellStyle name="Normal 72 3 2 3" xfId="5366"/>
    <cellStyle name="Normal 72 3 2 3 2" xfId="13626"/>
    <cellStyle name="Normal 72 3 2 4" xfId="9495"/>
    <cellStyle name="Normal 72 3 3" xfId="1907"/>
    <cellStyle name="Normal 72 3 3 2" xfId="3983"/>
    <cellStyle name="Normal 72 3 3 2 2" xfId="8115"/>
    <cellStyle name="Normal 72 3 3 2 2 2" xfId="16375"/>
    <cellStyle name="Normal 72 3 3 2 3" xfId="12244"/>
    <cellStyle name="Normal 72 3 3 3" xfId="6050"/>
    <cellStyle name="Normal 72 3 3 3 2" xfId="14310"/>
    <cellStyle name="Normal 72 3 3 4" xfId="10179"/>
    <cellStyle name="Normal 72 3 4" xfId="2606"/>
    <cellStyle name="Normal 72 3 4 2" xfId="6739"/>
    <cellStyle name="Normal 72 3 4 2 2" xfId="14999"/>
    <cellStyle name="Normal 72 3 4 3" xfId="10868"/>
    <cellStyle name="Normal 72 3 5" xfId="4674"/>
    <cellStyle name="Normal 72 3 5 2" xfId="12934"/>
    <cellStyle name="Normal 72 3 6" xfId="8803"/>
    <cellStyle name="Normal 72 4" xfId="774"/>
    <cellStyle name="Normal 72 4 2" xfId="2855"/>
    <cellStyle name="Normal 72 4 2 2" xfId="6987"/>
    <cellStyle name="Normal 72 4 2 2 2" xfId="15247"/>
    <cellStyle name="Normal 72 4 2 3" xfId="11116"/>
    <cellStyle name="Normal 72 4 3" xfId="4922"/>
    <cellStyle name="Normal 72 4 3 2" xfId="13182"/>
    <cellStyle name="Normal 72 4 4" xfId="9051"/>
    <cellStyle name="Normal 72 5" xfId="1465"/>
    <cellStyle name="Normal 72 5 2" xfId="3543"/>
    <cellStyle name="Normal 72 5 2 2" xfId="7675"/>
    <cellStyle name="Normal 72 5 2 2 2" xfId="15935"/>
    <cellStyle name="Normal 72 5 2 3" xfId="11804"/>
    <cellStyle name="Normal 72 5 3" xfId="5610"/>
    <cellStyle name="Normal 72 5 3 2" xfId="13870"/>
    <cellStyle name="Normal 72 5 4" xfId="9739"/>
    <cellStyle name="Normal 72 6" xfId="2163"/>
    <cellStyle name="Normal 72 6 2" xfId="6299"/>
    <cellStyle name="Normal 72 6 2 2" xfId="14559"/>
    <cellStyle name="Normal 72 6 3" xfId="10428"/>
    <cellStyle name="Normal 72 7" xfId="4233"/>
    <cellStyle name="Normal 72 7 2" xfId="12494"/>
    <cellStyle name="Normal 72 8" xfId="8363"/>
    <cellStyle name="Normal 73" xfId="74"/>
    <cellStyle name="Normal 73 2" xfId="301"/>
    <cellStyle name="Normal 73 2 2" xfId="998"/>
    <cellStyle name="Normal 73 2 2 2" xfId="3076"/>
    <cellStyle name="Normal 73 2 2 2 2" xfId="7208"/>
    <cellStyle name="Normal 73 2 2 2 2 2" xfId="15468"/>
    <cellStyle name="Normal 73 2 2 2 3" xfId="11337"/>
    <cellStyle name="Normal 73 2 2 3" xfId="5143"/>
    <cellStyle name="Normal 73 2 2 3 2" xfId="13403"/>
    <cellStyle name="Normal 73 2 2 4" xfId="9272"/>
    <cellStyle name="Normal 73 2 3" xfId="1688"/>
    <cellStyle name="Normal 73 2 3 2" xfId="3764"/>
    <cellStyle name="Normal 73 2 3 2 2" xfId="7896"/>
    <cellStyle name="Normal 73 2 3 2 2 2" xfId="16156"/>
    <cellStyle name="Normal 73 2 3 2 3" xfId="12025"/>
    <cellStyle name="Normal 73 2 3 3" xfId="5831"/>
    <cellStyle name="Normal 73 2 3 3 2" xfId="14091"/>
    <cellStyle name="Normal 73 2 3 4" xfId="9960"/>
    <cellStyle name="Normal 73 2 4" xfId="2385"/>
    <cellStyle name="Normal 73 2 4 2" xfId="6520"/>
    <cellStyle name="Normal 73 2 4 2 2" xfId="14780"/>
    <cellStyle name="Normal 73 2 4 3" xfId="10649"/>
    <cellStyle name="Normal 73 2 5" xfId="4455"/>
    <cellStyle name="Normal 73 2 5 2" xfId="12715"/>
    <cellStyle name="Normal 73 2 6" xfId="8584"/>
    <cellStyle name="Normal 73 3" xfId="525"/>
    <cellStyle name="Normal 73 3 2" xfId="1222"/>
    <cellStyle name="Normal 73 3 2 2" xfId="3300"/>
    <cellStyle name="Normal 73 3 2 2 2" xfId="7432"/>
    <cellStyle name="Normal 73 3 2 2 2 2" xfId="15692"/>
    <cellStyle name="Normal 73 3 2 2 3" xfId="11561"/>
    <cellStyle name="Normal 73 3 2 3" xfId="5367"/>
    <cellStyle name="Normal 73 3 2 3 2" xfId="13627"/>
    <cellStyle name="Normal 73 3 2 4" xfId="9496"/>
    <cellStyle name="Normal 73 3 3" xfId="1908"/>
    <cellStyle name="Normal 73 3 3 2" xfId="3984"/>
    <cellStyle name="Normal 73 3 3 2 2" xfId="8116"/>
    <cellStyle name="Normal 73 3 3 2 2 2" xfId="16376"/>
    <cellStyle name="Normal 73 3 3 2 3" xfId="12245"/>
    <cellStyle name="Normal 73 3 3 3" xfId="6051"/>
    <cellStyle name="Normal 73 3 3 3 2" xfId="14311"/>
    <cellStyle name="Normal 73 3 3 4" xfId="10180"/>
    <cellStyle name="Normal 73 3 4" xfId="2607"/>
    <cellStyle name="Normal 73 3 4 2" xfId="6740"/>
    <cellStyle name="Normal 73 3 4 2 2" xfId="15000"/>
    <cellStyle name="Normal 73 3 4 3" xfId="10869"/>
    <cellStyle name="Normal 73 3 5" xfId="4675"/>
    <cellStyle name="Normal 73 3 5 2" xfId="12935"/>
    <cellStyle name="Normal 73 3 6" xfId="8804"/>
    <cellStyle name="Normal 73 4" xfId="775"/>
    <cellStyle name="Normal 73 4 2" xfId="2856"/>
    <cellStyle name="Normal 73 4 2 2" xfId="6988"/>
    <cellStyle name="Normal 73 4 2 2 2" xfId="15248"/>
    <cellStyle name="Normal 73 4 2 3" xfId="11117"/>
    <cellStyle name="Normal 73 4 3" xfId="4923"/>
    <cellStyle name="Normal 73 4 3 2" xfId="13183"/>
    <cellStyle name="Normal 73 4 4" xfId="9052"/>
    <cellStyle name="Normal 73 5" xfId="1466"/>
    <cellStyle name="Normal 73 5 2" xfId="3544"/>
    <cellStyle name="Normal 73 5 2 2" xfId="7676"/>
    <cellStyle name="Normal 73 5 2 2 2" xfId="15936"/>
    <cellStyle name="Normal 73 5 2 3" xfId="11805"/>
    <cellStyle name="Normal 73 5 3" xfId="5611"/>
    <cellStyle name="Normal 73 5 3 2" xfId="13871"/>
    <cellStyle name="Normal 73 5 4" xfId="9740"/>
    <cellStyle name="Normal 73 6" xfId="2164"/>
    <cellStyle name="Normal 73 6 2" xfId="6300"/>
    <cellStyle name="Normal 73 6 2 2" xfId="14560"/>
    <cellStyle name="Normal 73 6 3" xfId="10429"/>
    <cellStyle name="Normal 73 7" xfId="4234"/>
    <cellStyle name="Normal 73 7 2" xfId="12495"/>
    <cellStyle name="Normal 73 8" xfId="8364"/>
    <cellStyle name="Normal 74" xfId="168"/>
    <cellStyle name="Normal 74 2" xfId="395"/>
    <cellStyle name="Normal 74 2 2" xfId="1092"/>
    <cellStyle name="Normal 74 2 2 2" xfId="3170"/>
    <cellStyle name="Normal 74 2 2 2 2" xfId="7302"/>
    <cellStyle name="Normal 74 2 2 2 2 2" xfId="15562"/>
    <cellStyle name="Normal 74 2 2 2 3" xfId="11431"/>
    <cellStyle name="Normal 74 2 2 3" xfId="5237"/>
    <cellStyle name="Normal 74 2 2 3 2" xfId="13497"/>
    <cellStyle name="Normal 74 2 2 4" xfId="9366"/>
    <cellStyle name="Normal 74 2 3" xfId="1782"/>
    <cellStyle name="Normal 74 2 3 2" xfId="3858"/>
    <cellStyle name="Normal 74 2 3 2 2" xfId="7990"/>
    <cellStyle name="Normal 74 2 3 2 2 2" xfId="16250"/>
    <cellStyle name="Normal 74 2 3 2 3" xfId="12119"/>
    <cellStyle name="Normal 74 2 3 3" xfId="5925"/>
    <cellStyle name="Normal 74 2 3 3 2" xfId="14185"/>
    <cellStyle name="Normal 74 2 3 4" xfId="10054"/>
    <cellStyle name="Normal 74 2 4" xfId="2479"/>
    <cellStyle name="Normal 74 2 4 2" xfId="6614"/>
    <cellStyle name="Normal 74 2 4 2 2" xfId="14874"/>
    <cellStyle name="Normal 74 2 4 3" xfId="10743"/>
    <cellStyle name="Normal 74 2 5" xfId="4549"/>
    <cellStyle name="Normal 74 2 5 2" xfId="12809"/>
    <cellStyle name="Normal 74 2 6" xfId="8678"/>
    <cellStyle name="Normal 74 3" xfId="619"/>
    <cellStyle name="Normal 74 3 2" xfId="1316"/>
    <cellStyle name="Normal 74 3 2 2" xfId="3394"/>
    <cellStyle name="Normal 74 3 2 2 2" xfId="7526"/>
    <cellStyle name="Normal 74 3 2 2 2 2" xfId="15786"/>
    <cellStyle name="Normal 74 3 2 2 3" xfId="11655"/>
    <cellStyle name="Normal 74 3 2 3" xfId="5461"/>
    <cellStyle name="Normal 74 3 2 3 2" xfId="13721"/>
    <cellStyle name="Normal 74 3 2 4" xfId="9590"/>
    <cellStyle name="Normal 74 3 3" xfId="2002"/>
    <cellStyle name="Normal 74 3 3 2" xfId="4078"/>
    <cellStyle name="Normal 74 3 3 2 2" xfId="8210"/>
    <cellStyle name="Normal 74 3 3 2 2 2" xfId="16470"/>
    <cellStyle name="Normal 74 3 3 2 3" xfId="12339"/>
    <cellStyle name="Normal 74 3 3 3" xfId="6145"/>
    <cellStyle name="Normal 74 3 3 3 2" xfId="14405"/>
    <cellStyle name="Normal 74 3 3 4" xfId="10274"/>
    <cellStyle name="Normal 74 3 4" xfId="2701"/>
    <cellStyle name="Normal 74 3 4 2" xfId="6834"/>
    <cellStyle name="Normal 74 3 4 2 2" xfId="15094"/>
    <cellStyle name="Normal 74 3 4 3" xfId="10963"/>
    <cellStyle name="Normal 74 3 5" xfId="4769"/>
    <cellStyle name="Normal 74 3 5 2" xfId="13029"/>
    <cellStyle name="Normal 74 3 6" xfId="8898"/>
    <cellStyle name="Normal 74 4" xfId="869"/>
    <cellStyle name="Normal 74 4 2" xfId="2950"/>
    <cellStyle name="Normal 74 4 2 2" xfId="7082"/>
    <cellStyle name="Normal 74 4 2 2 2" xfId="15342"/>
    <cellStyle name="Normal 74 4 2 3" xfId="11211"/>
    <cellStyle name="Normal 74 4 3" xfId="5017"/>
    <cellStyle name="Normal 74 4 3 2" xfId="13277"/>
    <cellStyle name="Normal 74 4 4" xfId="9146"/>
    <cellStyle name="Normal 74 5" xfId="1560"/>
    <cellStyle name="Normal 74 5 2" xfId="3638"/>
    <cellStyle name="Normal 74 5 2 2" xfId="7770"/>
    <cellStyle name="Normal 74 5 2 2 2" xfId="16030"/>
    <cellStyle name="Normal 74 5 2 3" xfId="11899"/>
    <cellStyle name="Normal 74 5 3" xfId="5705"/>
    <cellStyle name="Normal 74 5 3 2" xfId="13965"/>
    <cellStyle name="Normal 74 5 4" xfId="9834"/>
    <cellStyle name="Normal 74 6" xfId="2258"/>
    <cellStyle name="Normal 74 6 2" xfId="6394"/>
    <cellStyle name="Normal 74 6 2 2" xfId="14654"/>
    <cellStyle name="Normal 74 6 3" xfId="10523"/>
    <cellStyle name="Normal 74 7" xfId="4328"/>
    <cellStyle name="Normal 74 7 2" xfId="12589"/>
    <cellStyle name="Normal 74 8" xfId="8458"/>
    <cellStyle name="Normal 75" xfId="75"/>
    <cellStyle name="Normal 75 2" xfId="302"/>
    <cellStyle name="Normal 75 2 2" xfId="999"/>
    <cellStyle name="Normal 75 2 2 2" xfId="3077"/>
    <cellStyle name="Normal 75 2 2 2 2" xfId="7209"/>
    <cellStyle name="Normal 75 2 2 2 2 2" xfId="15469"/>
    <cellStyle name="Normal 75 2 2 2 3" xfId="11338"/>
    <cellStyle name="Normal 75 2 2 3" xfId="5144"/>
    <cellStyle name="Normal 75 2 2 3 2" xfId="13404"/>
    <cellStyle name="Normal 75 2 2 4" xfId="9273"/>
    <cellStyle name="Normal 75 2 3" xfId="1689"/>
    <cellStyle name="Normal 75 2 3 2" xfId="3765"/>
    <cellStyle name="Normal 75 2 3 2 2" xfId="7897"/>
    <cellStyle name="Normal 75 2 3 2 2 2" xfId="16157"/>
    <cellStyle name="Normal 75 2 3 2 3" xfId="12026"/>
    <cellStyle name="Normal 75 2 3 3" xfId="5832"/>
    <cellStyle name="Normal 75 2 3 3 2" xfId="14092"/>
    <cellStyle name="Normal 75 2 3 4" xfId="9961"/>
    <cellStyle name="Normal 75 2 4" xfId="2386"/>
    <cellStyle name="Normal 75 2 4 2" xfId="6521"/>
    <cellStyle name="Normal 75 2 4 2 2" xfId="14781"/>
    <cellStyle name="Normal 75 2 4 3" xfId="10650"/>
    <cellStyle name="Normal 75 2 5" xfId="4456"/>
    <cellStyle name="Normal 75 2 5 2" xfId="12716"/>
    <cellStyle name="Normal 75 2 6" xfId="8585"/>
    <cellStyle name="Normal 75 3" xfId="526"/>
    <cellStyle name="Normal 75 3 2" xfId="1223"/>
    <cellStyle name="Normal 75 3 2 2" xfId="3301"/>
    <cellStyle name="Normal 75 3 2 2 2" xfId="7433"/>
    <cellStyle name="Normal 75 3 2 2 2 2" xfId="15693"/>
    <cellStyle name="Normal 75 3 2 2 3" xfId="11562"/>
    <cellStyle name="Normal 75 3 2 3" xfId="5368"/>
    <cellStyle name="Normal 75 3 2 3 2" xfId="13628"/>
    <cellStyle name="Normal 75 3 2 4" xfId="9497"/>
    <cellStyle name="Normal 75 3 3" xfId="1909"/>
    <cellStyle name="Normal 75 3 3 2" xfId="3985"/>
    <cellStyle name="Normal 75 3 3 2 2" xfId="8117"/>
    <cellStyle name="Normal 75 3 3 2 2 2" xfId="16377"/>
    <cellStyle name="Normal 75 3 3 2 3" xfId="12246"/>
    <cellStyle name="Normal 75 3 3 3" xfId="6052"/>
    <cellStyle name="Normal 75 3 3 3 2" xfId="14312"/>
    <cellStyle name="Normal 75 3 3 4" xfId="10181"/>
    <cellStyle name="Normal 75 3 4" xfId="2608"/>
    <cellStyle name="Normal 75 3 4 2" xfId="6741"/>
    <cellStyle name="Normal 75 3 4 2 2" xfId="15001"/>
    <cellStyle name="Normal 75 3 4 3" xfId="10870"/>
    <cellStyle name="Normal 75 3 5" xfId="4676"/>
    <cellStyle name="Normal 75 3 5 2" xfId="12936"/>
    <cellStyle name="Normal 75 3 6" xfId="8805"/>
    <cellStyle name="Normal 75 4" xfId="776"/>
    <cellStyle name="Normal 75 4 2" xfId="2857"/>
    <cellStyle name="Normal 75 4 2 2" xfId="6989"/>
    <cellStyle name="Normal 75 4 2 2 2" xfId="15249"/>
    <cellStyle name="Normal 75 4 2 3" xfId="11118"/>
    <cellStyle name="Normal 75 4 3" xfId="4924"/>
    <cellStyle name="Normal 75 4 3 2" xfId="13184"/>
    <cellStyle name="Normal 75 4 4" xfId="9053"/>
    <cellStyle name="Normal 75 5" xfId="1467"/>
    <cellStyle name="Normal 75 5 2" xfId="3545"/>
    <cellStyle name="Normal 75 5 2 2" xfId="7677"/>
    <cellStyle name="Normal 75 5 2 2 2" xfId="15937"/>
    <cellStyle name="Normal 75 5 2 3" xfId="11806"/>
    <cellStyle name="Normal 75 5 3" xfId="5612"/>
    <cellStyle name="Normal 75 5 3 2" xfId="13872"/>
    <cellStyle name="Normal 75 5 4" xfId="9741"/>
    <cellStyle name="Normal 75 6" xfId="2165"/>
    <cellStyle name="Normal 75 6 2" xfId="6301"/>
    <cellStyle name="Normal 75 6 2 2" xfId="14561"/>
    <cellStyle name="Normal 75 6 3" xfId="10430"/>
    <cellStyle name="Normal 75 7" xfId="4235"/>
    <cellStyle name="Normal 75 7 2" xfId="12496"/>
    <cellStyle name="Normal 75 8" xfId="8365"/>
    <cellStyle name="Normal 76" xfId="76"/>
    <cellStyle name="Normal 76 2" xfId="303"/>
    <cellStyle name="Normal 76 2 2" xfId="1000"/>
    <cellStyle name="Normal 76 2 2 2" xfId="3078"/>
    <cellStyle name="Normal 76 2 2 2 2" xfId="7210"/>
    <cellStyle name="Normal 76 2 2 2 2 2" xfId="15470"/>
    <cellStyle name="Normal 76 2 2 2 3" xfId="11339"/>
    <cellStyle name="Normal 76 2 2 3" xfId="5145"/>
    <cellStyle name="Normal 76 2 2 3 2" xfId="13405"/>
    <cellStyle name="Normal 76 2 2 4" xfId="9274"/>
    <cellStyle name="Normal 76 2 3" xfId="1690"/>
    <cellStyle name="Normal 76 2 3 2" xfId="3766"/>
    <cellStyle name="Normal 76 2 3 2 2" xfId="7898"/>
    <cellStyle name="Normal 76 2 3 2 2 2" xfId="16158"/>
    <cellStyle name="Normal 76 2 3 2 3" xfId="12027"/>
    <cellStyle name="Normal 76 2 3 3" xfId="5833"/>
    <cellStyle name="Normal 76 2 3 3 2" xfId="14093"/>
    <cellStyle name="Normal 76 2 3 4" xfId="9962"/>
    <cellStyle name="Normal 76 2 4" xfId="2387"/>
    <cellStyle name="Normal 76 2 4 2" xfId="6522"/>
    <cellStyle name="Normal 76 2 4 2 2" xfId="14782"/>
    <cellStyle name="Normal 76 2 4 3" xfId="10651"/>
    <cellStyle name="Normal 76 2 5" xfId="4457"/>
    <cellStyle name="Normal 76 2 5 2" xfId="12717"/>
    <cellStyle name="Normal 76 2 6" xfId="8586"/>
    <cellStyle name="Normal 76 3" xfId="527"/>
    <cellStyle name="Normal 76 3 2" xfId="1224"/>
    <cellStyle name="Normal 76 3 2 2" xfId="3302"/>
    <cellStyle name="Normal 76 3 2 2 2" xfId="7434"/>
    <cellStyle name="Normal 76 3 2 2 2 2" xfId="15694"/>
    <cellStyle name="Normal 76 3 2 2 3" xfId="11563"/>
    <cellStyle name="Normal 76 3 2 3" xfId="5369"/>
    <cellStyle name="Normal 76 3 2 3 2" xfId="13629"/>
    <cellStyle name="Normal 76 3 2 4" xfId="9498"/>
    <cellStyle name="Normal 76 3 3" xfId="1910"/>
    <cellStyle name="Normal 76 3 3 2" xfId="3986"/>
    <cellStyle name="Normal 76 3 3 2 2" xfId="8118"/>
    <cellStyle name="Normal 76 3 3 2 2 2" xfId="16378"/>
    <cellStyle name="Normal 76 3 3 2 3" xfId="12247"/>
    <cellStyle name="Normal 76 3 3 3" xfId="6053"/>
    <cellStyle name="Normal 76 3 3 3 2" xfId="14313"/>
    <cellStyle name="Normal 76 3 3 4" xfId="10182"/>
    <cellStyle name="Normal 76 3 4" xfId="2609"/>
    <cellStyle name="Normal 76 3 4 2" xfId="6742"/>
    <cellStyle name="Normal 76 3 4 2 2" xfId="15002"/>
    <cellStyle name="Normal 76 3 4 3" xfId="10871"/>
    <cellStyle name="Normal 76 3 5" xfId="4677"/>
    <cellStyle name="Normal 76 3 5 2" xfId="12937"/>
    <cellStyle name="Normal 76 3 6" xfId="8806"/>
    <cellStyle name="Normal 76 4" xfId="777"/>
    <cellStyle name="Normal 76 4 2" xfId="2858"/>
    <cellStyle name="Normal 76 4 2 2" xfId="6990"/>
    <cellStyle name="Normal 76 4 2 2 2" xfId="15250"/>
    <cellStyle name="Normal 76 4 2 3" xfId="11119"/>
    <cellStyle name="Normal 76 4 3" xfId="4925"/>
    <cellStyle name="Normal 76 4 3 2" xfId="13185"/>
    <cellStyle name="Normal 76 4 4" xfId="9054"/>
    <cellStyle name="Normal 76 5" xfId="1468"/>
    <cellStyle name="Normal 76 5 2" xfId="3546"/>
    <cellStyle name="Normal 76 5 2 2" xfId="7678"/>
    <cellStyle name="Normal 76 5 2 2 2" xfId="15938"/>
    <cellStyle name="Normal 76 5 2 3" xfId="11807"/>
    <cellStyle name="Normal 76 5 3" xfId="5613"/>
    <cellStyle name="Normal 76 5 3 2" xfId="13873"/>
    <cellStyle name="Normal 76 5 4" xfId="9742"/>
    <cellStyle name="Normal 76 6" xfId="2166"/>
    <cellStyle name="Normal 76 6 2" xfId="6302"/>
    <cellStyle name="Normal 76 6 2 2" xfId="14562"/>
    <cellStyle name="Normal 76 6 3" xfId="10431"/>
    <cellStyle name="Normal 76 7" xfId="4236"/>
    <cellStyle name="Normal 76 7 2" xfId="12497"/>
    <cellStyle name="Normal 76 8" xfId="8366"/>
    <cellStyle name="Normal 77" xfId="77"/>
    <cellStyle name="Normal 77 2" xfId="304"/>
    <cellStyle name="Normal 77 2 2" xfId="1001"/>
    <cellStyle name="Normal 77 2 2 2" xfId="3079"/>
    <cellStyle name="Normal 77 2 2 2 2" xfId="7211"/>
    <cellStyle name="Normal 77 2 2 2 2 2" xfId="15471"/>
    <cellStyle name="Normal 77 2 2 2 3" xfId="11340"/>
    <cellStyle name="Normal 77 2 2 3" xfId="5146"/>
    <cellStyle name="Normal 77 2 2 3 2" xfId="13406"/>
    <cellStyle name="Normal 77 2 2 4" xfId="9275"/>
    <cellStyle name="Normal 77 2 3" xfId="1691"/>
    <cellStyle name="Normal 77 2 3 2" xfId="3767"/>
    <cellStyle name="Normal 77 2 3 2 2" xfId="7899"/>
    <cellStyle name="Normal 77 2 3 2 2 2" xfId="16159"/>
    <cellStyle name="Normal 77 2 3 2 3" xfId="12028"/>
    <cellStyle name="Normal 77 2 3 3" xfId="5834"/>
    <cellStyle name="Normal 77 2 3 3 2" xfId="14094"/>
    <cellStyle name="Normal 77 2 3 4" xfId="9963"/>
    <cellStyle name="Normal 77 2 4" xfId="2388"/>
    <cellStyle name="Normal 77 2 4 2" xfId="6523"/>
    <cellStyle name="Normal 77 2 4 2 2" xfId="14783"/>
    <cellStyle name="Normal 77 2 4 3" xfId="10652"/>
    <cellStyle name="Normal 77 2 5" xfId="4458"/>
    <cellStyle name="Normal 77 2 5 2" xfId="12718"/>
    <cellStyle name="Normal 77 2 6" xfId="8587"/>
    <cellStyle name="Normal 77 3" xfId="528"/>
    <cellStyle name="Normal 77 3 2" xfId="1225"/>
    <cellStyle name="Normal 77 3 2 2" xfId="3303"/>
    <cellStyle name="Normal 77 3 2 2 2" xfId="7435"/>
    <cellStyle name="Normal 77 3 2 2 2 2" xfId="15695"/>
    <cellStyle name="Normal 77 3 2 2 3" xfId="11564"/>
    <cellStyle name="Normal 77 3 2 3" xfId="5370"/>
    <cellStyle name="Normal 77 3 2 3 2" xfId="13630"/>
    <cellStyle name="Normal 77 3 2 4" xfId="9499"/>
    <cellStyle name="Normal 77 3 3" xfId="1911"/>
    <cellStyle name="Normal 77 3 3 2" xfId="3987"/>
    <cellStyle name="Normal 77 3 3 2 2" xfId="8119"/>
    <cellStyle name="Normal 77 3 3 2 2 2" xfId="16379"/>
    <cellStyle name="Normal 77 3 3 2 3" xfId="12248"/>
    <cellStyle name="Normal 77 3 3 3" xfId="6054"/>
    <cellStyle name="Normal 77 3 3 3 2" xfId="14314"/>
    <cellStyle name="Normal 77 3 3 4" xfId="10183"/>
    <cellStyle name="Normal 77 3 4" xfId="2610"/>
    <cellStyle name="Normal 77 3 4 2" xfId="6743"/>
    <cellStyle name="Normal 77 3 4 2 2" xfId="15003"/>
    <cellStyle name="Normal 77 3 4 3" xfId="10872"/>
    <cellStyle name="Normal 77 3 5" xfId="4678"/>
    <cellStyle name="Normal 77 3 5 2" xfId="12938"/>
    <cellStyle name="Normal 77 3 6" xfId="8807"/>
    <cellStyle name="Normal 77 4" xfId="778"/>
    <cellStyle name="Normal 77 4 2" xfId="2859"/>
    <cellStyle name="Normal 77 4 2 2" xfId="6991"/>
    <cellStyle name="Normal 77 4 2 2 2" xfId="15251"/>
    <cellStyle name="Normal 77 4 2 3" xfId="11120"/>
    <cellStyle name="Normal 77 4 3" xfId="4926"/>
    <cellStyle name="Normal 77 4 3 2" xfId="13186"/>
    <cellStyle name="Normal 77 4 4" xfId="9055"/>
    <cellStyle name="Normal 77 5" xfId="1469"/>
    <cellStyle name="Normal 77 5 2" xfId="3547"/>
    <cellStyle name="Normal 77 5 2 2" xfId="7679"/>
    <cellStyle name="Normal 77 5 2 2 2" xfId="15939"/>
    <cellStyle name="Normal 77 5 2 3" xfId="11808"/>
    <cellStyle name="Normal 77 5 3" xfId="5614"/>
    <cellStyle name="Normal 77 5 3 2" xfId="13874"/>
    <cellStyle name="Normal 77 5 4" xfId="9743"/>
    <cellStyle name="Normal 77 6" xfId="2167"/>
    <cellStyle name="Normal 77 6 2" xfId="6303"/>
    <cellStyle name="Normal 77 6 2 2" xfId="14563"/>
    <cellStyle name="Normal 77 6 3" xfId="10432"/>
    <cellStyle name="Normal 77 7" xfId="4237"/>
    <cellStyle name="Normal 77 7 2" xfId="12498"/>
    <cellStyle name="Normal 77 8" xfId="8367"/>
    <cellStyle name="Normal 78" xfId="78"/>
    <cellStyle name="Normal 78 2" xfId="305"/>
    <cellStyle name="Normal 78 2 2" xfId="1002"/>
    <cellStyle name="Normal 78 2 2 2" xfId="3080"/>
    <cellStyle name="Normal 78 2 2 2 2" xfId="7212"/>
    <cellStyle name="Normal 78 2 2 2 2 2" xfId="15472"/>
    <cellStyle name="Normal 78 2 2 2 3" xfId="11341"/>
    <cellStyle name="Normal 78 2 2 3" xfId="5147"/>
    <cellStyle name="Normal 78 2 2 3 2" xfId="13407"/>
    <cellStyle name="Normal 78 2 2 4" xfId="9276"/>
    <cellStyle name="Normal 78 2 3" xfId="1692"/>
    <cellStyle name="Normal 78 2 3 2" xfId="3768"/>
    <cellStyle name="Normal 78 2 3 2 2" xfId="7900"/>
    <cellStyle name="Normal 78 2 3 2 2 2" xfId="16160"/>
    <cellStyle name="Normal 78 2 3 2 3" xfId="12029"/>
    <cellStyle name="Normal 78 2 3 3" xfId="5835"/>
    <cellStyle name="Normal 78 2 3 3 2" xfId="14095"/>
    <cellStyle name="Normal 78 2 3 4" xfId="9964"/>
    <cellStyle name="Normal 78 2 4" xfId="2389"/>
    <cellStyle name="Normal 78 2 4 2" xfId="6524"/>
    <cellStyle name="Normal 78 2 4 2 2" xfId="14784"/>
    <cellStyle name="Normal 78 2 4 3" xfId="10653"/>
    <cellStyle name="Normal 78 2 5" xfId="4459"/>
    <cellStyle name="Normal 78 2 5 2" xfId="12719"/>
    <cellStyle name="Normal 78 2 6" xfId="8588"/>
    <cellStyle name="Normal 78 3" xfId="529"/>
    <cellStyle name="Normal 78 3 2" xfId="1226"/>
    <cellStyle name="Normal 78 3 2 2" xfId="3304"/>
    <cellStyle name="Normal 78 3 2 2 2" xfId="7436"/>
    <cellStyle name="Normal 78 3 2 2 2 2" xfId="15696"/>
    <cellStyle name="Normal 78 3 2 2 3" xfId="11565"/>
    <cellStyle name="Normal 78 3 2 3" xfId="5371"/>
    <cellStyle name="Normal 78 3 2 3 2" xfId="13631"/>
    <cellStyle name="Normal 78 3 2 4" xfId="9500"/>
    <cellStyle name="Normal 78 3 3" xfId="1912"/>
    <cellStyle name="Normal 78 3 3 2" xfId="3988"/>
    <cellStyle name="Normal 78 3 3 2 2" xfId="8120"/>
    <cellStyle name="Normal 78 3 3 2 2 2" xfId="16380"/>
    <cellStyle name="Normal 78 3 3 2 3" xfId="12249"/>
    <cellStyle name="Normal 78 3 3 3" xfId="6055"/>
    <cellStyle name="Normal 78 3 3 3 2" xfId="14315"/>
    <cellStyle name="Normal 78 3 3 4" xfId="10184"/>
    <cellStyle name="Normal 78 3 4" xfId="2611"/>
    <cellStyle name="Normal 78 3 4 2" xfId="6744"/>
    <cellStyle name="Normal 78 3 4 2 2" xfId="15004"/>
    <cellStyle name="Normal 78 3 4 3" xfId="10873"/>
    <cellStyle name="Normal 78 3 5" xfId="4679"/>
    <cellStyle name="Normal 78 3 5 2" xfId="12939"/>
    <cellStyle name="Normal 78 3 6" xfId="8808"/>
    <cellStyle name="Normal 78 4" xfId="779"/>
    <cellStyle name="Normal 78 4 2" xfId="2860"/>
    <cellStyle name="Normal 78 4 2 2" xfId="6992"/>
    <cellStyle name="Normal 78 4 2 2 2" xfId="15252"/>
    <cellStyle name="Normal 78 4 2 3" xfId="11121"/>
    <cellStyle name="Normal 78 4 3" xfId="4927"/>
    <cellStyle name="Normal 78 4 3 2" xfId="13187"/>
    <cellStyle name="Normal 78 4 4" xfId="9056"/>
    <cellStyle name="Normal 78 5" xfId="1470"/>
    <cellStyle name="Normal 78 5 2" xfId="3548"/>
    <cellStyle name="Normal 78 5 2 2" xfId="7680"/>
    <cellStyle name="Normal 78 5 2 2 2" xfId="15940"/>
    <cellStyle name="Normal 78 5 2 3" xfId="11809"/>
    <cellStyle name="Normal 78 5 3" xfId="5615"/>
    <cellStyle name="Normal 78 5 3 2" xfId="13875"/>
    <cellStyle name="Normal 78 5 4" xfId="9744"/>
    <cellStyle name="Normal 78 6" xfId="2168"/>
    <cellStyle name="Normal 78 6 2" xfId="6304"/>
    <cellStyle name="Normal 78 6 2 2" xfId="14564"/>
    <cellStyle name="Normal 78 6 3" xfId="10433"/>
    <cellStyle name="Normal 78 7" xfId="4238"/>
    <cellStyle name="Normal 78 7 2" xfId="12499"/>
    <cellStyle name="Normal 78 8" xfId="8368"/>
    <cellStyle name="Normal 79" xfId="79"/>
    <cellStyle name="Normal 79 2" xfId="306"/>
    <cellStyle name="Normal 79 2 2" xfId="1003"/>
    <cellStyle name="Normal 79 2 2 2" xfId="3081"/>
    <cellStyle name="Normal 79 2 2 2 2" xfId="7213"/>
    <cellStyle name="Normal 79 2 2 2 2 2" xfId="15473"/>
    <cellStyle name="Normal 79 2 2 2 3" xfId="11342"/>
    <cellStyle name="Normal 79 2 2 3" xfId="5148"/>
    <cellStyle name="Normal 79 2 2 3 2" xfId="13408"/>
    <cellStyle name="Normal 79 2 2 4" xfId="9277"/>
    <cellStyle name="Normal 79 2 3" xfId="1693"/>
    <cellStyle name="Normal 79 2 3 2" xfId="3769"/>
    <cellStyle name="Normal 79 2 3 2 2" xfId="7901"/>
    <cellStyle name="Normal 79 2 3 2 2 2" xfId="16161"/>
    <cellStyle name="Normal 79 2 3 2 3" xfId="12030"/>
    <cellStyle name="Normal 79 2 3 3" xfId="5836"/>
    <cellStyle name="Normal 79 2 3 3 2" xfId="14096"/>
    <cellStyle name="Normal 79 2 3 4" xfId="9965"/>
    <cellStyle name="Normal 79 2 4" xfId="2390"/>
    <cellStyle name="Normal 79 2 4 2" xfId="6525"/>
    <cellStyle name="Normal 79 2 4 2 2" xfId="14785"/>
    <cellStyle name="Normal 79 2 4 3" xfId="10654"/>
    <cellStyle name="Normal 79 2 5" xfId="4460"/>
    <cellStyle name="Normal 79 2 5 2" xfId="12720"/>
    <cellStyle name="Normal 79 2 6" xfId="8589"/>
    <cellStyle name="Normal 79 3" xfId="530"/>
    <cellStyle name="Normal 79 3 2" xfId="1227"/>
    <cellStyle name="Normal 79 3 2 2" xfId="3305"/>
    <cellStyle name="Normal 79 3 2 2 2" xfId="7437"/>
    <cellStyle name="Normal 79 3 2 2 2 2" xfId="15697"/>
    <cellStyle name="Normal 79 3 2 2 3" xfId="11566"/>
    <cellStyle name="Normal 79 3 2 3" xfId="5372"/>
    <cellStyle name="Normal 79 3 2 3 2" xfId="13632"/>
    <cellStyle name="Normal 79 3 2 4" xfId="9501"/>
    <cellStyle name="Normal 79 3 3" xfId="1913"/>
    <cellStyle name="Normal 79 3 3 2" xfId="3989"/>
    <cellStyle name="Normal 79 3 3 2 2" xfId="8121"/>
    <cellStyle name="Normal 79 3 3 2 2 2" xfId="16381"/>
    <cellStyle name="Normal 79 3 3 2 3" xfId="12250"/>
    <cellStyle name="Normal 79 3 3 3" xfId="6056"/>
    <cellStyle name="Normal 79 3 3 3 2" xfId="14316"/>
    <cellStyle name="Normal 79 3 3 4" xfId="10185"/>
    <cellStyle name="Normal 79 3 4" xfId="2612"/>
    <cellStyle name="Normal 79 3 4 2" xfId="6745"/>
    <cellStyle name="Normal 79 3 4 2 2" xfId="15005"/>
    <cellStyle name="Normal 79 3 4 3" xfId="10874"/>
    <cellStyle name="Normal 79 3 5" xfId="4680"/>
    <cellStyle name="Normal 79 3 5 2" xfId="12940"/>
    <cellStyle name="Normal 79 3 6" xfId="8809"/>
    <cellStyle name="Normal 79 4" xfId="780"/>
    <cellStyle name="Normal 79 4 2" xfId="2861"/>
    <cellStyle name="Normal 79 4 2 2" xfId="6993"/>
    <cellStyle name="Normal 79 4 2 2 2" xfId="15253"/>
    <cellStyle name="Normal 79 4 2 3" xfId="11122"/>
    <cellStyle name="Normal 79 4 3" xfId="4928"/>
    <cellStyle name="Normal 79 4 3 2" xfId="13188"/>
    <cellStyle name="Normal 79 4 4" xfId="9057"/>
    <cellStyle name="Normal 79 5" xfId="1471"/>
    <cellStyle name="Normal 79 5 2" xfId="3549"/>
    <cellStyle name="Normal 79 5 2 2" xfId="7681"/>
    <cellStyle name="Normal 79 5 2 2 2" xfId="15941"/>
    <cellStyle name="Normal 79 5 2 3" xfId="11810"/>
    <cellStyle name="Normal 79 5 3" xfId="5616"/>
    <cellStyle name="Normal 79 5 3 2" xfId="13876"/>
    <cellStyle name="Normal 79 5 4" xfId="9745"/>
    <cellStyle name="Normal 79 6" xfId="2169"/>
    <cellStyle name="Normal 79 6 2" xfId="6305"/>
    <cellStyle name="Normal 79 6 2 2" xfId="14565"/>
    <cellStyle name="Normal 79 6 3" xfId="10434"/>
    <cellStyle name="Normal 79 7" xfId="4239"/>
    <cellStyle name="Normal 79 7 2" xfId="12500"/>
    <cellStyle name="Normal 79 8" xfId="8369"/>
    <cellStyle name="Normal 8" xfId="9"/>
    <cellStyle name="Normal 8 2" xfId="236"/>
    <cellStyle name="Normal 8 2 2" xfId="933"/>
    <cellStyle name="Normal 8 2 2 2" xfId="3011"/>
    <cellStyle name="Normal 8 2 2 2 2" xfId="7143"/>
    <cellStyle name="Normal 8 2 2 2 2 2" xfId="15403"/>
    <cellStyle name="Normal 8 2 2 2 3" xfId="11272"/>
    <cellStyle name="Normal 8 2 2 3" xfId="5078"/>
    <cellStyle name="Normal 8 2 2 3 2" xfId="13338"/>
    <cellStyle name="Normal 8 2 2 4" xfId="9207"/>
    <cellStyle name="Normal 8 2 3" xfId="1623"/>
    <cellStyle name="Normal 8 2 3 2" xfId="3699"/>
    <cellStyle name="Normal 8 2 3 2 2" xfId="7831"/>
    <cellStyle name="Normal 8 2 3 2 2 2" xfId="16091"/>
    <cellStyle name="Normal 8 2 3 2 3" xfId="11960"/>
    <cellStyle name="Normal 8 2 3 3" xfId="5766"/>
    <cellStyle name="Normal 8 2 3 3 2" xfId="14026"/>
    <cellStyle name="Normal 8 2 3 4" xfId="9895"/>
    <cellStyle name="Normal 8 2 4" xfId="2320"/>
    <cellStyle name="Normal 8 2 4 2" xfId="6455"/>
    <cellStyle name="Normal 8 2 4 2 2" xfId="14715"/>
    <cellStyle name="Normal 8 2 4 3" xfId="10584"/>
    <cellStyle name="Normal 8 2 5" xfId="4390"/>
    <cellStyle name="Normal 8 2 5 2" xfId="12650"/>
    <cellStyle name="Normal 8 2 6" xfId="8519"/>
    <cellStyle name="Normal 8 3" xfId="460"/>
    <cellStyle name="Normal 8 3 2" xfId="1157"/>
    <cellStyle name="Normal 8 3 2 2" xfId="3235"/>
    <cellStyle name="Normal 8 3 2 2 2" xfId="7367"/>
    <cellStyle name="Normal 8 3 2 2 2 2" xfId="15627"/>
    <cellStyle name="Normal 8 3 2 2 3" xfId="11496"/>
    <cellStyle name="Normal 8 3 2 3" xfId="5302"/>
    <cellStyle name="Normal 8 3 2 3 2" xfId="13562"/>
    <cellStyle name="Normal 8 3 2 4" xfId="9431"/>
    <cellStyle name="Normal 8 3 3" xfId="1843"/>
    <cellStyle name="Normal 8 3 3 2" xfId="3919"/>
    <cellStyle name="Normal 8 3 3 2 2" xfId="8051"/>
    <cellStyle name="Normal 8 3 3 2 2 2" xfId="16311"/>
    <cellStyle name="Normal 8 3 3 2 3" xfId="12180"/>
    <cellStyle name="Normal 8 3 3 3" xfId="5986"/>
    <cellStyle name="Normal 8 3 3 3 2" xfId="14246"/>
    <cellStyle name="Normal 8 3 3 4" xfId="10115"/>
    <cellStyle name="Normal 8 3 4" xfId="2542"/>
    <cellStyle name="Normal 8 3 4 2" xfId="6675"/>
    <cellStyle name="Normal 8 3 4 2 2" xfId="14935"/>
    <cellStyle name="Normal 8 3 4 3" xfId="10804"/>
    <cellStyle name="Normal 8 3 5" xfId="4610"/>
    <cellStyle name="Normal 8 3 5 2" xfId="12870"/>
    <cellStyle name="Normal 8 3 6" xfId="8739"/>
    <cellStyle name="Normal 8 4" xfId="710"/>
    <cellStyle name="Normal 8 4 2" xfId="2791"/>
    <cellStyle name="Normal 8 4 2 2" xfId="6923"/>
    <cellStyle name="Normal 8 4 2 2 2" xfId="15183"/>
    <cellStyle name="Normal 8 4 2 3" xfId="11052"/>
    <cellStyle name="Normal 8 4 3" xfId="4858"/>
    <cellStyle name="Normal 8 4 3 2" xfId="13118"/>
    <cellStyle name="Normal 8 4 4" xfId="8987"/>
    <cellStyle name="Normal 8 5" xfId="1401"/>
    <cellStyle name="Normal 8 5 2" xfId="3479"/>
    <cellStyle name="Normal 8 5 2 2" xfId="7611"/>
    <cellStyle name="Normal 8 5 2 2 2" xfId="15871"/>
    <cellStyle name="Normal 8 5 2 3" xfId="11740"/>
    <cellStyle name="Normal 8 5 3" xfId="5546"/>
    <cellStyle name="Normal 8 5 3 2" xfId="13806"/>
    <cellStyle name="Normal 8 5 4" xfId="9675"/>
    <cellStyle name="Normal 8 6" xfId="2099"/>
    <cellStyle name="Normal 8 6 2" xfId="6235"/>
    <cellStyle name="Normal 8 6 2 2" xfId="14495"/>
    <cellStyle name="Normal 8 6 3" xfId="10364"/>
    <cellStyle name="Normal 8 7" xfId="4169"/>
    <cellStyle name="Normal 8 7 2" xfId="12430"/>
    <cellStyle name="Normal 8 8" xfId="8299"/>
    <cellStyle name="Normal 80" xfId="80"/>
    <cellStyle name="Normal 80 2" xfId="307"/>
    <cellStyle name="Normal 80 2 2" xfId="1004"/>
    <cellStyle name="Normal 80 2 2 2" xfId="3082"/>
    <cellStyle name="Normal 80 2 2 2 2" xfId="7214"/>
    <cellStyle name="Normal 80 2 2 2 2 2" xfId="15474"/>
    <cellStyle name="Normal 80 2 2 2 3" xfId="11343"/>
    <cellStyle name="Normal 80 2 2 3" xfId="5149"/>
    <cellStyle name="Normal 80 2 2 3 2" xfId="13409"/>
    <cellStyle name="Normal 80 2 2 4" xfId="9278"/>
    <cellStyle name="Normal 80 2 3" xfId="1694"/>
    <cellStyle name="Normal 80 2 3 2" xfId="3770"/>
    <cellStyle name="Normal 80 2 3 2 2" xfId="7902"/>
    <cellStyle name="Normal 80 2 3 2 2 2" xfId="16162"/>
    <cellStyle name="Normal 80 2 3 2 3" xfId="12031"/>
    <cellStyle name="Normal 80 2 3 3" xfId="5837"/>
    <cellStyle name="Normal 80 2 3 3 2" xfId="14097"/>
    <cellStyle name="Normal 80 2 3 4" xfId="9966"/>
    <cellStyle name="Normal 80 2 4" xfId="2391"/>
    <cellStyle name="Normal 80 2 4 2" xfId="6526"/>
    <cellStyle name="Normal 80 2 4 2 2" xfId="14786"/>
    <cellStyle name="Normal 80 2 4 3" xfId="10655"/>
    <cellStyle name="Normal 80 2 5" xfId="4461"/>
    <cellStyle name="Normal 80 2 5 2" xfId="12721"/>
    <cellStyle name="Normal 80 2 6" xfId="8590"/>
    <cellStyle name="Normal 80 3" xfId="531"/>
    <cellStyle name="Normal 80 3 2" xfId="1228"/>
    <cellStyle name="Normal 80 3 2 2" xfId="3306"/>
    <cellStyle name="Normal 80 3 2 2 2" xfId="7438"/>
    <cellStyle name="Normal 80 3 2 2 2 2" xfId="15698"/>
    <cellStyle name="Normal 80 3 2 2 3" xfId="11567"/>
    <cellStyle name="Normal 80 3 2 3" xfId="5373"/>
    <cellStyle name="Normal 80 3 2 3 2" xfId="13633"/>
    <cellStyle name="Normal 80 3 2 4" xfId="9502"/>
    <cellStyle name="Normal 80 3 3" xfId="1914"/>
    <cellStyle name="Normal 80 3 3 2" xfId="3990"/>
    <cellStyle name="Normal 80 3 3 2 2" xfId="8122"/>
    <cellStyle name="Normal 80 3 3 2 2 2" xfId="16382"/>
    <cellStyle name="Normal 80 3 3 2 3" xfId="12251"/>
    <cellStyle name="Normal 80 3 3 3" xfId="6057"/>
    <cellStyle name="Normal 80 3 3 3 2" xfId="14317"/>
    <cellStyle name="Normal 80 3 3 4" xfId="10186"/>
    <cellStyle name="Normal 80 3 4" xfId="2613"/>
    <cellStyle name="Normal 80 3 4 2" xfId="6746"/>
    <cellStyle name="Normal 80 3 4 2 2" xfId="15006"/>
    <cellStyle name="Normal 80 3 4 3" xfId="10875"/>
    <cellStyle name="Normal 80 3 5" xfId="4681"/>
    <cellStyle name="Normal 80 3 5 2" xfId="12941"/>
    <cellStyle name="Normal 80 3 6" xfId="8810"/>
    <cellStyle name="Normal 80 4" xfId="781"/>
    <cellStyle name="Normal 80 4 2" xfId="2862"/>
    <cellStyle name="Normal 80 4 2 2" xfId="6994"/>
    <cellStyle name="Normal 80 4 2 2 2" xfId="15254"/>
    <cellStyle name="Normal 80 4 2 3" xfId="11123"/>
    <cellStyle name="Normal 80 4 3" xfId="4929"/>
    <cellStyle name="Normal 80 4 3 2" xfId="13189"/>
    <cellStyle name="Normal 80 4 4" xfId="9058"/>
    <cellStyle name="Normal 80 5" xfId="1472"/>
    <cellStyle name="Normal 80 5 2" xfId="3550"/>
    <cellStyle name="Normal 80 5 2 2" xfId="7682"/>
    <cellStyle name="Normal 80 5 2 2 2" xfId="15942"/>
    <cellStyle name="Normal 80 5 2 3" xfId="11811"/>
    <cellStyle name="Normal 80 5 3" xfId="5617"/>
    <cellStyle name="Normal 80 5 3 2" xfId="13877"/>
    <cellStyle name="Normal 80 5 4" xfId="9746"/>
    <cellStyle name="Normal 80 6" xfId="2170"/>
    <cellStyle name="Normal 80 6 2" xfId="6306"/>
    <cellStyle name="Normal 80 6 2 2" xfId="14566"/>
    <cellStyle name="Normal 80 6 3" xfId="10435"/>
    <cellStyle name="Normal 80 7" xfId="4240"/>
    <cellStyle name="Normal 80 7 2" xfId="12501"/>
    <cellStyle name="Normal 80 8" xfId="8370"/>
    <cellStyle name="Normal 81" xfId="81"/>
    <cellStyle name="Normal 81 2" xfId="308"/>
    <cellStyle name="Normal 81 2 2" xfId="1005"/>
    <cellStyle name="Normal 81 2 2 2" xfId="3083"/>
    <cellStyle name="Normal 81 2 2 2 2" xfId="7215"/>
    <cellStyle name="Normal 81 2 2 2 2 2" xfId="15475"/>
    <cellStyle name="Normal 81 2 2 2 3" xfId="11344"/>
    <cellStyle name="Normal 81 2 2 3" xfId="5150"/>
    <cellStyle name="Normal 81 2 2 3 2" xfId="13410"/>
    <cellStyle name="Normal 81 2 2 4" xfId="9279"/>
    <cellStyle name="Normal 81 2 3" xfId="1695"/>
    <cellStyle name="Normal 81 2 3 2" xfId="3771"/>
    <cellStyle name="Normal 81 2 3 2 2" xfId="7903"/>
    <cellStyle name="Normal 81 2 3 2 2 2" xfId="16163"/>
    <cellStyle name="Normal 81 2 3 2 3" xfId="12032"/>
    <cellStyle name="Normal 81 2 3 3" xfId="5838"/>
    <cellStyle name="Normal 81 2 3 3 2" xfId="14098"/>
    <cellStyle name="Normal 81 2 3 4" xfId="9967"/>
    <cellStyle name="Normal 81 2 4" xfId="2392"/>
    <cellStyle name="Normal 81 2 4 2" xfId="6527"/>
    <cellStyle name="Normal 81 2 4 2 2" xfId="14787"/>
    <cellStyle name="Normal 81 2 4 3" xfId="10656"/>
    <cellStyle name="Normal 81 2 5" xfId="4462"/>
    <cellStyle name="Normal 81 2 5 2" xfId="12722"/>
    <cellStyle name="Normal 81 2 6" xfId="8591"/>
    <cellStyle name="Normal 81 3" xfId="532"/>
    <cellStyle name="Normal 81 3 2" xfId="1229"/>
    <cellStyle name="Normal 81 3 2 2" xfId="3307"/>
    <cellStyle name="Normal 81 3 2 2 2" xfId="7439"/>
    <cellStyle name="Normal 81 3 2 2 2 2" xfId="15699"/>
    <cellStyle name="Normal 81 3 2 2 3" xfId="11568"/>
    <cellStyle name="Normal 81 3 2 3" xfId="5374"/>
    <cellStyle name="Normal 81 3 2 3 2" xfId="13634"/>
    <cellStyle name="Normal 81 3 2 4" xfId="9503"/>
    <cellStyle name="Normal 81 3 3" xfId="1915"/>
    <cellStyle name="Normal 81 3 3 2" xfId="3991"/>
    <cellStyle name="Normal 81 3 3 2 2" xfId="8123"/>
    <cellStyle name="Normal 81 3 3 2 2 2" xfId="16383"/>
    <cellStyle name="Normal 81 3 3 2 3" xfId="12252"/>
    <cellStyle name="Normal 81 3 3 3" xfId="6058"/>
    <cellStyle name="Normal 81 3 3 3 2" xfId="14318"/>
    <cellStyle name="Normal 81 3 3 4" xfId="10187"/>
    <cellStyle name="Normal 81 3 4" xfId="2614"/>
    <cellStyle name="Normal 81 3 4 2" xfId="6747"/>
    <cellStyle name="Normal 81 3 4 2 2" xfId="15007"/>
    <cellStyle name="Normal 81 3 4 3" xfId="10876"/>
    <cellStyle name="Normal 81 3 5" xfId="4682"/>
    <cellStyle name="Normal 81 3 5 2" xfId="12942"/>
    <cellStyle name="Normal 81 3 6" xfId="8811"/>
    <cellStyle name="Normal 81 4" xfId="782"/>
    <cellStyle name="Normal 81 4 2" xfId="2863"/>
    <cellStyle name="Normal 81 4 2 2" xfId="6995"/>
    <cellStyle name="Normal 81 4 2 2 2" xfId="15255"/>
    <cellStyle name="Normal 81 4 2 3" xfId="11124"/>
    <cellStyle name="Normal 81 4 3" xfId="4930"/>
    <cellStyle name="Normal 81 4 3 2" xfId="13190"/>
    <cellStyle name="Normal 81 4 4" xfId="9059"/>
    <cellStyle name="Normal 81 5" xfId="1473"/>
    <cellStyle name="Normal 81 5 2" xfId="3551"/>
    <cellStyle name="Normal 81 5 2 2" xfId="7683"/>
    <cellStyle name="Normal 81 5 2 2 2" xfId="15943"/>
    <cellStyle name="Normal 81 5 2 3" xfId="11812"/>
    <cellStyle name="Normal 81 5 3" xfId="5618"/>
    <cellStyle name="Normal 81 5 3 2" xfId="13878"/>
    <cellStyle name="Normal 81 5 4" xfId="9747"/>
    <cellStyle name="Normal 81 6" xfId="2171"/>
    <cellStyle name="Normal 81 6 2" xfId="6307"/>
    <cellStyle name="Normal 81 6 2 2" xfId="14567"/>
    <cellStyle name="Normal 81 6 3" xfId="10436"/>
    <cellStyle name="Normal 81 7" xfId="4241"/>
    <cellStyle name="Normal 81 7 2" xfId="12502"/>
    <cellStyle name="Normal 81 8" xfId="8371"/>
    <cellStyle name="Normal 82" xfId="82"/>
    <cellStyle name="Normal 82 2" xfId="309"/>
    <cellStyle name="Normal 82 2 2" xfId="1006"/>
    <cellStyle name="Normal 82 2 2 2" xfId="3084"/>
    <cellStyle name="Normal 82 2 2 2 2" xfId="7216"/>
    <cellStyle name="Normal 82 2 2 2 2 2" xfId="15476"/>
    <cellStyle name="Normal 82 2 2 2 3" xfId="11345"/>
    <cellStyle name="Normal 82 2 2 3" xfId="5151"/>
    <cellStyle name="Normal 82 2 2 3 2" xfId="13411"/>
    <cellStyle name="Normal 82 2 2 4" xfId="9280"/>
    <cellStyle name="Normal 82 2 3" xfId="1696"/>
    <cellStyle name="Normal 82 2 3 2" xfId="3772"/>
    <cellStyle name="Normal 82 2 3 2 2" xfId="7904"/>
    <cellStyle name="Normal 82 2 3 2 2 2" xfId="16164"/>
    <cellStyle name="Normal 82 2 3 2 3" xfId="12033"/>
    <cellStyle name="Normal 82 2 3 3" xfId="5839"/>
    <cellStyle name="Normal 82 2 3 3 2" xfId="14099"/>
    <cellStyle name="Normal 82 2 3 4" xfId="9968"/>
    <cellStyle name="Normal 82 2 4" xfId="2393"/>
    <cellStyle name="Normal 82 2 4 2" xfId="6528"/>
    <cellStyle name="Normal 82 2 4 2 2" xfId="14788"/>
    <cellStyle name="Normal 82 2 4 3" xfId="10657"/>
    <cellStyle name="Normal 82 2 5" xfId="4463"/>
    <cellStyle name="Normal 82 2 5 2" xfId="12723"/>
    <cellStyle name="Normal 82 2 6" xfId="8592"/>
    <cellStyle name="Normal 82 3" xfId="533"/>
    <cellStyle name="Normal 82 3 2" xfId="1230"/>
    <cellStyle name="Normal 82 3 2 2" xfId="3308"/>
    <cellStyle name="Normal 82 3 2 2 2" xfId="7440"/>
    <cellStyle name="Normal 82 3 2 2 2 2" xfId="15700"/>
    <cellStyle name="Normal 82 3 2 2 3" xfId="11569"/>
    <cellStyle name="Normal 82 3 2 3" xfId="5375"/>
    <cellStyle name="Normal 82 3 2 3 2" xfId="13635"/>
    <cellStyle name="Normal 82 3 2 4" xfId="9504"/>
    <cellStyle name="Normal 82 3 3" xfId="1916"/>
    <cellStyle name="Normal 82 3 3 2" xfId="3992"/>
    <cellStyle name="Normal 82 3 3 2 2" xfId="8124"/>
    <cellStyle name="Normal 82 3 3 2 2 2" xfId="16384"/>
    <cellStyle name="Normal 82 3 3 2 3" xfId="12253"/>
    <cellStyle name="Normal 82 3 3 3" xfId="6059"/>
    <cellStyle name="Normal 82 3 3 3 2" xfId="14319"/>
    <cellStyle name="Normal 82 3 3 4" xfId="10188"/>
    <cellStyle name="Normal 82 3 4" xfId="2615"/>
    <cellStyle name="Normal 82 3 4 2" xfId="6748"/>
    <cellStyle name="Normal 82 3 4 2 2" xfId="15008"/>
    <cellStyle name="Normal 82 3 4 3" xfId="10877"/>
    <cellStyle name="Normal 82 3 5" xfId="4683"/>
    <cellStyle name="Normal 82 3 5 2" xfId="12943"/>
    <cellStyle name="Normal 82 3 6" xfId="8812"/>
    <cellStyle name="Normal 82 4" xfId="783"/>
    <cellStyle name="Normal 82 4 2" xfId="2864"/>
    <cellStyle name="Normal 82 4 2 2" xfId="6996"/>
    <cellStyle name="Normal 82 4 2 2 2" xfId="15256"/>
    <cellStyle name="Normal 82 4 2 3" xfId="11125"/>
    <cellStyle name="Normal 82 4 3" xfId="4931"/>
    <cellStyle name="Normal 82 4 3 2" xfId="13191"/>
    <cellStyle name="Normal 82 4 4" xfId="9060"/>
    <cellStyle name="Normal 82 5" xfId="1474"/>
    <cellStyle name="Normal 82 5 2" xfId="3552"/>
    <cellStyle name="Normal 82 5 2 2" xfId="7684"/>
    <cellStyle name="Normal 82 5 2 2 2" xfId="15944"/>
    <cellStyle name="Normal 82 5 2 3" xfId="11813"/>
    <cellStyle name="Normal 82 5 3" xfId="5619"/>
    <cellStyle name="Normal 82 5 3 2" xfId="13879"/>
    <cellStyle name="Normal 82 5 4" xfId="9748"/>
    <cellStyle name="Normal 82 6" xfId="2172"/>
    <cellStyle name="Normal 82 6 2" xfId="6308"/>
    <cellStyle name="Normal 82 6 2 2" xfId="14568"/>
    <cellStyle name="Normal 82 6 3" xfId="10437"/>
    <cellStyle name="Normal 82 7" xfId="4242"/>
    <cellStyle name="Normal 82 7 2" xfId="12503"/>
    <cellStyle name="Normal 82 8" xfId="8372"/>
    <cellStyle name="Normal 83" xfId="83"/>
    <cellStyle name="Normal 83 2" xfId="310"/>
    <cellStyle name="Normal 83 2 2" xfId="1007"/>
    <cellStyle name="Normal 83 2 2 2" xfId="3085"/>
    <cellStyle name="Normal 83 2 2 2 2" xfId="7217"/>
    <cellStyle name="Normal 83 2 2 2 2 2" xfId="15477"/>
    <cellStyle name="Normal 83 2 2 2 3" xfId="11346"/>
    <cellStyle name="Normal 83 2 2 3" xfId="5152"/>
    <cellStyle name="Normal 83 2 2 3 2" xfId="13412"/>
    <cellStyle name="Normal 83 2 2 4" xfId="9281"/>
    <cellStyle name="Normal 83 2 3" xfId="1697"/>
    <cellStyle name="Normal 83 2 3 2" xfId="3773"/>
    <cellStyle name="Normal 83 2 3 2 2" xfId="7905"/>
    <cellStyle name="Normal 83 2 3 2 2 2" xfId="16165"/>
    <cellStyle name="Normal 83 2 3 2 3" xfId="12034"/>
    <cellStyle name="Normal 83 2 3 3" xfId="5840"/>
    <cellStyle name="Normal 83 2 3 3 2" xfId="14100"/>
    <cellStyle name="Normal 83 2 3 4" xfId="9969"/>
    <cellStyle name="Normal 83 2 4" xfId="2394"/>
    <cellStyle name="Normal 83 2 4 2" xfId="6529"/>
    <cellStyle name="Normal 83 2 4 2 2" xfId="14789"/>
    <cellStyle name="Normal 83 2 4 3" xfId="10658"/>
    <cellStyle name="Normal 83 2 5" xfId="4464"/>
    <cellStyle name="Normal 83 2 5 2" xfId="12724"/>
    <cellStyle name="Normal 83 2 6" xfId="8593"/>
    <cellStyle name="Normal 83 3" xfId="534"/>
    <cellStyle name="Normal 83 3 2" xfId="1231"/>
    <cellStyle name="Normal 83 3 2 2" xfId="3309"/>
    <cellStyle name="Normal 83 3 2 2 2" xfId="7441"/>
    <cellStyle name="Normal 83 3 2 2 2 2" xfId="15701"/>
    <cellStyle name="Normal 83 3 2 2 3" xfId="11570"/>
    <cellStyle name="Normal 83 3 2 3" xfId="5376"/>
    <cellStyle name="Normal 83 3 2 3 2" xfId="13636"/>
    <cellStyle name="Normal 83 3 2 4" xfId="9505"/>
    <cellStyle name="Normal 83 3 3" xfId="1917"/>
    <cellStyle name="Normal 83 3 3 2" xfId="3993"/>
    <cellStyle name="Normal 83 3 3 2 2" xfId="8125"/>
    <cellStyle name="Normal 83 3 3 2 2 2" xfId="16385"/>
    <cellStyle name="Normal 83 3 3 2 3" xfId="12254"/>
    <cellStyle name="Normal 83 3 3 3" xfId="6060"/>
    <cellStyle name="Normal 83 3 3 3 2" xfId="14320"/>
    <cellStyle name="Normal 83 3 3 4" xfId="10189"/>
    <cellStyle name="Normal 83 3 4" xfId="2616"/>
    <cellStyle name="Normal 83 3 4 2" xfId="6749"/>
    <cellStyle name="Normal 83 3 4 2 2" xfId="15009"/>
    <cellStyle name="Normal 83 3 4 3" xfId="10878"/>
    <cellStyle name="Normal 83 3 5" xfId="4684"/>
    <cellStyle name="Normal 83 3 5 2" xfId="12944"/>
    <cellStyle name="Normal 83 3 6" xfId="8813"/>
    <cellStyle name="Normal 83 4" xfId="784"/>
    <cellStyle name="Normal 83 4 2" xfId="2865"/>
    <cellStyle name="Normal 83 4 2 2" xfId="6997"/>
    <cellStyle name="Normal 83 4 2 2 2" xfId="15257"/>
    <cellStyle name="Normal 83 4 2 3" xfId="11126"/>
    <cellStyle name="Normal 83 4 3" xfId="4932"/>
    <cellStyle name="Normal 83 4 3 2" xfId="13192"/>
    <cellStyle name="Normal 83 4 4" xfId="9061"/>
    <cellStyle name="Normal 83 5" xfId="1475"/>
    <cellStyle name="Normal 83 5 2" xfId="3553"/>
    <cellStyle name="Normal 83 5 2 2" xfId="7685"/>
    <cellStyle name="Normal 83 5 2 2 2" xfId="15945"/>
    <cellStyle name="Normal 83 5 2 3" xfId="11814"/>
    <cellStyle name="Normal 83 5 3" xfId="5620"/>
    <cellStyle name="Normal 83 5 3 2" xfId="13880"/>
    <cellStyle name="Normal 83 5 4" xfId="9749"/>
    <cellStyle name="Normal 83 6" xfId="2173"/>
    <cellStyle name="Normal 83 6 2" xfId="6309"/>
    <cellStyle name="Normal 83 6 2 2" xfId="14569"/>
    <cellStyle name="Normal 83 6 3" xfId="10438"/>
    <cellStyle name="Normal 83 7" xfId="4243"/>
    <cellStyle name="Normal 83 7 2" xfId="12504"/>
    <cellStyle name="Normal 83 8" xfId="8373"/>
    <cellStyle name="Normal 84" xfId="84"/>
    <cellStyle name="Normal 84 2" xfId="311"/>
    <cellStyle name="Normal 84 2 2" xfId="1008"/>
    <cellStyle name="Normal 84 2 2 2" xfId="3086"/>
    <cellStyle name="Normal 84 2 2 2 2" xfId="7218"/>
    <cellStyle name="Normal 84 2 2 2 2 2" xfId="15478"/>
    <cellStyle name="Normal 84 2 2 2 3" xfId="11347"/>
    <cellStyle name="Normal 84 2 2 3" xfId="5153"/>
    <cellStyle name="Normal 84 2 2 3 2" xfId="13413"/>
    <cellStyle name="Normal 84 2 2 4" xfId="9282"/>
    <cellStyle name="Normal 84 2 3" xfId="1698"/>
    <cellStyle name="Normal 84 2 3 2" xfId="3774"/>
    <cellStyle name="Normal 84 2 3 2 2" xfId="7906"/>
    <cellStyle name="Normal 84 2 3 2 2 2" xfId="16166"/>
    <cellStyle name="Normal 84 2 3 2 3" xfId="12035"/>
    <cellStyle name="Normal 84 2 3 3" xfId="5841"/>
    <cellStyle name="Normal 84 2 3 3 2" xfId="14101"/>
    <cellStyle name="Normal 84 2 3 4" xfId="9970"/>
    <cellStyle name="Normal 84 2 4" xfId="2395"/>
    <cellStyle name="Normal 84 2 4 2" xfId="6530"/>
    <cellStyle name="Normal 84 2 4 2 2" xfId="14790"/>
    <cellStyle name="Normal 84 2 4 3" xfId="10659"/>
    <cellStyle name="Normal 84 2 5" xfId="4465"/>
    <cellStyle name="Normal 84 2 5 2" xfId="12725"/>
    <cellStyle name="Normal 84 2 6" xfId="8594"/>
    <cellStyle name="Normal 84 3" xfId="535"/>
    <cellStyle name="Normal 84 3 2" xfId="1232"/>
    <cellStyle name="Normal 84 3 2 2" xfId="3310"/>
    <cellStyle name="Normal 84 3 2 2 2" xfId="7442"/>
    <cellStyle name="Normal 84 3 2 2 2 2" xfId="15702"/>
    <cellStyle name="Normal 84 3 2 2 3" xfId="11571"/>
    <cellStyle name="Normal 84 3 2 3" xfId="5377"/>
    <cellStyle name="Normal 84 3 2 3 2" xfId="13637"/>
    <cellStyle name="Normal 84 3 2 4" xfId="9506"/>
    <cellStyle name="Normal 84 3 3" xfId="1918"/>
    <cellStyle name="Normal 84 3 3 2" xfId="3994"/>
    <cellStyle name="Normal 84 3 3 2 2" xfId="8126"/>
    <cellStyle name="Normal 84 3 3 2 2 2" xfId="16386"/>
    <cellStyle name="Normal 84 3 3 2 3" xfId="12255"/>
    <cellStyle name="Normal 84 3 3 3" xfId="6061"/>
    <cellStyle name="Normal 84 3 3 3 2" xfId="14321"/>
    <cellStyle name="Normal 84 3 3 4" xfId="10190"/>
    <cellStyle name="Normal 84 3 4" xfId="2617"/>
    <cellStyle name="Normal 84 3 4 2" xfId="6750"/>
    <cellStyle name="Normal 84 3 4 2 2" xfId="15010"/>
    <cellStyle name="Normal 84 3 4 3" xfId="10879"/>
    <cellStyle name="Normal 84 3 5" xfId="4685"/>
    <cellStyle name="Normal 84 3 5 2" xfId="12945"/>
    <cellStyle name="Normal 84 3 6" xfId="8814"/>
    <cellStyle name="Normal 84 4" xfId="785"/>
    <cellStyle name="Normal 84 4 2" xfId="2866"/>
    <cellStyle name="Normal 84 4 2 2" xfId="6998"/>
    <cellStyle name="Normal 84 4 2 2 2" xfId="15258"/>
    <cellStyle name="Normal 84 4 2 3" xfId="11127"/>
    <cellStyle name="Normal 84 4 3" xfId="4933"/>
    <cellStyle name="Normal 84 4 3 2" xfId="13193"/>
    <cellStyle name="Normal 84 4 4" xfId="9062"/>
    <cellStyle name="Normal 84 5" xfId="1476"/>
    <cellStyle name="Normal 84 5 2" xfId="3554"/>
    <cellStyle name="Normal 84 5 2 2" xfId="7686"/>
    <cellStyle name="Normal 84 5 2 2 2" xfId="15946"/>
    <cellStyle name="Normal 84 5 2 3" xfId="11815"/>
    <cellStyle name="Normal 84 5 3" xfId="5621"/>
    <cellStyle name="Normal 84 5 3 2" xfId="13881"/>
    <cellStyle name="Normal 84 5 4" xfId="9750"/>
    <cellStyle name="Normal 84 6" xfId="2174"/>
    <cellStyle name="Normal 84 6 2" xfId="6310"/>
    <cellStyle name="Normal 84 6 2 2" xfId="14570"/>
    <cellStyle name="Normal 84 6 3" xfId="10439"/>
    <cellStyle name="Normal 84 7" xfId="4244"/>
    <cellStyle name="Normal 84 7 2" xfId="12505"/>
    <cellStyle name="Normal 84 8" xfId="8374"/>
    <cellStyle name="Normal 85" xfId="85"/>
    <cellStyle name="Normal 85 2" xfId="312"/>
    <cellStyle name="Normal 85 2 2" xfId="1009"/>
    <cellStyle name="Normal 85 2 2 2" xfId="3087"/>
    <cellStyle name="Normal 85 2 2 2 2" xfId="7219"/>
    <cellStyle name="Normal 85 2 2 2 2 2" xfId="15479"/>
    <cellStyle name="Normal 85 2 2 2 3" xfId="11348"/>
    <cellStyle name="Normal 85 2 2 3" xfId="5154"/>
    <cellStyle name="Normal 85 2 2 3 2" xfId="13414"/>
    <cellStyle name="Normal 85 2 2 4" xfId="9283"/>
    <cellStyle name="Normal 85 2 3" xfId="1699"/>
    <cellStyle name="Normal 85 2 3 2" xfId="3775"/>
    <cellStyle name="Normal 85 2 3 2 2" xfId="7907"/>
    <cellStyle name="Normal 85 2 3 2 2 2" xfId="16167"/>
    <cellStyle name="Normal 85 2 3 2 3" xfId="12036"/>
    <cellStyle name="Normal 85 2 3 3" xfId="5842"/>
    <cellStyle name="Normal 85 2 3 3 2" xfId="14102"/>
    <cellStyle name="Normal 85 2 3 4" xfId="9971"/>
    <cellStyle name="Normal 85 2 4" xfId="2396"/>
    <cellStyle name="Normal 85 2 4 2" xfId="6531"/>
    <cellStyle name="Normal 85 2 4 2 2" xfId="14791"/>
    <cellStyle name="Normal 85 2 4 3" xfId="10660"/>
    <cellStyle name="Normal 85 2 5" xfId="4466"/>
    <cellStyle name="Normal 85 2 5 2" xfId="12726"/>
    <cellStyle name="Normal 85 2 6" xfId="8595"/>
    <cellStyle name="Normal 85 3" xfId="536"/>
    <cellStyle name="Normal 85 3 2" xfId="1233"/>
    <cellStyle name="Normal 85 3 2 2" xfId="3311"/>
    <cellStyle name="Normal 85 3 2 2 2" xfId="7443"/>
    <cellStyle name="Normal 85 3 2 2 2 2" xfId="15703"/>
    <cellStyle name="Normal 85 3 2 2 3" xfId="11572"/>
    <cellStyle name="Normal 85 3 2 3" xfId="5378"/>
    <cellStyle name="Normal 85 3 2 3 2" xfId="13638"/>
    <cellStyle name="Normal 85 3 2 4" xfId="9507"/>
    <cellStyle name="Normal 85 3 3" xfId="1919"/>
    <cellStyle name="Normal 85 3 3 2" xfId="3995"/>
    <cellStyle name="Normal 85 3 3 2 2" xfId="8127"/>
    <cellStyle name="Normal 85 3 3 2 2 2" xfId="16387"/>
    <cellStyle name="Normal 85 3 3 2 3" xfId="12256"/>
    <cellStyle name="Normal 85 3 3 3" xfId="6062"/>
    <cellStyle name="Normal 85 3 3 3 2" xfId="14322"/>
    <cellStyle name="Normal 85 3 3 4" xfId="10191"/>
    <cellStyle name="Normal 85 3 4" xfId="2618"/>
    <cellStyle name="Normal 85 3 4 2" xfId="6751"/>
    <cellStyle name="Normal 85 3 4 2 2" xfId="15011"/>
    <cellStyle name="Normal 85 3 4 3" xfId="10880"/>
    <cellStyle name="Normal 85 3 5" xfId="4686"/>
    <cellStyle name="Normal 85 3 5 2" xfId="12946"/>
    <cellStyle name="Normal 85 3 6" xfId="8815"/>
    <cellStyle name="Normal 85 4" xfId="786"/>
    <cellStyle name="Normal 85 4 2" xfId="2867"/>
    <cellStyle name="Normal 85 4 2 2" xfId="6999"/>
    <cellStyle name="Normal 85 4 2 2 2" xfId="15259"/>
    <cellStyle name="Normal 85 4 2 3" xfId="11128"/>
    <cellStyle name="Normal 85 4 3" xfId="4934"/>
    <cellStyle name="Normal 85 4 3 2" xfId="13194"/>
    <cellStyle name="Normal 85 4 4" xfId="9063"/>
    <cellStyle name="Normal 85 5" xfId="1477"/>
    <cellStyle name="Normal 85 5 2" xfId="3555"/>
    <cellStyle name="Normal 85 5 2 2" xfId="7687"/>
    <cellStyle name="Normal 85 5 2 2 2" xfId="15947"/>
    <cellStyle name="Normal 85 5 2 3" xfId="11816"/>
    <cellStyle name="Normal 85 5 3" xfId="5622"/>
    <cellStyle name="Normal 85 5 3 2" xfId="13882"/>
    <cellStyle name="Normal 85 5 4" xfId="9751"/>
    <cellStyle name="Normal 85 6" xfId="2175"/>
    <cellStyle name="Normal 85 6 2" xfId="6311"/>
    <cellStyle name="Normal 85 6 2 2" xfId="14571"/>
    <cellStyle name="Normal 85 6 3" xfId="10440"/>
    <cellStyle name="Normal 85 7" xfId="4245"/>
    <cellStyle name="Normal 85 7 2" xfId="12506"/>
    <cellStyle name="Normal 85 8" xfId="8375"/>
    <cellStyle name="Normal 86" xfId="86"/>
    <cellStyle name="Normal 86 2" xfId="313"/>
    <cellStyle name="Normal 86 2 2" xfId="1010"/>
    <cellStyle name="Normal 86 2 2 2" xfId="3088"/>
    <cellStyle name="Normal 86 2 2 2 2" xfId="7220"/>
    <cellStyle name="Normal 86 2 2 2 2 2" xfId="15480"/>
    <cellStyle name="Normal 86 2 2 2 3" xfId="11349"/>
    <cellStyle name="Normal 86 2 2 3" xfId="5155"/>
    <cellStyle name="Normal 86 2 2 3 2" xfId="13415"/>
    <cellStyle name="Normal 86 2 2 4" xfId="9284"/>
    <cellStyle name="Normal 86 2 3" xfId="1700"/>
    <cellStyle name="Normal 86 2 3 2" xfId="3776"/>
    <cellStyle name="Normal 86 2 3 2 2" xfId="7908"/>
    <cellStyle name="Normal 86 2 3 2 2 2" xfId="16168"/>
    <cellStyle name="Normal 86 2 3 2 3" xfId="12037"/>
    <cellStyle name="Normal 86 2 3 3" xfId="5843"/>
    <cellStyle name="Normal 86 2 3 3 2" xfId="14103"/>
    <cellStyle name="Normal 86 2 3 4" xfId="9972"/>
    <cellStyle name="Normal 86 2 4" xfId="2397"/>
    <cellStyle name="Normal 86 2 4 2" xfId="6532"/>
    <cellStyle name="Normal 86 2 4 2 2" xfId="14792"/>
    <cellStyle name="Normal 86 2 4 3" xfId="10661"/>
    <cellStyle name="Normal 86 2 5" xfId="4467"/>
    <cellStyle name="Normal 86 2 5 2" xfId="12727"/>
    <cellStyle name="Normal 86 2 6" xfId="8596"/>
    <cellStyle name="Normal 86 3" xfId="537"/>
    <cellStyle name="Normal 86 3 2" xfId="1234"/>
    <cellStyle name="Normal 86 3 2 2" xfId="3312"/>
    <cellStyle name="Normal 86 3 2 2 2" xfId="7444"/>
    <cellStyle name="Normal 86 3 2 2 2 2" xfId="15704"/>
    <cellStyle name="Normal 86 3 2 2 3" xfId="11573"/>
    <cellStyle name="Normal 86 3 2 3" xfId="5379"/>
    <cellStyle name="Normal 86 3 2 3 2" xfId="13639"/>
    <cellStyle name="Normal 86 3 2 4" xfId="9508"/>
    <cellStyle name="Normal 86 3 3" xfId="1920"/>
    <cellStyle name="Normal 86 3 3 2" xfId="3996"/>
    <cellStyle name="Normal 86 3 3 2 2" xfId="8128"/>
    <cellStyle name="Normal 86 3 3 2 2 2" xfId="16388"/>
    <cellStyle name="Normal 86 3 3 2 3" xfId="12257"/>
    <cellStyle name="Normal 86 3 3 3" xfId="6063"/>
    <cellStyle name="Normal 86 3 3 3 2" xfId="14323"/>
    <cellStyle name="Normal 86 3 3 4" xfId="10192"/>
    <cellStyle name="Normal 86 3 4" xfId="2619"/>
    <cellStyle name="Normal 86 3 4 2" xfId="6752"/>
    <cellStyle name="Normal 86 3 4 2 2" xfId="15012"/>
    <cellStyle name="Normal 86 3 4 3" xfId="10881"/>
    <cellStyle name="Normal 86 3 5" xfId="4687"/>
    <cellStyle name="Normal 86 3 5 2" xfId="12947"/>
    <cellStyle name="Normal 86 3 6" xfId="8816"/>
    <cellStyle name="Normal 86 4" xfId="787"/>
    <cellStyle name="Normal 86 4 2" xfId="2868"/>
    <cellStyle name="Normal 86 4 2 2" xfId="7000"/>
    <cellStyle name="Normal 86 4 2 2 2" xfId="15260"/>
    <cellStyle name="Normal 86 4 2 3" xfId="11129"/>
    <cellStyle name="Normal 86 4 3" xfId="4935"/>
    <cellStyle name="Normal 86 4 3 2" xfId="13195"/>
    <cellStyle name="Normal 86 4 4" xfId="9064"/>
    <cellStyle name="Normal 86 5" xfId="1478"/>
    <cellStyle name="Normal 86 5 2" xfId="3556"/>
    <cellStyle name="Normal 86 5 2 2" xfId="7688"/>
    <cellStyle name="Normal 86 5 2 2 2" xfId="15948"/>
    <cellStyle name="Normal 86 5 2 3" xfId="11817"/>
    <cellStyle name="Normal 86 5 3" xfId="5623"/>
    <cellStyle name="Normal 86 5 3 2" xfId="13883"/>
    <cellStyle name="Normal 86 5 4" xfId="9752"/>
    <cellStyle name="Normal 86 6" xfId="2176"/>
    <cellStyle name="Normal 86 6 2" xfId="6312"/>
    <cellStyle name="Normal 86 6 2 2" xfId="14572"/>
    <cellStyle name="Normal 86 6 3" xfId="10441"/>
    <cellStyle name="Normal 86 7" xfId="4246"/>
    <cellStyle name="Normal 86 7 2" xfId="12507"/>
    <cellStyle name="Normal 86 8" xfId="8376"/>
    <cellStyle name="Normal 87" xfId="87"/>
    <cellStyle name="Normal 87 2" xfId="314"/>
    <cellStyle name="Normal 87 2 2" xfId="1011"/>
    <cellStyle name="Normal 87 2 2 2" xfId="3089"/>
    <cellStyle name="Normal 87 2 2 2 2" xfId="7221"/>
    <cellStyle name="Normal 87 2 2 2 2 2" xfId="15481"/>
    <cellStyle name="Normal 87 2 2 2 3" xfId="11350"/>
    <cellStyle name="Normal 87 2 2 3" xfId="5156"/>
    <cellStyle name="Normal 87 2 2 3 2" xfId="13416"/>
    <cellStyle name="Normal 87 2 2 4" xfId="9285"/>
    <cellStyle name="Normal 87 2 3" xfId="1701"/>
    <cellStyle name="Normal 87 2 3 2" xfId="3777"/>
    <cellStyle name="Normal 87 2 3 2 2" xfId="7909"/>
    <cellStyle name="Normal 87 2 3 2 2 2" xfId="16169"/>
    <cellStyle name="Normal 87 2 3 2 3" xfId="12038"/>
    <cellStyle name="Normal 87 2 3 3" xfId="5844"/>
    <cellStyle name="Normal 87 2 3 3 2" xfId="14104"/>
    <cellStyle name="Normal 87 2 3 4" xfId="9973"/>
    <cellStyle name="Normal 87 2 4" xfId="2398"/>
    <cellStyle name="Normal 87 2 4 2" xfId="6533"/>
    <cellStyle name="Normal 87 2 4 2 2" xfId="14793"/>
    <cellStyle name="Normal 87 2 4 3" xfId="10662"/>
    <cellStyle name="Normal 87 2 5" xfId="4468"/>
    <cellStyle name="Normal 87 2 5 2" xfId="12728"/>
    <cellStyle name="Normal 87 2 6" xfId="8597"/>
    <cellStyle name="Normal 87 3" xfId="538"/>
    <cellStyle name="Normal 87 3 2" xfId="1235"/>
    <cellStyle name="Normal 87 3 2 2" xfId="3313"/>
    <cellStyle name="Normal 87 3 2 2 2" xfId="7445"/>
    <cellStyle name="Normal 87 3 2 2 2 2" xfId="15705"/>
    <cellStyle name="Normal 87 3 2 2 3" xfId="11574"/>
    <cellStyle name="Normal 87 3 2 3" xfId="5380"/>
    <cellStyle name="Normal 87 3 2 3 2" xfId="13640"/>
    <cellStyle name="Normal 87 3 2 4" xfId="9509"/>
    <cellStyle name="Normal 87 3 3" xfId="1921"/>
    <cellStyle name="Normal 87 3 3 2" xfId="3997"/>
    <cellStyle name="Normal 87 3 3 2 2" xfId="8129"/>
    <cellStyle name="Normal 87 3 3 2 2 2" xfId="16389"/>
    <cellStyle name="Normal 87 3 3 2 3" xfId="12258"/>
    <cellStyle name="Normal 87 3 3 3" xfId="6064"/>
    <cellStyle name="Normal 87 3 3 3 2" xfId="14324"/>
    <cellStyle name="Normal 87 3 3 4" xfId="10193"/>
    <cellStyle name="Normal 87 3 4" xfId="2620"/>
    <cellStyle name="Normal 87 3 4 2" xfId="6753"/>
    <cellStyle name="Normal 87 3 4 2 2" xfId="15013"/>
    <cellStyle name="Normal 87 3 4 3" xfId="10882"/>
    <cellStyle name="Normal 87 3 5" xfId="4688"/>
    <cellStyle name="Normal 87 3 5 2" xfId="12948"/>
    <cellStyle name="Normal 87 3 6" xfId="8817"/>
    <cellStyle name="Normal 87 4" xfId="788"/>
    <cellStyle name="Normal 87 4 2" xfId="2869"/>
    <cellStyle name="Normal 87 4 2 2" xfId="7001"/>
    <cellStyle name="Normal 87 4 2 2 2" xfId="15261"/>
    <cellStyle name="Normal 87 4 2 3" xfId="11130"/>
    <cellStyle name="Normal 87 4 3" xfId="4936"/>
    <cellStyle name="Normal 87 4 3 2" xfId="13196"/>
    <cellStyle name="Normal 87 4 4" xfId="9065"/>
    <cellStyle name="Normal 87 5" xfId="1479"/>
    <cellStyle name="Normal 87 5 2" xfId="3557"/>
    <cellStyle name="Normal 87 5 2 2" xfId="7689"/>
    <cellStyle name="Normal 87 5 2 2 2" xfId="15949"/>
    <cellStyle name="Normal 87 5 2 3" xfId="11818"/>
    <cellStyle name="Normal 87 5 3" xfId="5624"/>
    <cellStyle name="Normal 87 5 3 2" xfId="13884"/>
    <cellStyle name="Normal 87 5 4" xfId="9753"/>
    <cellStyle name="Normal 87 6" xfId="2177"/>
    <cellStyle name="Normal 87 6 2" xfId="6313"/>
    <cellStyle name="Normal 87 6 2 2" xfId="14573"/>
    <cellStyle name="Normal 87 6 3" xfId="10442"/>
    <cellStyle name="Normal 87 7" xfId="4247"/>
    <cellStyle name="Normal 87 7 2" xfId="12508"/>
    <cellStyle name="Normal 87 8" xfId="8377"/>
    <cellStyle name="Normal 88" xfId="88"/>
    <cellStyle name="Normal 88 2" xfId="315"/>
    <cellStyle name="Normal 88 2 2" xfId="1012"/>
    <cellStyle name="Normal 88 2 2 2" xfId="3090"/>
    <cellStyle name="Normal 88 2 2 2 2" xfId="7222"/>
    <cellStyle name="Normal 88 2 2 2 2 2" xfId="15482"/>
    <cellStyle name="Normal 88 2 2 2 3" xfId="11351"/>
    <cellStyle name="Normal 88 2 2 3" xfId="5157"/>
    <cellStyle name="Normal 88 2 2 3 2" xfId="13417"/>
    <cellStyle name="Normal 88 2 2 4" xfId="9286"/>
    <cellStyle name="Normal 88 2 3" xfId="1702"/>
    <cellStyle name="Normal 88 2 3 2" xfId="3778"/>
    <cellStyle name="Normal 88 2 3 2 2" xfId="7910"/>
    <cellStyle name="Normal 88 2 3 2 2 2" xfId="16170"/>
    <cellStyle name="Normal 88 2 3 2 3" xfId="12039"/>
    <cellStyle name="Normal 88 2 3 3" xfId="5845"/>
    <cellStyle name="Normal 88 2 3 3 2" xfId="14105"/>
    <cellStyle name="Normal 88 2 3 4" xfId="9974"/>
    <cellStyle name="Normal 88 2 4" xfId="2399"/>
    <cellStyle name="Normal 88 2 4 2" xfId="6534"/>
    <cellStyle name="Normal 88 2 4 2 2" xfId="14794"/>
    <cellStyle name="Normal 88 2 4 3" xfId="10663"/>
    <cellStyle name="Normal 88 2 5" xfId="4469"/>
    <cellStyle name="Normal 88 2 5 2" xfId="12729"/>
    <cellStyle name="Normal 88 2 6" xfId="8598"/>
    <cellStyle name="Normal 88 3" xfId="539"/>
    <cellStyle name="Normal 88 3 2" xfId="1236"/>
    <cellStyle name="Normal 88 3 2 2" xfId="3314"/>
    <cellStyle name="Normal 88 3 2 2 2" xfId="7446"/>
    <cellStyle name="Normal 88 3 2 2 2 2" xfId="15706"/>
    <cellStyle name="Normal 88 3 2 2 3" xfId="11575"/>
    <cellStyle name="Normal 88 3 2 3" xfId="5381"/>
    <cellStyle name="Normal 88 3 2 3 2" xfId="13641"/>
    <cellStyle name="Normal 88 3 2 4" xfId="9510"/>
    <cellStyle name="Normal 88 3 3" xfId="1922"/>
    <cellStyle name="Normal 88 3 3 2" xfId="3998"/>
    <cellStyle name="Normal 88 3 3 2 2" xfId="8130"/>
    <cellStyle name="Normal 88 3 3 2 2 2" xfId="16390"/>
    <cellStyle name="Normal 88 3 3 2 3" xfId="12259"/>
    <cellStyle name="Normal 88 3 3 3" xfId="6065"/>
    <cellStyle name="Normal 88 3 3 3 2" xfId="14325"/>
    <cellStyle name="Normal 88 3 3 4" xfId="10194"/>
    <cellStyle name="Normal 88 3 4" xfId="2621"/>
    <cellStyle name="Normal 88 3 4 2" xfId="6754"/>
    <cellStyle name="Normal 88 3 4 2 2" xfId="15014"/>
    <cellStyle name="Normal 88 3 4 3" xfId="10883"/>
    <cellStyle name="Normal 88 3 5" xfId="4689"/>
    <cellStyle name="Normal 88 3 5 2" xfId="12949"/>
    <cellStyle name="Normal 88 3 6" xfId="8818"/>
    <cellStyle name="Normal 88 4" xfId="789"/>
    <cellStyle name="Normal 88 4 2" xfId="2870"/>
    <cellStyle name="Normal 88 4 2 2" xfId="7002"/>
    <cellStyle name="Normal 88 4 2 2 2" xfId="15262"/>
    <cellStyle name="Normal 88 4 2 3" xfId="11131"/>
    <cellStyle name="Normal 88 4 3" xfId="4937"/>
    <cellStyle name="Normal 88 4 3 2" xfId="13197"/>
    <cellStyle name="Normal 88 4 4" xfId="9066"/>
    <cellStyle name="Normal 88 5" xfId="1480"/>
    <cellStyle name="Normal 88 5 2" xfId="3558"/>
    <cellStyle name="Normal 88 5 2 2" xfId="7690"/>
    <cellStyle name="Normal 88 5 2 2 2" xfId="15950"/>
    <cellStyle name="Normal 88 5 2 3" xfId="11819"/>
    <cellStyle name="Normal 88 5 3" xfId="5625"/>
    <cellStyle name="Normal 88 5 3 2" xfId="13885"/>
    <cellStyle name="Normal 88 5 4" xfId="9754"/>
    <cellStyle name="Normal 88 6" xfId="2178"/>
    <cellStyle name="Normal 88 6 2" xfId="6314"/>
    <cellStyle name="Normal 88 6 2 2" xfId="14574"/>
    <cellStyle name="Normal 88 6 3" xfId="10443"/>
    <cellStyle name="Normal 88 7" xfId="4248"/>
    <cellStyle name="Normal 88 7 2" xfId="12509"/>
    <cellStyle name="Normal 88 8" xfId="8378"/>
    <cellStyle name="Normal 89" xfId="89"/>
    <cellStyle name="Normal 89 2" xfId="316"/>
    <cellStyle name="Normal 89 2 2" xfId="1013"/>
    <cellStyle name="Normal 89 2 2 2" xfId="3091"/>
    <cellStyle name="Normal 89 2 2 2 2" xfId="7223"/>
    <cellStyle name="Normal 89 2 2 2 2 2" xfId="15483"/>
    <cellStyle name="Normal 89 2 2 2 3" xfId="11352"/>
    <cellStyle name="Normal 89 2 2 3" xfId="5158"/>
    <cellStyle name="Normal 89 2 2 3 2" xfId="13418"/>
    <cellStyle name="Normal 89 2 2 4" xfId="9287"/>
    <cellStyle name="Normal 89 2 3" xfId="1703"/>
    <cellStyle name="Normal 89 2 3 2" xfId="3779"/>
    <cellStyle name="Normal 89 2 3 2 2" xfId="7911"/>
    <cellStyle name="Normal 89 2 3 2 2 2" xfId="16171"/>
    <cellStyle name="Normal 89 2 3 2 3" xfId="12040"/>
    <cellStyle name="Normal 89 2 3 3" xfId="5846"/>
    <cellStyle name="Normal 89 2 3 3 2" xfId="14106"/>
    <cellStyle name="Normal 89 2 3 4" xfId="9975"/>
    <cellStyle name="Normal 89 2 4" xfId="2400"/>
    <cellStyle name="Normal 89 2 4 2" xfId="6535"/>
    <cellStyle name="Normal 89 2 4 2 2" xfId="14795"/>
    <cellStyle name="Normal 89 2 4 3" xfId="10664"/>
    <cellStyle name="Normal 89 2 5" xfId="4470"/>
    <cellStyle name="Normal 89 2 5 2" xfId="12730"/>
    <cellStyle name="Normal 89 2 6" xfId="8599"/>
    <cellStyle name="Normal 89 3" xfId="540"/>
    <cellStyle name="Normal 89 3 2" xfId="1237"/>
    <cellStyle name="Normal 89 3 2 2" xfId="3315"/>
    <cellStyle name="Normal 89 3 2 2 2" xfId="7447"/>
    <cellStyle name="Normal 89 3 2 2 2 2" xfId="15707"/>
    <cellStyle name="Normal 89 3 2 2 3" xfId="11576"/>
    <cellStyle name="Normal 89 3 2 3" xfId="5382"/>
    <cellStyle name="Normal 89 3 2 3 2" xfId="13642"/>
    <cellStyle name="Normal 89 3 2 4" xfId="9511"/>
    <cellStyle name="Normal 89 3 3" xfId="1923"/>
    <cellStyle name="Normal 89 3 3 2" xfId="3999"/>
    <cellStyle name="Normal 89 3 3 2 2" xfId="8131"/>
    <cellStyle name="Normal 89 3 3 2 2 2" xfId="16391"/>
    <cellStyle name="Normal 89 3 3 2 3" xfId="12260"/>
    <cellStyle name="Normal 89 3 3 3" xfId="6066"/>
    <cellStyle name="Normal 89 3 3 3 2" xfId="14326"/>
    <cellStyle name="Normal 89 3 3 4" xfId="10195"/>
    <cellStyle name="Normal 89 3 4" xfId="2622"/>
    <cellStyle name="Normal 89 3 4 2" xfId="6755"/>
    <cellStyle name="Normal 89 3 4 2 2" xfId="15015"/>
    <cellStyle name="Normal 89 3 4 3" xfId="10884"/>
    <cellStyle name="Normal 89 3 5" xfId="4690"/>
    <cellStyle name="Normal 89 3 5 2" xfId="12950"/>
    <cellStyle name="Normal 89 3 6" xfId="8819"/>
    <cellStyle name="Normal 89 4" xfId="790"/>
    <cellStyle name="Normal 89 4 2" xfId="2871"/>
    <cellStyle name="Normal 89 4 2 2" xfId="7003"/>
    <cellStyle name="Normal 89 4 2 2 2" xfId="15263"/>
    <cellStyle name="Normal 89 4 2 3" xfId="11132"/>
    <cellStyle name="Normal 89 4 3" xfId="4938"/>
    <cellStyle name="Normal 89 4 3 2" xfId="13198"/>
    <cellStyle name="Normal 89 4 4" xfId="9067"/>
    <cellStyle name="Normal 89 5" xfId="1481"/>
    <cellStyle name="Normal 89 5 2" xfId="3559"/>
    <cellStyle name="Normal 89 5 2 2" xfId="7691"/>
    <cellStyle name="Normal 89 5 2 2 2" xfId="15951"/>
    <cellStyle name="Normal 89 5 2 3" xfId="11820"/>
    <cellStyle name="Normal 89 5 3" xfId="5626"/>
    <cellStyle name="Normal 89 5 3 2" xfId="13886"/>
    <cellStyle name="Normal 89 5 4" xfId="9755"/>
    <cellStyle name="Normal 89 6" xfId="2179"/>
    <cellStyle name="Normal 89 6 2" xfId="6315"/>
    <cellStyle name="Normal 89 6 2 2" xfId="14575"/>
    <cellStyle name="Normal 89 6 3" xfId="10444"/>
    <cellStyle name="Normal 89 7" xfId="4249"/>
    <cellStyle name="Normal 89 7 2" xfId="12510"/>
    <cellStyle name="Normal 89 8" xfId="8379"/>
    <cellStyle name="Normal 9" xfId="10"/>
    <cellStyle name="Normal 9 2" xfId="237"/>
    <cellStyle name="Normal 9 2 2" xfId="934"/>
    <cellStyle name="Normal 9 2 2 2" xfId="3012"/>
    <cellStyle name="Normal 9 2 2 2 2" xfId="7144"/>
    <cellStyle name="Normal 9 2 2 2 2 2" xfId="15404"/>
    <cellStyle name="Normal 9 2 2 2 3" xfId="11273"/>
    <cellStyle name="Normal 9 2 2 3" xfId="5079"/>
    <cellStyle name="Normal 9 2 2 3 2" xfId="13339"/>
    <cellStyle name="Normal 9 2 2 4" xfId="9208"/>
    <cellStyle name="Normal 9 2 3" xfId="1624"/>
    <cellStyle name="Normal 9 2 3 2" xfId="3700"/>
    <cellStyle name="Normal 9 2 3 2 2" xfId="7832"/>
    <cellStyle name="Normal 9 2 3 2 2 2" xfId="16092"/>
    <cellStyle name="Normal 9 2 3 2 3" xfId="11961"/>
    <cellStyle name="Normal 9 2 3 3" xfId="5767"/>
    <cellStyle name="Normal 9 2 3 3 2" xfId="14027"/>
    <cellStyle name="Normal 9 2 3 4" xfId="9896"/>
    <cellStyle name="Normal 9 2 4" xfId="2321"/>
    <cellStyle name="Normal 9 2 4 2" xfId="6456"/>
    <cellStyle name="Normal 9 2 4 2 2" xfId="14716"/>
    <cellStyle name="Normal 9 2 4 3" xfId="10585"/>
    <cellStyle name="Normal 9 2 5" xfId="4391"/>
    <cellStyle name="Normal 9 2 5 2" xfId="12651"/>
    <cellStyle name="Normal 9 2 6" xfId="8520"/>
    <cellStyle name="Normal 9 3" xfId="461"/>
    <cellStyle name="Normal 9 3 2" xfId="1158"/>
    <cellStyle name="Normal 9 3 2 2" xfId="3236"/>
    <cellStyle name="Normal 9 3 2 2 2" xfId="7368"/>
    <cellStyle name="Normal 9 3 2 2 2 2" xfId="15628"/>
    <cellStyle name="Normal 9 3 2 2 3" xfId="11497"/>
    <cellStyle name="Normal 9 3 2 3" xfId="5303"/>
    <cellStyle name="Normal 9 3 2 3 2" xfId="13563"/>
    <cellStyle name="Normal 9 3 2 4" xfId="9432"/>
    <cellStyle name="Normal 9 3 3" xfId="1844"/>
    <cellStyle name="Normal 9 3 3 2" xfId="3920"/>
    <cellStyle name="Normal 9 3 3 2 2" xfId="8052"/>
    <cellStyle name="Normal 9 3 3 2 2 2" xfId="16312"/>
    <cellStyle name="Normal 9 3 3 2 3" xfId="12181"/>
    <cellStyle name="Normal 9 3 3 3" xfId="5987"/>
    <cellStyle name="Normal 9 3 3 3 2" xfId="14247"/>
    <cellStyle name="Normal 9 3 3 4" xfId="10116"/>
    <cellStyle name="Normal 9 3 4" xfId="2543"/>
    <cellStyle name="Normal 9 3 4 2" xfId="6676"/>
    <cellStyle name="Normal 9 3 4 2 2" xfId="14936"/>
    <cellStyle name="Normal 9 3 4 3" xfId="10805"/>
    <cellStyle name="Normal 9 3 5" xfId="4611"/>
    <cellStyle name="Normal 9 3 5 2" xfId="12871"/>
    <cellStyle name="Normal 9 3 6" xfId="8740"/>
    <cellStyle name="Normal 9 4" xfId="711"/>
    <cellStyle name="Normal 9 4 2" xfId="2792"/>
    <cellStyle name="Normal 9 4 2 2" xfId="6924"/>
    <cellStyle name="Normal 9 4 2 2 2" xfId="15184"/>
    <cellStyle name="Normal 9 4 2 3" xfId="11053"/>
    <cellStyle name="Normal 9 4 3" xfId="4859"/>
    <cellStyle name="Normal 9 4 3 2" xfId="13119"/>
    <cellStyle name="Normal 9 4 4" xfId="8988"/>
    <cellStyle name="Normal 9 5" xfId="1402"/>
    <cellStyle name="Normal 9 5 2" xfId="3480"/>
    <cellStyle name="Normal 9 5 2 2" xfId="7612"/>
    <cellStyle name="Normal 9 5 2 2 2" xfId="15872"/>
    <cellStyle name="Normal 9 5 2 3" xfId="11741"/>
    <cellStyle name="Normal 9 5 3" xfId="5547"/>
    <cellStyle name="Normal 9 5 3 2" xfId="13807"/>
    <cellStyle name="Normal 9 5 4" xfId="9676"/>
    <cellStyle name="Normal 9 6" xfId="2100"/>
    <cellStyle name="Normal 9 6 2" xfId="6236"/>
    <cellStyle name="Normal 9 6 2 2" xfId="14496"/>
    <cellStyle name="Normal 9 6 3" xfId="10365"/>
    <cellStyle name="Normal 9 7" xfId="4170"/>
    <cellStyle name="Normal 9 7 2" xfId="12431"/>
    <cellStyle name="Normal 9 8" xfId="8300"/>
    <cellStyle name="Normal 90" xfId="114"/>
    <cellStyle name="Normal 90 2" xfId="341"/>
    <cellStyle name="Normal 90 2 2" xfId="1038"/>
    <cellStyle name="Normal 90 2 2 2" xfId="3116"/>
    <cellStyle name="Normal 90 2 2 2 2" xfId="7248"/>
    <cellStyle name="Normal 90 2 2 2 2 2" xfId="15508"/>
    <cellStyle name="Normal 90 2 2 2 3" xfId="11377"/>
    <cellStyle name="Normal 90 2 2 3" xfId="5183"/>
    <cellStyle name="Normal 90 2 2 3 2" xfId="13443"/>
    <cellStyle name="Normal 90 2 2 4" xfId="9312"/>
    <cellStyle name="Normal 90 2 3" xfId="1728"/>
    <cellStyle name="Normal 90 2 3 2" xfId="3804"/>
    <cellStyle name="Normal 90 2 3 2 2" xfId="7936"/>
    <cellStyle name="Normal 90 2 3 2 2 2" xfId="16196"/>
    <cellStyle name="Normal 90 2 3 2 3" xfId="12065"/>
    <cellStyle name="Normal 90 2 3 3" xfId="5871"/>
    <cellStyle name="Normal 90 2 3 3 2" xfId="14131"/>
    <cellStyle name="Normal 90 2 3 4" xfId="10000"/>
    <cellStyle name="Normal 90 2 4" xfId="2425"/>
    <cellStyle name="Normal 90 2 4 2" xfId="6560"/>
    <cellStyle name="Normal 90 2 4 2 2" xfId="14820"/>
    <cellStyle name="Normal 90 2 4 3" xfId="10689"/>
    <cellStyle name="Normal 90 2 5" xfId="4495"/>
    <cellStyle name="Normal 90 2 5 2" xfId="12755"/>
    <cellStyle name="Normal 90 2 6" xfId="8624"/>
    <cellStyle name="Normal 90 3" xfId="565"/>
    <cellStyle name="Normal 90 3 2" xfId="1262"/>
    <cellStyle name="Normal 90 3 2 2" xfId="3340"/>
    <cellStyle name="Normal 90 3 2 2 2" xfId="7472"/>
    <cellStyle name="Normal 90 3 2 2 2 2" xfId="15732"/>
    <cellStyle name="Normal 90 3 2 2 3" xfId="11601"/>
    <cellStyle name="Normal 90 3 2 3" xfId="5407"/>
    <cellStyle name="Normal 90 3 2 3 2" xfId="13667"/>
    <cellStyle name="Normal 90 3 2 4" xfId="9536"/>
    <cellStyle name="Normal 90 3 3" xfId="1948"/>
    <cellStyle name="Normal 90 3 3 2" xfId="4024"/>
    <cellStyle name="Normal 90 3 3 2 2" xfId="8156"/>
    <cellStyle name="Normal 90 3 3 2 2 2" xfId="16416"/>
    <cellStyle name="Normal 90 3 3 2 3" xfId="12285"/>
    <cellStyle name="Normal 90 3 3 3" xfId="6091"/>
    <cellStyle name="Normal 90 3 3 3 2" xfId="14351"/>
    <cellStyle name="Normal 90 3 3 4" xfId="10220"/>
    <cellStyle name="Normal 90 3 4" xfId="2647"/>
    <cellStyle name="Normal 90 3 4 2" xfId="6780"/>
    <cellStyle name="Normal 90 3 4 2 2" xfId="15040"/>
    <cellStyle name="Normal 90 3 4 3" xfId="10909"/>
    <cellStyle name="Normal 90 3 5" xfId="4715"/>
    <cellStyle name="Normal 90 3 5 2" xfId="12975"/>
    <cellStyle name="Normal 90 3 6" xfId="8844"/>
    <cellStyle name="Normal 90 4" xfId="815"/>
    <cellStyle name="Normal 90 4 2" xfId="2896"/>
    <cellStyle name="Normal 90 4 2 2" xfId="7028"/>
    <cellStyle name="Normal 90 4 2 2 2" xfId="15288"/>
    <cellStyle name="Normal 90 4 2 3" xfId="11157"/>
    <cellStyle name="Normal 90 4 3" xfId="4963"/>
    <cellStyle name="Normal 90 4 3 2" xfId="13223"/>
    <cellStyle name="Normal 90 4 4" xfId="9092"/>
    <cellStyle name="Normal 90 5" xfId="1506"/>
    <cellStyle name="Normal 90 5 2" xfId="3584"/>
    <cellStyle name="Normal 90 5 2 2" xfId="7716"/>
    <cellStyle name="Normal 90 5 2 2 2" xfId="15976"/>
    <cellStyle name="Normal 90 5 2 3" xfId="11845"/>
    <cellStyle name="Normal 90 5 3" xfId="5651"/>
    <cellStyle name="Normal 90 5 3 2" xfId="13911"/>
    <cellStyle name="Normal 90 5 4" xfId="9780"/>
    <cellStyle name="Normal 90 6" xfId="2204"/>
    <cellStyle name="Normal 90 6 2" xfId="6340"/>
    <cellStyle name="Normal 90 6 2 2" xfId="14600"/>
    <cellStyle name="Normal 90 6 3" xfId="10469"/>
    <cellStyle name="Normal 90 7" xfId="4274"/>
    <cellStyle name="Normal 90 7 2" xfId="12535"/>
    <cellStyle name="Normal 90 8" xfId="8404"/>
    <cellStyle name="Normal 91" xfId="90"/>
    <cellStyle name="Normal 91 2" xfId="317"/>
    <cellStyle name="Normal 91 2 2" xfId="1014"/>
    <cellStyle name="Normal 91 2 2 2" xfId="3092"/>
    <cellStyle name="Normal 91 2 2 2 2" xfId="7224"/>
    <cellStyle name="Normal 91 2 2 2 2 2" xfId="15484"/>
    <cellStyle name="Normal 91 2 2 2 3" xfId="11353"/>
    <cellStyle name="Normal 91 2 2 3" xfId="5159"/>
    <cellStyle name="Normal 91 2 2 3 2" xfId="13419"/>
    <cellStyle name="Normal 91 2 2 4" xfId="9288"/>
    <cellStyle name="Normal 91 2 3" xfId="1704"/>
    <cellStyle name="Normal 91 2 3 2" xfId="3780"/>
    <cellStyle name="Normal 91 2 3 2 2" xfId="7912"/>
    <cellStyle name="Normal 91 2 3 2 2 2" xfId="16172"/>
    <cellStyle name="Normal 91 2 3 2 3" xfId="12041"/>
    <cellStyle name="Normal 91 2 3 3" xfId="5847"/>
    <cellStyle name="Normal 91 2 3 3 2" xfId="14107"/>
    <cellStyle name="Normal 91 2 3 4" xfId="9976"/>
    <cellStyle name="Normal 91 2 4" xfId="2401"/>
    <cellStyle name="Normal 91 2 4 2" xfId="6536"/>
    <cellStyle name="Normal 91 2 4 2 2" xfId="14796"/>
    <cellStyle name="Normal 91 2 4 3" xfId="10665"/>
    <cellStyle name="Normal 91 2 5" xfId="4471"/>
    <cellStyle name="Normal 91 2 5 2" xfId="12731"/>
    <cellStyle name="Normal 91 2 6" xfId="8600"/>
    <cellStyle name="Normal 91 3" xfId="541"/>
    <cellStyle name="Normal 91 3 2" xfId="1238"/>
    <cellStyle name="Normal 91 3 2 2" xfId="3316"/>
    <cellStyle name="Normal 91 3 2 2 2" xfId="7448"/>
    <cellStyle name="Normal 91 3 2 2 2 2" xfId="15708"/>
    <cellStyle name="Normal 91 3 2 2 3" xfId="11577"/>
    <cellStyle name="Normal 91 3 2 3" xfId="5383"/>
    <cellStyle name="Normal 91 3 2 3 2" xfId="13643"/>
    <cellStyle name="Normal 91 3 2 4" xfId="9512"/>
    <cellStyle name="Normal 91 3 3" xfId="1924"/>
    <cellStyle name="Normal 91 3 3 2" xfId="4000"/>
    <cellStyle name="Normal 91 3 3 2 2" xfId="8132"/>
    <cellStyle name="Normal 91 3 3 2 2 2" xfId="16392"/>
    <cellStyle name="Normal 91 3 3 2 3" xfId="12261"/>
    <cellStyle name="Normal 91 3 3 3" xfId="6067"/>
    <cellStyle name="Normal 91 3 3 3 2" xfId="14327"/>
    <cellStyle name="Normal 91 3 3 4" xfId="10196"/>
    <cellStyle name="Normal 91 3 4" xfId="2623"/>
    <cellStyle name="Normal 91 3 4 2" xfId="6756"/>
    <cellStyle name="Normal 91 3 4 2 2" xfId="15016"/>
    <cellStyle name="Normal 91 3 4 3" xfId="10885"/>
    <cellStyle name="Normal 91 3 5" xfId="4691"/>
    <cellStyle name="Normal 91 3 5 2" xfId="12951"/>
    <cellStyle name="Normal 91 3 6" xfId="8820"/>
    <cellStyle name="Normal 91 4" xfId="791"/>
    <cellStyle name="Normal 91 4 2" xfId="2872"/>
    <cellStyle name="Normal 91 4 2 2" xfId="7004"/>
    <cellStyle name="Normal 91 4 2 2 2" xfId="15264"/>
    <cellStyle name="Normal 91 4 2 3" xfId="11133"/>
    <cellStyle name="Normal 91 4 3" xfId="4939"/>
    <cellStyle name="Normal 91 4 3 2" xfId="13199"/>
    <cellStyle name="Normal 91 4 4" xfId="9068"/>
    <cellStyle name="Normal 91 5" xfId="1482"/>
    <cellStyle name="Normal 91 5 2" xfId="3560"/>
    <cellStyle name="Normal 91 5 2 2" xfId="7692"/>
    <cellStyle name="Normal 91 5 2 2 2" xfId="15952"/>
    <cellStyle name="Normal 91 5 2 3" xfId="11821"/>
    <cellStyle name="Normal 91 5 3" xfId="5627"/>
    <cellStyle name="Normal 91 5 3 2" xfId="13887"/>
    <cellStyle name="Normal 91 5 4" xfId="9756"/>
    <cellStyle name="Normal 91 6" xfId="2180"/>
    <cellStyle name="Normal 91 6 2" xfId="6316"/>
    <cellStyle name="Normal 91 6 2 2" xfId="14576"/>
    <cellStyle name="Normal 91 6 3" xfId="10445"/>
    <cellStyle name="Normal 91 7" xfId="4250"/>
    <cellStyle name="Normal 91 7 2" xfId="12511"/>
    <cellStyle name="Normal 91 8" xfId="8380"/>
    <cellStyle name="Normal 92" xfId="91"/>
    <cellStyle name="Normal 92 2" xfId="318"/>
    <cellStyle name="Normal 92 2 2" xfId="1015"/>
    <cellStyle name="Normal 92 2 2 2" xfId="3093"/>
    <cellStyle name="Normal 92 2 2 2 2" xfId="7225"/>
    <cellStyle name="Normal 92 2 2 2 2 2" xfId="15485"/>
    <cellStyle name="Normal 92 2 2 2 3" xfId="11354"/>
    <cellStyle name="Normal 92 2 2 3" xfId="5160"/>
    <cellStyle name="Normal 92 2 2 3 2" xfId="13420"/>
    <cellStyle name="Normal 92 2 2 4" xfId="9289"/>
    <cellStyle name="Normal 92 2 3" xfId="1705"/>
    <cellStyle name="Normal 92 2 3 2" xfId="3781"/>
    <cellStyle name="Normal 92 2 3 2 2" xfId="7913"/>
    <cellStyle name="Normal 92 2 3 2 2 2" xfId="16173"/>
    <cellStyle name="Normal 92 2 3 2 3" xfId="12042"/>
    <cellStyle name="Normal 92 2 3 3" xfId="5848"/>
    <cellStyle name="Normal 92 2 3 3 2" xfId="14108"/>
    <cellStyle name="Normal 92 2 3 4" xfId="9977"/>
    <cellStyle name="Normal 92 2 4" xfId="2402"/>
    <cellStyle name="Normal 92 2 4 2" xfId="6537"/>
    <cellStyle name="Normal 92 2 4 2 2" xfId="14797"/>
    <cellStyle name="Normal 92 2 4 3" xfId="10666"/>
    <cellStyle name="Normal 92 2 5" xfId="4472"/>
    <cellStyle name="Normal 92 2 5 2" xfId="12732"/>
    <cellStyle name="Normal 92 2 6" xfId="8601"/>
    <cellStyle name="Normal 92 3" xfId="542"/>
    <cellStyle name="Normal 92 3 2" xfId="1239"/>
    <cellStyle name="Normal 92 3 2 2" xfId="3317"/>
    <cellStyle name="Normal 92 3 2 2 2" xfId="7449"/>
    <cellStyle name="Normal 92 3 2 2 2 2" xfId="15709"/>
    <cellStyle name="Normal 92 3 2 2 3" xfId="11578"/>
    <cellStyle name="Normal 92 3 2 3" xfId="5384"/>
    <cellStyle name="Normal 92 3 2 3 2" xfId="13644"/>
    <cellStyle name="Normal 92 3 2 4" xfId="9513"/>
    <cellStyle name="Normal 92 3 3" xfId="1925"/>
    <cellStyle name="Normal 92 3 3 2" xfId="4001"/>
    <cellStyle name="Normal 92 3 3 2 2" xfId="8133"/>
    <cellStyle name="Normal 92 3 3 2 2 2" xfId="16393"/>
    <cellStyle name="Normal 92 3 3 2 3" xfId="12262"/>
    <cellStyle name="Normal 92 3 3 3" xfId="6068"/>
    <cellStyle name="Normal 92 3 3 3 2" xfId="14328"/>
    <cellStyle name="Normal 92 3 3 4" xfId="10197"/>
    <cellStyle name="Normal 92 3 4" xfId="2624"/>
    <cellStyle name="Normal 92 3 4 2" xfId="6757"/>
    <cellStyle name="Normal 92 3 4 2 2" xfId="15017"/>
    <cellStyle name="Normal 92 3 4 3" xfId="10886"/>
    <cellStyle name="Normal 92 3 5" xfId="4692"/>
    <cellStyle name="Normal 92 3 5 2" xfId="12952"/>
    <cellStyle name="Normal 92 3 6" xfId="8821"/>
    <cellStyle name="Normal 92 4" xfId="792"/>
    <cellStyle name="Normal 92 4 2" xfId="2873"/>
    <cellStyle name="Normal 92 4 2 2" xfId="7005"/>
    <cellStyle name="Normal 92 4 2 2 2" xfId="15265"/>
    <cellStyle name="Normal 92 4 2 3" xfId="11134"/>
    <cellStyle name="Normal 92 4 3" xfId="4940"/>
    <cellStyle name="Normal 92 4 3 2" xfId="13200"/>
    <cellStyle name="Normal 92 4 4" xfId="9069"/>
    <cellStyle name="Normal 92 5" xfId="1483"/>
    <cellStyle name="Normal 92 5 2" xfId="3561"/>
    <cellStyle name="Normal 92 5 2 2" xfId="7693"/>
    <cellStyle name="Normal 92 5 2 2 2" xfId="15953"/>
    <cellStyle name="Normal 92 5 2 3" xfId="11822"/>
    <cellStyle name="Normal 92 5 3" xfId="5628"/>
    <cellStyle name="Normal 92 5 3 2" xfId="13888"/>
    <cellStyle name="Normal 92 5 4" xfId="9757"/>
    <cellStyle name="Normal 92 6" xfId="2181"/>
    <cellStyle name="Normal 92 6 2" xfId="6317"/>
    <cellStyle name="Normal 92 6 2 2" xfId="14577"/>
    <cellStyle name="Normal 92 6 3" xfId="10446"/>
    <cellStyle name="Normal 92 7" xfId="4251"/>
    <cellStyle name="Normal 92 7 2" xfId="12512"/>
    <cellStyle name="Normal 92 8" xfId="8381"/>
    <cellStyle name="Normal 93" xfId="92"/>
    <cellStyle name="Normal 93 2" xfId="319"/>
    <cellStyle name="Normal 93 2 2" xfId="1016"/>
    <cellStyle name="Normal 93 2 2 2" xfId="3094"/>
    <cellStyle name="Normal 93 2 2 2 2" xfId="7226"/>
    <cellStyle name="Normal 93 2 2 2 2 2" xfId="15486"/>
    <cellStyle name="Normal 93 2 2 2 3" xfId="11355"/>
    <cellStyle name="Normal 93 2 2 3" xfId="5161"/>
    <cellStyle name="Normal 93 2 2 3 2" xfId="13421"/>
    <cellStyle name="Normal 93 2 2 4" xfId="9290"/>
    <cellStyle name="Normal 93 2 3" xfId="1706"/>
    <cellStyle name="Normal 93 2 3 2" xfId="3782"/>
    <cellStyle name="Normal 93 2 3 2 2" xfId="7914"/>
    <cellStyle name="Normal 93 2 3 2 2 2" xfId="16174"/>
    <cellStyle name="Normal 93 2 3 2 3" xfId="12043"/>
    <cellStyle name="Normal 93 2 3 3" xfId="5849"/>
    <cellStyle name="Normal 93 2 3 3 2" xfId="14109"/>
    <cellStyle name="Normal 93 2 3 4" xfId="9978"/>
    <cellStyle name="Normal 93 2 4" xfId="2403"/>
    <cellStyle name="Normal 93 2 4 2" xfId="6538"/>
    <cellStyle name="Normal 93 2 4 2 2" xfId="14798"/>
    <cellStyle name="Normal 93 2 4 3" xfId="10667"/>
    <cellStyle name="Normal 93 2 5" xfId="4473"/>
    <cellStyle name="Normal 93 2 5 2" xfId="12733"/>
    <cellStyle name="Normal 93 2 6" xfId="8602"/>
    <cellStyle name="Normal 93 3" xfId="543"/>
    <cellStyle name="Normal 93 3 2" xfId="1240"/>
    <cellStyle name="Normal 93 3 2 2" xfId="3318"/>
    <cellStyle name="Normal 93 3 2 2 2" xfId="7450"/>
    <cellStyle name="Normal 93 3 2 2 2 2" xfId="15710"/>
    <cellStyle name="Normal 93 3 2 2 3" xfId="11579"/>
    <cellStyle name="Normal 93 3 2 3" xfId="5385"/>
    <cellStyle name="Normal 93 3 2 3 2" xfId="13645"/>
    <cellStyle name="Normal 93 3 2 4" xfId="9514"/>
    <cellStyle name="Normal 93 3 3" xfId="1926"/>
    <cellStyle name="Normal 93 3 3 2" xfId="4002"/>
    <cellStyle name="Normal 93 3 3 2 2" xfId="8134"/>
    <cellStyle name="Normal 93 3 3 2 2 2" xfId="16394"/>
    <cellStyle name="Normal 93 3 3 2 3" xfId="12263"/>
    <cellStyle name="Normal 93 3 3 3" xfId="6069"/>
    <cellStyle name="Normal 93 3 3 3 2" xfId="14329"/>
    <cellStyle name="Normal 93 3 3 4" xfId="10198"/>
    <cellStyle name="Normal 93 3 4" xfId="2625"/>
    <cellStyle name="Normal 93 3 4 2" xfId="6758"/>
    <cellStyle name="Normal 93 3 4 2 2" xfId="15018"/>
    <cellStyle name="Normal 93 3 4 3" xfId="10887"/>
    <cellStyle name="Normal 93 3 5" xfId="4693"/>
    <cellStyle name="Normal 93 3 5 2" xfId="12953"/>
    <cellStyle name="Normal 93 3 6" xfId="8822"/>
    <cellStyle name="Normal 93 4" xfId="793"/>
    <cellStyle name="Normal 93 4 2" xfId="2874"/>
    <cellStyle name="Normal 93 4 2 2" xfId="7006"/>
    <cellStyle name="Normal 93 4 2 2 2" xfId="15266"/>
    <cellStyle name="Normal 93 4 2 3" xfId="11135"/>
    <cellStyle name="Normal 93 4 3" xfId="4941"/>
    <cellStyle name="Normal 93 4 3 2" xfId="13201"/>
    <cellStyle name="Normal 93 4 4" xfId="9070"/>
    <cellStyle name="Normal 93 5" xfId="1484"/>
    <cellStyle name="Normal 93 5 2" xfId="3562"/>
    <cellStyle name="Normal 93 5 2 2" xfId="7694"/>
    <cellStyle name="Normal 93 5 2 2 2" xfId="15954"/>
    <cellStyle name="Normal 93 5 2 3" xfId="11823"/>
    <cellStyle name="Normal 93 5 3" xfId="5629"/>
    <cellStyle name="Normal 93 5 3 2" xfId="13889"/>
    <cellStyle name="Normal 93 5 4" xfId="9758"/>
    <cellStyle name="Normal 93 6" xfId="2182"/>
    <cellStyle name="Normal 93 6 2" xfId="6318"/>
    <cellStyle name="Normal 93 6 2 2" xfId="14578"/>
    <cellStyle name="Normal 93 6 3" xfId="10447"/>
    <cellStyle name="Normal 93 7" xfId="4252"/>
    <cellStyle name="Normal 93 7 2" xfId="12513"/>
    <cellStyle name="Normal 93 8" xfId="8382"/>
    <cellStyle name="Normal 94" xfId="93"/>
    <cellStyle name="Normal 94 2" xfId="320"/>
    <cellStyle name="Normal 94 2 2" xfId="1017"/>
    <cellStyle name="Normal 94 2 2 2" xfId="3095"/>
    <cellStyle name="Normal 94 2 2 2 2" xfId="7227"/>
    <cellStyle name="Normal 94 2 2 2 2 2" xfId="15487"/>
    <cellStyle name="Normal 94 2 2 2 3" xfId="11356"/>
    <cellStyle name="Normal 94 2 2 3" xfId="5162"/>
    <cellStyle name="Normal 94 2 2 3 2" xfId="13422"/>
    <cellStyle name="Normal 94 2 2 4" xfId="9291"/>
    <cellStyle name="Normal 94 2 3" xfId="1707"/>
    <cellStyle name="Normal 94 2 3 2" xfId="3783"/>
    <cellStyle name="Normal 94 2 3 2 2" xfId="7915"/>
    <cellStyle name="Normal 94 2 3 2 2 2" xfId="16175"/>
    <cellStyle name="Normal 94 2 3 2 3" xfId="12044"/>
    <cellStyle name="Normal 94 2 3 3" xfId="5850"/>
    <cellStyle name="Normal 94 2 3 3 2" xfId="14110"/>
    <cellStyle name="Normal 94 2 3 4" xfId="9979"/>
    <cellStyle name="Normal 94 2 4" xfId="2404"/>
    <cellStyle name="Normal 94 2 4 2" xfId="6539"/>
    <cellStyle name="Normal 94 2 4 2 2" xfId="14799"/>
    <cellStyle name="Normal 94 2 4 3" xfId="10668"/>
    <cellStyle name="Normal 94 2 5" xfId="4474"/>
    <cellStyle name="Normal 94 2 5 2" xfId="12734"/>
    <cellStyle name="Normal 94 2 6" xfId="8603"/>
    <cellStyle name="Normal 94 3" xfId="544"/>
    <cellStyle name="Normal 94 3 2" xfId="1241"/>
    <cellStyle name="Normal 94 3 2 2" xfId="3319"/>
    <cellStyle name="Normal 94 3 2 2 2" xfId="7451"/>
    <cellStyle name="Normal 94 3 2 2 2 2" xfId="15711"/>
    <cellStyle name="Normal 94 3 2 2 3" xfId="11580"/>
    <cellStyle name="Normal 94 3 2 3" xfId="5386"/>
    <cellStyle name="Normal 94 3 2 3 2" xfId="13646"/>
    <cellStyle name="Normal 94 3 2 4" xfId="9515"/>
    <cellStyle name="Normal 94 3 3" xfId="1927"/>
    <cellStyle name="Normal 94 3 3 2" xfId="4003"/>
    <cellStyle name="Normal 94 3 3 2 2" xfId="8135"/>
    <cellStyle name="Normal 94 3 3 2 2 2" xfId="16395"/>
    <cellStyle name="Normal 94 3 3 2 3" xfId="12264"/>
    <cellStyle name="Normal 94 3 3 3" xfId="6070"/>
    <cellStyle name="Normal 94 3 3 3 2" xfId="14330"/>
    <cellStyle name="Normal 94 3 3 4" xfId="10199"/>
    <cellStyle name="Normal 94 3 4" xfId="2626"/>
    <cellStyle name="Normal 94 3 4 2" xfId="6759"/>
    <cellStyle name="Normal 94 3 4 2 2" xfId="15019"/>
    <cellStyle name="Normal 94 3 4 3" xfId="10888"/>
    <cellStyle name="Normal 94 3 5" xfId="4694"/>
    <cellStyle name="Normal 94 3 5 2" xfId="12954"/>
    <cellStyle name="Normal 94 3 6" xfId="8823"/>
    <cellStyle name="Normal 94 4" xfId="794"/>
    <cellStyle name="Normal 94 4 2" xfId="2875"/>
    <cellStyle name="Normal 94 4 2 2" xfId="7007"/>
    <cellStyle name="Normal 94 4 2 2 2" xfId="15267"/>
    <cellStyle name="Normal 94 4 2 3" xfId="11136"/>
    <cellStyle name="Normal 94 4 3" xfId="4942"/>
    <cellStyle name="Normal 94 4 3 2" xfId="13202"/>
    <cellStyle name="Normal 94 4 4" xfId="9071"/>
    <cellStyle name="Normal 94 5" xfId="1485"/>
    <cellStyle name="Normal 94 5 2" xfId="3563"/>
    <cellStyle name="Normal 94 5 2 2" xfId="7695"/>
    <cellStyle name="Normal 94 5 2 2 2" xfId="15955"/>
    <cellStyle name="Normal 94 5 2 3" xfId="11824"/>
    <cellStyle name="Normal 94 5 3" xfId="5630"/>
    <cellStyle name="Normal 94 5 3 2" xfId="13890"/>
    <cellStyle name="Normal 94 5 4" xfId="9759"/>
    <cellStyle name="Normal 94 6" xfId="2183"/>
    <cellStyle name="Normal 94 6 2" xfId="6319"/>
    <cellStyle name="Normal 94 6 2 2" xfId="14579"/>
    <cellStyle name="Normal 94 6 3" xfId="10448"/>
    <cellStyle name="Normal 94 7" xfId="4253"/>
    <cellStyle name="Normal 94 7 2" xfId="12514"/>
    <cellStyle name="Normal 94 8" xfId="8383"/>
    <cellStyle name="Normal 95" xfId="94"/>
    <cellStyle name="Normal 95 2" xfId="321"/>
    <cellStyle name="Normal 95 2 2" xfId="1018"/>
    <cellStyle name="Normal 95 2 2 2" xfId="3096"/>
    <cellStyle name="Normal 95 2 2 2 2" xfId="7228"/>
    <cellStyle name="Normal 95 2 2 2 2 2" xfId="15488"/>
    <cellStyle name="Normal 95 2 2 2 3" xfId="11357"/>
    <cellStyle name="Normal 95 2 2 3" xfId="5163"/>
    <cellStyle name="Normal 95 2 2 3 2" xfId="13423"/>
    <cellStyle name="Normal 95 2 2 4" xfId="9292"/>
    <cellStyle name="Normal 95 2 3" xfId="1708"/>
    <cellStyle name="Normal 95 2 3 2" xfId="3784"/>
    <cellStyle name="Normal 95 2 3 2 2" xfId="7916"/>
    <cellStyle name="Normal 95 2 3 2 2 2" xfId="16176"/>
    <cellStyle name="Normal 95 2 3 2 3" xfId="12045"/>
    <cellStyle name="Normal 95 2 3 3" xfId="5851"/>
    <cellStyle name="Normal 95 2 3 3 2" xfId="14111"/>
    <cellStyle name="Normal 95 2 3 4" xfId="9980"/>
    <cellStyle name="Normal 95 2 4" xfId="2405"/>
    <cellStyle name="Normal 95 2 4 2" xfId="6540"/>
    <cellStyle name="Normal 95 2 4 2 2" xfId="14800"/>
    <cellStyle name="Normal 95 2 4 3" xfId="10669"/>
    <cellStyle name="Normal 95 2 5" xfId="4475"/>
    <cellStyle name="Normal 95 2 5 2" xfId="12735"/>
    <cellStyle name="Normal 95 2 6" xfId="8604"/>
    <cellStyle name="Normal 95 3" xfId="545"/>
    <cellStyle name="Normal 95 3 2" xfId="1242"/>
    <cellStyle name="Normal 95 3 2 2" xfId="3320"/>
    <cellStyle name="Normal 95 3 2 2 2" xfId="7452"/>
    <cellStyle name="Normal 95 3 2 2 2 2" xfId="15712"/>
    <cellStyle name="Normal 95 3 2 2 3" xfId="11581"/>
    <cellStyle name="Normal 95 3 2 3" xfId="5387"/>
    <cellStyle name="Normal 95 3 2 3 2" xfId="13647"/>
    <cellStyle name="Normal 95 3 2 4" xfId="9516"/>
    <cellStyle name="Normal 95 3 3" xfId="1928"/>
    <cellStyle name="Normal 95 3 3 2" xfId="4004"/>
    <cellStyle name="Normal 95 3 3 2 2" xfId="8136"/>
    <cellStyle name="Normal 95 3 3 2 2 2" xfId="16396"/>
    <cellStyle name="Normal 95 3 3 2 3" xfId="12265"/>
    <cellStyle name="Normal 95 3 3 3" xfId="6071"/>
    <cellStyle name="Normal 95 3 3 3 2" xfId="14331"/>
    <cellStyle name="Normal 95 3 3 4" xfId="10200"/>
    <cellStyle name="Normal 95 3 4" xfId="2627"/>
    <cellStyle name="Normal 95 3 4 2" xfId="6760"/>
    <cellStyle name="Normal 95 3 4 2 2" xfId="15020"/>
    <cellStyle name="Normal 95 3 4 3" xfId="10889"/>
    <cellStyle name="Normal 95 3 5" xfId="4695"/>
    <cellStyle name="Normal 95 3 5 2" xfId="12955"/>
    <cellStyle name="Normal 95 3 6" xfId="8824"/>
    <cellStyle name="Normal 95 4" xfId="795"/>
    <cellStyle name="Normal 95 4 2" xfId="2876"/>
    <cellStyle name="Normal 95 4 2 2" xfId="7008"/>
    <cellStyle name="Normal 95 4 2 2 2" xfId="15268"/>
    <cellStyle name="Normal 95 4 2 3" xfId="11137"/>
    <cellStyle name="Normal 95 4 3" xfId="4943"/>
    <cellStyle name="Normal 95 4 3 2" xfId="13203"/>
    <cellStyle name="Normal 95 4 4" xfId="9072"/>
    <cellStyle name="Normal 95 5" xfId="1486"/>
    <cellStyle name="Normal 95 5 2" xfId="3564"/>
    <cellStyle name="Normal 95 5 2 2" xfId="7696"/>
    <cellStyle name="Normal 95 5 2 2 2" xfId="15956"/>
    <cellStyle name="Normal 95 5 2 3" xfId="11825"/>
    <cellStyle name="Normal 95 5 3" xfId="5631"/>
    <cellStyle name="Normal 95 5 3 2" xfId="13891"/>
    <cellStyle name="Normal 95 5 4" xfId="9760"/>
    <cellStyle name="Normal 95 6" xfId="2184"/>
    <cellStyle name="Normal 95 6 2" xfId="6320"/>
    <cellStyle name="Normal 95 6 2 2" xfId="14580"/>
    <cellStyle name="Normal 95 6 3" xfId="10449"/>
    <cellStyle name="Normal 95 7" xfId="4254"/>
    <cellStyle name="Normal 95 7 2" xfId="12515"/>
    <cellStyle name="Normal 95 8" xfId="8384"/>
    <cellStyle name="Normal 96" xfId="95"/>
    <cellStyle name="Normal 96 2" xfId="322"/>
    <cellStyle name="Normal 96 2 2" xfId="1019"/>
    <cellStyle name="Normal 96 2 2 2" xfId="3097"/>
    <cellStyle name="Normal 96 2 2 2 2" xfId="7229"/>
    <cellStyle name="Normal 96 2 2 2 2 2" xfId="15489"/>
    <cellStyle name="Normal 96 2 2 2 3" xfId="11358"/>
    <cellStyle name="Normal 96 2 2 3" xfId="5164"/>
    <cellStyle name="Normal 96 2 2 3 2" xfId="13424"/>
    <cellStyle name="Normal 96 2 2 4" xfId="9293"/>
    <cellStyle name="Normal 96 2 3" xfId="1709"/>
    <cellStyle name="Normal 96 2 3 2" xfId="3785"/>
    <cellStyle name="Normal 96 2 3 2 2" xfId="7917"/>
    <cellStyle name="Normal 96 2 3 2 2 2" xfId="16177"/>
    <cellStyle name="Normal 96 2 3 2 3" xfId="12046"/>
    <cellStyle name="Normal 96 2 3 3" xfId="5852"/>
    <cellStyle name="Normal 96 2 3 3 2" xfId="14112"/>
    <cellStyle name="Normal 96 2 3 4" xfId="9981"/>
    <cellStyle name="Normal 96 2 4" xfId="2406"/>
    <cellStyle name="Normal 96 2 4 2" xfId="6541"/>
    <cellStyle name="Normal 96 2 4 2 2" xfId="14801"/>
    <cellStyle name="Normal 96 2 4 3" xfId="10670"/>
    <cellStyle name="Normal 96 2 5" xfId="4476"/>
    <cellStyle name="Normal 96 2 5 2" xfId="12736"/>
    <cellStyle name="Normal 96 2 6" xfId="8605"/>
    <cellStyle name="Normal 96 3" xfId="546"/>
    <cellStyle name="Normal 96 3 2" xfId="1243"/>
    <cellStyle name="Normal 96 3 2 2" xfId="3321"/>
    <cellStyle name="Normal 96 3 2 2 2" xfId="7453"/>
    <cellStyle name="Normal 96 3 2 2 2 2" xfId="15713"/>
    <cellStyle name="Normal 96 3 2 2 3" xfId="11582"/>
    <cellStyle name="Normal 96 3 2 3" xfId="5388"/>
    <cellStyle name="Normal 96 3 2 3 2" xfId="13648"/>
    <cellStyle name="Normal 96 3 2 4" xfId="9517"/>
    <cellStyle name="Normal 96 3 3" xfId="1929"/>
    <cellStyle name="Normal 96 3 3 2" xfId="4005"/>
    <cellStyle name="Normal 96 3 3 2 2" xfId="8137"/>
    <cellStyle name="Normal 96 3 3 2 2 2" xfId="16397"/>
    <cellStyle name="Normal 96 3 3 2 3" xfId="12266"/>
    <cellStyle name="Normal 96 3 3 3" xfId="6072"/>
    <cellStyle name="Normal 96 3 3 3 2" xfId="14332"/>
    <cellStyle name="Normal 96 3 3 4" xfId="10201"/>
    <cellStyle name="Normal 96 3 4" xfId="2628"/>
    <cellStyle name="Normal 96 3 4 2" xfId="6761"/>
    <cellStyle name="Normal 96 3 4 2 2" xfId="15021"/>
    <cellStyle name="Normal 96 3 4 3" xfId="10890"/>
    <cellStyle name="Normal 96 3 5" xfId="4696"/>
    <cellStyle name="Normal 96 3 5 2" xfId="12956"/>
    <cellStyle name="Normal 96 3 6" xfId="8825"/>
    <cellStyle name="Normal 96 4" xfId="796"/>
    <cellStyle name="Normal 96 4 2" xfId="2877"/>
    <cellStyle name="Normal 96 4 2 2" xfId="7009"/>
    <cellStyle name="Normal 96 4 2 2 2" xfId="15269"/>
    <cellStyle name="Normal 96 4 2 3" xfId="11138"/>
    <cellStyle name="Normal 96 4 3" xfId="4944"/>
    <cellStyle name="Normal 96 4 3 2" xfId="13204"/>
    <cellStyle name="Normal 96 4 4" xfId="9073"/>
    <cellStyle name="Normal 96 5" xfId="1487"/>
    <cellStyle name="Normal 96 5 2" xfId="3565"/>
    <cellStyle name="Normal 96 5 2 2" xfId="7697"/>
    <cellStyle name="Normal 96 5 2 2 2" xfId="15957"/>
    <cellStyle name="Normal 96 5 2 3" xfId="11826"/>
    <cellStyle name="Normal 96 5 3" xfId="5632"/>
    <cellStyle name="Normal 96 5 3 2" xfId="13892"/>
    <cellStyle name="Normal 96 5 4" xfId="9761"/>
    <cellStyle name="Normal 96 6" xfId="2185"/>
    <cellStyle name="Normal 96 6 2" xfId="6321"/>
    <cellStyle name="Normal 96 6 2 2" xfId="14581"/>
    <cellStyle name="Normal 96 6 3" xfId="10450"/>
    <cellStyle name="Normal 96 7" xfId="4255"/>
    <cellStyle name="Normal 96 7 2" xfId="12516"/>
    <cellStyle name="Normal 96 8" xfId="8385"/>
    <cellStyle name="Normal 97" xfId="96"/>
    <cellStyle name="Normal 97 2" xfId="323"/>
    <cellStyle name="Normal 97 2 2" xfId="1020"/>
    <cellStyle name="Normal 97 2 2 2" xfId="3098"/>
    <cellStyle name="Normal 97 2 2 2 2" xfId="7230"/>
    <cellStyle name="Normal 97 2 2 2 2 2" xfId="15490"/>
    <cellStyle name="Normal 97 2 2 2 3" xfId="11359"/>
    <cellStyle name="Normal 97 2 2 3" xfId="5165"/>
    <cellStyle name="Normal 97 2 2 3 2" xfId="13425"/>
    <cellStyle name="Normal 97 2 2 4" xfId="9294"/>
    <cellStyle name="Normal 97 2 3" xfId="1710"/>
    <cellStyle name="Normal 97 2 3 2" xfId="3786"/>
    <cellStyle name="Normal 97 2 3 2 2" xfId="7918"/>
    <cellStyle name="Normal 97 2 3 2 2 2" xfId="16178"/>
    <cellStyle name="Normal 97 2 3 2 3" xfId="12047"/>
    <cellStyle name="Normal 97 2 3 3" xfId="5853"/>
    <cellStyle name="Normal 97 2 3 3 2" xfId="14113"/>
    <cellStyle name="Normal 97 2 3 4" xfId="9982"/>
    <cellStyle name="Normal 97 2 4" xfId="2407"/>
    <cellStyle name="Normal 97 2 4 2" xfId="6542"/>
    <cellStyle name="Normal 97 2 4 2 2" xfId="14802"/>
    <cellStyle name="Normal 97 2 4 3" xfId="10671"/>
    <cellStyle name="Normal 97 2 5" xfId="4477"/>
    <cellStyle name="Normal 97 2 5 2" xfId="12737"/>
    <cellStyle name="Normal 97 2 6" xfId="8606"/>
    <cellStyle name="Normal 97 3" xfId="547"/>
    <cellStyle name="Normal 97 3 2" xfId="1244"/>
    <cellStyle name="Normal 97 3 2 2" xfId="3322"/>
    <cellStyle name="Normal 97 3 2 2 2" xfId="7454"/>
    <cellStyle name="Normal 97 3 2 2 2 2" xfId="15714"/>
    <cellStyle name="Normal 97 3 2 2 3" xfId="11583"/>
    <cellStyle name="Normal 97 3 2 3" xfId="5389"/>
    <cellStyle name="Normal 97 3 2 3 2" xfId="13649"/>
    <cellStyle name="Normal 97 3 2 4" xfId="9518"/>
    <cellStyle name="Normal 97 3 3" xfId="1930"/>
    <cellStyle name="Normal 97 3 3 2" xfId="4006"/>
    <cellStyle name="Normal 97 3 3 2 2" xfId="8138"/>
    <cellStyle name="Normal 97 3 3 2 2 2" xfId="16398"/>
    <cellStyle name="Normal 97 3 3 2 3" xfId="12267"/>
    <cellStyle name="Normal 97 3 3 3" xfId="6073"/>
    <cellStyle name="Normal 97 3 3 3 2" xfId="14333"/>
    <cellStyle name="Normal 97 3 3 4" xfId="10202"/>
    <cellStyle name="Normal 97 3 4" xfId="2629"/>
    <cellStyle name="Normal 97 3 4 2" xfId="6762"/>
    <cellStyle name="Normal 97 3 4 2 2" xfId="15022"/>
    <cellStyle name="Normal 97 3 4 3" xfId="10891"/>
    <cellStyle name="Normal 97 3 5" xfId="4697"/>
    <cellStyle name="Normal 97 3 5 2" xfId="12957"/>
    <cellStyle name="Normal 97 3 6" xfId="8826"/>
    <cellStyle name="Normal 97 4" xfId="797"/>
    <cellStyle name="Normal 97 4 2" xfId="2878"/>
    <cellStyle name="Normal 97 4 2 2" xfId="7010"/>
    <cellStyle name="Normal 97 4 2 2 2" xfId="15270"/>
    <cellStyle name="Normal 97 4 2 3" xfId="11139"/>
    <cellStyle name="Normal 97 4 3" xfId="4945"/>
    <cellStyle name="Normal 97 4 3 2" xfId="13205"/>
    <cellStyle name="Normal 97 4 4" xfId="9074"/>
    <cellStyle name="Normal 97 5" xfId="1488"/>
    <cellStyle name="Normal 97 5 2" xfId="3566"/>
    <cellStyle name="Normal 97 5 2 2" xfId="7698"/>
    <cellStyle name="Normal 97 5 2 2 2" xfId="15958"/>
    <cellStyle name="Normal 97 5 2 3" xfId="11827"/>
    <cellStyle name="Normal 97 5 3" xfId="5633"/>
    <cellStyle name="Normal 97 5 3 2" xfId="13893"/>
    <cellStyle name="Normal 97 5 4" xfId="9762"/>
    <cellStyle name="Normal 97 6" xfId="2186"/>
    <cellStyle name="Normal 97 6 2" xfId="6322"/>
    <cellStyle name="Normal 97 6 2 2" xfId="14582"/>
    <cellStyle name="Normal 97 6 3" xfId="10451"/>
    <cellStyle name="Normal 97 7" xfId="4256"/>
    <cellStyle name="Normal 97 7 2" xfId="12517"/>
    <cellStyle name="Normal 97 8" xfId="8386"/>
    <cellStyle name="Normal 98" xfId="97"/>
    <cellStyle name="Normal 98 2" xfId="324"/>
    <cellStyle name="Normal 98 2 2" xfId="1021"/>
    <cellStyle name="Normal 98 2 2 2" xfId="3099"/>
    <cellStyle name="Normal 98 2 2 2 2" xfId="7231"/>
    <cellStyle name="Normal 98 2 2 2 2 2" xfId="15491"/>
    <cellStyle name="Normal 98 2 2 2 3" xfId="11360"/>
    <cellStyle name="Normal 98 2 2 3" xfId="5166"/>
    <cellStyle name="Normal 98 2 2 3 2" xfId="13426"/>
    <cellStyle name="Normal 98 2 2 4" xfId="9295"/>
    <cellStyle name="Normal 98 2 3" xfId="1711"/>
    <cellStyle name="Normal 98 2 3 2" xfId="3787"/>
    <cellStyle name="Normal 98 2 3 2 2" xfId="7919"/>
    <cellStyle name="Normal 98 2 3 2 2 2" xfId="16179"/>
    <cellStyle name="Normal 98 2 3 2 3" xfId="12048"/>
    <cellStyle name="Normal 98 2 3 3" xfId="5854"/>
    <cellStyle name="Normal 98 2 3 3 2" xfId="14114"/>
    <cellStyle name="Normal 98 2 3 4" xfId="9983"/>
    <cellStyle name="Normal 98 2 4" xfId="2408"/>
    <cellStyle name="Normal 98 2 4 2" xfId="6543"/>
    <cellStyle name="Normal 98 2 4 2 2" xfId="14803"/>
    <cellStyle name="Normal 98 2 4 3" xfId="10672"/>
    <cellStyle name="Normal 98 2 5" xfId="4478"/>
    <cellStyle name="Normal 98 2 5 2" xfId="12738"/>
    <cellStyle name="Normal 98 2 6" xfId="8607"/>
    <cellStyle name="Normal 98 3" xfId="548"/>
    <cellStyle name="Normal 98 3 2" xfId="1245"/>
    <cellStyle name="Normal 98 3 2 2" xfId="3323"/>
    <cellStyle name="Normal 98 3 2 2 2" xfId="7455"/>
    <cellStyle name="Normal 98 3 2 2 2 2" xfId="15715"/>
    <cellStyle name="Normal 98 3 2 2 3" xfId="11584"/>
    <cellStyle name="Normal 98 3 2 3" xfId="5390"/>
    <cellStyle name="Normal 98 3 2 3 2" xfId="13650"/>
    <cellStyle name="Normal 98 3 2 4" xfId="9519"/>
    <cellStyle name="Normal 98 3 3" xfId="1931"/>
    <cellStyle name="Normal 98 3 3 2" xfId="4007"/>
    <cellStyle name="Normal 98 3 3 2 2" xfId="8139"/>
    <cellStyle name="Normal 98 3 3 2 2 2" xfId="16399"/>
    <cellStyle name="Normal 98 3 3 2 3" xfId="12268"/>
    <cellStyle name="Normal 98 3 3 3" xfId="6074"/>
    <cellStyle name="Normal 98 3 3 3 2" xfId="14334"/>
    <cellStyle name="Normal 98 3 3 4" xfId="10203"/>
    <cellStyle name="Normal 98 3 4" xfId="2630"/>
    <cellStyle name="Normal 98 3 4 2" xfId="6763"/>
    <cellStyle name="Normal 98 3 4 2 2" xfId="15023"/>
    <cellStyle name="Normal 98 3 4 3" xfId="10892"/>
    <cellStyle name="Normal 98 3 5" xfId="4698"/>
    <cellStyle name="Normal 98 3 5 2" xfId="12958"/>
    <cellStyle name="Normal 98 3 6" xfId="8827"/>
    <cellStyle name="Normal 98 4" xfId="798"/>
    <cellStyle name="Normal 98 4 2" xfId="2879"/>
    <cellStyle name="Normal 98 4 2 2" xfId="7011"/>
    <cellStyle name="Normal 98 4 2 2 2" xfId="15271"/>
    <cellStyle name="Normal 98 4 2 3" xfId="11140"/>
    <cellStyle name="Normal 98 4 3" xfId="4946"/>
    <cellStyle name="Normal 98 4 3 2" xfId="13206"/>
    <cellStyle name="Normal 98 4 4" xfId="9075"/>
    <cellStyle name="Normal 98 5" xfId="1489"/>
    <cellStyle name="Normal 98 5 2" xfId="3567"/>
    <cellStyle name="Normal 98 5 2 2" xfId="7699"/>
    <cellStyle name="Normal 98 5 2 2 2" xfId="15959"/>
    <cellStyle name="Normal 98 5 2 3" xfId="11828"/>
    <cellStyle name="Normal 98 5 3" xfId="5634"/>
    <cellStyle name="Normal 98 5 3 2" xfId="13894"/>
    <cellStyle name="Normal 98 5 4" xfId="9763"/>
    <cellStyle name="Normal 98 6" xfId="2187"/>
    <cellStyle name="Normal 98 6 2" xfId="6323"/>
    <cellStyle name="Normal 98 6 2 2" xfId="14583"/>
    <cellStyle name="Normal 98 6 3" xfId="10452"/>
    <cellStyle name="Normal 98 7" xfId="4257"/>
    <cellStyle name="Normal 98 7 2" xfId="12518"/>
    <cellStyle name="Normal 98 8" xfId="8387"/>
    <cellStyle name="Normal 99" xfId="98"/>
    <cellStyle name="Normal 99 2" xfId="325"/>
    <cellStyle name="Normal 99 2 2" xfId="1022"/>
    <cellStyle name="Normal 99 2 2 2" xfId="3100"/>
    <cellStyle name="Normal 99 2 2 2 2" xfId="7232"/>
    <cellStyle name="Normal 99 2 2 2 2 2" xfId="15492"/>
    <cellStyle name="Normal 99 2 2 2 3" xfId="11361"/>
    <cellStyle name="Normal 99 2 2 3" xfId="5167"/>
    <cellStyle name="Normal 99 2 2 3 2" xfId="13427"/>
    <cellStyle name="Normal 99 2 2 4" xfId="9296"/>
    <cellStyle name="Normal 99 2 3" xfId="1712"/>
    <cellStyle name="Normal 99 2 3 2" xfId="3788"/>
    <cellStyle name="Normal 99 2 3 2 2" xfId="7920"/>
    <cellStyle name="Normal 99 2 3 2 2 2" xfId="16180"/>
    <cellStyle name="Normal 99 2 3 2 3" xfId="12049"/>
    <cellStyle name="Normal 99 2 3 3" xfId="5855"/>
    <cellStyle name="Normal 99 2 3 3 2" xfId="14115"/>
    <cellStyle name="Normal 99 2 3 4" xfId="9984"/>
    <cellStyle name="Normal 99 2 4" xfId="2409"/>
    <cellStyle name="Normal 99 2 4 2" xfId="6544"/>
    <cellStyle name="Normal 99 2 4 2 2" xfId="14804"/>
    <cellStyle name="Normal 99 2 4 3" xfId="10673"/>
    <cellStyle name="Normal 99 2 5" xfId="4479"/>
    <cellStyle name="Normal 99 2 5 2" xfId="12739"/>
    <cellStyle name="Normal 99 2 6" xfId="8608"/>
    <cellStyle name="Normal 99 3" xfId="549"/>
    <cellStyle name="Normal 99 3 2" xfId="1246"/>
    <cellStyle name="Normal 99 3 2 2" xfId="3324"/>
    <cellStyle name="Normal 99 3 2 2 2" xfId="7456"/>
    <cellStyle name="Normal 99 3 2 2 2 2" xfId="15716"/>
    <cellStyle name="Normal 99 3 2 2 3" xfId="11585"/>
    <cellStyle name="Normal 99 3 2 3" xfId="5391"/>
    <cellStyle name="Normal 99 3 2 3 2" xfId="13651"/>
    <cellStyle name="Normal 99 3 2 4" xfId="9520"/>
    <cellStyle name="Normal 99 3 3" xfId="1932"/>
    <cellStyle name="Normal 99 3 3 2" xfId="4008"/>
    <cellStyle name="Normal 99 3 3 2 2" xfId="8140"/>
    <cellStyle name="Normal 99 3 3 2 2 2" xfId="16400"/>
    <cellStyle name="Normal 99 3 3 2 3" xfId="12269"/>
    <cellStyle name="Normal 99 3 3 3" xfId="6075"/>
    <cellStyle name="Normal 99 3 3 3 2" xfId="14335"/>
    <cellStyle name="Normal 99 3 3 4" xfId="10204"/>
    <cellStyle name="Normal 99 3 4" xfId="2631"/>
    <cellStyle name="Normal 99 3 4 2" xfId="6764"/>
    <cellStyle name="Normal 99 3 4 2 2" xfId="15024"/>
    <cellStyle name="Normal 99 3 4 3" xfId="10893"/>
    <cellStyle name="Normal 99 3 5" xfId="4699"/>
    <cellStyle name="Normal 99 3 5 2" xfId="12959"/>
    <cellStyle name="Normal 99 3 6" xfId="8828"/>
    <cellStyle name="Normal 99 4" xfId="799"/>
    <cellStyle name="Normal 99 4 2" xfId="2880"/>
    <cellStyle name="Normal 99 4 2 2" xfId="7012"/>
    <cellStyle name="Normal 99 4 2 2 2" xfId="15272"/>
    <cellStyle name="Normal 99 4 2 3" xfId="11141"/>
    <cellStyle name="Normal 99 4 3" xfId="4947"/>
    <cellStyle name="Normal 99 4 3 2" xfId="13207"/>
    <cellStyle name="Normal 99 4 4" xfId="9076"/>
    <cellStyle name="Normal 99 5" xfId="1490"/>
    <cellStyle name="Normal 99 5 2" xfId="3568"/>
    <cellStyle name="Normal 99 5 2 2" xfId="7700"/>
    <cellStyle name="Normal 99 5 2 2 2" xfId="15960"/>
    <cellStyle name="Normal 99 5 2 3" xfId="11829"/>
    <cellStyle name="Normal 99 5 3" xfId="5635"/>
    <cellStyle name="Normal 99 5 3 2" xfId="13895"/>
    <cellStyle name="Normal 99 5 4" xfId="9764"/>
    <cellStyle name="Normal 99 6" xfId="2188"/>
    <cellStyle name="Normal 99 6 2" xfId="6324"/>
    <cellStyle name="Normal 99 6 2 2" xfId="14584"/>
    <cellStyle name="Normal 99 6 3" xfId="10453"/>
    <cellStyle name="Normal 99 7" xfId="4258"/>
    <cellStyle name="Normal 99 7 2" xfId="12519"/>
    <cellStyle name="Normal 99 8" xfId="8388"/>
    <cellStyle name="Normal_QC Analysis_Report" xfId="227"/>
    <cellStyle name="Normal_Sheet1" xfId="2"/>
    <cellStyle name="Normal_Status" xfId="226"/>
    <cellStyle name="Normal_Status_1" xfId="225"/>
    <cellStyle name="Percent" xfId="224" builtinId="5"/>
    <cellStyle name="Percent 2" xfId="2314"/>
    <cellStyle name="Percent 3" xfId="4384"/>
    <cellStyle name="Style 1" xfId="3"/>
  </cellStyles>
  <dxfs count="283"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/>
        <i/>
        <condense val="0"/>
        <extend val="0"/>
        <color indexed="20"/>
      </font>
      <fill>
        <patternFill>
          <bgColor indexed="41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/>
        <color rgb="FF9900CC"/>
      </font>
      <fill>
        <patternFill patternType="solid">
          <bgColor rgb="FFCCFFFF"/>
        </patternFill>
      </fill>
      <border>
        <left style="thin">
          <color rgb="FFFF00FF"/>
        </left>
        <right style="thin">
          <color rgb="FFFF00FF"/>
        </right>
        <top style="thin">
          <color rgb="FFFF00FF"/>
        </top>
        <bottom style="thin">
          <color rgb="FFFF00FF"/>
        </bottom>
      </border>
    </dxf>
    <dxf>
      <font>
        <b/>
        <i val="0"/>
        <color rgb="FF9900CC"/>
      </font>
      <fill>
        <patternFill patternType="solid">
          <bgColor rgb="FFCCFF33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color rgb="FFC00000"/>
      </font>
      <fill>
        <patternFill>
          <bgColor rgb="FFFFFF9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lor rgb="FF00CCFF"/>
      </font>
      <fill>
        <patternFill patternType="solid">
          <bgColor rgb="FFCCFF33"/>
        </patternFill>
      </fill>
    </dxf>
    <dxf>
      <font>
        <b/>
        <i val="0"/>
        <color rgb="FFCCFF33"/>
      </font>
      <fill>
        <patternFill>
          <bgColor rgb="FFCC3300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/>
        <i/>
        <condense val="0"/>
        <extend val="0"/>
        <color indexed="20"/>
      </font>
      <fill>
        <patternFill>
          <bgColor indexed="41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  <border>
        <left style="thin">
          <color rgb="FFFF00FF"/>
        </left>
        <right style="thin">
          <color rgb="FFFF00FF"/>
        </right>
        <top style="thin">
          <color rgb="FFFF00FF"/>
        </top>
        <bottom style="thin">
          <color rgb="FFFF00FF"/>
        </bottom>
      </border>
    </dxf>
    <dxf>
      <font>
        <b/>
        <i val="0"/>
        <color rgb="FF9900CC"/>
      </font>
      <fill>
        <patternFill patternType="solid">
          <bgColor rgb="FFCCFF33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color rgb="FFC00000"/>
      </font>
      <fill>
        <patternFill>
          <bgColor rgb="FFFFFF9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lor rgb="FF00CCFF"/>
      </font>
      <fill>
        <patternFill patternType="solid">
          <bgColor rgb="FFCCFF33"/>
        </patternFill>
      </fill>
    </dxf>
    <dxf>
      <font>
        <b/>
        <i val="0"/>
        <color rgb="FFCCFF33"/>
      </font>
      <fill>
        <patternFill>
          <bgColor rgb="FFCC3300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/>
        <i/>
        <condense val="0"/>
        <extend val="0"/>
        <color indexed="20"/>
      </font>
      <fill>
        <patternFill>
          <bgColor indexed="41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  <border>
        <left style="thin">
          <color rgb="FFFF00FF"/>
        </left>
        <right style="thin">
          <color rgb="FFFF00FF"/>
        </right>
        <top style="thin">
          <color rgb="FFFF00FF"/>
        </top>
        <bottom style="thin">
          <color rgb="FFFF00FF"/>
        </bottom>
      </border>
    </dxf>
    <dxf>
      <font>
        <b/>
        <i val="0"/>
        <color rgb="FF9900CC"/>
      </font>
      <fill>
        <patternFill patternType="solid">
          <bgColor rgb="FFCCFF33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color rgb="FFC00000"/>
      </font>
      <fill>
        <patternFill>
          <bgColor rgb="FFFFFF9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lor rgb="FF00CCFF"/>
      </font>
      <fill>
        <patternFill patternType="solid">
          <bgColor rgb="FFCCFF33"/>
        </patternFill>
      </fill>
    </dxf>
    <dxf>
      <font>
        <b/>
        <i val="0"/>
        <color rgb="FFCCFF33"/>
      </font>
      <fill>
        <patternFill>
          <bgColor rgb="FFCC3300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/>
        <i/>
        <condense val="0"/>
        <extend val="0"/>
        <color indexed="20"/>
      </font>
      <fill>
        <patternFill>
          <bgColor indexed="41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  <border>
        <left style="thin">
          <color rgb="FFFF00FF"/>
        </left>
        <right style="thin">
          <color rgb="FFFF00FF"/>
        </right>
        <top style="thin">
          <color rgb="FFFF00FF"/>
        </top>
        <bottom style="thin">
          <color rgb="FFFF00FF"/>
        </bottom>
      </border>
    </dxf>
    <dxf>
      <font>
        <b/>
        <i val="0"/>
        <color rgb="FF9900CC"/>
      </font>
      <fill>
        <patternFill patternType="solid">
          <bgColor rgb="FFCCFF33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color rgb="FFC00000"/>
      </font>
      <fill>
        <patternFill>
          <bgColor rgb="FFFFFF9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lor rgb="FF00CCFF"/>
      </font>
      <fill>
        <patternFill patternType="solid">
          <bgColor rgb="FFCCFF33"/>
        </patternFill>
      </fill>
    </dxf>
    <dxf>
      <font>
        <b/>
        <i val="0"/>
        <color rgb="FFCCFF33"/>
      </font>
      <fill>
        <patternFill>
          <bgColor rgb="FFCC3300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/>
        <i/>
        <condense val="0"/>
        <extend val="0"/>
        <color indexed="20"/>
      </font>
      <fill>
        <patternFill>
          <bgColor indexed="41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  <border>
        <left style="thin">
          <color rgb="FFFF00FF"/>
        </left>
        <right style="thin">
          <color rgb="FFFF00FF"/>
        </right>
        <top style="thin">
          <color rgb="FFFF00FF"/>
        </top>
        <bottom style="thin">
          <color rgb="FFFF00FF"/>
        </bottom>
      </border>
    </dxf>
    <dxf>
      <font>
        <b/>
        <i val="0"/>
        <color rgb="FF9900CC"/>
      </font>
      <fill>
        <patternFill patternType="solid">
          <bgColor rgb="FFCCFF33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color rgb="FFC00000"/>
      </font>
      <fill>
        <patternFill>
          <bgColor rgb="FFFFFF9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lor rgb="FF00CCFF"/>
      </font>
      <fill>
        <patternFill patternType="solid">
          <bgColor rgb="FFCCFF33"/>
        </patternFill>
      </fill>
    </dxf>
    <dxf>
      <font>
        <b/>
        <i val="0"/>
        <color rgb="FFCCFF33"/>
      </font>
      <fill>
        <patternFill>
          <bgColor rgb="FFCC3300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/>
        <i/>
        <condense val="0"/>
        <extend val="0"/>
        <color indexed="20"/>
      </font>
      <fill>
        <patternFill>
          <bgColor indexed="41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  <border>
        <left style="thin">
          <color rgb="FFFF00FF"/>
        </left>
        <right style="thin">
          <color rgb="FFFF00FF"/>
        </right>
        <top style="thin">
          <color rgb="FFFF00FF"/>
        </top>
        <bottom style="thin">
          <color rgb="FFFF00FF"/>
        </bottom>
      </border>
    </dxf>
    <dxf>
      <font>
        <b/>
        <i val="0"/>
        <color rgb="FF9900CC"/>
      </font>
      <fill>
        <patternFill patternType="solid">
          <bgColor rgb="FFCCFF33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color rgb="FFC00000"/>
      </font>
      <fill>
        <patternFill>
          <bgColor rgb="FFFFFF9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lor rgb="FF00CCFF"/>
      </font>
      <fill>
        <patternFill patternType="solid">
          <bgColor rgb="FFCCFF33"/>
        </patternFill>
      </fill>
    </dxf>
    <dxf>
      <font>
        <b/>
        <i val="0"/>
        <color rgb="FFCCFF33"/>
      </font>
      <fill>
        <patternFill>
          <bgColor rgb="FFCC3300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/>
        <i/>
        <condense val="0"/>
        <extend val="0"/>
        <color indexed="20"/>
      </font>
      <fill>
        <patternFill>
          <bgColor indexed="41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  <border>
        <left style="thin">
          <color rgb="FFFF00FF"/>
        </left>
        <right style="thin">
          <color rgb="FFFF00FF"/>
        </right>
        <top style="thin">
          <color rgb="FFFF00FF"/>
        </top>
        <bottom style="thin">
          <color rgb="FFFF00FF"/>
        </bottom>
      </border>
    </dxf>
    <dxf>
      <font>
        <b/>
        <i val="0"/>
        <color rgb="FF9900CC"/>
      </font>
      <fill>
        <patternFill patternType="solid">
          <bgColor rgb="FFCCFF33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color rgb="FFC00000"/>
      </font>
      <fill>
        <patternFill>
          <bgColor rgb="FFFFFF9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lor rgb="FF00CCFF"/>
      </font>
      <fill>
        <patternFill patternType="solid">
          <bgColor rgb="FFCCFF33"/>
        </patternFill>
      </fill>
    </dxf>
    <dxf>
      <font>
        <b/>
        <i val="0"/>
        <color rgb="FFCCFF33"/>
      </font>
      <fill>
        <patternFill>
          <bgColor rgb="FFCC3300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u val="none"/>
        <color rgb="FF4720EE"/>
      </font>
      <fill>
        <gradientFill degree="135">
          <stop position="0">
            <color theme="6"/>
          </stop>
          <stop position="1">
            <color theme="8"/>
          </stop>
        </gradient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/>
        <i/>
        <condense val="0"/>
        <extend val="0"/>
        <color indexed="20"/>
      </font>
      <fill>
        <patternFill>
          <bgColor indexed="41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  <border>
        <left style="thin">
          <color rgb="FFFF00FF"/>
        </left>
        <right style="thin">
          <color rgb="FFFF00FF"/>
        </right>
        <top style="thin">
          <color rgb="FFFF00FF"/>
        </top>
        <bottom style="thin">
          <color rgb="FFFF00FF"/>
        </bottom>
      </border>
    </dxf>
    <dxf>
      <font>
        <b/>
        <i val="0"/>
        <color rgb="FF9900CC"/>
      </font>
      <fill>
        <patternFill patternType="solid">
          <bgColor rgb="FFCCFF33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color rgb="FFC00000"/>
      </font>
      <fill>
        <patternFill>
          <bgColor rgb="FFFFFF9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lor rgb="FF00CCFF"/>
      </font>
      <fill>
        <patternFill patternType="solid">
          <bgColor rgb="FFCCFF33"/>
        </patternFill>
      </fill>
    </dxf>
    <dxf>
      <font>
        <b/>
        <i val="0"/>
        <color rgb="FFCCFF33"/>
      </font>
      <fill>
        <patternFill>
          <bgColor rgb="FFCC3300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/>
        <i/>
        <condense val="0"/>
        <extend val="0"/>
        <color indexed="20"/>
      </font>
      <fill>
        <patternFill>
          <bgColor indexed="41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patternFill>
          <bgColor rgb="FFCCFFCC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  <border>
        <left style="thin">
          <color rgb="FFFF00FF"/>
        </left>
        <right style="thin">
          <color rgb="FFFF00FF"/>
        </right>
        <top style="thin">
          <color rgb="FFFF00FF"/>
        </top>
        <bottom style="thin">
          <color rgb="FFFF00FF"/>
        </bottom>
      </border>
    </dxf>
    <dxf>
      <font>
        <b/>
        <i val="0"/>
        <color rgb="FF9900CC"/>
      </font>
      <fill>
        <patternFill patternType="solid">
          <bgColor rgb="FFCCFF33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b/>
        <i val="0"/>
        <color rgb="FFC00000"/>
      </font>
      <fill>
        <patternFill>
          <bgColor rgb="FFFFFF9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lor rgb="FF00CCFF"/>
      </font>
      <fill>
        <patternFill patternType="solid">
          <bgColor rgb="FFCCFF33"/>
        </patternFill>
      </fill>
    </dxf>
    <dxf>
      <font>
        <b/>
        <i val="0"/>
        <color rgb="FFCCFF33"/>
      </font>
      <fill>
        <patternFill>
          <bgColor rgb="FFCC3300"/>
        </patternFill>
      </fill>
    </dxf>
    <dxf>
      <font>
        <b/>
        <i val="0"/>
        <color rgb="FF0066FF"/>
      </font>
      <fill>
        <patternFill patternType="solid">
          <fgColor indexed="64"/>
          <bgColor rgb="FF00FF00"/>
        </patternFill>
      </fill>
    </dxf>
    <dxf>
      <font>
        <b val="0"/>
        <i/>
        <color rgb="FF9900CC"/>
      </font>
      <fill>
        <patternFill patternType="solid">
          <bgColor rgb="FFCCFFFF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2"/>
        </patternFill>
      </fill>
    </dxf>
    <dxf>
      <font>
        <b val="0"/>
        <i/>
        <color rgb="FFFFFF00"/>
      </font>
      <fill>
        <patternFill>
          <bgColor rgb="FFF5750B"/>
        </patternFill>
      </fill>
    </dxf>
    <dxf>
      <font>
        <b/>
        <i/>
        <u/>
        <color rgb="FF00B0F0"/>
      </font>
      <fill>
        <patternFill>
          <bgColor rgb="FFFFCCFF"/>
        </patternFill>
      </fill>
    </dxf>
    <dxf>
      <font>
        <b/>
        <i val="0"/>
        <condense val="0"/>
        <extend val="0"/>
        <color indexed="12"/>
      </font>
      <fill>
        <patternFill>
          <bgColor indexed="15"/>
        </patternFill>
      </fill>
    </dxf>
    <dxf>
      <font>
        <b/>
        <i val="0"/>
        <condense val="0"/>
        <extend val="0"/>
        <color indexed="12"/>
      </font>
      <fill>
        <patternFill>
          <bgColor indexed="51"/>
        </patternFill>
      </fill>
    </dxf>
    <dxf>
      <font>
        <b/>
        <i val="0"/>
        <color rgb="FFFF0000"/>
      </font>
      <fill>
        <gradientFill degree="90">
          <stop position="0">
            <color theme="6"/>
          </stop>
          <stop position="1">
            <color theme="6" tint="0.80001220740379042"/>
          </stop>
        </gradientFill>
      </fill>
    </dxf>
    <dxf>
      <font>
        <b/>
        <i val="0"/>
        <color rgb="FF0070C0"/>
      </font>
      <fill>
        <gradientFill degree="90">
          <stop position="0">
            <color theme="0"/>
          </stop>
          <stop position="1">
            <color rgb="FF00C85A"/>
          </stop>
        </gradientFill>
      </fill>
    </dxf>
    <dxf>
      <font>
        <b/>
        <i val="0"/>
        <color rgb="FFFF0000"/>
      </font>
      <fill>
        <gradientFill degree="90">
          <stop position="0">
            <color theme="6"/>
          </stop>
          <stop position="1">
            <color theme="6" tint="0.80001220740379042"/>
          </stop>
        </gradientFill>
      </fill>
    </dxf>
    <dxf>
      <font>
        <b/>
        <i val="0"/>
        <color rgb="FF0070C0"/>
      </font>
      <fill>
        <gradientFill degree="90">
          <stop position="0">
            <color theme="0"/>
          </stop>
          <stop position="1">
            <color rgb="FF00C85A"/>
          </stop>
        </gradientFill>
      </fill>
    </dxf>
    <dxf>
      <font>
        <b/>
        <i val="0"/>
        <color rgb="FFFF0000"/>
      </font>
      <fill>
        <gradientFill degree="90">
          <stop position="0">
            <color theme="6"/>
          </stop>
          <stop position="1">
            <color theme="6" tint="0.80001220740379042"/>
          </stop>
        </gradientFill>
      </fill>
    </dxf>
    <dxf>
      <font>
        <b/>
        <i val="0"/>
        <color rgb="FF0070C0"/>
      </font>
      <fill>
        <gradientFill degree="90">
          <stop position="0">
            <color theme="0"/>
          </stop>
          <stop position="1">
            <color rgb="FF00C85A"/>
          </stop>
        </gradientFill>
      </fill>
    </dxf>
    <dxf>
      <font>
        <u val="none"/>
        <color rgb="FF4720EE"/>
      </font>
      <fill>
        <gradientFill degree="135">
          <stop position="0">
            <color theme="6"/>
          </stop>
          <stop position="1">
            <color theme="8"/>
          </stop>
        </gradientFill>
      </fill>
    </dxf>
    <dxf>
      <font>
        <b/>
        <i val="0"/>
        <color rgb="FFFF0000"/>
      </font>
      <fill>
        <gradientFill degree="90">
          <stop position="0">
            <color theme="6"/>
          </stop>
          <stop position="1">
            <color theme="6" tint="0.80001220740379042"/>
          </stop>
        </gradientFill>
      </fill>
    </dxf>
    <dxf>
      <font>
        <b/>
        <i val="0"/>
        <color rgb="FF0070C0"/>
      </font>
      <fill>
        <gradientFill degree="90">
          <stop position="0">
            <color theme="0"/>
          </stop>
          <stop position="1">
            <color rgb="FF00C85A"/>
          </stop>
        </gradientFill>
      </fill>
    </dxf>
    <dxf>
      <font>
        <b/>
        <i val="0"/>
        <color rgb="FFFF0000"/>
      </font>
      <fill>
        <gradientFill degree="90">
          <stop position="0">
            <color theme="6"/>
          </stop>
          <stop position="1">
            <color theme="6" tint="0.80001220740379042"/>
          </stop>
        </gradientFill>
      </fill>
    </dxf>
    <dxf>
      <font>
        <b/>
        <i val="0"/>
        <color rgb="FF0070C0"/>
      </font>
      <fill>
        <gradientFill degree="90">
          <stop position="0">
            <color theme="0"/>
          </stop>
          <stop position="1">
            <color rgb="FF00C85A"/>
          </stop>
        </gradientFill>
      </fill>
    </dxf>
    <dxf>
      <font>
        <b/>
        <i val="0"/>
        <color rgb="FFFF0000"/>
      </font>
      <fill>
        <gradientFill degree="90">
          <stop position="0">
            <color theme="6"/>
          </stop>
          <stop position="1">
            <color theme="6" tint="0.80001220740379042"/>
          </stop>
        </gradientFill>
      </fill>
    </dxf>
    <dxf>
      <font>
        <b/>
        <i val="0"/>
        <color rgb="FF0070C0"/>
      </font>
      <fill>
        <gradientFill degree="90">
          <stop position="0">
            <color theme="0"/>
          </stop>
          <stop position="1">
            <color rgb="FF00C85A"/>
          </stop>
        </gradientFill>
      </fill>
    </dxf>
    <dxf>
      <font>
        <b/>
        <i val="0"/>
        <color rgb="FFFF0000"/>
      </font>
      <fill>
        <gradientFill degree="90">
          <stop position="0">
            <color theme="6"/>
          </stop>
          <stop position="1">
            <color theme="6" tint="0.80001220740379042"/>
          </stop>
        </gradientFill>
      </fill>
    </dxf>
    <dxf>
      <font>
        <b/>
        <i val="0"/>
        <color rgb="FF0070C0"/>
      </font>
      <fill>
        <gradientFill degree="90">
          <stop position="0">
            <color theme="0"/>
          </stop>
          <stop position="1">
            <color rgb="FF00C85A"/>
          </stop>
        </gradientFill>
      </fill>
    </dxf>
    <dxf>
      <font>
        <u val="none"/>
        <color rgb="FF4720EE"/>
      </font>
      <fill>
        <gradientFill degree="135">
          <stop position="0">
            <color theme="6"/>
          </stop>
          <stop position="1">
            <color theme="8"/>
          </stop>
        </gradientFill>
      </fill>
    </dxf>
    <dxf>
      <font>
        <b/>
        <i val="0"/>
        <color rgb="FFFF0000"/>
      </font>
      <fill>
        <gradientFill degree="90">
          <stop position="0">
            <color theme="6"/>
          </stop>
          <stop position="1">
            <color theme="6" tint="0.80001220740379042"/>
          </stop>
        </gradientFill>
      </fill>
    </dxf>
    <dxf>
      <font>
        <b/>
        <i val="0"/>
        <color rgb="FF0070C0"/>
      </font>
      <fill>
        <gradientFill degree="90">
          <stop position="0">
            <color theme="0"/>
          </stop>
          <stop position="1">
            <color rgb="FF00C85A"/>
          </stop>
        </gradientFill>
      </fill>
    </dxf>
    <dxf>
      <font>
        <b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160BEB"/>
      </font>
    </dxf>
  </dxfs>
  <tableStyles count="0" defaultTableStyle="TableStyleMedium9" defaultPivotStyle="PivotStyleLight16"/>
  <colors>
    <mruColors>
      <color rgb="FF160BEB"/>
      <color rgb="FFFF00FF"/>
      <color rgb="FFCC00FF"/>
      <color rgb="FFAFE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aseline="0"/>
            </a:pPr>
            <a:r>
              <a:rPr lang="en-US" sz="1200" baseline="0"/>
              <a:t>PQC</a:t>
            </a:r>
          </a:p>
        </c:rich>
      </c:tx>
      <c:layout>
        <c:manualLayout>
          <c:xMode val="edge"/>
          <c:yMode val="edge"/>
          <c:x val="5.8611713018054314E-3"/>
          <c:y val="0.35213241962673125"/>
        </c:manualLayout>
      </c:layout>
      <c:overlay val="1"/>
    </c:title>
    <c:autoTitleDeleted val="0"/>
    <c:view3D>
      <c:rotX val="57"/>
      <c:hPercent val="54"/>
      <c:rotY val="34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noFill/>
        <a:ln w="12700">
          <a:solidFill>
            <a:srgbClr val="000000"/>
          </a:solidFill>
          <a:prstDash val="solid"/>
        </a:ln>
      </c:spPr>
    </c:sideWall>
    <c:backWall>
      <c:thickness val="0"/>
      <c:spPr>
        <a:noFill/>
        <a:ln w="12700">
          <a:solidFill>
            <a:srgbClr val="00000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7904219629619493E-3"/>
          <c:y val="1.1037551388209449E-2"/>
          <c:w val="0.90658735649054811"/>
          <c:h val="0.83002386439333364"/>
        </c:manualLayout>
      </c:layout>
      <c:bar3D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invertIfNegative val="0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invertIfNegative val="0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invertIfNegative val="0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1"/>
            <c:invertIfNegative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2"/>
            <c:invertIfNegative val="0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3"/>
            <c:invertIfNegative val="0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layout>
                <c:manualLayout>
                  <c:x val="-1.9315905254728163E-2"/>
                  <c:y val="-1.97912780896992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8.1599751991654548E-3"/>
                  <c:y val="-2.45629583050313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7.7826202930538352E-3"/>
                  <c:y val="-2.80269755750074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8.6028708776823767E-3"/>
                  <c:y val="-3.938658036837005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9.4229957295246768E-3"/>
                  <c:y val="-2.01839998451110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1440851804893973E-2"/>
                  <c:y val="-3.0471151881605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6.9007111951119929E-3"/>
                  <c:y val="-3.2018389973805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1.0686016259883741E-2"/>
                  <c:y val="-1.82090967196106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1.9252971858020223E-3"/>
                  <c:y val="-5.0167249305217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4.2763460877709235E-2"/>
                  <c:y val="3.21150977586116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1.1949036790242827E-2"/>
                  <c:y val="-1.84088207244115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9.1763451698636204E-3"/>
                  <c:y val="-1.73885566845337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4.0085683007897964E-3"/>
                  <c:y val="-1.96844942467192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7.2239041341132133E-3"/>
                  <c:y val="-4.27985064870983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rot="-900000" vert="horz"/>
              <a:lstStyle/>
              <a:p>
                <a:pPr algn="l">
                  <a:defRPr sz="1400" b="0" i="0" u="none" strike="noStrike" baseline="3000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'Er. Cd-Er. Cnt'!$E$2:$Z$2</c:f>
              <c:strCache>
                <c:ptCount val="22"/>
                <c:pt idx="0">
                  <c:v>WR_EDGM_DT_C</c:v>
                </c:pt>
                <c:pt idx="1">
                  <c:v>WR_INTP_DT_C</c:v>
                </c:pt>
                <c:pt idx="2">
                  <c:v>MO_DATA_DT_C</c:v>
                </c:pt>
                <c:pt idx="3">
                  <c:v>NF_QCER_DT_C</c:v>
                </c:pt>
                <c:pt idx="4">
                  <c:v>DE_DATA_DT_C</c:v>
                </c:pt>
                <c:pt idx="5">
                  <c:v>DU_DATA_DT_C</c:v>
                </c:pt>
                <c:pt idx="6">
                  <c:v>RE_INDT_DT_C</c:v>
                </c:pt>
                <c:pt idx="7">
                  <c:v>WR_QNTY_DT_C</c:v>
                </c:pt>
                <c:pt idx="8">
                  <c:v>WR_CELL_DT_C</c:v>
                </c:pt>
                <c:pt idx="9">
                  <c:v>WR_POSI_PO_C</c:v>
                </c:pt>
                <c:pt idx="10">
                  <c:v>MI_CNTR_GP_C</c:v>
                </c:pt>
                <c:pt idx="11">
                  <c:v>MI_FEAT_GP_C</c:v>
                </c:pt>
                <c:pt idx="12">
                  <c:v>MI_ANNO_GP_C</c:v>
                </c:pt>
                <c:pt idx="13">
                  <c:v>MI_ATTR_AT_C</c:v>
                </c:pt>
                <c:pt idx="14">
                  <c:v>NF_TPER_DT_C</c:v>
                </c:pt>
                <c:pt idx="15">
                  <c:v>NF_MCRO_DT_C</c:v>
                </c:pt>
                <c:pt idx="16">
                  <c:v>WR_ATTR_AT_C</c:v>
                </c:pt>
                <c:pt idx="17">
                  <c:v>WR_PROJ_AT_C</c:v>
                </c:pt>
                <c:pt idx="18">
                  <c:v>WR_SCMA_AT_C</c:v>
                </c:pt>
                <c:pt idx="19">
                  <c:v>WR_SYMB_AT_C</c:v>
                </c:pt>
                <c:pt idx="20">
                  <c:v>WR_CELL_SY_C</c:v>
                </c:pt>
                <c:pt idx="21">
                  <c:v>WR_ANNO_AT_C</c:v>
                </c:pt>
              </c:strCache>
            </c:strRef>
          </c:cat>
          <c:val>
            <c:numRef>
              <c:f>'Er. Cd-Er. Cnt'!$E$15:$Z$15</c:f>
              <c:numCache>
                <c:formatCode>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2105488"/>
        <c:axId val="182106048"/>
        <c:axId val="0"/>
      </c:bar3DChart>
      <c:catAx>
        <c:axId val="18210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00" baseline="0"/>
                  <a:t>ERROR CODES</a:t>
                </a:r>
              </a:p>
            </c:rich>
          </c:tx>
          <c:layout>
            <c:manualLayout>
              <c:xMode val="edge"/>
              <c:yMode val="edge"/>
              <c:x val="0.34162688400433466"/>
              <c:y val="0.943500394817808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1980000" vert="horz"/>
          <a:lstStyle/>
          <a:p>
            <a:pPr>
              <a:defRPr sz="650" b="0" i="0" u="none" strike="noStrike" baseline="0">
                <a:solidFill>
                  <a:srgbClr val="160BE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106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106048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00" baseline="0"/>
                  <a:t>ERRORS</a:t>
                </a:r>
              </a:p>
            </c:rich>
          </c:tx>
          <c:layout>
            <c:manualLayout>
              <c:xMode val="edge"/>
              <c:yMode val="edge"/>
              <c:x val="0.85056971379521074"/>
              <c:y val="0.4789632933570330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900000" vert="horz"/>
          <a:lstStyle/>
          <a:p>
            <a:pPr>
              <a:defRPr sz="950" b="0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105488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7506820132684171"/>
          <c:y val="1.1321214517317843E-2"/>
          <c:w val="0.12102452666169213"/>
          <c:h val="0.988678792371353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gradFill rotWithShape="0"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  <a:scene3d>
      <a:camera prst="orthographicFront"/>
      <a:lightRig rig="threePt" dir="t"/>
    </a:scene3d>
    <a:sp3d>
      <a:bevelB w="165100" prst="coolSlant"/>
    </a:sp3d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91" r="0.750000000000009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aseline="0"/>
            </a:pPr>
            <a:r>
              <a:rPr lang="en-US" sz="1200" baseline="0"/>
              <a:t>PDQC</a:t>
            </a:r>
          </a:p>
        </c:rich>
      </c:tx>
      <c:layout>
        <c:manualLayout>
          <c:xMode val="edge"/>
          <c:yMode val="edge"/>
          <c:x val="1.2353206643304299E-3"/>
          <c:y val="0.35213241962673125"/>
        </c:manualLayout>
      </c:layout>
      <c:overlay val="1"/>
    </c:title>
    <c:autoTitleDeleted val="0"/>
    <c:view3D>
      <c:rotX val="57"/>
      <c:hPercent val="54"/>
      <c:rotY val="34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noFill/>
        <a:ln w="12700">
          <a:solidFill>
            <a:srgbClr val="000000"/>
          </a:solidFill>
          <a:prstDash val="solid"/>
        </a:ln>
      </c:spPr>
    </c:sideWall>
    <c:backWall>
      <c:thickness val="0"/>
      <c:spPr>
        <a:noFill/>
        <a:ln w="12700">
          <a:solidFill>
            <a:srgbClr val="00000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7904219629619493E-3"/>
          <c:y val="1.1037551388209456E-2"/>
          <c:w val="0.90658735649054811"/>
          <c:h val="0.83002386439333364"/>
        </c:manualLayout>
      </c:layout>
      <c:bar3D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invertIfNegative val="0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invertIfNegative val="0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invertIfNegative val="0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1"/>
            <c:invertIfNegative val="0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2"/>
            <c:invertIfNegative val="0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3"/>
            <c:invertIfNegative val="0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layout>
                <c:manualLayout>
                  <c:x val="-1.9315905254728163E-2"/>
                  <c:y val="-1.97912780896992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8.1599751991654548E-3"/>
                  <c:y val="-2.45629583050313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7.7826202930538404E-3"/>
                  <c:y val="-2.80269755750074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8.6028708776823767E-3"/>
                  <c:y val="-3.938658036837005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9.4229957295246768E-3"/>
                  <c:y val="-2.01839998451110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144085180489398E-2"/>
                  <c:y val="-3.04711518816055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6.9007111951119972E-3"/>
                  <c:y val="-3.2018389973805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1.0686016259883741E-2"/>
                  <c:y val="-1.82090967196106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1.9252971858020227E-3"/>
                  <c:y val="-5.0167249305217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4.2763460877709283E-2"/>
                  <c:y val="3.211509775861165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1.1949036790242827E-2"/>
                  <c:y val="-1.84088207244115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9.1763451698636204E-3"/>
                  <c:y val="-1.73885566845337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4.0085683007897964E-3"/>
                  <c:y val="-1.96844942467192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7.2239041341132133E-3"/>
                  <c:y val="-4.27985064870983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rot="-900000" vert="horz"/>
              <a:lstStyle/>
              <a:p>
                <a:pPr algn="l">
                  <a:defRPr sz="1400" b="0" i="0" u="none" strike="noStrike" baseline="30000">
                    <a:solidFill>
                      <a:srgbClr val="0000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'Er. Cd-Er. Cnt'!$E$19:$Z$19</c:f>
              <c:strCache>
                <c:ptCount val="22"/>
                <c:pt idx="0">
                  <c:v>WR_EDGM_DT_C</c:v>
                </c:pt>
                <c:pt idx="1">
                  <c:v>WR_INTP_DT_C</c:v>
                </c:pt>
                <c:pt idx="2">
                  <c:v>MO_DATA_DT_C</c:v>
                </c:pt>
                <c:pt idx="3">
                  <c:v>NF_QCER_DT_C</c:v>
                </c:pt>
                <c:pt idx="4">
                  <c:v>DE_DATA_DT_C</c:v>
                </c:pt>
                <c:pt idx="5">
                  <c:v>DU_DATA_DT_C</c:v>
                </c:pt>
                <c:pt idx="6">
                  <c:v>RE_INDT_DT_C</c:v>
                </c:pt>
                <c:pt idx="7">
                  <c:v>WR_QNTY_DT_C</c:v>
                </c:pt>
                <c:pt idx="8">
                  <c:v>WR_CELL_DT_C</c:v>
                </c:pt>
                <c:pt idx="9">
                  <c:v>WR_POSI_PO_C</c:v>
                </c:pt>
                <c:pt idx="10">
                  <c:v>MI_CNTR_GP_C</c:v>
                </c:pt>
                <c:pt idx="11">
                  <c:v>MI_FEAT_GP_C</c:v>
                </c:pt>
                <c:pt idx="12">
                  <c:v>MI_ANNO_GP_C</c:v>
                </c:pt>
                <c:pt idx="13">
                  <c:v>MI_ATTR_AT_C</c:v>
                </c:pt>
                <c:pt idx="14">
                  <c:v>NF_TPER_DT_C</c:v>
                </c:pt>
                <c:pt idx="15">
                  <c:v>NF_MCRO_DT_C</c:v>
                </c:pt>
                <c:pt idx="16">
                  <c:v>WR_ATTR_AT_C</c:v>
                </c:pt>
                <c:pt idx="17">
                  <c:v>WR_PROJ_AT_C</c:v>
                </c:pt>
                <c:pt idx="18">
                  <c:v>WR_SCMA_AT_C</c:v>
                </c:pt>
                <c:pt idx="19">
                  <c:v>WR_SYMB_AT_C</c:v>
                </c:pt>
                <c:pt idx="20">
                  <c:v>WR_CELL_SY_C</c:v>
                </c:pt>
                <c:pt idx="21">
                  <c:v>WR_ANNO_AT_C</c:v>
                </c:pt>
              </c:strCache>
            </c:strRef>
          </c:cat>
          <c:val>
            <c:numRef>
              <c:f>'Er. Cd-Er. Cnt'!$E$32:$Z$32</c:f>
              <c:numCache>
                <c:formatCode>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2108288"/>
        <c:axId val="182108848"/>
        <c:axId val="0"/>
      </c:bar3DChart>
      <c:catAx>
        <c:axId val="18210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00" baseline="0"/>
                  <a:t>ERROR CODES</a:t>
                </a:r>
              </a:p>
            </c:rich>
          </c:tx>
          <c:layout>
            <c:manualLayout>
              <c:xMode val="edge"/>
              <c:yMode val="edge"/>
              <c:x val="0.34162688400433477"/>
              <c:y val="0.943500394817808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1980000" vert="horz"/>
          <a:lstStyle/>
          <a:p>
            <a:pPr>
              <a:defRPr sz="650" b="0" i="0" u="none" strike="noStrike" baseline="0">
                <a:solidFill>
                  <a:srgbClr val="160BE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108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108848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00" baseline="0"/>
                  <a:t>ERRORS</a:t>
                </a:r>
              </a:p>
            </c:rich>
          </c:tx>
          <c:layout>
            <c:manualLayout>
              <c:xMode val="edge"/>
              <c:yMode val="edge"/>
              <c:x val="0.86992044879867747"/>
              <c:y val="0.4789631756608773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900000" vert="horz"/>
          <a:lstStyle/>
          <a:p>
            <a:pPr>
              <a:defRPr sz="950" b="0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108288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836908727195842"/>
          <c:y val="1.1321214517317848E-2"/>
          <c:w val="8.7723652650815206E-2"/>
          <c:h val="0.97611163165461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gradFill rotWithShape="0"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  <a:scene3d>
      <a:camera prst="orthographicFront"/>
      <a:lightRig rig="threePt" dir="t"/>
    </a:scene3d>
    <a:sp3d>
      <a:bevelB w="165100" prst="coolSlant"/>
    </a:sp3d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933" r="0.75000000000000933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Standards!$U$30</c:f>
          <c:strCache>
            <c:ptCount val="1"/>
            <c:pt idx="0">
              <c:v>RSBU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Standards!$V$30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Standards!$W$29:$BY$29</c15:sqref>
                  </c15:fullRef>
                </c:ext>
              </c:extLst>
              <c:f>(Standards!$W$29:$AS$29,Standards!$AU$29:$BY$29)</c:f>
              <c:strCache>
                <c:ptCount val="54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  <c:pt idx="30">
                  <c:v>WR_QNTY_DT_N</c:v>
                </c:pt>
                <c:pt idx="31">
                  <c:v>WR_CELL_DT_N</c:v>
                </c:pt>
                <c:pt idx="32">
                  <c:v>WR_POSI_PO_N</c:v>
                </c:pt>
                <c:pt idx="33">
                  <c:v>MI_CNTR_GP_N</c:v>
                </c:pt>
                <c:pt idx="34">
                  <c:v>MI_FEAT_GP_N</c:v>
                </c:pt>
                <c:pt idx="35">
                  <c:v>MI_TEXT_GP_N</c:v>
                </c:pt>
                <c:pt idx="36">
                  <c:v>MI_ATTR_NG_N</c:v>
                </c:pt>
                <c:pt idx="37">
                  <c:v>NF_TPER_TP_N</c:v>
                </c:pt>
                <c:pt idx="38">
                  <c:v>NF_MCRO_TP_N</c:v>
                </c:pt>
                <c:pt idx="39">
                  <c:v>WR_ATTR_AT_N</c:v>
                </c:pt>
                <c:pt idx="40">
                  <c:v>WR_PROJ_AT_N</c:v>
                </c:pt>
                <c:pt idx="41">
                  <c:v>WR_SCMA_AT_N</c:v>
                </c:pt>
                <c:pt idx="42">
                  <c:v>WR_SYMB_AT_N</c:v>
                </c:pt>
                <c:pt idx="43">
                  <c:v>WR_CELL_SY_N</c:v>
                </c:pt>
                <c:pt idx="44">
                  <c:v>WR_ANNO_AN_N</c:v>
                </c:pt>
                <c:pt idx="45">
                  <c:v>OV_WORK_DT_N</c:v>
                </c:pt>
                <c:pt idx="46">
                  <c:v>STATUS</c:v>
                </c:pt>
                <c:pt idx="47">
                  <c:v>Total Errors</c:v>
                </c:pt>
                <c:pt idx="48">
                  <c:v>Critical Errors</c:v>
                </c:pt>
                <c:pt idx="49">
                  <c:v>Non-Critical Errors</c:v>
                </c:pt>
                <c:pt idx="50">
                  <c:v>ESTIMATION</c:v>
                </c:pt>
                <c:pt idx="51">
                  <c:v>TOTAL TIME</c:v>
                </c:pt>
                <c:pt idx="52">
                  <c:v>ACCEPTED</c:v>
                </c:pt>
                <c:pt idx="53">
                  <c:v>REJECTED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Standards!$W$30:$BY$30</c15:sqref>
                  </c15:fullRef>
                </c:ext>
              </c:extLst>
              <c:f>(Standards!$W$30:$AS$30,Standards!$AU$30:$BY$30)</c:f>
              <c:numCache>
                <c:formatCode>General</c:formatCode>
                <c:ptCount val="5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0.00">
                  <c:v>4.2</c:v>
                </c:pt>
                <c:pt idx="51" formatCode="0.00">
                  <c:v>4.08</c:v>
                </c:pt>
                <c:pt idx="52">
                  <c:v>1</c:v>
                </c:pt>
                <c:pt idx="53">
                  <c:v>0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Standards!$V$31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Standards!$W$29:$BY$29</c15:sqref>
                  </c15:fullRef>
                </c:ext>
              </c:extLst>
              <c:f>(Standards!$W$29:$AS$29,Standards!$AU$29:$BY$29)</c:f>
              <c:strCache>
                <c:ptCount val="54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  <c:pt idx="30">
                  <c:v>WR_QNTY_DT_N</c:v>
                </c:pt>
                <c:pt idx="31">
                  <c:v>WR_CELL_DT_N</c:v>
                </c:pt>
                <c:pt idx="32">
                  <c:v>WR_POSI_PO_N</c:v>
                </c:pt>
                <c:pt idx="33">
                  <c:v>MI_CNTR_GP_N</c:v>
                </c:pt>
                <c:pt idx="34">
                  <c:v>MI_FEAT_GP_N</c:v>
                </c:pt>
                <c:pt idx="35">
                  <c:v>MI_TEXT_GP_N</c:v>
                </c:pt>
                <c:pt idx="36">
                  <c:v>MI_ATTR_NG_N</c:v>
                </c:pt>
                <c:pt idx="37">
                  <c:v>NF_TPER_TP_N</c:v>
                </c:pt>
                <c:pt idx="38">
                  <c:v>NF_MCRO_TP_N</c:v>
                </c:pt>
                <c:pt idx="39">
                  <c:v>WR_ATTR_AT_N</c:v>
                </c:pt>
                <c:pt idx="40">
                  <c:v>WR_PROJ_AT_N</c:v>
                </c:pt>
                <c:pt idx="41">
                  <c:v>WR_SCMA_AT_N</c:v>
                </c:pt>
                <c:pt idx="42">
                  <c:v>WR_SYMB_AT_N</c:v>
                </c:pt>
                <c:pt idx="43">
                  <c:v>WR_CELL_SY_N</c:v>
                </c:pt>
                <c:pt idx="44">
                  <c:v>WR_ANNO_AN_N</c:v>
                </c:pt>
                <c:pt idx="45">
                  <c:v>OV_WORK_DT_N</c:v>
                </c:pt>
                <c:pt idx="46">
                  <c:v>STATUS</c:v>
                </c:pt>
                <c:pt idx="47">
                  <c:v>Total Errors</c:v>
                </c:pt>
                <c:pt idx="48">
                  <c:v>Critical Errors</c:v>
                </c:pt>
                <c:pt idx="49">
                  <c:v>Non-Critical Errors</c:v>
                </c:pt>
                <c:pt idx="50">
                  <c:v>ESTIMATION</c:v>
                </c:pt>
                <c:pt idx="51">
                  <c:v>TOTAL TIME</c:v>
                </c:pt>
                <c:pt idx="52">
                  <c:v>ACCEPTED</c:v>
                </c:pt>
                <c:pt idx="53">
                  <c:v>REJECTED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Standards!$W$31:$BY$31</c15:sqref>
                  </c15:fullRef>
                </c:ext>
              </c:extLst>
              <c:f>(Standards!$W$31:$AS$31,Standards!$AU$31:$BY$31)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0.00">
                  <c:v>0</c:v>
                </c:pt>
                <c:pt idx="51" formatCode="0.00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2111088"/>
        <c:axId val="182111648"/>
        <c:axId val="0"/>
      </c:bar3DChart>
      <c:catAx>
        <c:axId val="18211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11648"/>
        <c:crosses val="autoZero"/>
        <c:auto val="1"/>
        <c:lblAlgn val="ctr"/>
        <c:lblOffset val="100"/>
        <c:noMultiLvlLbl val="0"/>
      </c:catAx>
      <c:valAx>
        <c:axId val="1821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11088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Standards!$U$44</c:f>
          <c:strCache>
            <c:ptCount val="1"/>
            <c:pt idx="0">
              <c:v>GVB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Standards!$V$44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Standards!$W$43:$BA$43</c15:sqref>
                  </c15:fullRef>
                </c:ext>
              </c:extLst>
              <c:f>(Standards!$W$43:$AS$43,Standards!$AU$43:$BA$43)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Standards!$W$44:$BA$44</c15:sqref>
                  </c15:fullRef>
                </c:ext>
              </c:extLst>
              <c:f>(Standards!$W$44:$AS$44,Standards!$AU$44:$BA$44)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Standards!$V$45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Standards!$W$43:$BA$43</c15:sqref>
                  </c15:fullRef>
                </c:ext>
              </c:extLst>
              <c:f>(Standards!$W$43:$AS$43,Standards!$AU$43:$BA$43)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Standards!$W$45:$BA$45</c15:sqref>
                  </c15:fullRef>
                </c:ext>
              </c:extLst>
              <c:f>(Standards!$W$45:$AS$45,Standards!$AU$45:$BA$45)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0454112"/>
        <c:axId val="180452992"/>
        <c:axId val="0"/>
      </c:bar3DChart>
      <c:catAx>
        <c:axId val="18045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52992"/>
        <c:crosses val="autoZero"/>
        <c:auto val="1"/>
        <c:lblAlgn val="ctr"/>
        <c:lblOffset val="100"/>
        <c:noMultiLvlLbl val="0"/>
      </c:catAx>
      <c:valAx>
        <c:axId val="1804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54112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Standards!$U$58</c:f>
          <c:strCache>
            <c:ptCount val="1"/>
            <c:pt idx="0">
              <c:v>SCBH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Standards!$V$72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Standards!$W$71:$BA$71</c15:sqref>
                  </c15:fullRef>
                </c:ext>
              </c:extLst>
              <c:f>(Standards!$W$71:$AS$71,Standards!$AU$71:$BA$71)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Standards!$W$72:$BA$72</c15:sqref>
                  </c15:fullRef>
                </c:ext>
              </c:extLst>
              <c:f>(Standards!$W$72:$AS$72,Standards!$AU$72:$BA$72)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Standards!$V$73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Standards!$W$71:$BA$71</c15:sqref>
                  </c15:fullRef>
                </c:ext>
              </c:extLst>
              <c:f>(Standards!$W$71:$AS$71,Standards!$AU$71:$BA$71)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Standards!$W$73:$BA$73</c15:sqref>
                  </c15:fullRef>
                </c:ext>
              </c:extLst>
              <c:f>(Standards!$W$73:$AS$73,Standards!$AU$73:$BA$73)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4977680"/>
        <c:axId val="224978240"/>
        <c:axId val="0"/>
      </c:bar3DChart>
      <c:catAx>
        <c:axId val="22497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978240"/>
        <c:crosses val="autoZero"/>
        <c:auto val="1"/>
        <c:lblAlgn val="ctr"/>
        <c:lblOffset val="100"/>
        <c:noMultiLvlLbl val="0"/>
      </c:catAx>
      <c:valAx>
        <c:axId val="2249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977680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Standards!$U$72</c:f>
          <c:strCache>
            <c:ptCount val="1"/>
            <c:pt idx="0">
              <c:v>BNRH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2"/>
          <c:order val="0"/>
          <c:tx>
            <c:strRef>
              <c:f>Standards!$V$72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Standards!$W$71:$BA$71</c15:sqref>
                  </c15:fullRef>
                </c:ext>
              </c:extLst>
              <c:f>(Standards!$W$71:$AS$71,Standards!$AU$71:$BA$71)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Standards!$W$72:$BA$72</c15:sqref>
                  </c15:fullRef>
                </c:ext>
              </c:extLst>
              <c:f>(Standards!$W$72:$AS$72,Standards!$AU$72:$BA$72)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3"/>
          <c:order val="1"/>
          <c:tx>
            <c:strRef>
              <c:f>Standards!$V$73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Standards!$W$71:$BA$71</c15:sqref>
                  </c15:fullRef>
                </c:ext>
              </c:extLst>
              <c:f>(Standards!$W$71:$AS$71,Standards!$AU$71:$BA$71)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Standards!$W$73:$BA$73</c15:sqref>
                  </c15:fullRef>
                </c:ext>
              </c:extLst>
              <c:f>(Standards!$W$73:$AS$73,Standards!$AU$73:$BA$73)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0"/>
          <c:order val="2"/>
          <c:tx>
            <c:strRef>
              <c:f>Standards!$V$72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6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(Standards!$W$71:$AS$71,Standards!$AU$71:$BA$71)</c15:sqref>
                  </c15:fullRef>
                </c:ext>
              </c:extLst>
              <c:f>(Standards!$W$71:$AS$71,Standards!$AV$71:$BA$71)</c:f>
              <c:strCache>
                <c:ptCount val="29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WR_INTP_DT_N</c:v>
                </c:pt>
                <c:pt idx="24">
                  <c:v>MO_DATA_DT_N</c:v>
                </c:pt>
                <c:pt idx="25">
                  <c:v>NF_QCER_DT_N</c:v>
                </c:pt>
                <c:pt idx="26">
                  <c:v>DE_DATA_DT_N</c:v>
                </c:pt>
                <c:pt idx="27">
                  <c:v>DU_DATA_DT_N</c:v>
                </c:pt>
                <c:pt idx="28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(Standards!$W$72:$AS$72,Standards!$AU$72:$BA$72)</c15:sqref>
                  </c15:fullRef>
                </c:ext>
              </c:extLst>
              <c:f>(Standards!$W$72:$AS$72,Standards!$AV$72:$BA$72)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hape val="cylinder"/>
        </c:ser>
        <c:ser>
          <c:idx val="1"/>
          <c:order val="3"/>
          <c:tx>
            <c:strRef>
              <c:f>Standards!$V$73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6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(Standards!$W$71:$AS$71,Standards!$AU$71:$BA$71)</c15:sqref>
                  </c15:fullRef>
                </c:ext>
              </c:extLst>
              <c:f>(Standards!$W$71:$AS$71,Standards!$AV$71:$BA$71)</c:f>
              <c:strCache>
                <c:ptCount val="29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WR_INTP_DT_N</c:v>
                </c:pt>
                <c:pt idx="24">
                  <c:v>MO_DATA_DT_N</c:v>
                </c:pt>
                <c:pt idx="25">
                  <c:v>NF_QCER_DT_N</c:v>
                </c:pt>
                <c:pt idx="26">
                  <c:v>DE_DATA_DT_N</c:v>
                </c:pt>
                <c:pt idx="27">
                  <c:v>DU_DATA_DT_N</c:v>
                </c:pt>
                <c:pt idx="28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(Standards!$W$73:$AS$73,Standards!$AU$73:$BA$73)</c15:sqref>
                  </c15:fullRef>
                </c:ext>
              </c:extLst>
              <c:f>(Standards!$W$73:$AS$73,Standards!$AV$73:$BA$73)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4982720"/>
        <c:axId val="225885792"/>
        <c:axId val="0"/>
      </c:bar3DChart>
      <c:catAx>
        <c:axId val="22498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85792"/>
        <c:crosses val="autoZero"/>
        <c:auto val="1"/>
        <c:lblAlgn val="ctr"/>
        <c:lblOffset val="100"/>
        <c:noMultiLvlLbl val="0"/>
      </c:catAx>
      <c:valAx>
        <c:axId val="22588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982720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Standards!$U$100</c:f>
          <c:strCache>
            <c:ptCount val="1"/>
            <c:pt idx="0">
              <c:v>ARDP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Standards!$V$86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Standards!$W$85:$BA$85</c15:sqref>
                  </c15:fullRef>
                </c:ext>
              </c:extLst>
              <c:f>(Standards!$W$85:$AS$85,Standards!$AU$85:$BA$85)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Standards!$W$86:$BA$86</c15:sqref>
                  </c15:fullRef>
                </c:ext>
              </c:extLst>
              <c:f>(Standards!$W$86:$AS$86,Standards!$AU$86:$BA$86)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Standards!$V$87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Standards!$W$85:$BA$85</c15:sqref>
                  </c15:fullRef>
                </c:ext>
              </c:extLst>
              <c:f>(Standards!$W$85:$AS$85,Standards!$AU$85:$BA$85)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Standards!$W$87:$BA$87</c15:sqref>
                  </c15:fullRef>
                </c:ext>
              </c:extLst>
              <c:f>(Standards!$W$87:$AS$87,Standards!$AU$87:$BA$87)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5889152"/>
        <c:axId val="225889712"/>
        <c:axId val="0"/>
      </c:bar3DChart>
      <c:catAx>
        <c:axId val="22588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89712"/>
        <c:crosses val="autoZero"/>
        <c:auto val="1"/>
        <c:lblAlgn val="ctr"/>
        <c:lblOffset val="100"/>
        <c:noMultiLvlLbl val="0"/>
      </c:catAx>
      <c:valAx>
        <c:axId val="22588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89152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Standards!$U$114</c:f>
          <c:strCache>
            <c:ptCount val="1"/>
            <c:pt idx="0">
              <c:v>NAME1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Standards!$V$114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Standards!$W$113:$AZ$113</c15:sqref>
                  </c15:fullRef>
                </c:ext>
              </c:extLst>
              <c:f>(Standards!$W$113:$AS$113,Standards!$AU$113:$AZ$113)</c:f>
              <c:strCache>
                <c:ptCount val="29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Standards!$W$114:$AZ$114</c15:sqref>
                  </c15:fullRef>
                </c:ext>
              </c:extLst>
              <c:f>(Standards!$W$114:$AS$114,Standards!$AU$114:$AZ$114)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Standards!$V$115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Standards!$W$113:$AZ$113</c15:sqref>
                  </c15:fullRef>
                </c:ext>
              </c:extLst>
              <c:f>(Standards!$W$113:$AS$113,Standards!$AU$113:$AZ$113)</c:f>
              <c:strCache>
                <c:ptCount val="29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Standards!$W$115:$AZ$115</c15:sqref>
                  </c15:fullRef>
                </c:ext>
              </c:extLst>
              <c:f>(Standards!$W$115:$AS$115,Standards!$AU$115:$AZ$115)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5893072"/>
        <c:axId val="225893632"/>
        <c:axId val="0"/>
      </c:bar3DChart>
      <c:catAx>
        <c:axId val="22589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93632"/>
        <c:crosses val="autoZero"/>
        <c:auto val="1"/>
        <c:lblAlgn val="ctr"/>
        <c:lblOffset val="100"/>
        <c:noMultiLvlLbl val="0"/>
      </c:catAx>
      <c:valAx>
        <c:axId val="22589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93072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Standards!$U$128</c:f>
          <c:strCache>
            <c:ptCount val="1"/>
            <c:pt idx="0">
              <c:v>NAME2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Standards!$V$128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Standards!$W$127:$BA$127</c15:sqref>
                  </c15:fullRef>
                </c:ext>
              </c:extLst>
              <c:f>(Standards!$W$127:$AS$127,Standards!$AU$127:$BA$127)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Standards!$W$128:$BA$128</c15:sqref>
                  </c15:fullRef>
                </c:ext>
              </c:extLst>
              <c:f>(Standards!$W$128:$AS$128,Standards!$AU$128:$BA$128)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Standards!$V$129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Standards!$W$127:$BA$127</c15:sqref>
                  </c15:fullRef>
                </c:ext>
              </c:extLst>
              <c:f>(Standards!$W$127:$AS$127,Standards!$AU$127:$BA$127)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Standards!$W$129:$BA$129</c15:sqref>
                  </c15:fullRef>
                </c:ext>
              </c:extLst>
              <c:f>(Standards!$W$129:$AS$129,Standards!$AU$129:$BA$129)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5896992"/>
        <c:axId val="225897552"/>
        <c:axId val="0"/>
      </c:bar3DChart>
      <c:catAx>
        <c:axId val="22589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97552"/>
        <c:crosses val="autoZero"/>
        <c:auto val="1"/>
        <c:lblAlgn val="ctr"/>
        <c:lblOffset val="100"/>
        <c:noMultiLvlLbl val="0"/>
      </c:catAx>
      <c:valAx>
        <c:axId val="22589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96992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Standards!$U$142</c:f>
          <c:strCache>
            <c:ptCount val="1"/>
            <c:pt idx="0">
              <c:v>NAME3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Standards!$V$142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Standards!$W$141:$BA$141</c15:sqref>
                  </c15:fullRef>
                </c:ext>
              </c:extLst>
              <c:f>(Standards!$W$141:$AS$141,Standards!$AU$141:$BA$141)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Standards!$W$142:$BA$142</c15:sqref>
                  </c15:fullRef>
                </c:ext>
              </c:extLst>
              <c:f>(Standards!$W$142:$AS$142,Standards!$AU$142:$BA$142)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Standards!$V$143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Standards!$W$141:$BA$141</c15:sqref>
                  </c15:fullRef>
                </c:ext>
              </c:extLst>
              <c:f>(Standards!$W$141:$AS$141,Standards!$AU$141:$BA$141)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Standards!$W$143:$BA$143</c15:sqref>
                  </c15:fullRef>
                </c:ext>
              </c:extLst>
              <c:f>(Standards!$W$143:$AS$143,Standards!$AU$143:$BA$143)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5900912"/>
        <c:axId val="225901472"/>
        <c:axId val="0"/>
      </c:bar3DChart>
      <c:catAx>
        <c:axId val="2259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01472"/>
        <c:crosses val="autoZero"/>
        <c:auto val="1"/>
        <c:lblAlgn val="ctr"/>
        <c:lblOffset val="100"/>
        <c:noMultiLvlLbl val="0"/>
      </c:catAx>
      <c:valAx>
        <c:axId val="2259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00912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Standards!$U$156</c:f>
          <c:strCache>
            <c:ptCount val="1"/>
            <c:pt idx="0">
              <c:v>NAME4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Standards!$V$156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Standards!$W$155:$BA$155</c15:sqref>
                  </c15:fullRef>
                </c:ext>
              </c:extLst>
              <c:f>(Standards!$W$155:$AS$155,Standards!$AU$155:$BA$155)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Standards!$W$156:$BA$156</c15:sqref>
                  </c15:fullRef>
                </c:ext>
              </c:extLst>
              <c:f>(Standards!$W$156:$AS$156,Standards!$AU$156:$BA$156)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Standards!$V$157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Standards!$W$155:$BA$155</c15:sqref>
                  </c15:fullRef>
                </c:ext>
              </c:extLst>
              <c:f>(Standards!$W$155:$AS$155,Standards!$AU$155:$BA$155)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Standards!$W$157:$BA$157</c15:sqref>
                  </c15:fullRef>
                </c:ext>
              </c:extLst>
              <c:f>(Standards!$W$157:$AS$157,Standards!$AU$157:$BA$157)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5768912"/>
        <c:axId val="225769472"/>
        <c:axId val="0"/>
      </c:bar3DChart>
      <c:catAx>
        <c:axId val="22576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69472"/>
        <c:crosses val="autoZero"/>
        <c:auto val="1"/>
        <c:lblAlgn val="ctr"/>
        <c:lblOffset val="100"/>
        <c:noMultiLvlLbl val="0"/>
      </c:catAx>
      <c:valAx>
        <c:axId val="22576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68912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Standards!$U$170</c:f>
          <c:strCache>
            <c:ptCount val="1"/>
            <c:pt idx="0">
              <c:v>NAME5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Standards!$V$170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Standards!$W$169:$BA$169</c15:sqref>
                  </c15:fullRef>
                </c:ext>
              </c:extLst>
              <c:f>(Standards!$W$169:$AS$169,Standards!$AU$169:$BA$169)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Standards!$W$170:$BA$170</c15:sqref>
                  </c15:fullRef>
                </c:ext>
              </c:extLst>
              <c:f>(Standards!$W$170:$AS$170,Standards!$AU$170:$BA$170)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Standards!$V$171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Standards!$W$169:$BA$169</c15:sqref>
                  </c15:fullRef>
                </c:ext>
              </c:extLst>
              <c:f>(Standards!$W$169:$AS$169,Standards!$AU$169:$BA$169)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Standards!$W$171:$BA$171</c15:sqref>
                  </c15:fullRef>
                </c:ext>
              </c:extLst>
              <c:f>(Standards!$W$171:$AS$171,Standards!$AU$171:$BA$171)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5772832"/>
        <c:axId val="225773392"/>
        <c:axId val="0"/>
      </c:bar3DChart>
      <c:catAx>
        <c:axId val="22577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73392"/>
        <c:crosses val="autoZero"/>
        <c:auto val="1"/>
        <c:lblAlgn val="ctr"/>
        <c:lblOffset val="100"/>
        <c:noMultiLvlLbl val="0"/>
      </c:catAx>
      <c:valAx>
        <c:axId val="2257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72832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Standards!$U$184</c:f>
          <c:strCache>
            <c:ptCount val="1"/>
            <c:pt idx="0">
              <c:v>NAME6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Standards!$V$184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Standards!$W$183:$BA$183</c15:sqref>
                  </c15:fullRef>
                </c:ext>
              </c:extLst>
              <c:f>(Standards!$W$183:$AS$183,Standards!$AU$183:$BA$183)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Standards!$W$184:$BA$184</c15:sqref>
                  </c15:fullRef>
                </c:ext>
              </c:extLst>
              <c:f>(Standards!$W$184:$AS$184,Standards!$AU$184:$BA$184)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Standards!$V$185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Standards!$W$183:$BA$183</c15:sqref>
                  </c15:fullRef>
                </c:ext>
              </c:extLst>
              <c:f>(Standards!$W$183:$AS$183,Standards!$AU$183:$BA$183)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Standards!$W$185:$BA$185</c15:sqref>
                  </c15:fullRef>
                </c:ext>
              </c:extLst>
              <c:f>(Standards!$W$185:$AS$185,Standards!$AU$185:$BA$185)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5776752"/>
        <c:axId val="225777312"/>
        <c:axId val="0"/>
      </c:bar3DChart>
      <c:catAx>
        <c:axId val="22577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77312"/>
        <c:crosses val="autoZero"/>
        <c:auto val="1"/>
        <c:lblAlgn val="ctr"/>
        <c:lblOffset val="100"/>
        <c:noMultiLvlLbl val="0"/>
      </c:catAx>
      <c:valAx>
        <c:axId val="2257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76752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Standards!$U$86</c:f>
          <c:strCache>
            <c:ptCount val="1"/>
            <c:pt idx="0">
              <c:v>VNMR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2"/>
          <c:order val="0"/>
          <c:tx>
            <c:strRef>
              <c:f>Standards!$V$86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Standards!$W$85:$BA$85</c15:sqref>
                  </c15:fullRef>
                </c:ext>
              </c:extLst>
              <c:f>(Standards!$W$85:$AS$85,Standards!$AU$85:$BA$85)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Standards!$W$86:$BA$86</c15:sqref>
                  </c15:fullRef>
                </c:ext>
              </c:extLst>
              <c:f>(Standards!$W$86:$AS$86,Standards!$AU$86:$BA$86)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3"/>
          <c:order val="1"/>
          <c:tx>
            <c:strRef>
              <c:f>Standards!$V$87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Standards!$W$85:$BA$85</c15:sqref>
                  </c15:fullRef>
                </c:ext>
              </c:extLst>
              <c:f>(Standards!$W$85:$AS$85,Standards!$AU$85:$BA$85)</c:f>
              <c:strCache>
                <c:ptCount val="30"/>
                <c:pt idx="0">
                  <c:v>Total files</c:v>
                </c:pt>
                <c:pt idx="1">
                  <c:v>WR_EDGM_DT_C</c:v>
                </c:pt>
                <c:pt idx="2">
                  <c:v>WR_INTP_DT_C</c:v>
                </c:pt>
                <c:pt idx="3">
                  <c:v>MO_DATA_DT_C</c:v>
                </c:pt>
                <c:pt idx="4">
                  <c:v>NF_QCER_DT_C</c:v>
                </c:pt>
                <c:pt idx="5">
                  <c:v>DE_DATA_DT_C</c:v>
                </c:pt>
                <c:pt idx="6">
                  <c:v>DU_DATA_DT_C</c:v>
                </c:pt>
                <c:pt idx="7">
                  <c:v>RE_INDT_DT_C</c:v>
                </c:pt>
                <c:pt idx="8">
                  <c:v>WR_QNTY_DT_C</c:v>
                </c:pt>
                <c:pt idx="9">
                  <c:v>WR_CELL_DT_C</c:v>
                </c:pt>
                <c:pt idx="10">
                  <c:v>WR_POSI_PO_C</c:v>
                </c:pt>
                <c:pt idx="11">
                  <c:v>MI_CNTR_GP_C</c:v>
                </c:pt>
                <c:pt idx="12">
                  <c:v>MI_FEAT_GP_C</c:v>
                </c:pt>
                <c:pt idx="13">
                  <c:v>MI_ANNO_GP_C</c:v>
                </c:pt>
                <c:pt idx="14">
                  <c:v>MI_ATTR_NG_C</c:v>
                </c:pt>
                <c:pt idx="15">
                  <c:v>NF_TPER_TP_C</c:v>
                </c:pt>
                <c:pt idx="16">
                  <c:v>NF_MCRO_TP_C</c:v>
                </c:pt>
                <c:pt idx="17">
                  <c:v>WR_ATTR_AT_C</c:v>
                </c:pt>
                <c:pt idx="18">
                  <c:v>WR_PROJ_AT_C</c:v>
                </c:pt>
                <c:pt idx="19">
                  <c:v>WR_SCMA_AT_C</c:v>
                </c:pt>
                <c:pt idx="20">
                  <c:v>WR_SYMB_AT_C</c:v>
                </c:pt>
                <c:pt idx="21">
                  <c:v>WR_CELL_SY_C</c:v>
                </c:pt>
                <c:pt idx="22">
                  <c:v>WR_ANNO_AN_C</c:v>
                </c:pt>
                <c:pt idx="23">
                  <c:v>WR_EDGM_DT_N</c:v>
                </c:pt>
                <c:pt idx="24">
                  <c:v>WR_INTP_DT_N</c:v>
                </c:pt>
                <c:pt idx="25">
                  <c:v>MO_DATA_DT_N</c:v>
                </c:pt>
                <c:pt idx="26">
                  <c:v>NF_QCER_DT_N</c:v>
                </c:pt>
                <c:pt idx="27">
                  <c:v>DE_DATA_DT_N</c:v>
                </c:pt>
                <c:pt idx="28">
                  <c:v>DU_DATA_DT_N</c:v>
                </c:pt>
                <c:pt idx="29">
                  <c:v>RE_INDT_DT_N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Standards!$W$87:$BA$87</c15:sqref>
                  </c15:fullRef>
                </c:ext>
              </c:extLst>
              <c:f>(Standards!$W$87:$AS$87,Standards!$AU$87:$BA$87)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5780672"/>
        <c:axId val="225781232"/>
        <c:axId val="0"/>
      </c:bar3DChart>
      <c:catAx>
        <c:axId val="22578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81232"/>
        <c:crosses val="autoZero"/>
        <c:auto val="1"/>
        <c:lblAlgn val="ctr"/>
        <c:lblOffset val="100"/>
        <c:noMultiLvlLbl val="0"/>
      </c:catAx>
      <c:valAx>
        <c:axId val="22578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80672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Standards!$G$14</c:f>
          <c:strCache>
            <c:ptCount val="1"/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411724904095252E-2"/>
          <c:y val="0.10381428680365375"/>
          <c:w val="0.95085938091651978"/>
          <c:h val="0.642795747837620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Standards!$V$198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-3.0527499568229299E-3"/>
                  <c:y val="9.688554535736495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Standards!$W$197:$BA$197</c15:sqref>
                  </c15:fullRef>
                </c:ext>
              </c:extLst>
              <c:f>(Standards!$W$197:$AS$197,Standards!$AU$197:$BA$197)</c:f>
              <c:numCache>
                <c:formatCode>General</c:formatCode>
                <c:ptCount val="3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Standards!$W$198:$BA$198</c15:sqref>
                  </c15:fullRef>
                </c:ext>
              </c:extLst>
              <c:f>(Standards!$W$198:$AS$198,Standards!$AU$198:$BA$198)</c:f>
              <c:numCache>
                <c:formatCode>General</c:formatCode>
                <c:ptCount val="30"/>
              </c:numCache>
            </c:numRef>
          </c:val>
          <c:shape val="cylinder"/>
        </c:ser>
        <c:ser>
          <c:idx val="1"/>
          <c:order val="1"/>
          <c:tx>
            <c:strRef>
              <c:f>Standards!$V$199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27"/>
              <c:layout>
                <c:manualLayout>
                  <c:x val="5.3423124244398193E-3"/>
                  <c:y val="7.92709073897328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Standards!$W$197:$BA$197</c15:sqref>
                  </c15:fullRef>
                </c:ext>
              </c:extLst>
              <c:f>(Standards!$W$197:$AS$197,Standards!$AU$197:$BA$197)</c:f>
              <c:numCache>
                <c:formatCode>General</c:formatCode>
                <c:ptCount val="30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Standards!$W$199:$BA$199</c15:sqref>
                  </c15:fullRef>
                </c:ext>
              </c:extLst>
              <c:f>(Standards!$W$199:$AS$199,Standards!$AU$199:$BA$199)</c:f>
              <c:numCache>
                <c:formatCode>General</c:formatCode>
                <c:ptCount val="30"/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6299264"/>
        <c:axId val="226299824"/>
        <c:axId val="0"/>
      </c:bar3DChart>
      <c:catAx>
        <c:axId val="22629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99824"/>
        <c:crosses val="autoZero"/>
        <c:auto val="1"/>
        <c:lblAlgn val="ctr"/>
        <c:lblOffset val="100"/>
        <c:noMultiLvlLbl val="0"/>
      </c:catAx>
      <c:valAx>
        <c:axId val="22629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99264"/>
        <c:crosses val="autoZero"/>
        <c:crossBetween val="between"/>
      </c:valAx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path path="rect">
            <a:fillToRect r="100000" b="100000"/>
          </a:path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path path="rect">
        <a:fillToRect r="100000" b="100000"/>
      </a:path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Process</a:t>
            </a:r>
            <a:r>
              <a:rPr lang="en-US" b="1" baseline="0"/>
              <a:t> QC analysis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'Production Operator Analysis'!$G$10</c:f>
              <c:strCache>
                <c:ptCount val="1"/>
                <c:pt idx="0">
                  <c:v>compilation files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Analysis'!$G$11:$G$35</c15:sqref>
                  </c15:fullRef>
                </c:ext>
              </c:extLst>
              <c:f>'Production Operator Analysis'!$G$11:$G$25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'Production Operator Analysis'!$H$10</c:f>
              <c:strCache>
                <c:ptCount val="1"/>
                <c:pt idx="0">
                  <c:v>PQC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Analysis'!$H$11:$H$35</c15:sqref>
                  </c15:fullRef>
                </c:ext>
              </c:extLst>
              <c:f>'Production Operator Analysis'!$H$11:$H$25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'Production Operator Analysis'!$I$10</c:f>
              <c:strCache>
                <c:ptCount val="1"/>
                <c:pt idx="0">
                  <c:v>PQC%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Analysis'!$I$11:$I$35</c15:sqref>
                  </c15:fullRef>
                </c:ext>
              </c:extLst>
              <c:f>'Production Operator Analysis'!$I$11:$I$25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'Production Operator Analysis'!$J$10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Analysis'!$J$11:$J$35</c15:sqref>
                  </c15:fullRef>
                </c:ext>
              </c:extLst>
              <c:f>'Production Operator Analysis'!$J$11:$J$25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'Production Operator Analysis'!$K$10</c:f>
              <c:strCache>
                <c:ptCount val="1"/>
                <c:pt idx="0">
                  <c:v>ACC%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Analysis'!$K$11:$K$35</c15:sqref>
                  </c15:fullRef>
                </c:ext>
              </c:extLst>
              <c:f>'Production Operator Analysis'!$K$11:$K$25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'Production Operator Analysis'!$L$10</c:f>
              <c:strCache>
                <c:ptCount val="1"/>
                <c:pt idx="0">
                  <c:v>REJ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Analysis'!$L$11:$L$35</c15:sqref>
                  </c15:fullRef>
                </c:ext>
              </c:extLst>
              <c:f>'Production Operator Analysis'!$L$11:$L$25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'Production Operator Analysis'!$M$10</c:f>
              <c:strCache>
                <c:ptCount val="1"/>
                <c:pt idx="0">
                  <c:v>REJ%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Analysis'!$M$11:$M$35</c15:sqref>
                  </c15:fullRef>
                </c:ext>
              </c:extLst>
              <c:f>'Production Operator Analysis'!$M$11:$M$25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7"/>
          <c:order val="7"/>
          <c:tx>
            <c:strRef>
              <c:f>'Production Operator Analysis'!$N$10</c:f>
              <c:strCache>
                <c:ptCount val="1"/>
                <c:pt idx="0">
                  <c:v>Total Errors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Analysis'!$N$11:$N$35</c15:sqref>
                  </c15:fullRef>
                </c:ext>
              </c:extLst>
              <c:f>'Production Operator Analysis'!$N$11:$N$25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8"/>
          <c:order val="8"/>
          <c:tx>
            <c:strRef>
              <c:f>'Production Operator Analysis'!$O$10</c:f>
              <c:strCache>
                <c:ptCount val="1"/>
                <c:pt idx="0">
                  <c:v>Critical Errors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Analysis'!$O$11:$O$35</c15:sqref>
                  </c15:fullRef>
                </c:ext>
              </c:extLst>
              <c:f>'Production Operator Analysis'!$O$11:$O$25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9"/>
          <c:order val="9"/>
          <c:tx>
            <c:strRef>
              <c:f>'Production Operator Analysis'!$P$10</c:f>
              <c:strCache>
                <c:ptCount val="1"/>
                <c:pt idx="0">
                  <c:v>Non-Critical Errors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Analysis'!$P$11:$P$35</c15:sqref>
                  </c15:fullRef>
                </c:ext>
              </c:extLst>
              <c:f>'Production Operator Analysis'!$P$11:$P$25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'Production Operator Analysis'!$Q$10</c:f>
              <c:strCache>
                <c:ptCount val="1"/>
                <c:pt idx="0">
                  <c:v>WR_EDGM_DT_C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Analysis'!$Q$11:$Q$35</c15:sqref>
                  </c15:fullRef>
                </c:ext>
              </c:extLst>
              <c:f>'Production Operator Analysis'!$Q$11:$Q$25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'Production Operator Analysis'!$R$10</c:f>
              <c:strCache>
                <c:ptCount val="1"/>
                <c:pt idx="0">
                  <c:v>WR_INTP_DT_C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Analysis'!$R$11:$R$35</c15:sqref>
                  </c15:fullRef>
                </c:ext>
              </c:extLst>
              <c:f>'Production Operator Analysis'!$R$11:$R$25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'Production Operator Analysis'!$S$10</c:f>
              <c:strCache>
                <c:ptCount val="1"/>
                <c:pt idx="0">
                  <c:v>MO_DATA_DT_C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Analysis'!$S$11:$S$35</c15:sqref>
                  </c15:fullRef>
                </c:ext>
              </c:extLst>
              <c:f>'Production Operator Analysis'!$S$11:$S$25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'Production Operator Analysis'!$T$10</c:f>
              <c:strCache>
                <c:ptCount val="1"/>
                <c:pt idx="0">
                  <c:v>NF_QCER_DT_C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Analysis'!$T$11:$T$35</c15:sqref>
                  </c15:fullRef>
                </c:ext>
              </c:extLst>
              <c:f>'Production Operator Analysis'!$T$11:$T$25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'Production Operator Analysis'!$U$10</c:f>
              <c:strCache>
                <c:ptCount val="1"/>
                <c:pt idx="0">
                  <c:v>DE_DATA_DT_C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Analysis'!$U$11:$U$35</c15:sqref>
                  </c15:fullRef>
                </c:ext>
              </c:extLst>
              <c:f>'Production Operator Analysis'!$U$11:$U$25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'Production Operator Analysis'!$V$10</c:f>
              <c:strCache>
                <c:ptCount val="1"/>
                <c:pt idx="0">
                  <c:v>DU_DATA_DT_C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Analysis'!$V$11:$V$35</c15:sqref>
                  </c15:fullRef>
                </c:ext>
              </c:extLst>
              <c:f>'Production Operator Analysis'!$V$11:$V$25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'Production Operator Analysis'!$W$10</c:f>
              <c:strCache>
                <c:ptCount val="1"/>
                <c:pt idx="0">
                  <c:v>RE_INDT_DT_C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Analysis'!$W$11:$W$35</c15:sqref>
                  </c15:fullRef>
                </c:ext>
              </c:extLst>
              <c:f>'Production Operator Analysis'!$W$11:$W$25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'Production Operator Analysis'!$X$10</c:f>
              <c:strCache>
                <c:ptCount val="1"/>
                <c:pt idx="0">
                  <c:v>WR_QNTY_DT_C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Analysis'!$X$11:$X$35</c15:sqref>
                  </c15:fullRef>
                </c:ext>
              </c:extLst>
              <c:f>'Production Operator Analysis'!$X$11:$X$25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'Production Operator Analysis'!$Y$10</c:f>
              <c:strCache>
                <c:ptCount val="1"/>
                <c:pt idx="0">
                  <c:v>WR_CELL_DT_C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Analysis'!$Y$11:$Y$35</c15:sqref>
                  </c15:fullRef>
                </c:ext>
              </c:extLst>
              <c:f>'Production Operator Analysis'!$Y$11:$Y$25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'Production Operator Analysis'!$Z$10</c:f>
              <c:strCache>
                <c:ptCount val="1"/>
                <c:pt idx="0">
                  <c:v>WR_POSI_PO_C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Analysis'!$Z$11:$Z$35</c15:sqref>
                  </c15:fullRef>
                </c:ext>
              </c:extLst>
              <c:f>'Production Operator Analysis'!$Z$11:$Z$25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'Production Operator Analysis'!$AA$10</c:f>
              <c:strCache>
                <c:ptCount val="1"/>
                <c:pt idx="0">
                  <c:v>MI_CNTR_GP_C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Analysis'!$AA$11:$AA$35</c15:sqref>
                  </c15:fullRef>
                </c:ext>
              </c:extLst>
              <c:f>'Production Operator Analysis'!$AA$11:$AA$25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1"/>
          <c:order val="21"/>
          <c:tx>
            <c:strRef>
              <c:f>'Production Operator Analysis'!$AB$10</c:f>
              <c:strCache>
                <c:ptCount val="1"/>
                <c:pt idx="0">
                  <c:v>MI_FEAT_GP_C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Analysis'!$AB$11:$AB$35</c15:sqref>
                  </c15:fullRef>
                </c:ext>
              </c:extLst>
              <c:f>'Production Operator Analysis'!$AB$11:$AB$25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2"/>
          <c:order val="22"/>
          <c:tx>
            <c:strRef>
              <c:f>'Production Operator Analysis'!$AC$10</c:f>
              <c:strCache>
                <c:ptCount val="1"/>
                <c:pt idx="0">
                  <c:v>MI_ANNO_GP_C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Analysis'!$AC$11:$AC$35</c15:sqref>
                  </c15:fullRef>
                </c:ext>
              </c:extLst>
              <c:f>'Production Operator Analysis'!$AC$11:$AC$25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3"/>
          <c:order val="23"/>
          <c:tx>
            <c:strRef>
              <c:f>'Production Operator Analysis'!$AD$10</c:f>
              <c:strCache>
                <c:ptCount val="1"/>
                <c:pt idx="0">
                  <c:v>MI_ATTR_AT_C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Analysis'!$AD$11:$AD$35</c15:sqref>
                  </c15:fullRef>
                </c:ext>
              </c:extLst>
              <c:f>'Production Operator Analysis'!$AD$11:$AD$25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4"/>
          <c:order val="24"/>
          <c:tx>
            <c:strRef>
              <c:f>'Production Operator Analysis'!$AE$10</c:f>
              <c:strCache>
                <c:ptCount val="1"/>
                <c:pt idx="0">
                  <c:v>NF_TPER_DT_C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Analysis'!$AE$11:$AE$35</c15:sqref>
                  </c15:fullRef>
                </c:ext>
              </c:extLst>
              <c:f>'Production Operator Analysis'!$AE$11:$AE$25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5"/>
          <c:order val="25"/>
          <c:tx>
            <c:strRef>
              <c:f>'Production Operator Analysis'!$AF$10</c:f>
              <c:strCache>
                <c:ptCount val="1"/>
                <c:pt idx="0">
                  <c:v>NF_MCRO_DT_C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Analysis'!$AF$11:$AF$35</c15:sqref>
                  </c15:fullRef>
                </c:ext>
              </c:extLst>
              <c:f>'Production Operator Analysis'!$AF$11:$AF$25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6"/>
          <c:order val="26"/>
          <c:tx>
            <c:strRef>
              <c:f>'Production Operator Analysis'!$AG$10</c:f>
              <c:strCache>
                <c:ptCount val="1"/>
                <c:pt idx="0">
                  <c:v>WR_ATTR_AT_C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Analysis'!$AG$11:$AG$35</c15:sqref>
                  </c15:fullRef>
                </c:ext>
              </c:extLst>
              <c:f>'Production Operator Analysis'!$AG$11:$AG$25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7"/>
          <c:order val="27"/>
          <c:tx>
            <c:strRef>
              <c:f>'Production Operator Analysis'!$AH$10</c:f>
              <c:strCache>
                <c:ptCount val="1"/>
                <c:pt idx="0">
                  <c:v>WR_PROJ_AT_C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Analysis'!$AH$11:$AH$35</c15:sqref>
                  </c15:fullRef>
                </c:ext>
              </c:extLst>
              <c:f>'Production Operator Analysis'!$AH$11:$AH$25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8"/>
          <c:order val="28"/>
          <c:tx>
            <c:strRef>
              <c:f>'Production Operator Analysis'!$AI$10</c:f>
              <c:strCache>
                <c:ptCount val="1"/>
                <c:pt idx="0">
                  <c:v>WR_SCMA_AT_C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Analysis'!$AI$11:$AI$35</c15:sqref>
                  </c15:fullRef>
                </c:ext>
              </c:extLst>
              <c:f>'Production Operator Analysis'!$AI$11:$AI$25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9"/>
          <c:order val="29"/>
          <c:tx>
            <c:strRef>
              <c:f>'Production Operator Analysis'!$AJ$10</c:f>
              <c:strCache>
                <c:ptCount val="1"/>
                <c:pt idx="0">
                  <c:v>WR_SYMB_AT_C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Analysis'!$AJ$11:$AJ$35</c15:sqref>
                  </c15:fullRef>
                </c:ext>
              </c:extLst>
              <c:f>'Production Operator Analysis'!$AJ$11:$AJ$25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0"/>
          <c:order val="30"/>
          <c:tx>
            <c:strRef>
              <c:f>'Production Operator Analysis'!$AK$10</c:f>
              <c:strCache>
                <c:ptCount val="1"/>
                <c:pt idx="0">
                  <c:v>WR_CELL_SY_C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Analysis'!$AK$11:$AK$35</c15:sqref>
                  </c15:fullRef>
                </c:ext>
              </c:extLst>
              <c:f>'Production Operator Analysis'!$AK$11:$AK$25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1"/>
          <c:order val="31"/>
          <c:tx>
            <c:strRef>
              <c:f>'Production Operator Analysis'!$AL$10</c:f>
              <c:strCache>
                <c:ptCount val="1"/>
                <c:pt idx="0">
                  <c:v>WR_ANNO_AT_C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Analysis'!$F$11:$F$35</c15:sqref>
                  </c15:fullRef>
                </c:ext>
              </c:extLst>
              <c:f>'Production Operator Analysis'!$F$11:$F$25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Analysis'!$AL$11:$AL$35</c15:sqref>
                  </c15:fullRef>
                </c:ext>
              </c:extLst>
              <c:f>'Production Operator Analysis'!$AL$11:$AL$25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32564464"/>
        <c:axId val="232565024"/>
      </c:barChart>
      <c:catAx>
        <c:axId val="23256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65024"/>
        <c:crosses val="autoZero"/>
        <c:auto val="1"/>
        <c:lblAlgn val="ctr"/>
        <c:lblOffset val="100"/>
        <c:noMultiLvlLbl val="0"/>
      </c:catAx>
      <c:valAx>
        <c:axId val="2325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64464"/>
        <c:crosses val="autoZero"/>
        <c:crossBetween val="between"/>
      </c:valAx>
      <c:spPr>
        <a:solidFill>
          <a:schemeClr val="tx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8575" cap="flat" cmpd="sng" algn="ctr">
      <a:solidFill>
        <a:srgbClr val="160BEB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Product</a:t>
            </a:r>
            <a:r>
              <a:rPr lang="en-US" b="1" baseline="0"/>
              <a:t> QC analysis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'Production Operator Analysis'!$G$38</c:f>
              <c:strCache>
                <c:ptCount val="1"/>
                <c:pt idx="0">
                  <c:v>compilation files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Analysis'!$G$39:$G$63</c15:sqref>
                  </c15:fullRef>
                </c:ext>
              </c:extLst>
              <c:f>'Production Operator Analysis'!$G$39:$G$53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'Production Operator Analysis'!$H$38</c:f>
              <c:strCache>
                <c:ptCount val="1"/>
                <c:pt idx="0">
                  <c:v>PDQC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Analysis'!$H$39:$H$63</c15:sqref>
                  </c15:fullRef>
                </c:ext>
              </c:extLst>
              <c:f>'Production Operator Analysis'!$H$39:$H$53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'Production Operator Analysis'!$I$38</c:f>
              <c:strCache>
                <c:ptCount val="1"/>
                <c:pt idx="0">
                  <c:v>PDQC%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Analysis'!$I$39:$I$63</c15:sqref>
                  </c15:fullRef>
                </c:ext>
              </c:extLst>
              <c:f>'Production Operator Analysis'!$I$39:$I$53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'Production Operator Analysis'!$J$38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Analysis'!$J$39:$J$63</c15:sqref>
                  </c15:fullRef>
                </c:ext>
              </c:extLst>
              <c:f>'Production Operator Analysis'!$J$39:$J$53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'Production Operator Analysis'!$K$38</c:f>
              <c:strCache>
                <c:ptCount val="1"/>
                <c:pt idx="0">
                  <c:v>ACC%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Analysis'!$K$39:$K$63</c15:sqref>
                  </c15:fullRef>
                </c:ext>
              </c:extLst>
              <c:f>'Production Operator Analysis'!$K$39:$K$53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'Production Operator Analysis'!$L$38</c:f>
              <c:strCache>
                <c:ptCount val="1"/>
                <c:pt idx="0">
                  <c:v>REJ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Analysis'!$L$39:$L$63</c15:sqref>
                  </c15:fullRef>
                </c:ext>
              </c:extLst>
              <c:f>'Production Operator Analysis'!$L$39:$L$53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'Production Operator Analysis'!$M$38</c:f>
              <c:strCache>
                <c:ptCount val="1"/>
                <c:pt idx="0">
                  <c:v>REJ%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Analysis'!$M$39:$M$63</c15:sqref>
                  </c15:fullRef>
                </c:ext>
              </c:extLst>
              <c:f>'Production Operator Analysis'!$M$39:$M$53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7"/>
          <c:order val="7"/>
          <c:tx>
            <c:strRef>
              <c:f>'Production Operator Analysis'!$N$38</c:f>
              <c:strCache>
                <c:ptCount val="1"/>
                <c:pt idx="0">
                  <c:v>Total Errors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Analysis'!$N$39:$N$63</c15:sqref>
                  </c15:fullRef>
                </c:ext>
              </c:extLst>
              <c:f>'Production Operator Analysis'!$N$39:$N$53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8"/>
          <c:order val="8"/>
          <c:tx>
            <c:strRef>
              <c:f>'Production Operator Analysis'!$O$38</c:f>
              <c:strCache>
                <c:ptCount val="1"/>
                <c:pt idx="0">
                  <c:v>Critical Errors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Analysis'!$O$39:$O$63</c15:sqref>
                  </c15:fullRef>
                </c:ext>
              </c:extLst>
              <c:f>'Production Operator Analysis'!$O$39:$O$53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9"/>
          <c:order val="9"/>
          <c:tx>
            <c:strRef>
              <c:f>'Production Operator Analysis'!$P$38</c:f>
              <c:strCache>
                <c:ptCount val="1"/>
                <c:pt idx="0">
                  <c:v>Non-Critical Errors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Analysis'!$P$39:$P$63</c15:sqref>
                  </c15:fullRef>
                </c:ext>
              </c:extLst>
              <c:f>'Production Operator Analysis'!$P$39:$P$53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'Production Operator Analysis'!$Q$38</c:f>
              <c:strCache>
                <c:ptCount val="1"/>
                <c:pt idx="0">
                  <c:v>WR_EDGM_DT_C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Analysis'!$Q$39:$Q$63</c15:sqref>
                  </c15:fullRef>
                </c:ext>
              </c:extLst>
              <c:f>'Production Operator Analysis'!$Q$39:$Q$53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'Production Operator Analysis'!$R$38</c:f>
              <c:strCache>
                <c:ptCount val="1"/>
                <c:pt idx="0">
                  <c:v>WR_INTP_DT_C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Analysis'!$R$39:$R$63</c15:sqref>
                  </c15:fullRef>
                </c:ext>
              </c:extLst>
              <c:f>'Production Operator Analysis'!$R$39:$R$53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'Production Operator Analysis'!$S$38</c:f>
              <c:strCache>
                <c:ptCount val="1"/>
                <c:pt idx="0">
                  <c:v>MO_DATA_DT_C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Analysis'!$S$39:$S$63</c15:sqref>
                  </c15:fullRef>
                </c:ext>
              </c:extLst>
              <c:f>'Production Operator Analysis'!$S$39:$S$53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'Production Operator Analysis'!$T$38</c:f>
              <c:strCache>
                <c:ptCount val="1"/>
                <c:pt idx="0">
                  <c:v>NF_QCER_DT_C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Analysis'!$T$39:$T$63</c15:sqref>
                  </c15:fullRef>
                </c:ext>
              </c:extLst>
              <c:f>'Production Operator Analysis'!$T$39:$T$53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'Production Operator Analysis'!$U$38</c:f>
              <c:strCache>
                <c:ptCount val="1"/>
                <c:pt idx="0">
                  <c:v>DE_DATA_DT_C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Analysis'!$U$39:$U$63</c15:sqref>
                  </c15:fullRef>
                </c:ext>
              </c:extLst>
              <c:f>'Production Operator Analysis'!$U$39:$U$53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'Production Operator Analysis'!$V$38</c:f>
              <c:strCache>
                <c:ptCount val="1"/>
                <c:pt idx="0">
                  <c:v>DU_DATA_DT_C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Analysis'!$V$39:$V$63</c15:sqref>
                  </c15:fullRef>
                </c:ext>
              </c:extLst>
              <c:f>'Production Operator Analysis'!$V$39:$V$53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'Production Operator Analysis'!$W$38</c:f>
              <c:strCache>
                <c:ptCount val="1"/>
                <c:pt idx="0">
                  <c:v>RE_INDT_DT_C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Analysis'!$W$39:$W$63</c15:sqref>
                  </c15:fullRef>
                </c:ext>
              </c:extLst>
              <c:f>'Production Operator Analysis'!$W$39:$W$53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'Production Operator Analysis'!$X$38</c:f>
              <c:strCache>
                <c:ptCount val="1"/>
                <c:pt idx="0">
                  <c:v>WR_QNTY_DT_C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Analysis'!$X$39:$X$63</c15:sqref>
                  </c15:fullRef>
                </c:ext>
              </c:extLst>
              <c:f>'Production Operator Analysis'!$X$39:$X$53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'Production Operator Analysis'!$Y$38</c:f>
              <c:strCache>
                <c:ptCount val="1"/>
                <c:pt idx="0">
                  <c:v>WR_CELL_DT_C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Analysis'!$Y$39:$Y$63</c15:sqref>
                  </c15:fullRef>
                </c:ext>
              </c:extLst>
              <c:f>'Production Operator Analysis'!$Y$39:$Y$53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'Production Operator Analysis'!$Z$38</c:f>
              <c:strCache>
                <c:ptCount val="1"/>
                <c:pt idx="0">
                  <c:v>WR_POSI_PO_C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Analysis'!$Z$39:$Z$63</c15:sqref>
                  </c15:fullRef>
                </c:ext>
              </c:extLst>
              <c:f>'Production Operator Analysis'!$Z$39:$Z$53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'Production Operator Analysis'!$AA$38</c:f>
              <c:strCache>
                <c:ptCount val="1"/>
                <c:pt idx="0">
                  <c:v>MI_CNTR_GP_C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Analysis'!$AA$39:$AA$63</c15:sqref>
                  </c15:fullRef>
                </c:ext>
              </c:extLst>
              <c:f>'Production Operator Analysis'!$AA$39:$AA$53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1"/>
          <c:order val="21"/>
          <c:tx>
            <c:strRef>
              <c:f>'Production Operator Analysis'!$AB$38</c:f>
              <c:strCache>
                <c:ptCount val="1"/>
                <c:pt idx="0">
                  <c:v>MI_FEAT_GP_C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Analysis'!$AB$39:$AB$63</c15:sqref>
                  </c15:fullRef>
                </c:ext>
              </c:extLst>
              <c:f>'Production Operator Analysis'!$AB$39:$AB$53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2"/>
          <c:order val="22"/>
          <c:tx>
            <c:strRef>
              <c:f>'Production Operator Analysis'!$AC$38</c:f>
              <c:strCache>
                <c:ptCount val="1"/>
                <c:pt idx="0">
                  <c:v>MI_ANNO_GP_C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Analysis'!$AC$39:$AC$63</c15:sqref>
                  </c15:fullRef>
                </c:ext>
              </c:extLst>
              <c:f>'Production Operator Analysis'!$AC$39:$AC$53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3"/>
          <c:order val="23"/>
          <c:tx>
            <c:strRef>
              <c:f>'Production Operator Analysis'!$AD$38</c:f>
              <c:strCache>
                <c:ptCount val="1"/>
                <c:pt idx="0">
                  <c:v>MI_ATTR_AT_C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Analysis'!$AD$39:$AD$63</c15:sqref>
                  </c15:fullRef>
                </c:ext>
              </c:extLst>
              <c:f>'Production Operator Analysis'!$AD$39:$AD$53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4"/>
          <c:order val="24"/>
          <c:tx>
            <c:strRef>
              <c:f>'Production Operator Analysis'!$AE$38</c:f>
              <c:strCache>
                <c:ptCount val="1"/>
                <c:pt idx="0">
                  <c:v>NF_TPER_DT_C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Analysis'!$AE$39:$AE$63</c15:sqref>
                  </c15:fullRef>
                </c:ext>
              </c:extLst>
              <c:f>'Production Operator Analysis'!$AE$39:$AE$53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5"/>
          <c:order val="25"/>
          <c:tx>
            <c:strRef>
              <c:f>'Production Operator Analysis'!$AF$38</c:f>
              <c:strCache>
                <c:ptCount val="1"/>
                <c:pt idx="0">
                  <c:v>NF_MCRO_DT_C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Analysis'!$AF$39:$AF$63</c15:sqref>
                  </c15:fullRef>
                </c:ext>
              </c:extLst>
              <c:f>'Production Operator Analysis'!$AF$39:$AF$53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6"/>
          <c:order val="26"/>
          <c:tx>
            <c:strRef>
              <c:f>'Production Operator Analysis'!$AG$38</c:f>
              <c:strCache>
                <c:ptCount val="1"/>
                <c:pt idx="0">
                  <c:v>WR_ATTR_AT_C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Analysis'!$AG$39:$AG$63</c15:sqref>
                  </c15:fullRef>
                </c:ext>
              </c:extLst>
              <c:f>'Production Operator Analysis'!$AG$39:$AG$53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7"/>
          <c:order val="27"/>
          <c:tx>
            <c:strRef>
              <c:f>'Production Operator Analysis'!$AH$38</c:f>
              <c:strCache>
                <c:ptCount val="1"/>
                <c:pt idx="0">
                  <c:v>WR_PROJ_AT_C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Analysis'!$AH$39:$AH$63</c15:sqref>
                  </c15:fullRef>
                </c:ext>
              </c:extLst>
              <c:f>'Production Operator Analysis'!$AH$39:$AH$53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8"/>
          <c:order val="28"/>
          <c:tx>
            <c:strRef>
              <c:f>'Production Operator Analysis'!$AI$38</c:f>
              <c:strCache>
                <c:ptCount val="1"/>
                <c:pt idx="0">
                  <c:v>WR_SCMA_AT_C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Analysis'!$AI$39:$AI$63</c15:sqref>
                  </c15:fullRef>
                </c:ext>
              </c:extLst>
              <c:f>'Production Operator Analysis'!$AI$39:$AI$53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9"/>
          <c:order val="29"/>
          <c:tx>
            <c:strRef>
              <c:f>'Production Operator Analysis'!$AJ$38</c:f>
              <c:strCache>
                <c:ptCount val="1"/>
                <c:pt idx="0">
                  <c:v>WR_SYMB_AT_C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Analysis'!$AJ$39:$AJ$63</c15:sqref>
                  </c15:fullRef>
                </c:ext>
              </c:extLst>
              <c:f>'Production Operator Analysis'!$AJ$39:$AJ$53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0"/>
          <c:order val="30"/>
          <c:tx>
            <c:strRef>
              <c:f>'Production Operator Analysis'!$AK$38</c:f>
              <c:strCache>
                <c:ptCount val="1"/>
                <c:pt idx="0">
                  <c:v>WR_CELL_SY_C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Analysis'!$AK$39:$AK$63</c15:sqref>
                  </c15:fullRef>
                </c:ext>
              </c:extLst>
              <c:f>'Production Operator Analysis'!$AK$39:$AK$53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1"/>
          <c:order val="31"/>
          <c:tx>
            <c:strRef>
              <c:f>'Production Operator Analysis'!$AL$38</c:f>
              <c:strCache>
                <c:ptCount val="1"/>
                <c:pt idx="0">
                  <c:v>WR_ANNO_AT_C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'Production Operator Analysis'!$F$39:$F$63</c15:sqref>
                  </c15:fullRef>
                </c:ext>
              </c:extLst>
              <c:f>'Production Operator Analysis'!$F$39:$F$53</c:f>
              <c:strCache>
                <c:ptCount val="15"/>
                <c:pt idx="0">
                  <c:v>0.00</c:v>
                </c:pt>
                <c:pt idx="1">
                  <c:v>0.00</c:v>
                </c:pt>
                <c:pt idx="2">
                  <c:v>0.00</c:v>
                </c:pt>
                <c:pt idx="3">
                  <c:v>0.00</c:v>
                </c:pt>
                <c:pt idx="4">
                  <c:v>0.00</c:v>
                </c:pt>
                <c:pt idx="5">
                  <c:v>0.00</c:v>
                </c:pt>
                <c:pt idx="6">
                  <c:v>0.00</c:v>
                </c:pt>
                <c:pt idx="7">
                  <c:v>0.00</c:v>
                </c:pt>
                <c:pt idx="8">
                  <c:v>0.00</c:v>
                </c:pt>
                <c:pt idx="9">
                  <c:v>0.00</c:v>
                </c:pt>
                <c:pt idx="10">
                  <c:v>0.00</c:v>
                </c:pt>
                <c:pt idx="11">
                  <c:v>0.00</c:v>
                </c:pt>
                <c:pt idx="12">
                  <c:v>0.00</c:v>
                </c:pt>
                <c:pt idx="13">
                  <c:v>0.00</c:v>
                </c:pt>
                <c:pt idx="14">
                  <c:v>0.00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'Production Operator Analysis'!$AL$39:$AL$63</c15:sqref>
                  </c15:fullRef>
                </c:ext>
              </c:extLst>
              <c:f>'Production Operator Analysis'!$AL$39:$AL$53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33166416"/>
        <c:axId val="233166976"/>
      </c:barChart>
      <c:catAx>
        <c:axId val="23316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66976"/>
        <c:crosses val="autoZero"/>
        <c:auto val="1"/>
        <c:lblAlgn val="ctr"/>
        <c:lblOffset val="100"/>
        <c:noMultiLvlLbl val="0"/>
      </c:catAx>
      <c:valAx>
        <c:axId val="23316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66416"/>
        <c:crosses val="autoZero"/>
        <c:crossBetween val="between"/>
      </c:valAx>
      <c:spPr>
        <a:solidFill>
          <a:schemeClr val="tx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8575" cap="flat" cmpd="sng" algn="ctr">
      <a:solidFill>
        <a:srgbClr val="160BEB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33618</xdr:colOff>
      <xdr:row>33</xdr:row>
      <xdr:rowOff>11205</xdr:rowOff>
    </xdr:from>
    <xdr:to>
      <xdr:col>29</xdr:col>
      <xdr:colOff>257734</xdr:colOff>
      <xdr:row>56</xdr:row>
      <xdr:rowOff>100852</xdr:rowOff>
    </xdr:to>
    <xdr:graphicFrame macro="">
      <xdr:nvGraphicFramePr>
        <xdr:cNvPr id="3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33618</xdr:colOff>
      <xdr:row>33</xdr:row>
      <xdr:rowOff>67232</xdr:rowOff>
    </xdr:from>
    <xdr:to>
      <xdr:col>60</xdr:col>
      <xdr:colOff>336176</xdr:colOff>
      <xdr:row>56</xdr:row>
      <xdr:rowOff>134469</xdr:rowOff>
    </xdr:to>
    <xdr:graphicFrame macro="">
      <xdr:nvGraphicFramePr>
        <xdr:cNvPr id="4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57</xdr:row>
      <xdr:rowOff>34639</xdr:rowOff>
    </xdr:from>
    <xdr:to>
      <xdr:col>59</xdr:col>
      <xdr:colOff>257735</xdr:colOff>
      <xdr:row>86</xdr:row>
      <xdr:rowOff>22413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92</xdr:row>
      <xdr:rowOff>13607</xdr:rowOff>
    </xdr:from>
    <xdr:to>
      <xdr:col>59</xdr:col>
      <xdr:colOff>257735</xdr:colOff>
      <xdr:row>120</xdr:row>
      <xdr:rowOff>157244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59</xdr:col>
      <xdr:colOff>257735</xdr:colOff>
      <xdr:row>154</xdr:row>
      <xdr:rowOff>140174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158</xdr:row>
      <xdr:rowOff>0</xdr:rowOff>
    </xdr:from>
    <xdr:to>
      <xdr:col>59</xdr:col>
      <xdr:colOff>257735</xdr:colOff>
      <xdr:row>186</xdr:row>
      <xdr:rowOff>140174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33618</xdr:colOff>
      <xdr:row>223</xdr:row>
      <xdr:rowOff>62141</xdr:rowOff>
    </xdr:from>
    <xdr:to>
      <xdr:col>59</xdr:col>
      <xdr:colOff>291353</xdr:colOff>
      <xdr:row>252</xdr:row>
      <xdr:rowOff>46452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62</xdr:col>
      <xdr:colOff>8965</xdr:colOff>
      <xdr:row>57</xdr:row>
      <xdr:rowOff>50427</xdr:rowOff>
    </xdr:from>
    <xdr:to>
      <xdr:col>85</xdr:col>
      <xdr:colOff>538843</xdr:colOff>
      <xdr:row>86</xdr:row>
      <xdr:rowOff>44605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95250</xdr:colOff>
      <xdr:row>92</xdr:row>
      <xdr:rowOff>19050</xdr:rowOff>
    </xdr:from>
    <xdr:to>
      <xdr:col>84</xdr:col>
      <xdr:colOff>491778</xdr:colOff>
      <xdr:row>121</xdr:row>
      <xdr:rowOff>17710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62</xdr:col>
      <xdr:colOff>0</xdr:colOff>
      <xdr:row>126</xdr:row>
      <xdr:rowOff>0</xdr:rowOff>
    </xdr:from>
    <xdr:to>
      <xdr:col>84</xdr:col>
      <xdr:colOff>434628</xdr:colOff>
      <xdr:row>154</xdr:row>
      <xdr:rowOff>151060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62</xdr:col>
      <xdr:colOff>0</xdr:colOff>
      <xdr:row>158</xdr:row>
      <xdr:rowOff>0</xdr:rowOff>
    </xdr:from>
    <xdr:to>
      <xdr:col>84</xdr:col>
      <xdr:colOff>434628</xdr:colOff>
      <xdr:row>186</xdr:row>
      <xdr:rowOff>151060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62</xdr:col>
      <xdr:colOff>0</xdr:colOff>
      <xdr:row>190</xdr:row>
      <xdr:rowOff>0</xdr:rowOff>
    </xdr:from>
    <xdr:to>
      <xdr:col>84</xdr:col>
      <xdr:colOff>434628</xdr:colOff>
      <xdr:row>218</xdr:row>
      <xdr:rowOff>151060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62</xdr:col>
      <xdr:colOff>11206</xdr:colOff>
      <xdr:row>223</xdr:row>
      <xdr:rowOff>11206</xdr:rowOff>
    </xdr:from>
    <xdr:to>
      <xdr:col>85</xdr:col>
      <xdr:colOff>0</xdr:colOff>
      <xdr:row>251</xdr:row>
      <xdr:rowOff>151380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190</xdr:row>
      <xdr:rowOff>0</xdr:rowOff>
    </xdr:from>
    <xdr:to>
      <xdr:col>59</xdr:col>
      <xdr:colOff>257735</xdr:colOff>
      <xdr:row>218</xdr:row>
      <xdr:rowOff>140174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256</xdr:row>
      <xdr:rowOff>0</xdr:rowOff>
    </xdr:from>
    <xdr:to>
      <xdr:col>59</xdr:col>
      <xdr:colOff>257735</xdr:colOff>
      <xdr:row>284</xdr:row>
      <xdr:rowOff>140175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26893</xdr:colOff>
      <xdr:row>9</xdr:row>
      <xdr:rowOff>89086</xdr:rowOff>
    </xdr:from>
    <xdr:to>
      <xdr:col>81</xdr:col>
      <xdr:colOff>341219</xdr:colOff>
      <xdr:row>34</xdr:row>
      <xdr:rowOff>127186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63</xdr:col>
      <xdr:colOff>0</xdr:colOff>
      <xdr:row>37</xdr:row>
      <xdr:rowOff>0</xdr:rowOff>
    </xdr:from>
    <xdr:to>
      <xdr:col>81</xdr:col>
      <xdr:colOff>314326</xdr:colOff>
      <xdr:row>62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d/BKP/2014/December/10/Job2393_QC%20Stat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Qlty Objectives"/>
      <sheetName val="Standards"/>
      <sheetName val="Er. Cd-Er. Cnt"/>
      <sheetName val="quality analyst analysis"/>
      <sheetName val="QC_Status"/>
      <sheetName val="Acceptance Crieteria_3D "/>
      <sheetName val="3D_LOG"/>
      <sheetName val="Sheet1"/>
    </sheetNames>
    <sheetDataSet>
      <sheetData sheetId="0"/>
      <sheetData sheetId="1"/>
      <sheetData sheetId="2">
        <row r="2">
          <cell r="D2" t="str">
            <v>PDQC</v>
          </cell>
          <cell r="E2" t="str">
            <v>Documentation</v>
          </cell>
          <cell r="F2" t="str">
            <v>FB_V</v>
          </cell>
          <cell r="H2" t="str">
            <v>ACC</v>
          </cell>
          <cell r="I2">
            <v>0.1</v>
          </cell>
          <cell r="J2">
            <v>2393</v>
          </cell>
        </row>
        <row r="3">
          <cell r="D3" t="str">
            <v>Pilot</v>
          </cell>
          <cell r="E3" t="str">
            <v>FB_Review</v>
          </cell>
          <cell r="F3" t="str">
            <v>PDQC_V</v>
          </cell>
          <cell r="H3" t="str">
            <v>Reject</v>
          </cell>
          <cell r="I3">
            <v>0.2</v>
          </cell>
        </row>
        <row r="4">
          <cell r="D4" t="str">
            <v>PQC</v>
          </cell>
          <cell r="E4" t="str">
            <v>FB_Training</v>
          </cell>
          <cell r="F4" t="str">
            <v>PQC_V</v>
          </cell>
          <cell r="H4" t="str">
            <v>I/P</v>
          </cell>
          <cell r="I4">
            <v>0.3</v>
          </cell>
        </row>
        <row r="5">
          <cell r="D5" t="str">
            <v>FBQC</v>
          </cell>
          <cell r="E5" t="str">
            <v>NP</v>
          </cell>
          <cell r="H5" t="str">
            <v>N/R</v>
          </cell>
          <cell r="I5">
            <v>0.4</v>
          </cell>
        </row>
        <row r="6">
          <cell r="E6" t="str">
            <v>Prod_Support</v>
          </cell>
          <cell r="I6">
            <v>0.5</v>
          </cell>
        </row>
        <row r="7">
          <cell r="E7" t="str">
            <v>Spec_Training</v>
          </cell>
          <cell r="I7">
            <v>0.6</v>
          </cell>
        </row>
        <row r="8">
          <cell r="E8" t="str">
            <v>Sys_Problem</v>
          </cell>
          <cell r="I8">
            <v>0.7</v>
          </cell>
        </row>
        <row r="9">
          <cell r="E9" t="str">
            <v>Meeting</v>
          </cell>
          <cell r="I9">
            <v>0.8</v>
          </cell>
        </row>
        <row r="10">
          <cell r="E10" t="str">
            <v>Project Tracking</v>
          </cell>
          <cell r="I10">
            <v>0.9</v>
          </cell>
        </row>
        <row r="11">
          <cell r="E11" t="str">
            <v>Break</v>
          </cell>
          <cell r="I11">
            <v>1</v>
          </cell>
        </row>
      </sheetData>
      <sheetData sheetId="3"/>
      <sheetData sheetId="4"/>
      <sheetData sheetId="5">
        <row r="13">
          <cell r="F13" t="str">
            <v>PHRT3056</v>
          </cell>
        </row>
      </sheetData>
      <sheetData sheetId="6"/>
      <sheetData sheetId="7">
        <row r="3">
          <cell r="F3">
            <v>0</v>
          </cell>
        </row>
      </sheetData>
      <sheetData sheetId="8">
        <row r="10">
          <cell r="G10" t="str">
            <v>compilation files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../Jobxx165/Job" TargetMode="External"/><Relationship Id="rId2" Type="http://schemas.openxmlformats.org/officeDocument/2006/relationships/hyperlink" Target="file:///\\iicpls01\qc\2D\Projects\Job" TargetMode="External"/><Relationship Id="rId1" Type="http://schemas.openxmlformats.org/officeDocument/2006/relationships/printerSettings" Target="../printerSettings/printerSettings9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comments" Target="../comments2.xml"/><Relationship Id="rId5" Type="http://schemas.openxmlformats.org/officeDocument/2006/relationships/image" Target="../media/image2.jpeg"/><Relationship Id="rId4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6"/>
  <sheetViews>
    <sheetView zoomScaleNormal="100" workbookViewId="0">
      <selection activeCell="R26" sqref="R26"/>
    </sheetView>
  </sheetViews>
  <sheetFormatPr defaultRowHeight="12.75" x14ac:dyDescent="0.2"/>
  <cols>
    <col min="1" max="1" width="5.140625" bestFit="1" customWidth="1"/>
    <col min="2" max="2" width="5.5703125" bestFit="1" customWidth="1"/>
    <col min="3" max="3" width="6.140625" bestFit="1" customWidth="1"/>
    <col min="4" max="4" width="5.140625" bestFit="1" customWidth="1"/>
    <col min="5" max="5" width="1.7109375" customWidth="1"/>
    <col min="6" max="6" width="6.7109375" customWidth="1"/>
    <col min="7" max="7" width="4.85546875" customWidth="1"/>
    <col min="8" max="8" width="8.140625" bestFit="1" customWidth="1"/>
    <col min="9" max="9" width="1.7109375" style="506" customWidth="1"/>
    <col min="10" max="10" width="5.140625" customWidth="1"/>
    <col min="11" max="11" width="3.85546875" customWidth="1"/>
    <col min="12" max="12" width="4" bestFit="1" customWidth="1"/>
    <col min="13" max="13" width="7" bestFit="1" customWidth="1"/>
    <col min="14" max="14" width="1.5703125" style="506" customWidth="1"/>
    <col min="15" max="15" width="8.140625" bestFit="1" customWidth="1"/>
    <col min="16" max="16" width="3.85546875" customWidth="1"/>
    <col min="17" max="17" width="8.140625" bestFit="1" customWidth="1"/>
    <col min="18" max="18" width="1.85546875" customWidth="1"/>
    <col min="19" max="19" width="7.5703125" bestFit="1" customWidth="1"/>
    <col min="20" max="20" width="6.5703125" bestFit="1" customWidth="1"/>
    <col min="21" max="21" width="7" bestFit="1" customWidth="1"/>
    <col min="22" max="22" width="1.85546875" style="506" customWidth="1"/>
    <col min="23" max="23" width="7.5703125" bestFit="1" customWidth="1"/>
    <col min="24" max="24" width="6.5703125" bestFit="1" customWidth="1"/>
    <col min="25" max="25" width="4.5703125" bestFit="1" customWidth="1"/>
    <col min="26" max="26" width="7" bestFit="1" customWidth="1"/>
    <col min="27" max="27" width="1.85546875" style="506" customWidth="1"/>
    <col min="28" max="29" width="6.5703125" bestFit="1" customWidth="1"/>
    <col min="30" max="30" width="7" bestFit="1" customWidth="1"/>
  </cols>
  <sheetData>
    <row r="1" spans="1:30" s="127" customFormat="1" ht="13.5" thickBot="1" x14ac:dyDescent="0.25">
      <c r="A1" s="498" t="s">
        <v>131</v>
      </c>
      <c r="B1" s="499"/>
      <c r="C1" s="499"/>
      <c r="D1" s="500"/>
      <c r="F1" s="129">
        <v>1</v>
      </c>
      <c r="G1" s="499" t="e">
        <f>IF(H5&gt;=F2,"met obj.","not met obj.")</f>
        <v>#DIV/0!</v>
      </c>
      <c r="H1" s="500"/>
      <c r="I1" s="502"/>
      <c r="J1" s="129">
        <v>2</v>
      </c>
      <c r="K1" s="499" t="e">
        <f>IF(M5&gt;=J2,"met obj.","not met obj.")</f>
        <v>#DIV/0!</v>
      </c>
      <c r="L1" s="499"/>
      <c r="M1" s="500"/>
      <c r="N1" s="502"/>
      <c r="O1" s="129">
        <v>3</v>
      </c>
      <c r="P1" s="499" t="str">
        <f>IF(Q5&gt;=O2,"met obj.","not met obj.")</f>
        <v>met obj.</v>
      </c>
      <c r="Q1" s="500"/>
      <c r="S1" s="129">
        <v>4</v>
      </c>
      <c r="T1" s="499" t="e">
        <f>IF(U5&gt;=S2,"met obj.","not met obj.")</f>
        <v>#NUM!</v>
      </c>
      <c r="U1" s="500"/>
      <c r="V1" s="502"/>
      <c r="W1" s="129">
        <v>5</v>
      </c>
      <c r="X1" s="499" t="e">
        <f>IF(Z5&gt;=W2,"met obj.","not met obj.")</f>
        <v>#NUM!</v>
      </c>
      <c r="Y1" s="499"/>
      <c r="Z1" s="500"/>
      <c r="AA1" s="502"/>
      <c r="AB1" s="129">
        <v>6</v>
      </c>
      <c r="AC1" s="499" t="e">
        <f>IF(AD5&gt;=AB2,"met obj.","not met obj.")</f>
        <v>#NUM!</v>
      </c>
      <c r="AD1" s="500"/>
    </row>
    <row r="2" spans="1:30" s="113" customFormat="1" x14ac:dyDescent="0.2">
      <c r="A2" s="508" t="s">
        <v>135</v>
      </c>
      <c r="B2" s="508"/>
      <c r="C2" s="508"/>
      <c r="D2" s="508"/>
      <c r="E2" s="118"/>
      <c r="F2" s="509">
        <v>1</v>
      </c>
      <c r="G2" s="509"/>
      <c r="H2" s="509"/>
      <c r="I2" s="502"/>
      <c r="J2" s="509">
        <v>1</v>
      </c>
      <c r="K2" s="509"/>
      <c r="L2" s="509"/>
      <c r="M2" s="509"/>
      <c r="N2" s="502"/>
      <c r="O2" s="509">
        <v>0.8</v>
      </c>
      <c r="P2" s="509"/>
      <c r="Q2" s="509"/>
      <c r="R2" s="128"/>
      <c r="S2" s="509">
        <v>0.75</v>
      </c>
      <c r="T2" s="509"/>
      <c r="U2" s="509"/>
      <c r="V2" s="502"/>
      <c r="W2" s="507">
        <v>0.95</v>
      </c>
      <c r="X2" s="507"/>
      <c r="Y2" s="507"/>
      <c r="Z2" s="512"/>
      <c r="AA2" s="502"/>
      <c r="AB2" s="507">
        <v>0.9</v>
      </c>
      <c r="AC2" s="507"/>
      <c r="AD2" s="507"/>
    </row>
    <row r="3" spans="1:30" s="113" customFormat="1" ht="12.75" customHeight="1" x14ac:dyDescent="0.2">
      <c r="A3" s="513" t="s">
        <v>108</v>
      </c>
      <c r="B3" s="513" t="s">
        <v>130</v>
      </c>
      <c r="C3" s="515" t="s">
        <v>114</v>
      </c>
      <c r="D3" s="515" t="s">
        <v>115</v>
      </c>
      <c r="E3" s="118"/>
      <c r="F3" s="501" t="s">
        <v>136</v>
      </c>
      <c r="G3" s="501"/>
      <c r="H3" s="501"/>
      <c r="I3" s="503"/>
      <c r="J3" s="501" t="s">
        <v>137</v>
      </c>
      <c r="K3" s="501"/>
      <c r="L3" s="501"/>
      <c r="M3" s="501"/>
      <c r="N3" s="503"/>
      <c r="O3" s="501" t="s">
        <v>138</v>
      </c>
      <c r="P3" s="501"/>
      <c r="Q3" s="501"/>
      <c r="R3" s="128"/>
      <c r="S3" s="501" t="s">
        <v>139</v>
      </c>
      <c r="T3" s="501"/>
      <c r="U3" s="501"/>
      <c r="V3" s="510"/>
      <c r="W3" s="497" t="s">
        <v>140</v>
      </c>
      <c r="X3" s="497"/>
      <c r="Y3" s="497"/>
      <c r="Z3" s="511"/>
      <c r="AA3" s="510"/>
      <c r="AB3" s="497" t="s">
        <v>141</v>
      </c>
      <c r="AC3" s="497"/>
      <c r="AD3" s="497"/>
    </row>
    <row r="4" spans="1:30" s="113" customFormat="1" ht="102" customHeight="1" x14ac:dyDescent="0.2">
      <c r="A4" s="514"/>
      <c r="B4" s="514"/>
      <c r="C4" s="516"/>
      <c r="D4" s="517"/>
      <c r="E4" s="119"/>
      <c r="F4" s="121" t="s">
        <v>116</v>
      </c>
      <c r="G4" s="121" t="s">
        <v>117</v>
      </c>
      <c r="H4" s="121" t="s">
        <v>118</v>
      </c>
      <c r="I4" s="504"/>
      <c r="J4" s="114" t="s">
        <v>119</v>
      </c>
      <c r="K4" s="114" t="s">
        <v>142</v>
      </c>
      <c r="L4" s="114" t="s">
        <v>120</v>
      </c>
      <c r="M4" s="115" t="s">
        <v>121</v>
      </c>
      <c r="N4" s="504"/>
      <c r="O4" s="121" t="s">
        <v>132</v>
      </c>
      <c r="P4" s="121" t="s">
        <v>133</v>
      </c>
      <c r="Q4" s="121" t="s">
        <v>134</v>
      </c>
      <c r="R4" s="119"/>
      <c r="S4" s="121" t="s">
        <v>122</v>
      </c>
      <c r="T4" s="121" t="s">
        <v>123</v>
      </c>
      <c r="U4" s="121" t="s">
        <v>124</v>
      </c>
      <c r="V4" s="504"/>
      <c r="W4" s="121" t="s">
        <v>122</v>
      </c>
      <c r="X4" s="114" t="s">
        <v>123</v>
      </c>
      <c r="Y4" s="121" t="s">
        <v>125</v>
      </c>
      <c r="Z4" s="115" t="s">
        <v>126</v>
      </c>
      <c r="AA4" s="504"/>
      <c r="AB4" s="114" t="s">
        <v>127</v>
      </c>
      <c r="AC4" s="114" t="s">
        <v>128</v>
      </c>
      <c r="AD4" s="115" t="s">
        <v>129</v>
      </c>
    </row>
    <row r="5" spans="1:30" s="126" customFormat="1" x14ac:dyDescent="0.2">
      <c r="A5" s="370">
        <v>1</v>
      </c>
      <c r="B5" s="371">
        <f>QC_Status!E8</f>
        <v>2913</v>
      </c>
      <c r="C5" s="371">
        <f>QC_Status!F8</f>
        <v>1</v>
      </c>
      <c r="D5" s="371">
        <f>QC_Status!F8</f>
        <v>1</v>
      </c>
      <c r="E5" s="124"/>
      <c r="F5" s="122">
        <f>Summary!R15</f>
        <v>0</v>
      </c>
      <c r="G5" s="122">
        <f>Summary!R15</f>
        <v>0</v>
      </c>
      <c r="H5" s="123" t="e">
        <f>F5/G5</f>
        <v>#DIV/0!</v>
      </c>
      <c r="I5" s="505"/>
      <c r="J5" s="122">
        <f>Summary!AC15</f>
        <v>0</v>
      </c>
      <c r="K5" s="122">
        <f>Summary!AD3</f>
        <v>0</v>
      </c>
      <c r="L5" s="122">
        <f>J5+K5</f>
        <v>0</v>
      </c>
      <c r="M5" s="123" t="e">
        <f>J5/L5</f>
        <v>#DIV/0!</v>
      </c>
      <c r="N5" s="505"/>
      <c r="O5" s="142">
        <f>COUNTIFS('quality analyst analysis'!AC3:AC14,"Achieved")</f>
        <v>1</v>
      </c>
      <c r="P5" s="142">
        <f>COUNTIFS('quality analyst analysis'!AC3:AC14,"Achieved")+COUNTIFS('quality analyst analysis'!AC3:AC14,"Not Achieved")</f>
        <v>1</v>
      </c>
      <c r="Q5" s="123">
        <f>(O5/P5)</f>
        <v>1</v>
      </c>
      <c r="R5" s="120"/>
      <c r="S5" s="125">
        <f>QC_Status!J8+QC_Status!U8</f>
        <v>109.61000000000001</v>
      </c>
      <c r="T5" s="125" t="e">
        <f>QC_Status!N8+QC_Status!Y8</f>
        <v>#NUM!</v>
      </c>
      <c r="U5" s="123" t="e">
        <f t="shared" ref="U5" si="0">S5/(S5+T5)</f>
        <v>#NUM!</v>
      </c>
      <c r="V5" s="505"/>
      <c r="W5" s="125">
        <f>S5</f>
        <v>109.61000000000001</v>
      </c>
      <c r="X5" s="125" t="e">
        <f>T5</f>
        <v>#NUM!</v>
      </c>
      <c r="Y5" s="125">
        <v>0</v>
      </c>
      <c r="Z5" s="123" t="e">
        <f>(W5+X5)/(W5+X5+Y5)</f>
        <v>#NUM!</v>
      </c>
      <c r="AA5" s="505"/>
      <c r="AB5" s="125">
        <f>Summary!H15+Summary!T15</f>
        <v>33.06</v>
      </c>
      <c r="AC5" s="125" t="e">
        <f>Summary!I15+Summary!U15</f>
        <v>#NUM!</v>
      </c>
      <c r="AD5" s="123" t="e">
        <f>AB5/AC5</f>
        <v>#NUM!</v>
      </c>
    </row>
    <row r="6" spans="1:30" s="126" customFormat="1" x14ac:dyDescent="0.2">
      <c r="A6" s="116">
        <v>2</v>
      </c>
      <c r="B6" s="117"/>
      <c r="C6" s="117"/>
      <c r="D6" s="117"/>
      <c r="E6" s="124"/>
      <c r="F6" s="122"/>
      <c r="G6" s="122"/>
      <c r="H6" s="123"/>
      <c r="I6" s="505"/>
      <c r="J6" s="122"/>
      <c r="K6" s="122"/>
      <c r="L6" s="122"/>
      <c r="M6" s="123"/>
      <c r="N6" s="505"/>
      <c r="O6" s="125"/>
      <c r="P6" s="125"/>
      <c r="Q6" s="123"/>
      <c r="R6" s="120"/>
      <c r="S6" s="125"/>
      <c r="T6" s="125"/>
      <c r="U6" s="123"/>
      <c r="V6" s="505"/>
      <c r="W6" s="125"/>
      <c r="X6" s="125"/>
      <c r="Y6" s="125"/>
      <c r="Z6" s="123"/>
      <c r="AA6" s="505"/>
      <c r="AB6" s="125"/>
      <c r="AC6" s="125"/>
      <c r="AD6" s="123"/>
    </row>
  </sheetData>
  <customSheetViews>
    <customSheetView guid="{3E767A2A-BB50-488D-8D9C-681A15302558}" scale="115" hiddenColumns="1" topLeftCell="AA1">
      <selection activeCell="AK16" sqref="AK16:AO16"/>
      <pageMargins left="0.7" right="0.7" top="0.75" bottom="0.75" header="0.3" footer="0.3"/>
      <pageSetup orientation="portrait" horizontalDpi="1200" verticalDpi="1200" r:id="rId1"/>
    </customSheetView>
  </customSheetViews>
  <mergeCells count="28">
    <mergeCell ref="A3:A4"/>
    <mergeCell ref="B3:B4"/>
    <mergeCell ref="C3:C4"/>
    <mergeCell ref="D3:D4"/>
    <mergeCell ref="F3:H3"/>
    <mergeCell ref="W3:Z3"/>
    <mergeCell ref="AA1:AA1048576"/>
    <mergeCell ref="W2:Z2"/>
    <mergeCell ref="O2:Q2"/>
    <mergeCell ref="F2:H2"/>
    <mergeCell ref="J2:M2"/>
    <mergeCell ref="I1:I1048576"/>
    <mergeCell ref="AB3:AD3"/>
    <mergeCell ref="A1:D1"/>
    <mergeCell ref="J3:M3"/>
    <mergeCell ref="N1:N1048576"/>
    <mergeCell ref="AB2:AD2"/>
    <mergeCell ref="A2:D2"/>
    <mergeCell ref="K1:M1"/>
    <mergeCell ref="G1:H1"/>
    <mergeCell ref="P1:Q1"/>
    <mergeCell ref="T1:U1"/>
    <mergeCell ref="X1:Z1"/>
    <mergeCell ref="AC1:AD1"/>
    <mergeCell ref="S2:U2"/>
    <mergeCell ref="O3:Q3"/>
    <mergeCell ref="S3:U3"/>
    <mergeCell ref="V1:V1048576"/>
  </mergeCells>
  <conditionalFormatting sqref="A1:XFD1">
    <cfRule type="cellIs" dxfId="282" priority="1" operator="equal">
      <formula>"met obj."</formula>
    </cfRule>
    <cfRule type="cellIs" dxfId="281" priority="2" operator="equal">
      <formula>"not met obj."</formula>
    </cfRule>
  </conditionalFormatting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16"/>
  <sheetViews>
    <sheetView zoomScaleNormal="100" workbookViewId="0">
      <selection activeCell="Q34" sqref="Q34"/>
    </sheetView>
  </sheetViews>
  <sheetFormatPr defaultRowHeight="12.75" x14ac:dyDescent="0.2"/>
  <cols>
    <col min="1" max="1" width="4.85546875" style="91" bestFit="1" customWidth="1"/>
    <col min="2" max="2" width="6.28515625" style="91" bestFit="1" customWidth="1"/>
    <col min="3" max="9" width="4.85546875" style="91" bestFit="1" customWidth="1"/>
    <col min="10" max="10" width="7.28515625" style="91" bestFit="1" customWidth="1"/>
    <col min="11" max="11" width="4.85546875" style="95" bestFit="1" customWidth="1"/>
    <col min="12" max="12" width="7.28515625" style="26" bestFit="1" customWidth="1"/>
    <col min="13" max="13" width="4.85546875" style="95" bestFit="1" customWidth="1"/>
    <col min="14" max="14" width="7.28515625" style="26" bestFit="1" customWidth="1"/>
    <col min="15" max="17" width="4.85546875" style="26" bestFit="1" customWidth="1"/>
    <col min="18" max="23" width="4.85546875" style="91" bestFit="1" customWidth="1"/>
    <col min="24" max="24" width="5.42578125" style="91" bestFit="1" customWidth="1"/>
    <col min="25" max="30" width="4.85546875" style="91" bestFit="1" customWidth="1"/>
    <col min="31" max="31" width="6.7109375" style="91" customWidth="1"/>
    <col min="32" max="32" width="7.85546875" style="91" customWidth="1"/>
    <col min="33" max="16384" width="9.140625" style="91"/>
  </cols>
  <sheetData>
    <row r="1" spans="1:30" s="49" customFormat="1" ht="13.5" thickBot="1" x14ac:dyDescent="0.25">
      <c r="D1" s="521">
        <f>QC_Status!E8</f>
        <v>2913</v>
      </c>
      <c r="E1" s="522"/>
      <c r="F1" s="523"/>
      <c r="G1" s="518" t="s">
        <v>4</v>
      </c>
      <c r="H1" s="519"/>
      <c r="I1" s="519"/>
      <c r="J1" s="519"/>
      <c r="K1" s="519"/>
      <c r="L1" s="519"/>
      <c r="M1" s="519"/>
      <c r="N1" s="519"/>
      <c r="O1" s="519"/>
      <c r="P1" s="519"/>
      <c r="Q1" s="519"/>
      <c r="R1" s="519"/>
      <c r="S1" s="520"/>
      <c r="T1" s="524" t="s">
        <v>5</v>
      </c>
      <c r="U1" s="525"/>
      <c r="V1" s="525"/>
      <c r="W1" s="525"/>
      <c r="X1" s="525"/>
      <c r="Y1" s="525"/>
      <c r="Z1" s="525"/>
      <c r="AA1" s="525"/>
      <c r="AB1" s="525"/>
      <c r="AC1" s="525"/>
      <c r="AD1" s="526"/>
    </row>
    <row r="2" spans="1:30" s="50" customFormat="1" ht="68.25" thickBot="1" x14ac:dyDescent="0.25">
      <c r="A2" s="102" t="s">
        <v>108</v>
      </c>
      <c r="B2" s="103" t="s">
        <v>2</v>
      </c>
      <c r="C2" s="103" t="s">
        <v>97</v>
      </c>
      <c r="D2" s="57" t="s">
        <v>98</v>
      </c>
      <c r="E2" s="104" t="s">
        <v>101</v>
      </c>
      <c r="F2" s="175" t="s">
        <v>102</v>
      </c>
      <c r="G2" s="107" t="s">
        <v>103</v>
      </c>
      <c r="H2" s="107" t="s">
        <v>104</v>
      </c>
      <c r="I2" s="107" t="s">
        <v>105</v>
      </c>
      <c r="J2" s="107" t="s">
        <v>103</v>
      </c>
      <c r="K2" s="108" t="s">
        <v>16</v>
      </c>
      <c r="L2" s="107" t="s">
        <v>103</v>
      </c>
      <c r="M2" s="109" t="s">
        <v>24</v>
      </c>
      <c r="N2" s="107" t="s">
        <v>103</v>
      </c>
      <c r="O2" s="107" t="s">
        <v>145</v>
      </c>
      <c r="P2" s="107" t="s">
        <v>146</v>
      </c>
      <c r="Q2" s="110" t="s">
        <v>109</v>
      </c>
      <c r="R2" s="345" t="s">
        <v>107</v>
      </c>
      <c r="S2" s="310" t="s">
        <v>103</v>
      </c>
      <c r="T2" s="310" t="s">
        <v>104</v>
      </c>
      <c r="U2" s="310" t="s">
        <v>105</v>
      </c>
      <c r="V2" s="310" t="s">
        <v>103</v>
      </c>
      <c r="W2" s="364" t="s">
        <v>16</v>
      </c>
      <c r="X2" s="310" t="s">
        <v>103</v>
      </c>
      <c r="Y2" s="365" t="s">
        <v>24</v>
      </c>
      <c r="Z2" s="310" t="s">
        <v>103</v>
      </c>
      <c r="AA2" s="366" t="s">
        <v>145</v>
      </c>
      <c r="AB2" s="366" t="s">
        <v>147</v>
      </c>
      <c r="AC2" s="367" t="s">
        <v>109</v>
      </c>
      <c r="AD2" s="368" t="s">
        <v>142</v>
      </c>
    </row>
    <row r="3" spans="1:30" x14ac:dyDescent="0.2">
      <c r="A3" s="172">
        <v>1</v>
      </c>
      <c r="B3" s="173">
        <f>QC_Status!E8</f>
        <v>2913</v>
      </c>
      <c r="C3" s="355">
        <f>'Er. Cd-Er. Cnt'!C3</f>
        <v>1</v>
      </c>
      <c r="D3" s="355">
        <f>'Er. Cd-Er. Cnt'!D3</f>
        <v>1</v>
      </c>
      <c r="E3" s="176">
        <f>COUNTIFS(QC_Status!E13:E955,D3,QC_Status!H13:H955,"C")</f>
        <v>37</v>
      </c>
      <c r="F3" s="176">
        <f>COUNTIFS(QC_Status!$E$13:$E$955,D3,QC_Status!$L$13:$L$955,"PQC")</f>
        <v>10</v>
      </c>
      <c r="G3" s="356">
        <f>IF(F3&gt;0,F3/E3,"0"%)</f>
        <v>0.27027027027027029</v>
      </c>
      <c r="H3" s="177">
        <f>SUMIFS(QC_Status!$W$13:$W$955,QC_Status!$E$13:$E$955,D3,QC_Status!$L$13:$L$955,"PQC")</f>
        <v>33.06</v>
      </c>
      <c r="I3" s="177" t="e">
        <f>SUMIFS(QC_Status!$V$13:$V$955,QC_Status!$E$13:$E$955,D3,QC_Status!$L$13:$L$955,$G$1)</f>
        <v>#NUM!</v>
      </c>
      <c r="J3" s="356" t="e">
        <f>IF(H3&gt;0,1-(H3/I3),"0"%)</f>
        <v>#NUM!</v>
      </c>
      <c r="K3" s="178">
        <f>COUNTIFS(QC_Status!$T$13:$T$955,$K$2,QC_Status!$L$13:$L$955,$G$1,QC_Status!$E$13:$E$955,Summary!D3)</f>
        <v>10</v>
      </c>
      <c r="L3" s="356">
        <f>IF(F3&gt;0,K3/E3,"0"%)</f>
        <v>0.27027027027027029</v>
      </c>
      <c r="M3" s="178">
        <f>COUNTIFS(QC_Status!$T$13:$T$955,$M$2,QC_Status!$L$13:$L$955,$G$1,QC_Status!$E$13:$E$955,Summary!D3)</f>
        <v>0</v>
      </c>
      <c r="N3" s="356">
        <f>IF(F3&gt;0,M3/E3,"0"%)</f>
        <v>0</v>
      </c>
      <c r="O3" s="179">
        <f>SUMIFS('2D_LOG'!$BE$3:$BE$955,'2D_LOG'!$E$3:$E$955,D3,'2D_LOG'!$F$3:$F$955,"PQC")</f>
        <v>25</v>
      </c>
      <c r="P3" s="179">
        <f>SUMIFS('2D_LOG'!$BF$3:$BF$955,'2D_LOG'!$E$3:$E$955,D3,'2D_LOG'!$F$3:$F$955,"PQC")</f>
        <v>0</v>
      </c>
      <c r="Q3" s="178">
        <f>SUM(O3:P3)</f>
        <v>25</v>
      </c>
      <c r="R3" s="176">
        <f>COUNTIFS(QC_Status!$E$13:$E$955,D3,QC_Status!$L$13:$L$955,"PDQC")</f>
        <v>0</v>
      </c>
      <c r="S3" s="356">
        <f>IF(R3&gt;0,R3/E3,"0"%)</f>
        <v>0</v>
      </c>
      <c r="T3" s="177">
        <f>SUMIFS(QC_Status!$W$13:$W$955,QC_Status!$E$13:$E$955,D3,QC_Status!$L$13:$L$955,"PDQC")</f>
        <v>0</v>
      </c>
      <c r="U3" s="177">
        <f>SUMIFS(QC_Status!$V$13:$V$955,QC_Status!$E$13:$E$955,D3,QC_Status!$L$13:$L$955,$T$1)</f>
        <v>0</v>
      </c>
      <c r="V3" s="356">
        <f>IF(T3&gt;0,1-(T3/U3),"0"%)</f>
        <v>0</v>
      </c>
      <c r="W3" s="178">
        <f>COUNTIFS(QC_Status!$T$13:$T$955,$W$2,QC_Status!$L$13:$L$955,$T$1,QC_Status!$E$13:$E$955,D3)</f>
        <v>0</v>
      </c>
      <c r="X3" s="356">
        <f>IF(R3&gt;0,W3/E3,"0"%)</f>
        <v>0</v>
      </c>
      <c r="Y3" s="178">
        <f>COUNTIFS(QC_Status!$T$13:$T$955,$Y$2,QC_Status!$L$13:$L$955,$T$1,QC_Status!$E$13:$E$955,Summary!D3)</f>
        <v>0</v>
      </c>
      <c r="Z3" s="356">
        <f>IF(T3&gt;0,Y3/E3,"0"%)</f>
        <v>0</v>
      </c>
      <c r="AA3" s="179">
        <f>SUMIFS('2D_LOG'!$BE$3:$BE$955,'2D_LOG'!$E$3:$E$955,D3,'2D_LOG'!$F$3:$F$955,"PDQC")</f>
        <v>0</v>
      </c>
      <c r="AB3" s="179">
        <f>SUMIFS('2D_LOG'!$BF$3:$BF$955,'2D_LOG'!$E$3:$E$955,D3,'2D_LOG'!$F$3:$F$955,"PDQC")</f>
        <v>0</v>
      </c>
      <c r="AC3" s="178">
        <f>SUM(AA3:AB3)</f>
        <v>0</v>
      </c>
      <c r="AD3" s="311">
        <f>SUMIFS(QC_Status!AO13:AO736,QC_Status!E13:E736,D3)</f>
        <v>0</v>
      </c>
    </row>
    <row r="4" spans="1:30" x14ac:dyDescent="0.2">
      <c r="A4" s="85">
        <v>2</v>
      </c>
      <c r="B4" s="111">
        <f>QC_Status!E8</f>
        <v>2913</v>
      </c>
      <c r="C4" s="308">
        <f t="shared" ref="C4:C14" si="0">C3</f>
        <v>1</v>
      </c>
      <c r="D4" s="308">
        <f>'Er. Cd-Er. Cnt'!D4</f>
        <v>2</v>
      </c>
      <c r="E4" s="86">
        <f>COUNTIFS(QC_Status!E13:E955,D4,QC_Status!H13:H955,"C")</f>
        <v>0</v>
      </c>
      <c r="F4" s="86">
        <f>COUNTIFS(QC_Status!$E$13:$E$955,D4,QC_Status!$L$13:$L$955,"PQC")</f>
        <v>0</v>
      </c>
      <c r="G4" s="87">
        <f t="shared" ref="G4:G10" si="1">IF(F4&gt;0,F4/E4,"0"%)</f>
        <v>0</v>
      </c>
      <c r="H4" s="88">
        <f>SUMIFS(QC_Status!$W$13:$W$955,QC_Status!$E$13:$E$955,D4,QC_Status!$L$13:$L$955,"PQC")</f>
        <v>0</v>
      </c>
      <c r="I4" s="88">
        <f>SUMIFS(QC_Status!$V$13:$V$955,QC_Status!$E$13:$E$955,D4,QC_Status!$L$13:$L$955,$G$1)</f>
        <v>0</v>
      </c>
      <c r="J4" s="87">
        <f t="shared" ref="J4:J10" si="2">IF(H4&gt;0,1-(H4/I4),"0"%)</f>
        <v>0</v>
      </c>
      <c r="K4" s="89">
        <f>COUNTIFS(QC_Status!$T$13:$T$955,$K$2,QC_Status!$L$13:$L$955,$G$1,QC_Status!$E$13:$E$955,Summary!D4)</f>
        <v>0</v>
      </c>
      <c r="L4" s="87">
        <f t="shared" ref="L4:L10" si="3">IF(F4&gt;0,K4/E4,"0"%)</f>
        <v>0</v>
      </c>
      <c r="M4" s="89">
        <f>COUNTIFS(QC_Status!$T$13:$T$955,$M$2,QC_Status!$L$13:$L$955,$G$1,QC_Status!$E$13:$E$955,Summary!D4)</f>
        <v>0</v>
      </c>
      <c r="N4" s="87">
        <f t="shared" ref="N4:N10" si="4">IF(F4&gt;0,M4/E4,"0"%)</f>
        <v>0</v>
      </c>
      <c r="O4" s="90">
        <f>SUMIFS('2D_LOG'!$BE$3:$BE$955,'2D_LOG'!$E$3:$E$955,D4,'2D_LOG'!$F$3:$F$955,"PQC")</f>
        <v>0</v>
      </c>
      <c r="P4" s="90">
        <f>SUMIFS('2D_LOG'!$BF$3:$BF$955,'2D_LOG'!$E$3:$E$955,D4,'2D_LOG'!$F$3:$F$955,"PQC")</f>
        <v>0</v>
      </c>
      <c r="Q4" s="89">
        <f t="shared" ref="Q4:Q8" si="5">SUM(O4:P4)</f>
        <v>0</v>
      </c>
      <c r="R4" s="86">
        <f>COUNTIFS(QC_Status!$E$13:$E$955,D4,QC_Status!$L$13:$L$955,"PDQC")</f>
        <v>0</v>
      </c>
      <c r="S4" s="87">
        <f t="shared" ref="S4:S10" si="6">IF(R4&gt;0,R4/E4,"0"%)</f>
        <v>0</v>
      </c>
      <c r="T4" s="88">
        <f>SUMIFS(QC_Status!$W$13:$W$955,QC_Status!$E$13:$E$955,D4,QC_Status!$L$13:$L$955,"PDQC")</f>
        <v>0</v>
      </c>
      <c r="U4" s="88">
        <f>SUMIFS(QC_Status!$V$13:$V$955,QC_Status!$E$13:$E$955,D4,QC_Status!$L$13:$L$955,$T$1)</f>
        <v>0</v>
      </c>
      <c r="V4" s="87">
        <f t="shared" ref="V4:V10" si="7">IF(T4&gt;0,1-(T4/U4),"0"%)</f>
        <v>0</v>
      </c>
      <c r="W4" s="89">
        <f>COUNTIFS(QC_Status!$T$13:$T$955,$W$2,QC_Status!$L$13:$L$955,$T$1,QC_Status!$E$13:$E$955,D4)</f>
        <v>0</v>
      </c>
      <c r="X4" s="87">
        <f t="shared" ref="X4:X10" si="8">IF(R4&gt;0,W4/E4,"0"%)</f>
        <v>0</v>
      </c>
      <c r="Y4" s="89">
        <f>COUNTIFS(QC_Status!$T$13:$T$955,$Y$2,QC_Status!$L$13:$L$955,$T$1,QC_Status!$E$13:$E$955,Summary!D4)</f>
        <v>0</v>
      </c>
      <c r="Z4" s="87">
        <f t="shared" ref="Z4:Z10" si="9">IF(T4&gt;0,Y4/E4,"0"%)</f>
        <v>0</v>
      </c>
      <c r="AA4" s="90">
        <f>SUMIFS('2D_LOG'!$BE$3:$BE$955,'2D_LOG'!$E$3:$E$955,D4,'2D_LOG'!$F$3:$F$955,"PDQC")</f>
        <v>0</v>
      </c>
      <c r="AB4" s="90">
        <f>SUMIFS('2D_LOG'!$BF$3:$BF$955,'2D_LOG'!$E$3:$E$955,D4,'2D_LOG'!$F$3:$F$955,"PDQC")</f>
        <v>0</v>
      </c>
      <c r="AC4" s="89">
        <f t="shared" ref="AC4:AC8" si="10">SUM(AA4:AB4)</f>
        <v>0</v>
      </c>
      <c r="AD4" s="357">
        <f>SUMIFS(QC_Status!AO13:AO736,QC_Status!E13:E736,D4)</f>
        <v>0</v>
      </c>
    </row>
    <row r="5" spans="1:30" x14ac:dyDescent="0.2">
      <c r="A5" s="85">
        <v>3</v>
      </c>
      <c r="B5" s="111">
        <f>QC_Status!E8</f>
        <v>2913</v>
      </c>
      <c r="C5" s="308">
        <f t="shared" si="0"/>
        <v>1</v>
      </c>
      <c r="D5" s="308">
        <f>'Er. Cd-Er. Cnt'!D5</f>
        <v>3</v>
      </c>
      <c r="E5" s="86">
        <f>COUNTIFS(QC_Status!E13:E955,D5,QC_Status!H13:H955,"C")</f>
        <v>0</v>
      </c>
      <c r="F5" s="86">
        <f>COUNTIFS(QC_Status!$E$13:$E$955,D5,QC_Status!$L$13:$L$955,"PQC")</f>
        <v>0</v>
      </c>
      <c r="G5" s="87">
        <f t="shared" si="1"/>
        <v>0</v>
      </c>
      <c r="H5" s="88">
        <f>SUMIFS(QC_Status!$W$13:$W$955,QC_Status!$E$13:$E$955,D5,QC_Status!$L$13:$L$955,"PQC")</f>
        <v>0</v>
      </c>
      <c r="I5" s="88">
        <f>SUMIFS(QC_Status!$V$13:$V$955,QC_Status!$E$13:$E$955,D5,QC_Status!$L$13:$L$955,$G$1)</f>
        <v>0</v>
      </c>
      <c r="J5" s="87">
        <f t="shared" si="2"/>
        <v>0</v>
      </c>
      <c r="K5" s="89">
        <f>COUNTIFS(QC_Status!$T$13:$T$955,$K$2,QC_Status!$L$13:$L$955,$G$1,QC_Status!$E$13:$E$955,Summary!D5)</f>
        <v>0</v>
      </c>
      <c r="L5" s="87">
        <f t="shared" si="3"/>
        <v>0</v>
      </c>
      <c r="M5" s="89">
        <f>COUNTIFS(QC_Status!$T$13:$T$955,$M$2,QC_Status!$L$13:$L$955,$G$1,QC_Status!$E$13:$E$955,Summary!D5)</f>
        <v>0</v>
      </c>
      <c r="N5" s="87">
        <f t="shared" si="4"/>
        <v>0</v>
      </c>
      <c r="O5" s="90">
        <f>SUMIFS('2D_LOG'!$BE$3:$BE$955,'2D_LOG'!$E$3:$E$955,D5,'2D_LOG'!$F$3:$F$955,"PQC")</f>
        <v>0</v>
      </c>
      <c r="P5" s="90">
        <f>SUMIFS('2D_LOG'!$BF$3:$BF$955,'2D_LOG'!$E$3:$E$955,D5,'2D_LOG'!$F$3:$F$955,"PQC")</f>
        <v>0</v>
      </c>
      <c r="Q5" s="89">
        <f t="shared" si="5"/>
        <v>0</v>
      </c>
      <c r="R5" s="86">
        <f>COUNTIFS(QC_Status!$E$13:$E$955,D5,QC_Status!$L$13:$L$955,"PDQC")</f>
        <v>0</v>
      </c>
      <c r="S5" s="87">
        <f t="shared" si="6"/>
        <v>0</v>
      </c>
      <c r="T5" s="88">
        <f>SUMIFS(QC_Status!$W$13:$W$955,QC_Status!$E$13:$E$955,D5,QC_Status!$L$13:$L$955,"PDQC")</f>
        <v>0</v>
      </c>
      <c r="U5" s="88">
        <f>SUMIFS(QC_Status!$V$13:$V$955,QC_Status!$E$13:$E$955,D5,QC_Status!$L$13:$L$955,$T$1)</f>
        <v>0</v>
      </c>
      <c r="V5" s="87">
        <f t="shared" si="7"/>
        <v>0</v>
      </c>
      <c r="W5" s="89">
        <f>COUNTIFS(QC_Status!$T$13:$T$955,$W$2,QC_Status!$L$13:$L$955,$T$1,QC_Status!$E$13:$E$955,D5)</f>
        <v>0</v>
      </c>
      <c r="X5" s="87">
        <f t="shared" si="8"/>
        <v>0</v>
      </c>
      <c r="Y5" s="89">
        <f>COUNTIFS(QC_Status!$T$13:$T$955,$Y$2,QC_Status!$L$13:$L$955,$T$1,QC_Status!$E$13:$E$955,Summary!D5)</f>
        <v>0</v>
      </c>
      <c r="Z5" s="87">
        <f t="shared" si="9"/>
        <v>0</v>
      </c>
      <c r="AA5" s="90">
        <f>SUMIFS('2D_LOG'!$BE$3:$BE$955,'2D_LOG'!$E$3:$E$955,D5,'2D_LOG'!$F$3:$F$955,"PDQC")</f>
        <v>0</v>
      </c>
      <c r="AB5" s="90">
        <f>SUMIFS('2D_LOG'!$BF$3:$BF$955,'2D_LOG'!$E$3:$E$955,D5,'2D_LOG'!$F$3:$F$955,"PDQC")</f>
        <v>0</v>
      </c>
      <c r="AC5" s="89">
        <f t="shared" si="10"/>
        <v>0</v>
      </c>
      <c r="AD5" s="357">
        <f>SUMIFS(QC_Status!AO13:AO736,QC_Status!E13:E736,D5)</f>
        <v>0</v>
      </c>
    </row>
    <row r="6" spans="1:30" x14ac:dyDescent="0.2">
      <c r="A6" s="85">
        <v>4</v>
      </c>
      <c r="B6" s="111">
        <f>QC_Status!E8</f>
        <v>2913</v>
      </c>
      <c r="C6" s="308">
        <f t="shared" si="0"/>
        <v>1</v>
      </c>
      <c r="D6" s="308">
        <f>'Er. Cd-Er. Cnt'!D6</f>
        <v>4</v>
      </c>
      <c r="E6" s="86">
        <f>COUNTIFS(QC_Status!E13:E955,D6,QC_Status!H13:H955,"C")</f>
        <v>0</v>
      </c>
      <c r="F6" s="86">
        <f>COUNTIFS(QC_Status!$E$13:$E$955,D6,QC_Status!$L$13:$L$955,"PQC")</f>
        <v>0</v>
      </c>
      <c r="G6" s="87">
        <f t="shared" si="1"/>
        <v>0</v>
      </c>
      <c r="H6" s="88">
        <f>SUMIFS(QC_Status!$W$13:$W$955,QC_Status!$E$13:$E$955,D6,QC_Status!$L$13:$L$955,"PQC")</f>
        <v>0</v>
      </c>
      <c r="I6" s="88">
        <f>SUMIFS(QC_Status!$V$13:$V$955,QC_Status!$E$13:$E$955,D6,QC_Status!$L$13:$L$955,$G$1)</f>
        <v>0</v>
      </c>
      <c r="J6" s="87">
        <f t="shared" si="2"/>
        <v>0</v>
      </c>
      <c r="K6" s="89">
        <f>COUNTIFS(QC_Status!$T$13:$T$955,$K$2,QC_Status!$L$13:$L$955,$G$1,QC_Status!$E$13:$E$955,Summary!D6)</f>
        <v>0</v>
      </c>
      <c r="L6" s="87">
        <f t="shared" si="3"/>
        <v>0</v>
      </c>
      <c r="M6" s="89">
        <f>COUNTIFS(QC_Status!$T$13:$T$955,$M$2,QC_Status!$L$13:$L$955,$G$1,QC_Status!$E$13:$E$955,Summary!D6)</f>
        <v>0</v>
      </c>
      <c r="N6" s="87">
        <f t="shared" si="4"/>
        <v>0</v>
      </c>
      <c r="O6" s="90">
        <f>SUMIFS('2D_LOG'!$BE$3:$BE$955,'2D_LOG'!$E$3:$E$955,D6,'2D_LOG'!$F$3:$F$955,"PQC")</f>
        <v>0</v>
      </c>
      <c r="P6" s="90">
        <f>SUMIFS('2D_LOG'!$BF$3:$BF$955,'2D_LOG'!$E$3:$E$955,D6,'2D_LOG'!$F$3:$F$955,"PQC")</f>
        <v>0</v>
      </c>
      <c r="Q6" s="89">
        <f t="shared" si="5"/>
        <v>0</v>
      </c>
      <c r="R6" s="86">
        <f>COUNTIFS(QC_Status!$E$13:$E$955,D6,QC_Status!$L$13:$L$955,"PDQC")</f>
        <v>0</v>
      </c>
      <c r="S6" s="87">
        <f t="shared" si="6"/>
        <v>0</v>
      </c>
      <c r="T6" s="88">
        <f>SUMIFS(QC_Status!$W$13:$W$955,QC_Status!$E$13:$E$955,D6,QC_Status!$L$13:$L$955,"PDQC")</f>
        <v>0</v>
      </c>
      <c r="U6" s="88">
        <f>SUMIFS(QC_Status!$V$13:$V$955,QC_Status!$E$13:$E$955,D6,QC_Status!$L$13:$L$955,$T$1)</f>
        <v>0</v>
      </c>
      <c r="V6" s="87">
        <f t="shared" si="7"/>
        <v>0</v>
      </c>
      <c r="W6" s="89">
        <f>COUNTIFS(QC_Status!$T$13:$T$955,$W$2,QC_Status!$L$13:$L$955,$T$1,QC_Status!$E$13:$E$955,D6)</f>
        <v>0</v>
      </c>
      <c r="X6" s="87">
        <f t="shared" si="8"/>
        <v>0</v>
      </c>
      <c r="Y6" s="89">
        <f>COUNTIFS(QC_Status!$T$13:$T$955,$Y$2,QC_Status!$L$13:$L$955,$T$1,QC_Status!$E$13:$E$955,Summary!D6)</f>
        <v>0</v>
      </c>
      <c r="Z6" s="87">
        <f t="shared" si="9"/>
        <v>0</v>
      </c>
      <c r="AA6" s="90">
        <f>SUMIFS('2D_LOG'!$BE$3:$BE$955,'2D_LOG'!$E$3:$E$955,D6,'2D_LOG'!$F$3:$F$955,"PDQC")</f>
        <v>0</v>
      </c>
      <c r="AB6" s="90">
        <f>SUMIFS('2D_LOG'!$BF$3:$BF$955,'2D_LOG'!$E$3:$E$955,D6,'2D_LOG'!$F$3:$F$955,"PDQC")</f>
        <v>0</v>
      </c>
      <c r="AC6" s="89">
        <f t="shared" si="10"/>
        <v>0</v>
      </c>
      <c r="AD6" s="357">
        <f>SUMIFS(QC_Status!AO13:AO736,QC_Status!E13:E736,D6)</f>
        <v>0</v>
      </c>
    </row>
    <row r="7" spans="1:30" x14ac:dyDescent="0.2">
      <c r="A7" s="85">
        <v>5</v>
      </c>
      <c r="B7" s="111">
        <f>QC_Status!E8</f>
        <v>2913</v>
      </c>
      <c r="C7" s="308">
        <f t="shared" si="0"/>
        <v>1</v>
      </c>
      <c r="D7" s="308">
        <f>'Er. Cd-Er. Cnt'!D7</f>
        <v>5</v>
      </c>
      <c r="E7" s="86">
        <f>COUNTIFS(QC_Status!E13:E955,D7,QC_Status!H13:H955,"C")</f>
        <v>0</v>
      </c>
      <c r="F7" s="86">
        <f>COUNTIFS(QC_Status!$E$13:$E$955,D7,QC_Status!$L$13:$L$955,"PQC")</f>
        <v>0</v>
      </c>
      <c r="G7" s="87">
        <f t="shared" si="1"/>
        <v>0</v>
      </c>
      <c r="H7" s="88">
        <f>SUMIFS(QC_Status!$W$13:$W$955,QC_Status!$E$13:$E$955,D7,QC_Status!$L$13:$L$955,"PQC")</f>
        <v>0</v>
      </c>
      <c r="I7" s="88">
        <f>SUMIFS(QC_Status!$V$13:$V$955,QC_Status!$E$13:$E$955,D7,QC_Status!$L$13:$L$955,$G$1)</f>
        <v>0</v>
      </c>
      <c r="J7" s="87">
        <f t="shared" si="2"/>
        <v>0</v>
      </c>
      <c r="K7" s="89">
        <f>COUNTIFS(QC_Status!$T$13:$T$955,$K$2,QC_Status!$L$13:$L$955,$G$1,QC_Status!$E$13:$E$955,Summary!D7)</f>
        <v>0</v>
      </c>
      <c r="L7" s="87">
        <f t="shared" si="3"/>
        <v>0</v>
      </c>
      <c r="M7" s="89">
        <f>COUNTIFS(QC_Status!$T$13:$T$955,$M$2,QC_Status!$L$13:$L$955,$G$1,QC_Status!$E$13:$E$955,Summary!D7)</f>
        <v>0</v>
      </c>
      <c r="N7" s="87">
        <f t="shared" si="4"/>
        <v>0</v>
      </c>
      <c r="O7" s="90">
        <f>SUMIFS('2D_LOG'!$BE$3:$BE$955,'2D_LOG'!$E$3:$E$955,D7,'2D_LOG'!$F$3:$F$955,"PQC")</f>
        <v>0</v>
      </c>
      <c r="P7" s="90">
        <f>SUMIFS('2D_LOG'!$BF$3:$BF$955,'2D_LOG'!$E$3:$E$955,D7,'2D_LOG'!$F$3:$F$955,"PQC")</f>
        <v>0</v>
      </c>
      <c r="Q7" s="89">
        <f t="shared" si="5"/>
        <v>0</v>
      </c>
      <c r="R7" s="86">
        <f>COUNTIFS(QC_Status!$E$13:$E$955,D7,QC_Status!$L$13:$L$955,"PDQC")</f>
        <v>0</v>
      </c>
      <c r="S7" s="87">
        <f t="shared" si="6"/>
        <v>0</v>
      </c>
      <c r="T7" s="88">
        <f>SUMIFS(QC_Status!$W$13:$W$955,QC_Status!$E$13:$E$955,D7,QC_Status!$L$13:$L$955,"PDQC")</f>
        <v>0</v>
      </c>
      <c r="U7" s="88">
        <f>SUMIFS(QC_Status!$V$13:$V$955,QC_Status!$E$13:$E$955,D7,QC_Status!$L$13:$L$955,$T$1)</f>
        <v>0</v>
      </c>
      <c r="V7" s="87">
        <f t="shared" si="7"/>
        <v>0</v>
      </c>
      <c r="W7" s="89">
        <f>COUNTIFS(QC_Status!$T$13:$T$955,$W$2,QC_Status!$L$13:$L$955,$T$1,QC_Status!$E$13:$E$955,D7)</f>
        <v>0</v>
      </c>
      <c r="X7" s="87">
        <f t="shared" si="8"/>
        <v>0</v>
      </c>
      <c r="Y7" s="89">
        <f>COUNTIFS(QC_Status!$T$13:$T$955,$Y$2,QC_Status!$L$13:$L$955,$T$1,QC_Status!$E$13:$E$955,Summary!D7)</f>
        <v>0</v>
      </c>
      <c r="Z7" s="87">
        <f t="shared" si="9"/>
        <v>0</v>
      </c>
      <c r="AA7" s="90">
        <f>SUMIFS('2D_LOG'!$BE$3:$BE$955,'2D_LOG'!$E$3:$E$955,D7,'2D_LOG'!$F$3:$F$955,"PDQC")</f>
        <v>0</v>
      </c>
      <c r="AB7" s="90">
        <f>SUMIFS('2D_LOG'!$BF$3:$BF$955,'2D_LOG'!$E$3:$E$955,D7,'2D_LOG'!$F$3:$F$955,"PDQC")</f>
        <v>0</v>
      </c>
      <c r="AC7" s="89">
        <f t="shared" si="10"/>
        <v>0</v>
      </c>
      <c r="AD7" s="357">
        <f>SUMIFS(QC_Status!AO13:AO736,QC_Status!E13:E736,D7)</f>
        <v>0</v>
      </c>
    </row>
    <row r="8" spans="1:30" x14ac:dyDescent="0.2">
      <c r="A8" s="85">
        <v>6</v>
      </c>
      <c r="B8" s="111">
        <f>QC_Status!E8</f>
        <v>2913</v>
      </c>
      <c r="C8" s="308">
        <f t="shared" si="0"/>
        <v>1</v>
      </c>
      <c r="D8" s="308">
        <f>'Er. Cd-Er. Cnt'!D8</f>
        <v>6</v>
      </c>
      <c r="E8" s="86">
        <f>COUNTIFS(QC_Status!E13:E955,D8,QC_Status!H13:H955,"C")</f>
        <v>0</v>
      </c>
      <c r="F8" s="86">
        <f>COUNTIFS(QC_Status!$E$13:$E$955,D8,QC_Status!$L$13:$L$955,"PQC")</f>
        <v>0</v>
      </c>
      <c r="G8" s="87">
        <f t="shared" si="1"/>
        <v>0</v>
      </c>
      <c r="H8" s="88">
        <f>SUMIFS(QC_Status!$W$13:$W$955,QC_Status!$E$13:$E$955,D8,QC_Status!$L$13:$L$955,"PQC")</f>
        <v>0</v>
      </c>
      <c r="I8" s="88">
        <f>SUMIFS(QC_Status!$V$13:$V$955,QC_Status!$E$13:$E$955,D8,QC_Status!$L$13:$L$955,$G$1)</f>
        <v>0</v>
      </c>
      <c r="J8" s="87">
        <f t="shared" si="2"/>
        <v>0</v>
      </c>
      <c r="K8" s="89">
        <f>COUNTIFS(QC_Status!$T$13:$T$955,$K$2,QC_Status!$L$13:$L$955,$G$1,QC_Status!$E$13:$E$955,Summary!D8)</f>
        <v>0</v>
      </c>
      <c r="L8" s="87">
        <f t="shared" si="3"/>
        <v>0</v>
      </c>
      <c r="M8" s="89">
        <f>COUNTIFS(QC_Status!$T$13:$T$955,$M$2,QC_Status!$L$13:$L$955,$G$1,QC_Status!$E$13:$E$955,Summary!D8)</f>
        <v>0</v>
      </c>
      <c r="N8" s="87">
        <f t="shared" si="4"/>
        <v>0</v>
      </c>
      <c r="O8" s="90">
        <f>SUMIFS('2D_LOG'!$BE$3:$BE$955,'2D_LOG'!$E$3:$E$955,D8,'2D_LOG'!$F$3:$F$955,"PQC")</f>
        <v>0</v>
      </c>
      <c r="P8" s="90">
        <f>SUMIFS('2D_LOG'!$BF$3:$BF$955,'2D_LOG'!$E$3:$E$955,D8,'2D_LOG'!$F$3:$F$955,"PQC")</f>
        <v>0</v>
      </c>
      <c r="Q8" s="89">
        <f t="shared" si="5"/>
        <v>0</v>
      </c>
      <c r="R8" s="86">
        <f>COUNTIFS(QC_Status!$E$13:$E$955,D8,QC_Status!$L$13:$L$955,"PDQC")</f>
        <v>0</v>
      </c>
      <c r="S8" s="87">
        <f t="shared" si="6"/>
        <v>0</v>
      </c>
      <c r="T8" s="88">
        <f>SUMIFS(QC_Status!$W$13:$W$955,QC_Status!$E$13:$E$955,D8,QC_Status!$L$13:$L$955,"PDQC")</f>
        <v>0</v>
      </c>
      <c r="U8" s="88">
        <f>SUMIFS(QC_Status!$V$13:$V$955,QC_Status!$E$13:$E$955,D8,QC_Status!$L$13:$L$955,$T$1)</f>
        <v>0</v>
      </c>
      <c r="V8" s="87">
        <f t="shared" si="7"/>
        <v>0</v>
      </c>
      <c r="W8" s="89">
        <f>COUNTIFS(QC_Status!$T$13:$T$955,$W$2,QC_Status!$L$13:$L$955,$T$1,QC_Status!$E$13:$E$955,D8)</f>
        <v>0</v>
      </c>
      <c r="X8" s="87">
        <f t="shared" si="8"/>
        <v>0</v>
      </c>
      <c r="Y8" s="89">
        <f>COUNTIFS(QC_Status!$T$13:$T$955,$Y$2,QC_Status!$L$13:$L$955,$T$1,QC_Status!$E$13:$E$955,Summary!D8)</f>
        <v>0</v>
      </c>
      <c r="Z8" s="87">
        <f t="shared" si="9"/>
        <v>0</v>
      </c>
      <c r="AA8" s="90">
        <f>SUMIFS('2D_LOG'!$BE$3:$BE$955,'2D_LOG'!$E$3:$E$955,D8,'2D_LOG'!$F$3:$F$955,"PDQC")</f>
        <v>0</v>
      </c>
      <c r="AB8" s="90">
        <f>SUMIFS('2D_LOG'!$BF$3:$BF$955,'2D_LOG'!$E$3:$E$955,D8,'2D_LOG'!$F$3:$F$955,"PDQC")</f>
        <v>0</v>
      </c>
      <c r="AC8" s="89">
        <f t="shared" si="10"/>
        <v>0</v>
      </c>
      <c r="AD8" s="357">
        <f>SUMIFS(QC_Status!AO13:AO736,QC_Status!E13:E736,D8)</f>
        <v>0</v>
      </c>
    </row>
    <row r="9" spans="1:30" x14ac:dyDescent="0.2">
      <c r="A9" s="85">
        <v>7</v>
      </c>
      <c r="B9" s="111">
        <f>QC_Status!E8</f>
        <v>2913</v>
      </c>
      <c r="C9" s="308">
        <f t="shared" si="0"/>
        <v>1</v>
      </c>
      <c r="D9" s="308">
        <f>'Er. Cd-Er. Cnt'!D9</f>
        <v>7</v>
      </c>
      <c r="E9" s="86">
        <f>COUNTIFS(QC_Status!E13:E955,D9,QC_Status!H13:H955,"C")</f>
        <v>0</v>
      </c>
      <c r="F9" s="86">
        <f>COUNTIFS(QC_Status!$E$13:$E$955,D9,QC_Status!$L$13:$L$955,"PQC")</f>
        <v>0</v>
      </c>
      <c r="G9" s="87">
        <f t="shared" si="1"/>
        <v>0</v>
      </c>
      <c r="H9" s="88">
        <f>SUMIFS(QC_Status!$W$13:$W$955,QC_Status!$E$13:$E$955,D9,QC_Status!$L$13:$L$955,"PQC")</f>
        <v>0</v>
      </c>
      <c r="I9" s="88">
        <f>SUMIFS(QC_Status!$V$13:$V$955,QC_Status!$E$13:$E$955,D9,QC_Status!$L$13:$L$955,$G$1)</f>
        <v>0</v>
      </c>
      <c r="J9" s="87">
        <f t="shared" si="2"/>
        <v>0</v>
      </c>
      <c r="K9" s="89">
        <f>COUNTIFS(QC_Status!$T$13:$T$955,$K$2,QC_Status!$L$13:$L$955,$G$1,QC_Status!$E$13:$E$955,Summary!D9)</f>
        <v>0</v>
      </c>
      <c r="L9" s="87">
        <f t="shared" si="3"/>
        <v>0</v>
      </c>
      <c r="M9" s="89">
        <f>COUNTIFS(QC_Status!$T$13:$T$955,$M$2,QC_Status!$L$13:$L$955,$G$1,QC_Status!$E$13:$E$955,Summary!D9)</f>
        <v>0</v>
      </c>
      <c r="N9" s="87">
        <f t="shared" si="4"/>
        <v>0</v>
      </c>
      <c r="O9" s="90">
        <f>SUMIFS('2D_LOG'!$BE$3:$BE$955,'2D_LOG'!$E$3:$E$955,D9,'2D_LOG'!$F$3:$F$955,"PQC")</f>
        <v>0</v>
      </c>
      <c r="P9" s="90">
        <f>SUMIFS('2D_LOG'!$BF$3:$BF$955,'2D_LOG'!$E$3:$E$955,D9,'2D_LOG'!$F$3:$F$955,"PQC")</f>
        <v>0</v>
      </c>
      <c r="Q9" s="89">
        <f t="shared" ref="Q9" si="11">SUM(O9:P9)</f>
        <v>0</v>
      </c>
      <c r="R9" s="86">
        <f>COUNTIFS(QC_Status!$E$13:$E$955,D9,QC_Status!$L$13:$L$955,"PDQC")</f>
        <v>0</v>
      </c>
      <c r="S9" s="87">
        <f t="shared" si="6"/>
        <v>0</v>
      </c>
      <c r="T9" s="88">
        <f>SUMIFS(QC_Status!$W$13:$W$955,QC_Status!$E$13:$E$955,D9,QC_Status!$L$13:$L$955,"PDQC")</f>
        <v>0</v>
      </c>
      <c r="U9" s="88">
        <f>SUMIFS(QC_Status!$V$13:$V$955,QC_Status!$E$13:$E$955,D9,QC_Status!$L$13:$L$955,$T$1)</f>
        <v>0</v>
      </c>
      <c r="V9" s="87">
        <f t="shared" si="7"/>
        <v>0</v>
      </c>
      <c r="W9" s="89">
        <f>COUNTIFS(QC_Status!$T$13:$T$955,$W$2,QC_Status!$L$13:$L$955,$T$1,QC_Status!$E$13:$E$955,D9)</f>
        <v>0</v>
      </c>
      <c r="X9" s="87">
        <f t="shared" si="8"/>
        <v>0</v>
      </c>
      <c r="Y9" s="89">
        <f>COUNTIFS(QC_Status!$T$13:$T$955,$Y$2,QC_Status!$L$13:$L$955,$T$1,QC_Status!$E$13:$E$955,Summary!D9)</f>
        <v>0</v>
      </c>
      <c r="Z9" s="87">
        <f t="shared" si="9"/>
        <v>0</v>
      </c>
      <c r="AA9" s="90">
        <f>SUMIFS('2D_LOG'!$BE$3:$BE$955,'2D_LOG'!$E$3:$E$955,D9,'2D_LOG'!$F$3:$F$955,"PDQC")</f>
        <v>0</v>
      </c>
      <c r="AB9" s="90">
        <f>SUMIFS('2D_LOG'!$BF$3:$BF$955,'2D_LOG'!$E$3:$E$955,D9,'2D_LOG'!$F$3:$F$955,"PDQC")</f>
        <v>0</v>
      </c>
      <c r="AC9" s="89">
        <f t="shared" ref="AC9" si="12">SUM(AA9:AB9)</f>
        <v>0</v>
      </c>
      <c r="AD9" s="357">
        <f>SUMIFS(QC_Status!AO13:AO737,QC_Status!E13:E737,D9)</f>
        <v>0</v>
      </c>
    </row>
    <row r="10" spans="1:30" x14ac:dyDescent="0.2">
      <c r="A10" s="85">
        <v>8</v>
      </c>
      <c r="B10" s="111">
        <f>QC_Status!E8</f>
        <v>2913</v>
      </c>
      <c r="C10" s="308">
        <f t="shared" si="0"/>
        <v>1</v>
      </c>
      <c r="D10" s="308">
        <f>'Er. Cd-Er. Cnt'!D10</f>
        <v>8</v>
      </c>
      <c r="E10" s="86">
        <f>COUNTIFS(QC_Status!E13:E955,D10,QC_Status!H13:H955,"C")</f>
        <v>0</v>
      </c>
      <c r="F10" s="86">
        <f>COUNTIFS(QC_Status!$E$13:$E$955,D10,QC_Status!$L$13:$L$955,"PQC")</f>
        <v>0</v>
      </c>
      <c r="G10" s="87">
        <f t="shared" si="1"/>
        <v>0</v>
      </c>
      <c r="H10" s="88">
        <f>SUMIFS(QC_Status!$W$13:$W$955,QC_Status!$E$13:$E$955,D10,QC_Status!$L$13:$L$955,"PQC")</f>
        <v>0</v>
      </c>
      <c r="I10" s="88">
        <f>SUMIFS(QC_Status!$V$13:$V$955,QC_Status!$E$13:$E$955,D10,QC_Status!$L$13:$L$955,$G$1)</f>
        <v>0</v>
      </c>
      <c r="J10" s="87">
        <f t="shared" si="2"/>
        <v>0</v>
      </c>
      <c r="K10" s="89">
        <f>COUNTIFS(QC_Status!$T$13:$T$955,$K$2,QC_Status!$L$13:$L$955,$G$1,QC_Status!$E$13:$E$955,Summary!D10)</f>
        <v>0</v>
      </c>
      <c r="L10" s="87">
        <f t="shared" si="3"/>
        <v>0</v>
      </c>
      <c r="M10" s="89">
        <f>COUNTIFS(QC_Status!$T$13:$T$955,$M$2,QC_Status!$L$13:$L$955,$G$1,QC_Status!$E$13:$E$955,Summary!D10)</f>
        <v>0</v>
      </c>
      <c r="N10" s="87">
        <f t="shared" si="4"/>
        <v>0</v>
      </c>
      <c r="O10" s="90">
        <f>SUMIFS('2D_LOG'!$BE$3:$BE$955,'2D_LOG'!$E$3:$E$955,D10,'2D_LOG'!$F$3:$F$955,"PQC")</f>
        <v>0</v>
      </c>
      <c r="P10" s="90">
        <f>SUMIFS('2D_LOG'!$BF$3:$BF$955,'2D_LOG'!$E$3:$E$955,D10,'2D_LOG'!$F$3:$F$955,"PQC")</f>
        <v>0</v>
      </c>
      <c r="Q10" s="89">
        <f t="shared" ref="Q10" si="13">SUM(O10:P10)</f>
        <v>0</v>
      </c>
      <c r="R10" s="86">
        <f>COUNTIFS(QC_Status!$E$13:$E$955,D10,QC_Status!$L$13:$L$955,"PDQC")</f>
        <v>0</v>
      </c>
      <c r="S10" s="87">
        <f t="shared" si="6"/>
        <v>0</v>
      </c>
      <c r="T10" s="88">
        <f>SUMIFS(QC_Status!$W$13:$W$955,QC_Status!$E$13:$E$955,D10,QC_Status!$L$13:$L$955,"PDQC")</f>
        <v>0</v>
      </c>
      <c r="U10" s="88">
        <f>SUMIFS(QC_Status!$V$13:$V$955,QC_Status!$E$13:$E$955,D10,QC_Status!$L$13:$L$955,$T$1)</f>
        <v>0</v>
      </c>
      <c r="V10" s="87">
        <f t="shared" si="7"/>
        <v>0</v>
      </c>
      <c r="W10" s="89">
        <f>COUNTIFS(QC_Status!$T$13:$T$955,$W$2,QC_Status!$L$13:$L$955,$T$1,QC_Status!$E$13:$E$955,D10)</f>
        <v>0</v>
      </c>
      <c r="X10" s="87">
        <f t="shared" si="8"/>
        <v>0</v>
      </c>
      <c r="Y10" s="89">
        <f>COUNTIFS(QC_Status!$T$13:$T$955,$Y$2,QC_Status!$L$13:$L$955,$T$1,QC_Status!$E$13:$E$955,Summary!D10)</f>
        <v>0</v>
      </c>
      <c r="Z10" s="87">
        <f t="shared" si="9"/>
        <v>0</v>
      </c>
      <c r="AA10" s="90">
        <f>SUMIFS('2D_LOG'!$BE$3:$BE$955,'2D_LOG'!$E$3:$E$955,D10,'2D_LOG'!$F$3:$F$955,"PDQC")</f>
        <v>0</v>
      </c>
      <c r="AB10" s="90">
        <f>SUMIFS('2D_LOG'!$BF$3:$BF$955,'2D_LOG'!$E$3:$E$955,D10,'2D_LOG'!$F$3:$F$955,"PDQC")</f>
        <v>0</v>
      </c>
      <c r="AC10" s="89">
        <f t="shared" ref="AC10" si="14">SUM(AA10:AB10)</f>
        <v>0</v>
      </c>
      <c r="AD10" s="357">
        <f>SUMIFS(QC_Status!AO13:AO738,QC_Status!E13:E738,D10)</f>
        <v>0</v>
      </c>
    </row>
    <row r="11" spans="1:30" x14ac:dyDescent="0.2">
      <c r="A11" s="85">
        <v>9</v>
      </c>
      <c r="B11" s="354">
        <f>QC_Status!E8</f>
        <v>2913</v>
      </c>
      <c r="C11" s="308">
        <f t="shared" si="0"/>
        <v>1</v>
      </c>
      <c r="D11" s="308">
        <f>'Er. Cd-Er. Cnt'!D11</f>
        <v>9</v>
      </c>
      <c r="E11" s="86">
        <f>COUNTIFS(QC_Status!E13:E956,D11,QC_Status!H13:H956,"C")</f>
        <v>0</v>
      </c>
      <c r="F11" s="86">
        <f>COUNTIFS(QC_Status!$E$13:$E$955,D11,QC_Status!$L$13:$L$955,"PQC")</f>
        <v>0</v>
      </c>
      <c r="G11" s="87">
        <f t="shared" ref="G11:G14" si="15">IF(F11&gt;0,F11/E11,"0"%)</f>
        <v>0</v>
      </c>
      <c r="H11" s="88">
        <f>SUMIFS(QC_Status!$W$13:$W$955,QC_Status!$E$13:$E$955,D11,QC_Status!$L$13:$L$955,"PQC")</f>
        <v>0</v>
      </c>
      <c r="I11" s="88">
        <f>SUMIFS(QC_Status!$V$13:$V$955,QC_Status!$E$13:$E$955,D11,QC_Status!$L$13:$L$955,$G$1)</f>
        <v>0</v>
      </c>
      <c r="J11" s="87">
        <f t="shared" ref="J11:J14" si="16">IF(H11&gt;0,1-(H11/I11),"0"%)</f>
        <v>0</v>
      </c>
      <c r="K11" s="89">
        <f>COUNTIFS(QC_Status!$T$13:$T$955,$K$2,QC_Status!$L$13:$L$955,$G$1,QC_Status!$E$13:$E$955,Summary!D11)</f>
        <v>0</v>
      </c>
      <c r="L11" s="87">
        <f t="shared" ref="L11:L14" si="17">IF(F11&gt;0,K11/E11,"0"%)</f>
        <v>0</v>
      </c>
      <c r="M11" s="89">
        <f>COUNTIFS(QC_Status!$T$13:$T$955,$M$2,QC_Status!$L$13:$L$955,$G$1,QC_Status!$E$13:$E$955,Summary!D11)</f>
        <v>0</v>
      </c>
      <c r="N11" s="87">
        <f t="shared" ref="N11:N14" si="18">IF(F11&gt;0,M11/E11,"0"%)</f>
        <v>0</v>
      </c>
      <c r="O11" s="90">
        <f>SUMIFS('2D_LOG'!$BE$3:$BE$955,'2D_LOG'!$E$3:$E$955,D11,'2D_LOG'!$F$3:$F$955,"PQC")</f>
        <v>0</v>
      </c>
      <c r="P11" s="90">
        <f>SUMIFS('2D_LOG'!$BF$3:$BF$955,'2D_LOG'!$E$3:$E$955,D11,'2D_LOG'!$F$3:$F$955,"PQC")</f>
        <v>0</v>
      </c>
      <c r="Q11" s="89">
        <f t="shared" ref="Q11:Q14" si="19">SUM(O11:P11)</f>
        <v>0</v>
      </c>
      <c r="R11" s="86">
        <f>COUNTIFS(QC_Status!$E$13:$E$955,D11,QC_Status!$L$13:$L$955,"PDQC")</f>
        <v>0</v>
      </c>
      <c r="S11" s="87">
        <f t="shared" ref="S11:S14" si="20">IF(R11&gt;0,R11/E11,"0"%)</f>
        <v>0</v>
      </c>
      <c r="T11" s="88">
        <f>SUMIFS(QC_Status!$W$13:$W$955,QC_Status!$E$13:$E$955,D11,QC_Status!$L$13:$L$955,"PDQC")</f>
        <v>0</v>
      </c>
      <c r="U11" s="88">
        <f>SUMIFS(QC_Status!$V$13:$V$955,QC_Status!$E$13:$E$955,D11,QC_Status!$L$13:$L$955,$T$1)</f>
        <v>0</v>
      </c>
      <c r="V11" s="87">
        <f t="shared" ref="V11:V14" si="21">IF(T11&gt;0,1-(T11/U11),"0"%)</f>
        <v>0</v>
      </c>
      <c r="W11" s="89">
        <f>COUNTIFS(QC_Status!$T$13:$T$955,$W$2,QC_Status!$L$13:$L$955,$T$1,QC_Status!$E$13:$E$955,D11)</f>
        <v>0</v>
      </c>
      <c r="X11" s="87">
        <f t="shared" ref="X11:X14" si="22">IF(R11&gt;0,W11/E11,"0"%)</f>
        <v>0</v>
      </c>
      <c r="Y11" s="89">
        <f>COUNTIFS(QC_Status!$T$13:$T$955,$Y$2,QC_Status!$L$13:$L$955,$T$1,QC_Status!$E$13:$E$955,Summary!D11)</f>
        <v>0</v>
      </c>
      <c r="Z11" s="87">
        <f t="shared" ref="Z11:Z14" si="23">IF(T11&gt;0,Y11/E11,"0"%)</f>
        <v>0</v>
      </c>
      <c r="AA11" s="90">
        <f>SUMIFS('2D_LOG'!$BE$3:$BE$955,'2D_LOG'!$E$3:$E$955,D11,'2D_LOG'!$F$3:$F$955,"PDQC")</f>
        <v>0</v>
      </c>
      <c r="AB11" s="90">
        <f>SUMIFS('2D_LOG'!$BF$3:$BF$955,'2D_LOG'!$E$3:$E$955,D11,'2D_LOG'!$F$3:$F$955,"PDQC")</f>
        <v>0</v>
      </c>
      <c r="AC11" s="89">
        <f t="shared" ref="AC11:AC14" si="24">SUM(AA11:AB11)</f>
        <v>0</v>
      </c>
      <c r="AD11" s="357">
        <f>SUMIFS(QC_Status!AO13:AO739,QC_Status!E13:E739,D11)</f>
        <v>0</v>
      </c>
    </row>
    <row r="12" spans="1:30" x14ac:dyDescent="0.2">
      <c r="A12" s="85">
        <v>10</v>
      </c>
      <c r="B12" s="354">
        <f>QC_Status!E8</f>
        <v>2913</v>
      </c>
      <c r="C12" s="308">
        <f t="shared" si="0"/>
        <v>1</v>
      </c>
      <c r="D12" s="308">
        <f>'Er. Cd-Er. Cnt'!D12</f>
        <v>10</v>
      </c>
      <c r="E12" s="86">
        <f>COUNTIFS(QC_Status!E13:E957,D12,QC_Status!H13:H957,"C")</f>
        <v>0</v>
      </c>
      <c r="F12" s="86">
        <f>COUNTIFS(QC_Status!$E$13:$E$955,D12,QC_Status!$L$13:$L$955,"PQC")</f>
        <v>0</v>
      </c>
      <c r="G12" s="87">
        <f t="shared" si="15"/>
        <v>0</v>
      </c>
      <c r="H12" s="88">
        <f>SUMIFS(QC_Status!$W$13:$W$955,QC_Status!$E$13:$E$955,D12,QC_Status!$L$13:$L$955,"PQC")</f>
        <v>0</v>
      </c>
      <c r="I12" s="88">
        <f>SUMIFS(QC_Status!$V$13:$V$955,QC_Status!$E$13:$E$955,D12,QC_Status!$L$13:$L$955,$G$1)</f>
        <v>0</v>
      </c>
      <c r="J12" s="87">
        <f t="shared" si="16"/>
        <v>0</v>
      </c>
      <c r="K12" s="89">
        <f>COUNTIFS(QC_Status!$T$13:$T$955,$K$2,QC_Status!$L$13:$L$955,$G$1,QC_Status!$E$13:$E$955,Summary!D12)</f>
        <v>0</v>
      </c>
      <c r="L12" s="87">
        <f t="shared" si="17"/>
        <v>0</v>
      </c>
      <c r="M12" s="89">
        <f>COUNTIFS(QC_Status!$T$13:$T$955,$M$2,QC_Status!$L$13:$L$955,$G$1,QC_Status!$E$13:$E$955,Summary!D12)</f>
        <v>0</v>
      </c>
      <c r="N12" s="87">
        <f t="shared" si="18"/>
        <v>0</v>
      </c>
      <c r="O12" s="90">
        <f>SUMIFS('2D_LOG'!$BE$3:$BE$955,'2D_LOG'!$E$3:$E$955,D12,'2D_LOG'!$F$3:$F$955,"PQC")</f>
        <v>0</v>
      </c>
      <c r="P12" s="90">
        <f>SUMIFS('2D_LOG'!$BF$3:$BF$955,'2D_LOG'!$E$3:$E$955,D12,'2D_LOG'!$F$3:$F$955,"PQC")</f>
        <v>0</v>
      </c>
      <c r="Q12" s="89">
        <f t="shared" si="19"/>
        <v>0</v>
      </c>
      <c r="R12" s="86">
        <f>COUNTIFS(QC_Status!$E$13:$E$955,D12,QC_Status!$L$13:$L$955,"PDQC")</f>
        <v>0</v>
      </c>
      <c r="S12" s="87">
        <f t="shared" si="20"/>
        <v>0</v>
      </c>
      <c r="T12" s="88">
        <f>SUMIFS(QC_Status!$W$13:$W$955,QC_Status!$E$13:$E$955,D12,QC_Status!$L$13:$L$955,"PDQC")</f>
        <v>0</v>
      </c>
      <c r="U12" s="88">
        <f>SUMIFS(QC_Status!$V$13:$V$955,QC_Status!$E$13:$E$955,D12,QC_Status!$L$13:$L$955,$T$1)</f>
        <v>0</v>
      </c>
      <c r="V12" s="87">
        <f t="shared" si="21"/>
        <v>0</v>
      </c>
      <c r="W12" s="89">
        <f>COUNTIFS(QC_Status!$T$13:$T$955,$W$2,QC_Status!$L$13:$L$955,$T$1,QC_Status!$E$13:$E$955,D12)</f>
        <v>0</v>
      </c>
      <c r="X12" s="87">
        <f t="shared" si="22"/>
        <v>0</v>
      </c>
      <c r="Y12" s="89">
        <f>COUNTIFS(QC_Status!$T$13:$T$955,$Y$2,QC_Status!$L$13:$L$955,$T$1,QC_Status!$E$13:$E$955,Summary!D12)</f>
        <v>0</v>
      </c>
      <c r="Z12" s="87">
        <f t="shared" si="23"/>
        <v>0</v>
      </c>
      <c r="AA12" s="90">
        <f>SUMIFS('2D_LOG'!$BE$3:$BE$955,'2D_LOG'!$E$3:$E$955,D12,'2D_LOG'!$F$3:$F$955,"PDQC")</f>
        <v>0</v>
      </c>
      <c r="AB12" s="90">
        <f>SUMIFS('2D_LOG'!$BF$3:$BF$955,'2D_LOG'!$E$3:$E$955,D12,'2D_LOG'!$F$3:$F$955,"PDQC")</f>
        <v>0</v>
      </c>
      <c r="AC12" s="89">
        <f t="shared" si="24"/>
        <v>0</v>
      </c>
      <c r="AD12" s="357">
        <f>SUMIFS(QC_Status!AO13:AO740,QC_Status!E13:E740,D12)</f>
        <v>0</v>
      </c>
    </row>
    <row r="13" spans="1:30" x14ac:dyDescent="0.2">
      <c r="A13" s="85">
        <v>11</v>
      </c>
      <c r="B13" s="354">
        <f>QC_Status!E8</f>
        <v>2913</v>
      </c>
      <c r="C13" s="308">
        <f t="shared" si="0"/>
        <v>1</v>
      </c>
      <c r="D13" s="308">
        <f>'Er. Cd-Er. Cnt'!D13</f>
        <v>11</v>
      </c>
      <c r="E13" s="86">
        <f>COUNTIFS(QC_Status!E13:E958,D13,QC_Status!H13:H958,"C")</f>
        <v>0</v>
      </c>
      <c r="F13" s="86">
        <f>COUNTIFS(QC_Status!$E$13:$E$955,D13,QC_Status!$L$13:$L$955,"PQC")</f>
        <v>0</v>
      </c>
      <c r="G13" s="87">
        <f t="shared" si="15"/>
        <v>0</v>
      </c>
      <c r="H13" s="88">
        <f>SUMIFS(QC_Status!$W$13:$W$955,QC_Status!$E$13:$E$955,D13,QC_Status!$L$13:$L$955,"PQC")</f>
        <v>0</v>
      </c>
      <c r="I13" s="88">
        <f>SUMIFS(QC_Status!$V$13:$V$955,QC_Status!$E$13:$E$955,D13,QC_Status!$L$13:$L$955,$G$1)</f>
        <v>0</v>
      </c>
      <c r="J13" s="87">
        <f t="shared" si="16"/>
        <v>0</v>
      </c>
      <c r="K13" s="89">
        <f>COUNTIFS(QC_Status!$T$13:$T$955,$K$2,QC_Status!$L$13:$L$955,$G$1,QC_Status!$E$13:$E$955,Summary!D13)</f>
        <v>0</v>
      </c>
      <c r="L13" s="87">
        <f t="shared" si="17"/>
        <v>0</v>
      </c>
      <c r="M13" s="89">
        <f>COUNTIFS(QC_Status!$T$13:$T$955,$M$2,QC_Status!$L$13:$L$955,$G$1,QC_Status!$E$13:$E$955,Summary!D13)</f>
        <v>0</v>
      </c>
      <c r="N13" s="87">
        <f t="shared" si="18"/>
        <v>0</v>
      </c>
      <c r="O13" s="90">
        <f>SUMIFS('2D_LOG'!$BE$3:$BE$955,'2D_LOG'!$E$3:$E$955,D13,'2D_LOG'!$F$3:$F$955,"PQC")</f>
        <v>0</v>
      </c>
      <c r="P13" s="90">
        <f>SUMIFS('2D_LOG'!$BF$3:$BF$955,'2D_LOG'!$E$3:$E$955,D13,'2D_LOG'!$F$3:$F$955,"PQC")</f>
        <v>0</v>
      </c>
      <c r="Q13" s="89">
        <f t="shared" si="19"/>
        <v>0</v>
      </c>
      <c r="R13" s="86">
        <f>COUNTIFS(QC_Status!$E$13:$E$955,D13,QC_Status!$L$13:$L$955,"PDQC")</f>
        <v>0</v>
      </c>
      <c r="S13" s="87">
        <f t="shared" si="20"/>
        <v>0</v>
      </c>
      <c r="T13" s="88">
        <f>SUMIFS(QC_Status!$W$13:$W$955,QC_Status!$E$13:$E$955,D13,QC_Status!$L$13:$L$955,"PDQC")</f>
        <v>0</v>
      </c>
      <c r="U13" s="88">
        <f>SUMIFS(QC_Status!$V$13:$V$955,QC_Status!$E$13:$E$955,D13,QC_Status!$L$13:$L$955,$T$1)</f>
        <v>0</v>
      </c>
      <c r="V13" s="87">
        <f t="shared" si="21"/>
        <v>0</v>
      </c>
      <c r="W13" s="89">
        <f>COUNTIFS(QC_Status!$T$13:$T$955,$W$2,QC_Status!$L$13:$L$955,$T$1,QC_Status!$E$13:$E$955,D13)</f>
        <v>0</v>
      </c>
      <c r="X13" s="87">
        <f t="shared" si="22"/>
        <v>0</v>
      </c>
      <c r="Y13" s="89">
        <f>COUNTIFS(QC_Status!$T$13:$T$955,$Y$2,QC_Status!$L$13:$L$955,$T$1,QC_Status!$E$13:$E$955,Summary!D13)</f>
        <v>0</v>
      </c>
      <c r="Z13" s="87">
        <f t="shared" si="23"/>
        <v>0</v>
      </c>
      <c r="AA13" s="90">
        <f>SUMIFS('2D_LOG'!$BE$3:$BE$955,'2D_LOG'!$E$3:$E$955,D13,'2D_LOG'!$F$3:$F$955,"PDQC")</f>
        <v>0</v>
      </c>
      <c r="AB13" s="90">
        <f>SUMIFS('2D_LOG'!$BF$3:$BF$955,'2D_LOG'!$E$3:$E$955,D13,'2D_LOG'!$F$3:$F$955,"PDQC")</f>
        <v>0</v>
      </c>
      <c r="AC13" s="89">
        <f t="shared" si="24"/>
        <v>0</v>
      </c>
      <c r="AD13" s="357">
        <f>SUMIFS(QC_Status!AO13:AO741,QC_Status!E13:E741,D13)</f>
        <v>0</v>
      </c>
    </row>
    <row r="14" spans="1:30" ht="13.5" thickBot="1" x14ac:dyDescent="0.25">
      <c r="A14" s="358">
        <v>12</v>
      </c>
      <c r="B14" s="196">
        <f>QC_Status!E8</f>
        <v>2913</v>
      </c>
      <c r="C14" s="309">
        <f t="shared" si="0"/>
        <v>1</v>
      </c>
      <c r="D14" s="309">
        <f>'Er. Cd-Er. Cnt'!D14</f>
        <v>12</v>
      </c>
      <c r="E14" s="359">
        <f>COUNTIFS(QC_Status!E13:E959,D14,QC_Status!H13:H959,"C")</f>
        <v>0</v>
      </c>
      <c r="F14" s="359">
        <f>COUNTIFS(QC_Status!$E$13:$E$955,D14,QC_Status!$L$13:$L$955,"PQC")</f>
        <v>0</v>
      </c>
      <c r="G14" s="360">
        <f t="shared" si="15"/>
        <v>0</v>
      </c>
      <c r="H14" s="361">
        <f>SUMIFS(QC_Status!$W$13:$W$955,QC_Status!$E$13:$E$955,D14,QC_Status!$L$13:$L$955,"PQC")</f>
        <v>0</v>
      </c>
      <c r="I14" s="361">
        <f>SUMIFS(QC_Status!$V$13:$V$955,QC_Status!$E$13:$E$955,D14,QC_Status!$L$13:$L$955,$G$1)</f>
        <v>0</v>
      </c>
      <c r="J14" s="360">
        <f t="shared" si="16"/>
        <v>0</v>
      </c>
      <c r="K14" s="369">
        <f>COUNTIFS(QC_Status!$T$13:$T$955,$K$2,QC_Status!$L$13:$L$955,$G$1,QC_Status!$E$13:$E$955,Summary!D14)</f>
        <v>0</v>
      </c>
      <c r="L14" s="360">
        <f t="shared" si="17"/>
        <v>0</v>
      </c>
      <c r="M14" s="369">
        <f>COUNTIFS(QC_Status!$T$13:$T$955,$M$2,QC_Status!$L$13:$L$955,$G$1,QC_Status!$E$13:$E$955,Summary!D14)</f>
        <v>0</v>
      </c>
      <c r="N14" s="360">
        <f t="shared" si="18"/>
        <v>0</v>
      </c>
      <c r="O14" s="362">
        <f>SUMIFS('2D_LOG'!$BE$3:$BE$955,'2D_LOG'!$E$3:$E$955,D14,'2D_LOG'!$F$3:$F$955,"PQC")</f>
        <v>0</v>
      </c>
      <c r="P14" s="362">
        <f>SUMIFS('2D_LOG'!$BF$3:$BF$955,'2D_LOG'!$E$3:$E$955,D14,'2D_LOG'!$F$3:$F$955,"PQC")</f>
        <v>0</v>
      </c>
      <c r="Q14" s="369">
        <f t="shared" si="19"/>
        <v>0</v>
      </c>
      <c r="R14" s="359">
        <f>COUNTIFS(QC_Status!$E$13:$E$955,D14,QC_Status!$L$13:$L$955,"PDQC")</f>
        <v>0</v>
      </c>
      <c r="S14" s="360">
        <f t="shared" si="20"/>
        <v>0</v>
      </c>
      <c r="T14" s="361">
        <f>SUMIFS(QC_Status!$W$13:$W$955,QC_Status!$E$13:$E$955,D14,QC_Status!$L$13:$L$955,"PDQC")</f>
        <v>0</v>
      </c>
      <c r="U14" s="361">
        <f>SUMIFS(QC_Status!$V$13:$V$955,QC_Status!$E$13:$E$955,D14,QC_Status!$L$13:$L$955,$T$1)</f>
        <v>0</v>
      </c>
      <c r="V14" s="360">
        <f t="shared" si="21"/>
        <v>0</v>
      </c>
      <c r="W14" s="369">
        <f>COUNTIFS(QC_Status!$T$13:$T$955,$W$2,QC_Status!$L$13:$L$955,$T$1,QC_Status!$E$13:$E$955,D14)</f>
        <v>0</v>
      </c>
      <c r="X14" s="360">
        <f t="shared" si="22"/>
        <v>0</v>
      </c>
      <c r="Y14" s="369">
        <f>COUNTIFS(QC_Status!$T$13:$T$955,$Y$2,QC_Status!$L$13:$L$955,$T$1,QC_Status!$E$13:$E$955,Summary!D14)</f>
        <v>0</v>
      </c>
      <c r="Z14" s="360">
        <f t="shared" si="23"/>
        <v>0</v>
      </c>
      <c r="AA14" s="362">
        <f>SUMIFS('2D_LOG'!$BE$3:$BE$955,'2D_LOG'!$E$3:$E$955,D14,'2D_LOG'!$F$3:$F$955,"PDQC")</f>
        <v>0</v>
      </c>
      <c r="AB14" s="362">
        <f>SUMIFS('2D_LOG'!$BF$3:$BF$955,'2D_LOG'!$E$3:$E$955,D14,'2D_LOG'!$F$3:$F$955,"PDQC")</f>
        <v>0</v>
      </c>
      <c r="AC14" s="369">
        <f t="shared" si="24"/>
        <v>0</v>
      </c>
      <c r="AD14" s="363">
        <f>SUMIFS(QC_Status!AO13:AO742,QC_Status!E13:E742,D14)</f>
        <v>0</v>
      </c>
    </row>
    <row r="15" spans="1:30" s="26" customFormat="1" ht="13.5" thickBot="1" x14ac:dyDescent="0.25">
      <c r="E15" s="393">
        <f>SUM(E3:E14)</f>
        <v>37</v>
      </c>
      <c r="F15" s="394">
        <f>SUM(F3:F14)</f>
        <v>10</v>
      </c>
      <c r="G15" s="395">
        <f>F15/E15</f>
        <v>0.27027027027027029</v>
      </c>
      <c r="H15" s="396">
        <f>SUM(H3:H14)</f>
        <v>33.06</v>
      </c>
      <c r="I15" s="396" t="e">
        <f>SUM(I3:I14)</f>
        <v>#NUM!</v>
      </c>
      <c r="J15" s="395" t="e">
        <f>1-(H15/I15)</f>
        <v>#NUM!</v>
      </c>
      <c r="K15" s="397">
        <f>SUM(K3:K14)</f>
        <v>10</v>
      </c>
      <c r="L15" s="395">
        <f>K15/F15</f>
        <v>1</v>
      </c>
      <c r="M15" s="397">
        <f>SUM(M3:M14)</f>
        <v>0</v>
      </c>
      <c r="N15" s="395">
        <f>M15/F15</f>
        <v>0</v>
      </c>
      <c r="O15" s="398">
        <f>SUM(O3:O14)</f>
        <v>25</v>
      </c>
      <c r="P15" s="398">
        <f t="shared" ref="P15:R15" si="25">SUM(P3:P14)</f>
        <v>0</v>
      </c>
      <c r="Q15" s="398">
        <f t="shared" si="25"/>
        <v>25</v>
      </c>
      <c r="R15" s="398">
        <f t="shared" si="25"/>
        <v>0</v>
      </c>
      <c r="S15" s="395">
        <f t="shared" ref="S15" si="26">R15/E15</f>
        <v>0</v>
      </c>
      <c r="T15" s="396">
        <f>SUM(T3:T14)</f>
        <v>0</v>
      </c>
      <c r="U15" s="396">
        <f>SUM(U3:U14)</f>
        <v>0</v>
      </c>
      <c r="V15" s="395" t="e">
        <f>1-(T15/U15)</f>
        <v>#DIV/0!</v>
      </c>
      <c r="W15" s="397">
        <f>SUM(W3:W14)</f>
        <v>0</v>
      </c>
      <c r="X15" s="395" t="e">
        <f>W15/R15</f>
        <v>#DIV/0!</v>
      </c>
      <c r="Y15" s="397">
        <f>SUM(Y3:Y14)</f>
        <v>0</v>
      </c>
      <c r="Z15" s="395" t="e">
        <f>Y15/R15</f>
        <v>#DIV/0!</v>
      </c>
      <c r="AA15" s="398">
        <f>SUM(AA3:AA14)</f>
        <v>0</v>
      </c>
      <c r="AB15" s="398">
        <f t="shared" ref="AB15:AD15" si="27">SUM(AB3:AB14)</f>
        <v>0</v>
      </c>
      <c r="AC15" s="398">
        <f t="shared" si="27"/>
        <v>0</v>
      </c>
      <c r="AD15" s="398">
        <f t="shared" si="27"/>
        <v>0</v>
      </c>
    </row>
    <row r="16" spans="1:30" x14ac:dyDescent="0.2">
      <c r="J16" s="94"/>
    </row>
  </sheetData>
  <customSheetViews>
    <customSheetView guid="{516D6115-3C3E-4D7C-84F1-3D40E0D412CA}">
      <selection activeCell="O21" sqref="O21"/>
      <pageMargins left="0.7" right="0.7" top="0.75" bottom="0.75" header="0.3" footer="0.3"/>
      <pageSetup paperSize="0" orientation="portrait" horizontalDpi="0" verticalDpi="0" copies="0"/>
    </customSheetView>
    <customSheetView guid="{3E767A2A-BB50-488D-8D9C-681A15302558}" scale="145" topLeftCell="P1">
      <selection activeCell="S9" sqref="S9"/>
      <pageMargins left="0.7" right="0.7" top="0.75" bottom="0.75" header="0.3" footer="0.3"/>
      <pageSetup orientation="portrait" horizontalDpi="1200" verticalDpi="1200" r:id="rId1"/>
    </customSheetView>
  </customSheetViews>
  <mergeCells count="3">
    <mergeCell ref="G1:S1"/>
    <mergeCell ref="D1:F1"/>
    <mergeCell ref="T1:AD1"/>
  </mergeCells>
  <pageMargins left="0.7" right="0.7" top="0.75" bottom="0.75" header="0.3" footer="0.3"/>
  <pageSetup orientation="portrait" horizontalDpi="1200" verticalDpi="1200"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U202"/>
  <sheetViews>
    <sheetView zoomScale="90" zoomScaleNormal="90" workbookViewId="0"/>
  </sheetViews>
  <sheetFormatPr defaultRowHeight="12.75" x14ac:dyDescent="0.2"/>
  <cols>
    <col min="1" max="1" width="5" style="91" bestFit="1" customWidth="1"/>
    <col min="2" max="2" width="6.7109375" style="91" bestFit="1" customWidth="1"/>
    <col min="3" max="3" width="6.140625" style="91" bestFit="1" customWidth="1"/>
    <col min="4" max="5" width="5" style="91" bestFit="1" customWidth="1"/>
    <col min="6" max="6" width="5" style="99" bestFit="1" customWidth="1"/>
    <col min="7" max="7" width="5" style="94" bestFit="1" customWidth="1"/>
    <col min="8" max="8" width="5" style="91" bestFit="1" customWidth="1"/>
    <col min="9" max="9" width="5" style="99" bestFit="1" customWidth="1"/>
    <col min="10" max="10" width="5" style="91" bestFit="1" customWidth="1"/>
    <col min="11" max="11" width="7.28515625" style="99" bestFit="1" customWidth="1"/>
    <col min="12" max="12" width="5" style="91" bestFit="1" customWidth="1"/>
    <col min="13" max="13" width="7.28515625" style="99" bestFit="1" customWidth="1"/>
    <col min="14" max="17" width="5" style="91" bestFit="1" customWidth="1"/>
    <col min="18" max="18" width="5" style="99" bestFit="1" customWidth="1"/>
    <col min="19" max="20" width="5" style="94" bestFit="1" customWidth="1"/>
    <col min="21" max="21" width="5.85546875" style="99" bestFit="1" customWidth="1"/>
    <col min="22" max="22" width="5" style="91" bestFit="1" customWidth="1"/>
    <col min="23" max="23" width="5.85546875" style="99" bestFit="1" customWidth="1"/>
    <col min="24" max="24" width="5" style="91" bestFit="1" customWidth="1"/>
    <col min="25" max="25" width="5" style="99" bestFit="1" customWidth="1"/>
    <col min="26" max="28" width="5" style="91" bestFit="1" customWidth="1"/>
    <col min="29" max="29" width="12.28515625" style="91" customWidth="1"/>
    <col min="30" max="39" width="9.140625" style="91" customWidth="1"/>
    <col min="40" max="40" width="5" style="91" bestFit="1" customWidth="1"/>
    <col min="41" max="41" width="6.7109375" style="26" bestFit="1" customWidth="1"/>
    <col min="42" max="49" width="5" style="91" bestFit="1" customWidth="1"/>
    <col min="50" max="50" width="5" style="95" bestFit="1" customWidth="1"/>
    <col min="51" max="51" width="5" style="26" bestFit="1" customWidth="1"/>
    <col min="52" max="52" width="5" style="95" bestFit="1" customWidth="1"/>
    <col min="53" max="56" width="5" style="26" bestFit="1" customWidth="1"/>
    <col min="57" max="57" width="5" style="91" bestFit="1" customWidth="1"/>
    <col min="58" max="58" width="6.28515625" style="91" bestFit="1" customWidth="1"/>
    <col min="59" max="60" width="5.5703125" style="91" bestFit="1" customWidth="1"/>
    <col min="61" max="61" width="5.28515625" style="91" bestFit="1" customWidth="1"/>
    <col min="62" max="62" width="5" style="91" bestFit="1" customWidth="1"/>
    <col min="63" max="63" width="6.28515625" style="91" bestFit="1" customWidth="1"/>
    <col min="64" max="64" width="5" style="91" bestFit="1" customWidth="1"/>
    <col min="65" max="65" width="5.28515625" style="91" bestFit="1" customWidth="1"/>
    <col min="66" max="70" width="5" style="91" bestFit="1" customWidth="1"/>
    <col min="71" max="71" width="9.42578125" style="91" bestFit="1" customWidth="1"/>
    <col min="72" max="72" width="9.140625" style="91"/>
    <col min="73" max="73" width="3" style="91" bestFit="1" customWidth="1"/>
    <col min="74" max="16384" width="9.140625" style="91"/>
  </cols>
  <sheetData>
    <row r="1" spans="1:73" s="49" customFormat="1" ht="13.5" thickBot="1" x14ac:dyDescent="0.25">
      <c r="A1" s="463"/>
      <c r="B1" s="463"/>
      <c r="C1" s="532">
        <f>QC_Status!E8</f>
        <v>2913</v>
      </c>
      <c r="D1" s="533"/>
      <c r="E1" s="534"/>
      <c r="F1" s="535" t="s">
        <v>4</v>
      </c>
      <c r="G1" s="536"/>
      <c r="H1" s="536"/>
      <c r="I1" s="536"/>
      <c r="J1" s="536"/>
      <c r="K1" s="536"/>
      <c r="L1" s="536"/>
      <c r="M1" s="536"/>
      <c r="N1" s="536"/>
      <c r="O1" s="536"/>
      <c r="P1" s="536"/>
      <c r="Q1" s="536"/>
      <c r="R1" s="537"/>
      <c r="S1" s="538" t="s">
        <v>5</v>
      </c>
      <c r="T1" s="539"/>
      <c r="U1" s="539"/>
      <c r="V1" s="539"/>
      <c r="W1" s="539"/>
      <c r="X1" s="539"/>
      <c r="Y1" s="539"/>
      <c r="Z1" s="539"/>
      <c r="AA1" s="539"/>
      <c r="AB1" s="539"/>
      <c r="AC1" s="539"/>
      <c r="AD1" s="539"/>
      <c r="AE1" s="540"/>
      <c r="AO1" s="392"/>
      <c r="AP1" s="521" t="str">
        <f>Standards!G2</f>
        <v>RSBU</v>
      </c>
      <c r="AQ1" s="522"/>
      <c r="AR1" s="522"/>
      <c r="AS1" s="523"/>
      <c r="AT1" s="518" t="s">
        <v>4</v>
      </c>
      <c r="AU1" s="519"/>
      <c r="AV1" s="519"/>
      <c r="AW1" s="519"/>
      <c r="AX1" s="519"/>
      <c r="AY1" s="519"/>
      <c r="AZ1" s="519"/>
      <c r="BA1" s="519"/>
      <c r="BB1" s="519"/>
      <c r="BC1" s="519"/>
      <c r="BD1" s="519"/>
      <c r="BE1" s="519"/>
      <c r="BF1" s="520"/>
      <c r="BG1" s="527" t="s">
        <v>5</v>
      </c>
      <c r="BH1" s="528"/>
      <c r="BI1" s="528"/>
      <c r="BJ1" s="528"/>
      <c r="BK1" s="528"/>
      <c r="BL1" s="528"/>
      <c r="BM1" s="528"/>
      <c r="BN1" s="528"/>
      <c r="BO1" s="528"/>
      <c r="BP1" s="528"/>
      <c r="BQ1" s="528"/>
      <c r="BR1" s="528"/>
      <c r="BS1" s="528"/>
      <c r="BT1" s="528"/>
      <c r="BU1" s="529"/>
    </row>
    <row r="2" spans="1:73" s="50" customFormat="1" ht="67.5" x14ac:dyDescent="0.2">
      <c r="A2" s="102" t="s">
        <v>108</v>
      </c>
      <c r="B2" s="103" t="s">
        <v>2</v>
      </c>
      <c r="C2" s="57" t="s">
        <v>113</v>
      </c>
      <c r="D2" s="104" t="s">
        <v>101</v>
      </c>
      <c r="E2" s="105" t="s">
        <v>102</v>
      </c>
      <c r="F2" s="106" t="s">
        <v>103</v>
      </c>
      <c r="G2" s="107" t="s">
        <v>104</v>
      </c>
      <c r="H2" s="107" t="s">
        <v>105</v>
      </c>
      <c r="I2" s="106" t="s">
        <v>103</v>
      </c>
      <c r="J2" s="108" t="s">
        <v>16</v>
      </c>
      <c r="K2" s="106" t="s">
        <v>103</v>
      </c>
      <c r="L2" s="109" t="s">
        <v>24</v>
      </c>
      <c r="M2" s="106" t="s">
        <v>103</v>
      </c>
      <c r="N2" s="107" t="s">
        <v>145</v>
      </c>
      <c r="O2" s="107" t="s">
        <v>146</v>
      </c>
      <c r="P2" s="110" t="s">
        <v>109</v>
      </c>
      <c r="Q2" s="345" t="s">
        <v>107</v>
      </c>
      <c r="R2" s="346" t="s">
        <v>103</v>
      </c>
      <c r="S2" s="347" t="s">
        <v>104</v>
      </c>
      <c r="T2" s="347" t="s">
        <v>105</v>
      </c>
      <c r="U2" s="348" t="s">
        <v>103</v>
      </c>
      <c r="V2" s="349" t="s">
        <v>16</v>
      </c>
      <c r="W2" s="348" t="s">
        <v>103</v>
      </c>
      <c r="X2" s="350" t="s">
        <v>24</v>
      </c>
      <c r="Y2" s="348" t="s">
        <v>103</v>
      </c>
      <c r="Z2" s="351" t="s">
        <v>145</v>
      </c>
      <c r="AA2" s="351" t="s">
        <v>147</v>
      </c>
      <c r="AB2" s="352" t="s">
        <v>109</v>
      </c>
      <c r="AC2" s="205" t="s">
        <v>172</v>
      </c>
      <c r="AN2" s="102" t="s">
        <v>108</v>
      </c>
      <c r="AO2" s="439" t="s">
        <v>2</v>
      </c>
      <c r="AP2" s="103" t="s">
        <v>97</v>
      </c>
      <c r="AQ2" s="57" t="s">
        <v>98</v>
      </c>
      <c r="AR2" s="104" t="s">
        <v>101</v>
      </c>
      <c r="AS2" s="105" t="s">
        <v>102</v>
      </c>
      <c r="AT2" s="107" t="s">
        <v>103</v>
      </c>
      <c r="AU2" s="107" t="s">
        <v>104</v>
      </c>
      <c r="AV2" s="107" t="s">
        <v>105</v>
      </c>
      <c r="AW2" s="107" t="s">
        <v>103</v>
      </c>
      <c r="AX2" s="108" t="s">
        <v>16</v>
      </c>
      <c r="AY2" s="107" t="s">
        <v>103</v>
      </c>
      <c r="AZ2" s="109" t="s">
        <v>24</v>
      </c>
      <c r="BA2" s="107" t="s">
        <v>103</v>
      </c>
      <c r="BB2" s="107" t="s">
        <v>145</v>
      </c>
      <c r="BC2" s="107" t="s">
        <v>146</v>
      </c>
      <c r="BD2" s="110" t="s">
        <v>109</v>
      </c>
      <c r="BE2" s="345" t="s">
        <v>107</v>
      </c>
      <c r="BF2" s="310" t="s">
        <v>103</v>
      </c>
      <c r="BG2" s="347" t="s">
        <v>104</v>
      </c>
      <c r="BH2" s="347" t="s">
        <v>105</v>
      </c>
      <c r="BI2" s="347" t="s">
        <v>103</v>
      </c>
      <c r="BJ2" s="349" t="s">
        <v>16</v>
      </c>
      <c r="BK2" s="347" t="s">
        <v>103</v>
      </c>
      <c r="BL2" s="350" t="s">
        <v>24</v>
      </c>
      <c r="BM2" s="347" t="s">
        <v>103</v>
      </c>
      <c r="BN2" s="351" t="s">
        <v>145</v>
      </c>
      <c r="BO2" s="351" t="s">
        <v>147</v>
      </c>
      <c r="BP2" s="421" t="s">
        <v>109</v>
      </c>
      <c r="BQ2" s="205" t="s">
        <v>142</v>
      </c>
      <c r="BR2" s="205" t="s">
        <v>160</v>
      </c>
      <c r="BS2" s="205" t="s">
        <v>159</v>
      </c>
    </row>
    <row r="3" spans="1:73" x14ac:dyDescent="0.2">
      <c r="A3" s="86">
        <v>1</v>
      </c>
      <c r="B3" s="111">
        <f>QC_Status!E8</f>
        <v>2913</v>
      </c>
      <c r="C3" s="308" t="str">
        <f>AP1</f>
        <v>RSBU</v>
      </c>
      <c r="D3" s="86">
        <f>AR15</f>
        <v>37</v>
      </c>
      <c r="E3" s="86">
        <f t="shared" ref="E3:J3" si="0">AS15</f>
        <v>1</v>
      </c>
      <c r="F3" s="87">
        <f t="shared" si="0"/>
        <v>2.7027027027027029E-2</v>
      </c>
      <c r="G3" s="88">
        <f t="shared" si="0"/>
        <v>4.2</v>
      </c>
      <c r="H3" s="88">
        <f t="shared" si="0"/>
        <v>4.08</v>
      </c>
      <c r="I3" s="87">
        <f t="shared" si="0"/>
        <v>-2.941176470588247E-2</v>
      </c>
      <c r="J3" s="86">
        <f t="shared" si="0"/>
        <v>1</v>
      </c>
      <c r="K3" s="87">
        <f>AY15</f>
        <v>2.7027027027027029E-2</v>
      </c>
      <c r="L3" s="86">
        <f t="shared" ref="L3:P3" si="1">AZ15</f>
        <v>0</v>
      </c>
      <c r="M3" s="87">
        <f t="shared" si="1"/>
        <v>0</v>
      </c>
      <c r="N3" s="86">
        <f t="shared" si="1"/>
        <v>0</v>
      </c>
      <c r="O3" s="86">
        <f t="shared" si="1"/>
        <v>0</v>
      </c>
      <c r="P3" s="86">
        <f t="shared" si="1"/>
        <v>0</v>
      </c>
      <c r="Q3" s="86">
        <f>BE15</f>
        <v>0</v>
      </c>
      <c r="R3" s="87">
        <f t="shared" ref="R3:AB3" si="2">BF15</f>
        <v>0</v>
      </c>
      <c r="S3" s="88">
        <f t="shared" si="2"/>
        <v>0</v>
      </c>
      <c r="T3" s="88">
        <f t="shared" si="2"/>
        <v>0</v>
      </c>
      <c r="U3" s="87">
        <f t="shared" si="2"/>
        <v>0</v>
      </c>
      <c r="V3" s="86">
        <f t="shared" si="2"/>
        <v>0</v>
      </c>
      <c r="W3" s="87">
        <f t="shared" si="2"/>
        <v>0</v>
      </c>
      <c r="X3" s="86">
        <f t="shared" si="2"/>
        <v>0</v>
      </c>
      <c r="Y3" s="87">
        <f t="shared" si="2"/>
        <v>0</v>
      </c>
      <c r="Z3" s="86">
        <f t="shared" si="2"/>
        <v>0</v>
      </c>
      <c r="AA3" s="86">
        <f t="shared" si="2"/>
        <v>0</v>
      </c>
      <c r="AB3" s="86">
        <f t="shared" si="2"/>
        <v>0</v>
      </c>
      <c r="AC3" s="86" t="str">
        <f>IF(Standards!O33=0%," ",IF(Standards!O33&gt;=80%,"Achieved","Not Achieved"))</f>
        <v>Achieved</v>
      </c>
      <c r="AN3" s="86">
        <v>1</v>
      </c>
      <c r="AO3" s="86">
        <f>QC_Status!E8</f>
        <v>2913</v>
      </c>
      <c r="AP3" s="308">
        <f>QC_Status!F8</f>
        <v>1</v>
      </c>
      <c r="AQ3" s="308">
        <f>'Er. Cd-Er. Cnt'!D3</f>
        <v>1</v>
      </c>
      <c r="AR3" s="86">
        <f>COUNTIFS(QC_Status!$E$13:$E$898,AQ3,QC_Status!$H$13:$H$898,"C")</f>
        <v>37</v>
      </c>
      <c r="AS3" s="86">
        <f>COUNTIFS(QC_Status!$E$13:$E$898,AQ3,QC_Status!$L$13:$L$898,"PQC",QC_Status!$M$13:$M$898,'quality analyst analysis'!$AP$1)</f>
        <v>1</v>
      </c>
      <c r="AT3" s="87">
        <f>IF(AS3&gt;0,AS3/AR3,0%)</f>
        <v>2.7027027027027029E-2</v>
      </c>
      <c r="AU3" s="88">
        <f>SUMIFS(QC_Status!$W$13:$W$898,QC_Status!$E$13:$E$898,AQ3,QC_Status!$L$13:$L$898,$AT$1,QC_Status!$M$13:$M$898,$AP$1)</f>
        <v>4.2</v>
      </c>
      <c r="AV3" s="88">
        <f>SUMIFS(QC_Status!$V$13:$V$898,QC_Status!$E$13:$E$898,AQ3,QC_Status!$L$13:$L$898,$AT$1,QC_Status!$M$13:$M$898,$AP$1)</f>
        <v>4.08</v>
      </c>
      <c r="AW3" s="87">
        <f>IF(AU3&gt;0,1-(AU3/AV3),0%)</f>
        <v>-2.941176470588247E-2</v>
      </c>
      <c r="AX3" s="89">
        <f>COUNTIFS(QC_Status!$T$13:$T$898,$AX$2,QC_Status!$L$13:$L$898,$AT$1,QC_Status!$E$13:$E$898,'quality analyst analysis'!AQ3,QC_Status!$M$13:$M$898,$AP$1)</f>
        <v>1</v>
      </c>
      <c r="AY3" s="87">
        <f>IF(AS3&gt;0,AX3/AR3,0%)</f>
        <v>2.7027027027027029E-2</v>
      </c>
      <c r="AZ3" s="89">
        <f>COUNTIFS(QC_Status!$T$13:$T$898,$AZ$2,QC_Status!$L$13:$L$898,$AT$1,QC_Status!$E$13:$E$898,'quality analyst analysis'!AQ3,QC_Status!$M$13:$M$898,$AP$1)</f>
        <v>0</v>
      </c>
      <c r="BA3" s="87">
        <f>IF(AS3&gt;0,AZ3/AR3,0%)</f>
        <v>0</v>
      </c>
      <c r="BB3" s="90">
        <f>SUMIFS('2D_LOG'!$BE$3:$BE$898,'2D_LOG'!$E$3:$E$898,AQ3,'2D_LOG'!$F$3:$F$898,$AT$1,'2D_LOG'!$G$3:$G$898,$AP$1)</f>
        <v>0</v>
      </c>
      <c r="BC3" s="90">
        <f>SUMIFS('2D_LOG'!$BF$3:$BF$898,'2D_LOG'!$E$3:$E$898,AQ3,'2D_LOG'!$F$3:$F$898,$AT$1,'2D_LOG'!$G$3:$G$898,$AP$1)</f>
        <v>0</v>
      </c>
      <c r="BD3" s="89">
        <f>SUM(BB3:BC3)</f>
        <v>0</v>
      </c>
      <c r="BE3" s="86">
        <f>COUNTIFS(QC_Status!$E$13:$E$898,AQ3,QC_Status!$L$13:$L$898,$BG$1,QC_Status!$M$13:$M$898,'quality analyst analysis'!$AP$1)</f>
        <v>0</v>
      </c>
      <c r="BF3" s="87">
        <f>IF(BE3&gt;0,BE3/AR3,0%)</f>
        <v>0</v>
      </c>
      <c r="BG3" s="88">
        <f>SUMIFS(QC_Status!$W$13:$W$898,QC_Status!$E$13:$E$898,AQ3,QC_Status!$L$13:$L$898,$BG$1,QC_Status!$M$13:$M$898,$AP$1)</f>
        <v>0</v>
      </c>
      <c r="BH3" s="88">
        <f>SUMIFS(QC_Status!$V$13:$V$898,QC_Status!$E$13:$E$898,AQ3,QC_Status!$L$13:$L$898,$BG$1,QC_Status!$M$13:$M$898,$AP$1)</f>
        <v>0</v>
      </c>
      <c r="BI3" s="87">
        <f t="shared" ref="BI3:BI9" si="3">IF(BG3&gt;0,1-(BG3/BH3),0%)</f>
        <v>0</v>
      </c>
      <c r="BJ3" s="89">
        <f>COUNTIFS(QC_Status!$T$13:$T$898,$BJ$2,QC_Status!$L$13:$L$898,$BG$1,QC_Status!$E$13:$E$898,'quality analyst analysis'!AQ3,QC_Status!$M$13:$M$898,$AP$1)</f>
        <v>0</v>
      </c>
      <c r="BK3" s="87">
        <f>IF(BE3&gt;0,BJ3/AR3,0%)</f>
        <v>0</v>
      </c>
      <c r="BL3" s="89">
        <f>COUNTIFS(QC_Status!$T$13:$T$898,$BL$2,QC_Status!$L$13:$L$898,$BG$1,QC_Status!$E$13:$E$898,'quality analyst analysis'!AQ3,QC_Status!$M$13:$M$898,$AP$1)</f>
        <v>0</v>
      </c>
      <c r="BM3" s="87">
        <f>IF(BE3&gt;0,BL3/AR3,0%)</f>
        <v>0</v>
      </c>
      <c r="BN3" s="90">
        <f>SUMIFS('2D_LOG'!$BE$3:$BE$898,'2D_LOG'!$E$3:$E$898,AQ3,'2D_LOG'!$F$3:$F$898,$BG$1,'2D_LOG'!$G$3:$G$898,$AP$1)</f>
        <v>0</v>
      </c>
      <c r="BO3" s="90">
        <f>SUMIFS('2D_LOG'!$BF$3:$BF$898,'2D_LOG'!$E$3:$E$898,AQ3,'2D_LOG'!$F$3:$F$898,$BG$1,'2D_LOG'!$G$3:$G$898,$AP$1)</f>
        <v>0</v>
      </c>
      <c r="BP3" s="89">
        <f>SUM(BN3:BO3)</f>
        <v>0</v>
      </c>
      <c r="BQ3" s="440">
        <f>SUMIFS(QC_Status!AO13:AO872,QC_Status!E13:E872,Standards!B18,QC_Status!M13:M872,Standards!G2)</f>
        <v>0</v>
      </c>
      <c r="BR3" s="86" t="str">
        <f>IF(AS3=0," ",IF(Standards!Q30=" ",Standards!P30,))</f>
        <v>Achieved</v>
      </c>
      <c r="BS3" s="86" t="str">
        <f>IF(BE3=0," ",IF(Standards!S30=" ",Standards!R30,))</f>
        <v xml:space="preserve"> </v>
      </c>
    </row>
    <row r="4" spans="1:73" x14ac:dyDescent="0.2">
      <c r="A4" s="86">
        <v>2</v>
      </c>
      <c r="B4" s="111">
        <f>QC_Status!E8</f>
        <v>2913</v>
      </c>
      <c r="C4" s="308" t="str">
        <f>AP18</f>
        <v>GVB</v>
      </c>
      <c r="D4" s="86">
        <f t="shared" ref="D4:AB4" si="4">AR32</f>
        <v>37</v>
      </c>
      <c r="E4" s="86">
        <f t="shared" si="4"/>
        <v>0</v>
      </c>
      <c r="F4" s="87">
        <f t="shared" si="4"/>
        <v>0</v>
      </c>
      <c r="G4" s="88">
        <f t="shared" si="4"/>
        <v>0</v>
      </c>
      <c r="H4" s="88">
        <f t="shared" si="4"/>
        <v>0</v>
      </c>
      <c r="I4" s="87">
        <f t="shared" si="4"/>
        <v>0</v>
      </c>
      <c r="J4" s="86">
        <f t="shared" si="4"/>
        <v>0</v>
      </c>
      <c r="K4" s="87">
        <f t="shared" si="4"/>
        <v>0</v>
      </c>
      <c r="L4" s="86">
        <f t="shared" si="4"/>
        <v>0</v>
      </c>
      <c r="M4" s="87">
        <f t="shared" si="4"/>
        <v>0</v>
      </c>
      <c r="N4" s="90">
        <f t="shared" si="4"/>
        <v>0</v>
      </c>
      <c r="O4" s="90">
        <f t="shared" si="4"/>
        <v>0</v>
      </c>
      <c r="P4" s="86">
        <f t="shared" si="4"/>
        <v>0</v>
      </c>
      <c r="Q4" s="86">
        <f t="shared" si="4"/>
        <v>0</v>
      </c>
      <c r="R4" s="87">
        <f t="shared" si="4"/>
        <v>0</v>
      </c>
      <c r="S4" s="88">
        <f t="shared" si="4"/>
        <v>0</v>
      </c>
      <c r="T4" s="88">
        <f t="shared" si="4"/>
        <v>0</v>
      </c>
      <c r="U4" s="87">
        <f t="shared" si="4"/>
        <v>0</v>
      </c>
      <c r="V4" s="86">
        <f t="shared" si="4"/>
        <v>0</v>
      </c>
      <c r="W4" s="87">
        <f t="shared" si="4"/>
        <v>0</v>
      </c>
      <c r="X4" s="86">
        <f t="shared" si="4"/>
        <v>0</v>
      </c>
      <c r="Y4" s="87">
        <f t="shared" si="4"/>
        <v>0</v>
      </c>
      <c r="Z4" s="86">
        <f t="shared" si="4"/>
        <v>0</v>
      </c>
      <c r="AA4" s="86">
        <f t="shared" si="4"/>
        <v>0</v>
      </c>
      <c r="AB4" s="86">
        <f t="shared" si="4"/>
        <v>0</v>
      </c>
      <c r="AC4" s="86" t="str">
        <f>IF(Standards!O47=0%," ",IF(Standards!O47&gt;=80%,"Achieved","Not Achieved"))</f>
        <v xml:space="preserve"> </v>
      </c>
      <c r="AN4" s="86">
        <v>2</v>
      </c>
      <c r="AO4" s="90">
        <f>QC_Status!E8</f>
        <v>2913</v>
      </c>
      <c r="AP4" s="308">
        <f>QC_Status!F8</f>
        <v>1</v>
      </c>
      <c r="AQ4" s="308">
        <f>'Er. Cd-Er. Cnt'!D4</f>
        <v>2</v>
      </c>
      <c r="AR4" s="86">
        <f>COUNTIFS(QC_Status!$E$13:$E$898,AQ4,QC_Status!$H$13:$H$898,"C")</f>
        <v>0</v>
      </c>
      <c r="AS4" s="86">
        <f>COUNTIFS(QC_Status!$E$13:$E$898,AQ4,QC_Status!$L$13:$L$898,"PQC",QC_Status!$M$13:$M$898,'quality analyst analysis'!$AP$1)</f>
        <v>0</v>
      </c>
      <c r="AT4" s="87">
        <f>IF(AS4&gt;0,AS4/AR4,0%)</f>
        <v>0</v>
      </c>
      <c r="AU4" s="88">
        <f>SUMIFS(QC_Status!$W$13:$W$898,QC_Status!$E$13:$E$898,AQ4,QC_Status!$L$13:$L$898,$AT$1,QC_Status!$M$13:$M$898,$AP$1)</f>
        <v>0</v>
      </c>
      <c r="AV4" s="88">
        <f>SUMIFS(QC_Status!$V$13:$V$898,QC_Status!$E$13:$E$898,AQ4,QC_Status!$L$13:$L$898,$AT$1,QC_Status!$M$13:$M$898,$AP$1)</f>
        <v>0</v>
      </c>
      <c r="AW4" s="87">
        <f t="shared" ref="AW4:AW15" si="5">IF(AU4&gt;0,1-(AU4/AV4),0%)</f>
        <v>0</v>
      </c>
      <c r="AX4" s="89">
        <f>COUNTIFS(QC_Status!$T$13:$T$898,$AX$2,QC_Status!$L$13:$L$898,$AT$1,QC_Status!$E$13:$E$898,'quality analyst analysis'!AQ4,QC_Status!$M$13:$M$898,$AP$1)</f>
        <v>0</v>
      </c>
      <c r="AY4" s="87">
        <f>IF(AS4&gt;0,AX4/AR4,0%)</f>
        <v>0</v>
      </c>
      <c r="AZ4" s="89">
        <f>COUNTIFS(QC_Status!$T$13:$T$898,$AZ$2,QC_Status!$L$13:$L$898,$AT$1,QC_Status!$E$13:$E$898,'quality analyst analysis'!AQ4,QC_Status!$M$13:$M$898,$AP$1)</f>
        <v>0</v>
      </c>
      <c r="BA4" s="87">
        <f t="shared" ref="BA4:BA15" si="6">IF(AS4&gt;0,AZ4/AR4,0%)</f>
        <v>0</v>
      </c>
      <c r="BB4" s="90">
        <f>SUMIFS('2D_LOG'!$BE$3:$BE$898,'2D_LOG'!$E$3:$E$898,AQ4,'2D_LOG'!$F$3:$F$898,$AT$1,'2D_LOG'!$G$3:$G$898,$AP$1)</f>
        <v>0</v>
      </c>
      <c r="BC4" s="90">
        <f>SUMIFS('2D_LOG'!$BF$3:$BF$898,'2D_LOG'!$E$3:$E$898,AQ4,'2D_LOG'!$F$3:$F$898,$AT$1,'2D_LOG'!$G$3:$G$898,$AP$1)</f>
        <v>0</v>
      </c>
      <c r="BD4" s="89">
        <f t="shared" ref="BD4:BD7" si="7">SUM(BB4:BC4)</f>
        <v>0</v>
      </c>
      <c r="BE4" s="86">
        <f>COUNTIFS(QC_Status!$E$13:$E$898,AQ4,QC_Status!$L$13:$L$898,$BG$1,QC_Status!$M$13:$M$898,'quality analyst analysis'!$AP$1)</f>
        <v>0</v>
      </c>
      <c r="BF4" s="87">
        <f t="shared" ref="BF4:BF9" si="8">IF(BE4&gt;0,BE4/AR4,0%)</f>
        <v>0</v>
      </c>
      <c r="BG4" s="88">
        <f>SUMIFS(QC_Status!$W$13:$W$898,QC_Status!$E$13:$E$898,AQ4,QC_Status!$L$13:$L$898,$BG$1,QC_Status!$M$13:$M$898,$AP$1)</f>
        <v>0</v>
      </c>
      <c r="BH4" s="88">
        <f>SUMIFS(QC_Status!$V$13:$V$898,QC_Status!$E$13:$E$898,AQ4,QC_Status!$L$13:$L$898,$BG$1,QC_Status!$M$13:$M$898,$AP$1)</f>
        <v>0</v>
      </c>
      <c r="BI4" s="87">
        <f t="shared" si="3"/>
        <v>0</v>
      </c>
      <c r="BJ4" s="89">
        <f>COUNTIFS(QC_Status!$T$13:$T$898,$BJ$2,QC_Status!$L$13:$L$898,$BG$1,QC_Status!$E$13:$E$898,'quality analyst analysis'!AQ4,QC_Status!$M$13:$M$898,$AP$1)</f>
        <v>0</v>
      </c>
      <c r="BK4" s="87">
        <f t="shared" ref="BK4:BK9" si="9">IF(BE4&gt;0,BJ4/AR4,0%)</f>
        <v>0</v>
      </c>
      <c r="BL4" s="89">
        <f>COUNTIFS(QC_Status!$T$13:$T$898,$BL$2,QC_Status!$L$13:$L$898,$BG$1,QC_Status!$E$13:$E$898,'quality analyst analysis'!AQ4,QC_Status!$M$13:$M$898,$AP$1)</f>
        <v>0</v>
      </c>
      <c r="BM4" s="87">
        <f t="shared" ref="BM4:BM9" si="10">IF(BE4&gt;0,BL4/AR4,0%)</f>
        <v>0</v>
      </c>
      <c r="BN4" s="90">
        <f>SUMIFS('2D_LOG'!$BE$3:$BE$898,'2D_LOG'!$E$3:$E$898,AQ4,'2D_LOG'!$F$3:$F$898,$BG$1,'2D_LOG'!$G$3:$G$898,$AP$1)</f>
        <v>0</v>
      </c>
      <c r="BO4" s="90">
        <f>SUMIFS('2D_LOG'!$BF$3:$BF$898,'2D_LOG'!$E$3:$E$898,AQ4,'2D_LOG'!$F$3:$F$898,$BG$1,'2D_LOG'!$G$3:$G$898,$AP$1)</f>
        <v>0</v>
      </c>
      <c r="BP4" s="89">
        <f t="shared" ref="BP4:BP7" si="11">SUM(BN4:BO4)</f>
        <v>0</v>
      </c>
      <c r="BQ4" s="440">
        <f>SUMIFS(QC_Status!AO13:AO872,QC_Status!E13:E872,Standards!B19,QC_Status!M13:M872,Standards!G2)</f>
        <v>0</v>
      </c>
      <c r="BR4" s="86" t="str">
        <f>IF(AS4=0," ",IF(Standards!Q31=" ",Standards!P31,))</f>
        <v xml:space="preserve"> </v>
      </c>
      <c r="BS4" s="86" t="str">
        <f>IF(BE4=0," ",IF(Standards!S31=" ",Standards!R31,))</f>
        <v xml:space="preserve"> </v>
      </c>
    </row>
    <row r="5" spans="1:73" x14ac:dyDescent="0.2">
      <c r="A5" s="86">
        <v>3</v>
      </c>
      <c r="B5" s="111">
        <f>QC_Status!E8</f>
        <v>2913</v>
      </c>
      <c r="C5" s="308" t="str">
        <f>AP35</f>
        <v>SCBH</v>
      </c>
      <c r="D5" s="86">
        <f t="shared" ref="D5:AB5" si="12">AR49</f>
        <v>37</v>
      </c>
      <c r="E5" s="86">
        <f t="shared" si="12"/>
        <v>5</v>
      </c>
      <c r="F5" s="87">
        <f t="shared" si="12"/>
        <v>0.13513513513513514</v>
      </c>
      <c r="G5" s="88">
        <f t="shared" si="12"/>
        <v>14.25</v>
      </c>
      <c r="H5" s="88" t="e">
        <f t="shared" si="12"/>
        <v>#NUM!</v>
      </c>
      <c r="I5" s="87" t="e">
        <f t="shared" si="12"/>
        <v>#NUM!</v>
      </c>
      <c r="J5" s="86">
        <f t="shared" si="12"/>
        <v>5</v>
      </c>
      <c r="K5" s="87">
        <f t="shared" si="12"/>
        <v>0.13513513513513514</v>
      </c>
      <c r="L5" s="86">
        <f t="shared" si="12"/>
        <v>0</v>
      </c>
      <c r="M5" s="87">
        <f t="shared" si="12"/>
        <v>0</v>
      </c>
      <c r="N5" s="90">
        <f t="shared" si="12"/>
        <v>25</v>
      </c>
      <c r="O5" s="90">
        <f t="shared" si="12"/>
        <v>0</v>
      </c>
      <c r="P5" s="86">
        <f t="shared" si="12"/>
        <v>25</v>
      </c>
      <c r="Q5" s="86">
        <f t="shared" si="12"/>
        <v>0</v>
      </c>
      <c r="R5" s="87">
        <f t="shared" si="12"/>
        <v>0</v>
      </c>
      <c r="S5" s="88">
        <f t="shared" si="12"/>
        <v>0</v>
      </c>
      <c r="T5" s="88">
        <f t="shared" si="12"/>
        <v>0</v>
      </c>
      <c r="U5" s="87">
        <f t="shared" si="12"/>
        <v>0</v>
      </c>
      <c r="V5" s="86">
        <f t="shared" si="12"/>
        <v>0</v>
      </c>
      <c r="W5" s="87">
        <f t="shared" si="12"/>
        <v>0</v>
      </c>
      <c r="X5" s="86">
        <f t="shared" si="12"/>
        <v>0</v>
      </c>
      <c r="Y5" s="87">
        <f t="shared" si="12"/>
        <v>0</v>
      </c>
      <c r="Z5" s="86">
        <f t="shared" si="12"/>
        <v>0</v>
      </c>
      <c r="AA5" s="86">
        <f t="shared" si="12"/>
        <v>0</v>
      </c>
      <c r="AB5" s="86">
        <f t="shared" si="12"/>
        <v>0</v>
      </c>
      <c r="AC5" s="86" t="e">
        <f>IF(Standards!O61=0%," ",IF(Standards!O61&gt;=80%,"Achieved","Not Achieved"))</f>
        <v>#NUM!</v>
      </c>
      <c r="AN5" s="86">
        <v>3</v>
      </c>
      <c r="AO5" s="90">
        <f>QC_Status!E8</f>
        <v>2913</v>
      </c>
      <c r="AP5" s="308">
        <f>QC_Status!F8</f>
        <v>1</v>
      </c>
      <c r="AQ5" s="308">
        <f>'Er. Cd-Er. Cnt'!D5</f>
        <v>3</v>
      </c>
      <c r="AR5" s="86">
        <f>COUNTIFS(QC_Status!$E$13:$E$898,AQ5,QC_Status!$H$13:$H$898,"C")</f>
        <v>0</v>
      </c>
      <c r="AS5" s="86">
        <f>COUNTIFS(QC_Status!$E$13:$E$898,AQ5,QC_Status!$L$13:$L$898,"PQC",QC_Status!$M$13:$M$898,'quality analyst analysis'!$AP$1)</f>
        <v>0</v>
      </c>
      <c r="AT5" s="87">
        <f t="shared" ref="AT5:AT9" si="13">IF(AS5&gt;0,AS5/AR5,0%)</f>
        <v>0</v>
      </c>
      <c r="AU5" s="88">
        <f>SUMIFS(QC_Status!$W$13:$W$898,QC_Status!$E$13:$E$898,AQ5,QC_Status!$L$13:$L$898,$AT$1,QC_Status!$M$13:$M$898,$AP$1)</f>
        <v>0</v>
      </c>
      <c r="AV5" s="88">
        <f>SUMIFS(QC_Status!$V$13:$V$898,QC_Status!$E$13:$E$898,AQ5,QC_Status!$L$13:$L$898,$AT$1,QC_Status!$M$13:$M$898,$AP$1)</f>
        <v>0</v>
      </c>
      <c r="AW5" s="87">
        <f t="shared" si="5"/>
        <v>0</v>
      </c>
      <c r="AX5" s="89">
        <f>COUNTIFS(QC_Status!$T$13:$T$898,$AX$2,QC_Status!$L$13:$L$898,$AT$1,QC_Status!$E$13:$E$898,'quality analyst analysis'!AQ5,QC_Status!$M$13:$M$898,$AP$1)</f>
        <v>0</v>
      </c>
      <c r="AY5" s="87">
        <f t="shared" ref="AY5:AY9" si="14">IF(AS5&gt;0,AX5/AR5,0%)</f>
        <v>0</v>
      </c>
      <c r="AZ5" s="89">
        <f>COUNTIFS(QC_Status!$T$13:$T$898,$AZ$2,QC_Status!$L$13:$L$898,$AT$1,QC_Status!$E$13:$E$898,'quality analyst analysis'!AQ5,QC_Status!$M$13:$M$898,$AP$1)</f>
        <v>0</v>
      </c>
      <c r="BA5" s="87">
        <f t="shared" si="6"/>
        <v>0</v>
      </c>
      <c r="BB5" s="90">
        <f>SUMIFS('2D_LOG'!$BE$3:$BE$898,'2D_LOG'!$E$3:$E$898,AQ5,'2D_LOG'!$F$3:$F$898,$AT$1,'2D_LOG'!$G$3:$G$898,$AP$1)</f>
        <v>0</v>
      </c>
      <c r="BC5" s="90">
        <f>SUMIFS('2D_LOG'!$BF$3:$BF$898,'2D_LOG'!$E$3:$E$898,AQ5,'2D_LOG'!$F$3:$F$898,$AT$1,'2D_LOG'!$G$3:$G$898,$AP$1)</f>
        <v>0</v>
      </c>
      <c r="BD5" s="89">
        <f t="shared" si="7"/>
        <v>0</v>
      </c>
      <c r="BE5" s="86">
        <f>COUNTIFS(QC_Status!$E$13:$E$898,AQ5,QC_Status!$L$13:$L$898,$BG$1,QC_Status!$M$13:$M$898,'quality analyst analysis'!$AP$1)</f>
        <v>0</v>
      </c>
      <c r="BF5" s="87">
        <f t="shared" si="8"/>
        <v>0</v>
      </c>
      <c r="BG5" s="88">
        <f>SUMIFS(QC_Status!$W$13:$W$898,QC_Status!$E$13:$E$898,AQ5,QC_Status!$L$13:$L$898,$BG$1,QC_Status!$M$13:$M$898,$AP$1)</f>
        <v>0</v>
      </c>
      <c r="BH5" s="88">
        <f>SUMIFS(QC_Status!$V$13:$V$898,QC_Status!$E$13:$E$898,AQ5,QC_Status!$L$13:$L$898,$BG$1,QC_Status!$M$13:$M$898,$AP$1)</f>
        <v>0</v>
      </c>
      <c r="BI5" s="87">
        <f t="shared" si="3"/>
        <v>0</v>
      </c>
      <c r="BJ5" s="89">
        <f>COUNTIFS(QC_Status!$T$13:$T$898,$BJ$2,QC_Status!$L$13:$L$898,$BG$1,QC_Status!$E$13:$E$898,'quality analyst analysis'!AQ5,QC_Status!$M$13:$M$898,$AP$1)</f>
        <v>0</v>
      </c>
      <c r="BK5" s="87">
        <f t="shared" si="9"/>
        <v>0</v>
      </c>
      <c r="BL5" s="89">
        <f>COUNTIFS(QC_Status!$T$13:$T$898,$BL$2,QC_Status!$L$13:$L$898,$BG$1,QC_Status!$E$13:$E$898,'quality analyst analysis'!AQ5,QC_Status!$M$13:$M$898,$AP$1)</f>
        <v>0</v>
      </c>
      <c r="BM5" s="87">
        <f t="shared" si="10"/>
        <v>0</v>
      </c>
      <c r="BN5" s="90">
        <f>SUMIFS('2D_LOG'!$BE$3:$BE$898,'2D_LOG'!$E$3:$E$898,AQ5,'2D_LOG'!$F$3:$F$898,$BG$1,'2D_LOG'!$G$3:$G$898,$AP$1)</f>
        <v>0</v>
      </c>
      <c r="BO5" s="90">
        <f>SUMIFS('2D_LOG'!$BF$3:$BF$898,'2D_LOG'!$E$3:$E$898,AQ5,'2D_LOG'!$F$3:$F$898,$BG$1,'2D_LOG'!$G$3:$G$898,$AP$1)</f>
        <v>0</v>
      </c>
      <c r="BP5" s="89">
        <f t="shared" si="11"/>
        <v>0</v>
      </c>
      <c r="BQ5" s="440">
        <f>SUMIFS(QC_Status!AO13:AO872,QC_Status!E13:E872,Standards!B20,QC_Status!M13:M872,Standards!G2)</f>
        <v>0</v>
      </c>
      <c r="BR5" s="86" t="str">
        <f>IF(AS5=0," ",IF(Standards!Q32=" ",Standards!P32,))</f>
        <v xml:space="preserve"> </v>
      </c>
      <c r="BS5" s="86" t="str">
        <f>IF(BE5=0," ",IF(Standards!S32=" ",Standards!R32,))</f>
        <v xml:space="preserve"> </v>
      </c>
    </row>
    <row r="6" spans="1:73" x14ac:dyDescent="0.2">
      <c r="A6" s="86">
        <v>4</v>
      </c>
      <c r="B6" s="111">
        <f>QC_Status!E8</f>
        <v>2913</v>
      </c>
      <c r="C6" s="308" t="str">
        <f>AP52</f>
        <v>BNRH</v>
      </c>
      <c r="D6" s="86">
        <f t="shared" ref="D6:AB6" si="15">AR66</f>
        <v>37</v>
      </c>
      <c r="E6" s="86">
        <f t="shared" si="15"/>
        <v>0</v>
      </c>
      <c r="F6" s="87">
        <f t="shared" si="15"/>
        <v>0</v>
      </c>
      <c r="G6" s="88">
        <f t="shared" si="15"/>
        <v>0</v>
      </c>
      <c r="H6" s="88">
        <f t="shared" si="15"/>
        <v>0</v>
      </c>
      <c r="I6" s="87">
        <f t="shared" si="15"/>
        <v>0</v>
      </c>
      <c r="J6" s="86">
        <f t="shared" si="15"/>
        <v>0</v>
      </c>
      <c r="K6" s="87">
        <f t="shared" si="15"/>
        <v>0</v>
      </c>
      <c r="L6" s="86">
        <f t="shared" si="15"/>
        <v>0</v>
      </c>
      <c r="M6" s="87">
        <f t="shared" si="15"/>
        <v>0</v>
      </c>
      <c r="N6" s="90">
        <f t="shared" si="15"/>
        <v>0</v>
      </c>
      <c r="O6" s="90">
        <f t="shared" si="15"/>
        <v>0</v>
      </c>
      <c r="P6" s="86">
        <f t="shared" si="15"/>
        <v>0</v>
      </c>
      <c r="Q6" s="86">
        <f t="shared" si="15"/>
        <v>0</v>
      </c>
      <c r="R6" s="87">
        <f t="shared" si="15"/>
        <v>0</v>
      </c>
      <c r="S6" s="88">
        <f t="shared" si="15"/>
        <v>0</v>
      </c>
      <c r="T6" s="88">
        <f t="shared" si="15"/>
        <v>0</v>
      </c>
      <c r="U6" s="87">
        <f t="shared" si="15"/>
        <v>0</v>
      </c>
      <c r="V6" s="86">
        <f t="shared" si="15"/>
        <v>0</v>
      </c>
      <c r="W6" s="87">
        <f t="shared" si="15"/>
        <v>0</v>
      </c>
      <c r="X6" s="86">
        <f t="shared" si="15"/>
        <v>0</v>
      </c>
      <c r="Y6" s="87">
        <f t="shared" si="15"/>
        <v>0</v>
      </c>
      <c r="Z6" s="86">
        <f t="shared" si="15"/>
        <v>0</v>
      </c>
      <c r="AA6" s="86">
        <f t="shared" si="15"/>
        <v>0</v>
      </c>
      <c r="AB6" s="86">
        <f t="shared" si="15"/>
        <v>0</v>
      </c>
      <c r="AC6" s="86" t="str">
        <f>IF(Standards!O75=0%," ",IF(Standards!O75&gt;=80%,"Achieved","Not Achieved"))</f>
        <v xml:space="preserve"> </v>
      </c>
      <c r="AN6" s="86">
        <v>4</v>
      </c>
      <c r="AO6" s="90">
        <f>QC_Status!E8</f>
        <v>2913</v>
      </c>
      <c r="AP6" s="308">
        <f>QC_Status!F8</f>
        <v>1</v>
      </c>
      <c r="AQ6" s="308">
        <f>'Er. Cd-Er. Cnt'!D6</f>
        <v>4</v>
      </c>
      <c r="AR6" s="86">
        <f>COUNTIFS(QC_Status!$E$13:$E$898,AQ6,QC_Status!$H$13:$H$898,"C")</f>
        <v>0</v>
      </c>
      <c r="AS6" s="86">
        <f>COUNTIFS(QC_Status!$E$13:$E$898,AQ6,QC_Status!$L$13:$L$898,"PQC",QC_Status!$M$13:$M$898,'quality analyst analysis'!$AP$1)</f>
        <v>0</v>
      </c>
      <c r="AT6" s="87">
        <f t="shared" si="13"/>
        <v>0</v>
      </c>
      <c r="AU6" s="88">
        <f>SUMIFS(QC_Status!$W$13:$W$898,QC_Status!$E$13:$E$898,AQ6,QC_Status!$L$13:$L$898,$AT$1,QC_Status!$M$13:$M$898,$AP$1)</f>
        <v>0</v>
      </c>
      <c r="AV6" s="88">
        <f>SUMIFS(QC_Status!$V$13:$V$898,QC_Status!$E$13:$E$898,AQ6,QC_Status!$L$13:$L$898,$AT$1,QC_Status!$M$13:$M$898,$AP$1)</f>
        <v>0</v>
      </c>
      <c r="AW6" s="87">
        <f t="shared" si="5"/>
        <v>0</v>
      </c>
      <c r="AX6" s="89">
        <f>COUNTIFS(QC_Status!$T$13:$T$898,$AX$2,QC_Status!$L$13:$L$898,$AT$1,QC_Status!$E$13:$E$898,'quality analyst analysis'!AQ6,QC_Status!$M$13:$M$898,$AP$1)</f>
        <v>0</v>
      </c>
      <c r="AY6" s="87">
        <f t="shared" si="14"/>
        <v>0</v>
      </c>
      <c r="AZ6" s="89">
        <f>COUNTIFS(QC_Status!$T$13:$T$898,$AZ$2,QC_Status!$L$13:$L$898,$AT$1,QC_Status!$E$13:$E$898,'quality analyst analysis'!AQ6,QC_Status!$M$13:$M$898,$AP$1)</f>
        <v>0</v>
      </c>
      <c r="BA6" s="87">
        <f t="shared" si="6"/>
        <v>0</v>
      </c>
      <c r="BB6" s="90">
        <f>SUMIFS('2D_LOG'!$BE$3:$BE$898,'2D_LOG'!$E$3:$E$898,AQ6,'2D_LOG'!$F$3:$F$898,$AT$1,'2D_LOG'!$G$3:$G$898,$AP$1)</f>
        <v>0</v>
      </c>
      <c r="BC6" s="90">
        <f>SUMIFS('2D_LOG'!$BF$3:$BF$898,'2D_LOG'!$E$3:$E$898,AQ6,'2D_LOG'!$F$3:$F$898,$AT$1,'2D_LOG'!$G$3:$G$898,$AP$1)</f>
        <v>0</v>
      </c>
      <c r="BD6" s="89">
        <f t="shared" si="7"/>
        <v>0</v>
      </c>
      <c r="BE6" s="86">
        <f>COUNTIFS(QC_Status!$E$13:$E$898,AQ6,QC_Status!$L$13:$L$898,$BG$1,QC_Status!$M$13:$M$898,'quality analyst analysis'!$AP$1)</f>
        <v>0</v>
      </c>
      <c r="BF6" s="87">
        <f t="shared" si="8"/>
        <v>0</v>
      </c>
      <c r="BG6" s="88">
        <f>SUMIFS(QC_Status!$W$13:$W$898,QC_Status!$E$13:$E$898,AQ6,QC_Status!$L$13:$L$898,$BG$1,QC_Status!$M$13:$M$898,$AP$1)</f>
        <v>0</v>
      </c>
      <c r="BH6" s="88">
        <f>SUMIFS(QC_Status!$V$13:$V$898,QC_Status!$E$13:$E$898,AQ6,QC_Status!$L$13:$L$898,$BG$1,QC_Status!$M$13:$M$898,$AP$1)</f>
        <v>0</v>
      </c>
      <c r="BI6" s="87">
        <f t="shared" si="3"/>
        <v>0</v>
      </c>
      <c r="BJ6" s="89">
        <f>COUNTIFS(QC_Status!$T$13:$T$898,$BJ$2,QC_Status!$L$13:$L$898,$BG$1,QC_Status!$E$13:$E$898,'quality analyst analysis'!AQ6,QC_Status!$M$13:$M$898,$AP$1)</f>
        <v>0</v>
      </c>
      <c r="BK6" s="87">
        <f t="shared" si="9"/>
        <v>0</v>
      </c>
      <c r="BL6" s="89">
        <f>COUNTIFS(QC_Status!$T$13:$T$898,$BL$2,QC_Status!$L$13:$L$898,$BG$1,QC_Status!$E$13:$E$898,'quality analyst analysis'!AQ6,QC_Status!$M$13:$M$898,$AP$1)</f>
        <v>0</v>
      </c>
      <c r="BM6" s="87">
        <f t="shared" si="10"/>
        <v>0</v>
      </c>
      <c r="BN6" s="90">
        <f>SUMIFS('2D_LOG'!$BE$3:$BE$898,'2D_LOG'!$E$3:$E$898,AQ6,'2D_LOG'!$F$3:$F$898,$BG$1,'2D_LOG'!$G$3:$G$898,$AP$1)</f>
        <v>0</v>
      </c>
      <c r="BO6" s="90">
        <f>SUMIFS('2D_LOG'!$BF$3:$BF$898,'2D_LOG'!$E$3:$E$898,AQ6,'2D_LOG'!$F$3:$F$898,$BG$1,'2D_LOG'!$G$3:$G$898,$AP$1)</f>
        <v>0</v>
      </c>
      <c r="BP6" s="89">
        <f t="shared" si="11"/>
        <v>0</v>
      </c>
      <c r="BQ6" s="440">
        <f>SUMIFS(QC_Status!AO13:AO872,QC_Status!E13:E872,Standards!B21,QC_Status!M13:M872,Standards!G2)</f>
        <v>0</v>
      </c>
      <c r="BR6" s="86" t="str">
        <f>IF(AS6=0," ",IF(Standards!Q33=" ",Standards!P33,))</f>
        <v xml:space="preserve"> </v>
      </c>
      <c r="BS6" s="86" t="str">
        <f>IF(BE6=0," ",IF(Standards!S33=" ",Standards!R33,))</f>
        <v xml:space="preserve"> </v>
      </c>
    </row>
    <row r="7" spans="1:73" x14ac:dyDescent="0.2">
      <c r="A7" s="86">
        <v>5</v>
      </c>
      <c r="B7" s="111">
        <f>QC_Status!E8</f>
        <v>2913</v>
      </c>
      <c r="C7" s="353" t="str">
        <f>AP69</f>
        <v>VNMR</v>
      </c>
      <c r="D7" s="86">
        <f t="shared" ref="D7:AB7" si="16">AR83</f>
        <v>37</v>
      </c>
      <c r="E7" s="86">
        <f t="shared" si="16"/>
        <v>0</v>
      </c>
      <c r="F7" s="87">
        <f t="shared" si="16"/>
        <v>0</v>
      </c>
      <c r="G7" s="88">
        <f t="shared" si="16"/>
        <v>0</v>
      </c>
      <c r="H7" s="88">
        <f t="shared" si="16"/>
        <v>0</v>
      </c>
      <c r="I7" s="87">
        <f t="shared" si="16"/>
        <v>0</v>
      </c>
      <c r="J7" s="86">
        <f t="shared" si="16"/>
        <v>0</v>
      </c>
      <c r="K7" s="87">
        <f t="shared" si="16"/>
        <v>0</v>
      </c>
      <c r="L7" s="86">
        <f t="shared" si="16"/>
        <v>0</v>
      </c>
      <c r="M7" s="87">
        <f t="shared" si="16"/>
        <v>0</v>
      </c>
      <c r="N7" s="90">
        <f t="shared" si="16"/>
        <v>0</v>
      </c>
      <c r="O7" s="90">
        <f t="shared" si="16"/>
        <v>0</v>
      </c>
      <c r="P7" s="86">
        <f t="shared" si="16"/>
        <v>0</v>
      </c>
      <c r="Q7" s="86">
        <f t="shared" si="16"/>
        <v>0</v>
      </c>
      <c r="R7" s="87">
        <f t="shared" si="16"/>
        <v>0</v>
      </c>
      <c r="S7" s="88">
        <f t="shared" si="16"/>
        <v>0</v>
      </c>
      <c r="T7" s="88">
        <f t="shared" si="16"/>
        <v>0</v>
      </c>
      <c r="U7" s="87">
        <f t="shared" si="16"/>
        <v>0</v>
      </c>
      <c r="V7" s="86">
        <f t="shared" si="16"/>
        <v>0</v>
      </c>
      <c r="W7" s="87">
        <f t="shared" si="16"/>
        <v>0</v>
      </c>
      <c r="X7" s="86">
        <f t="shared" si="16"/>
        <v>0</v>
      </c>
      <c r="Y7" s="87">
        <f t="shared" si="16"/>
        <v>0</v>
      </c>
      <c r="Z7" s="86">
        <f t="shared" si="16"/>
        <v>0</v>
      </c>
      <c r="AA7" s="86">
        <f t="shared" si="16"/>
        <v>0</v>
      </c>
      <c r="AB7" s="86">
        <f t="shared" si="16"/>
        <v>0</v>
      </c>
      <c r="AC7" s="86" t="str">
        <f>IF(Standards!O89=0%," ",IF(Standards!O89&gt;=80%,"Achieved","Not Achieved"))</f>
        <v xml:space="preserve"> </v>
      </c>
      <c r="AN7" s="86">
        <v>5</v>
      </c>
      <c r="AO7" s="90">
        <f>QC_Status!E8</f>
        <v>2913</v>
      </c>
      <c r="AP7" s="308">
        <f>QC_Status!F8</f>
        <v>1</v>
      </c>
      <c r="AQ7" s="308">
        <f>'Er. Cd-Er. Cnt'!D7</f>
        <v>5</v>
      </c>
      <c r="AR7" s="86">
        <f>COUNTIFS(QC_Status!$E$13:$E$898,AQ7,QC_Status!$H$13:$H$898,"C")</f>
        <v>0</v>
      </c>
      <c r="AS7" s="86">
        <f>COUNTIFS(QC_Status!$E$13:$E$898,AQ7,QC_Status!$L$13:$L$898,"PQC",QC_Status!$M$13:$M$898,'quality analyst analysis'!$AP$1)</f>
        <v>0</v>
      </c>
      <c r="AT7" s="87">
        <f t="shared" si="13"/>
        <v>0</v>
      </c>
      <c r="AU7" s="88">
        <f>SUMIFS(QC_Status!$W$13:$W$898,QC_Status!$E$13:$E$898,AQ7,QC_Status!$L$13:$L$898,$AT$1,QC_Status!$M$13:$M$898,$AP$1)</f>
        <v>0</v>
      </c>
      <c r="AV7" s="88">
        <f>SUMIFS(QC_Status!$V$13:$V$898,QC_Status!$E$13:$E$898,AQ7,QC_Status!$L$13:$L$898,$AT$1,QC_Status!$M$13:$M$898,$AP$1)</f>
        <v>0</v>
      </c>
      <c r="AW7" s="87">
        <f t="shared" si="5"/>
        <v>0</v>
      </c>
      <c r="AX7" s="89">
        <f>COUNTIFS(QC_Status!$T$13:$T$898,$AX$2,QC_Status!$L$13:$L$898,$AT$1,QC_Status!$E$13:$E$898,'quality analyst analysis'!AQ7,QC_Status!$M$13:$M$898,$AP$1)</f>
        <v>0</v>
      </c>
      <c r="AY7" s="87">
        <f t="shared" si="14"/>
        <v>0</v>
      </c>
      <c r="AZ7" s="89">
        <f>COUNTIFS(QC_Status!$T$13:$T$898,$AZ$2,QC_Status!$L$13:$L$898,$AT$1,QC_Status!$E$13:$E$898,'quality analyst analysis'!AQ7,QC_Status!$M$13:$M$898,$AP$1)</f>
        <v>0</v>
      </c>
      <c r="BA7" s="87">
        <f t="shared" si="6"/>
        <v>0</v>
      </c>
      <c r="BB7" s="90">
        <f>SUMIFS('2D_LOG'!$BE$3:$BE$898,'2D_LOG'!$E$3:$E$898,AQ7,'2D_LOG'!$F$3:$F$898,$AT$1,'2D_LOG'!$G$3:$G$898,$AP$1)</f>
        <v>0</v>
      </c>
      <c r="BC7" s="90">
        <f>SUMIFS('2D_LOG'!$BF$3:$BF$898,'2D_LOG'!$E$3:$E$898,AQ7,'2D_LOG'!$F$3:$F$898,$AT$1,'2D_LOG'!$G$3:$G$898,$AP$1)</f>
        <v>0</v>
      </c>
      <c r="BD7" s="89">
        <f t="shared" si="7"/>
        <v>0</v>
      </c>
      <c r="BE7" s="86">
        <f>COUNTIFS(QC_Status!$E$13:$E$898,AQ7,QC_Status!$L$13:$L$898,$BG$1,QC_Status!$M$13:$M$898,'quality analyst analysis'!$AP$1)</f>
        <v>0</v>
      </c>
      <c r="BF7" s="87">
        <f t="shared" si="8"/>
        <v>0</v>
      </c>
      <c r="BG7" s="88">
        <f>SUMIFS(QC_Status!$W$13:$W$898,QC_Status!$E$13:$E$898,AQ7,QC_Status!$L$13:$L$898,$BG$1,QC_Status!$M$13:$M$898,$AP$1)</f>
        <v>0</v>
      </c>
      <c r="BH7" s="88">
        <f>SUMIFS(QC_Status!$V$13:$V$898,QC_Status!$E$13:$E$898,AQ7,QC_Status!$L$13:$L$898,$BG$1,QC_Status!$M$13:$M$898,$AP$1)</f>
        <v>0</v>
      </c>
      <c r="BI7" s="87">
        <f t="shared" si="3"/>
        <v>0</v>
      </c>
      <c r="BJ7" s="89">
        <f>COUNTIFS(QC_Status!$T$13:$T$898,$BJ$2,QC_Status!$L$13:$L$898,$BG$1,QC_Status!$E$13:$E$898,'quality analyst analysis'!AQ7,QC_Status!$M$13:$M$898,$AP$1)</f>
        <v>0</v>
      </c>
      <c r="BK7" s="87">
        <f t="shared" si="9"/>
        <v>0</v>
      </c>
      <c r="BL7" s="89">
        <f>COUNTIFS(QC_Status!$T$13:$T$898,$BL$2,QC_Status!$L$13:$L$898,$BG$1,QC_Status!$E$13:$E$898,'quality analyst analysis'!AQ7,QC_Status!$M$13:$M$898,$AP$1)</f>
        <v>0</v>
      </c>
      <c r="BM7" s="87">
        <f t="shared" si="10"/>
        <v>0</v>
      </c>
      <c r="BN7" s="90">
        <f>SUMIFS('2D_LOG'!$BE$3:$BE$898,'2D_LOG'!$E$3:$E$898,AQ7,'2D_LOG'!$F$3:$F$898,$BG$1,'2D_LOG'!$G$3:$G$898,$AP$1)</f>
        <v>0</v>
      </c>
      <c r="BO7" s="90">
        <f>SUMIFS('2D_LOG'!$BF$3:$BF$898,'2D_LOG'!$E$3:$E$898,AQ7,'2D_LOG'!$F$3:$F$898,$BG$1,'2D_LOG'!$G$3:$G$898,$AP$1)</f>
        <v>0</v>
      </c>
      <c r="BP7" s="89">
        <f t="shared" si="11"/>
        <v>0</v>
      </c>
      <c r="BQ7" s="440">
        <f>SUMIFS(QC_Status!AO13:AO872,QC_Status!E13:E872,Standards!B22,QC_Status!M13:M872,Standards!G2)</f>
        <v>0</v>
      </c>
      <c r="BR7" s="86" t="str">
        <f>IF(AS7=0," ",IF(Standards!Q34=" ",Standards!P34,))</f>
        <v xml:space="preserve"> </v>
      </c>
      <c r="BS7" s="86" t="str">
        <f>IF(BE7=0," ",IF(Standards!S34=" ",Standards!R34,))</f>
        <v xml:space="preserve"> </v>
      </c>
    </row>
    <row r="8" spans="1:73" x14ac:dyDescent="0.2">
      <c r="A8" s="86">
        <v>6</v>
      </c>
      <c r="B8" s="111">
        <f>QC_Status!E8</f>
        <v>2913</v>
      </c>
      <c r="C8" s="308" t="str">
        <f>AP86</f>
        <v>ARDP</v>
      </c>
      <c r="D8" s="86">
        <f t="shared" ref="D8:AB8" si="17">AR100</f>
        <v>37</v>
      </c>
      <c r="E8" s="86">
        <f t="shared" si="17"/>
        <v>4</v>
      </c>
      <c r="F8" s="87">
        <f t="shared" si="17"/>
        <v>0.10810810810810811</v>
      </c>
      <c r="G8" s="88">
        <f t="shared" si="17"/>
        <v>14.61</v>
      </c>
      <c r="H8" s="88" t="e">
        <f t="shared" si="17"/>
        <v>#NUM!</v>
      </c>
      <c r="I8" s="87" t="e">
        <f t="shared" si="17"/>
        <v>#NUM!</v>
      </c>
      <c r="J8" s="86">
        <f t="shared" si="17"/>
        <v>4</v>
      </c>
      <c r="K8" s="87">
        <f t="shared" si="17"/>
        <v>0.10810810810810811</v>
      </c>
      <c r="L8" s="86">
        <f t="shared" si="17"/>
        <v>0</v>
      </c>
      <c r="M8" s="87">
        <f t="shared" si="17"/>
        <v>0</v>
      </c>
      <c r="N8" s="90">
        <f t="shared" si="17"/>
        <v>0</v>
      </c>
      <c r="O8" s="90">
        <f t="shared" si="17"/>
        <v>0</v>
      </c>
      <c r="P8" s="86">
        <f t="shared" si="17"/>
        <v>0</v>
      </c>
      <c r="Q8" s="86">
        <f t="shared" si="17"/>
        <v>0</v>
      </c>
      <c r="R8" s="87">
        <f t="shared" si="17"/>
        <v>0</v>
      </c>
      <c r="S8" s="88">
        <f t="shared" si="17"/>
        <v>0</v>
      </c>
      <c r="T8" s="88">
        <f t="shared" si="17"/>
        <v>0</v>
      </c>
      <c r="U8" s="87">
        <f t="shared" si="17"/>
        <v>0</v>
      </c>
      <c r="V8" s="86">
        <f t="shared" si="17"/>
        <v>0</v>
      </c>
      <c r="W8" s="87">
        <f t="shared" si="17"/>
        <v>0</v>
      </c>
      <c r="X8" s="86">
        <f t="shared" si="17"/>
        <v>0</v>
      </c>
      <c r="Y8" s="87">
        <f t="shared" si="17"/>
        <v>0</v>
      </c>
      <c r="Z8" s="86">
        <f t="shared" si="17"/>
        <v>0</v>
      </c>
      <c r="AA8" s="86">
        <f t="shared" si="17"/>
        <v>0</v>
      </c>
      <c r="AB8" s="86">
        <f t="shared" si="17"/>
        <v>0</v>
      </c>
      <c r="AC8" s="86" t="e">
        <f>IF(Standards!O103=0%," ",IF(Standards!O103&gt;=80%,"Achieved","Not Achieved"))</f>
        <v>#NUM!</v>
      </c>
      <c r="AN8" s="86">
        <v>6</v>
      </c>
      <c r="AO8" s="90">
        <f>QC_Status!E8</f>
        <v>2913</v>
      </c>
      <c r="AP8" s="308">
        <f>QC_Status!F8</f>
        <v>1</v>
      </c>
      <c r="AQ8" s="308">
        <f>'Er. Cd-Er. Cnt'!D8</f>
        <v>6</v>
      </c>
      <c r="AR8" s="86">
        <f>COUNTIFS(QC_Status!$E$13:$E$898,AQ8,QC_Status!$H$13:$H$898,"C")</f>
        <v>0</v>
      </c>
      <c r="AS8" s="86">
        <f>COUNTIFS(QC_Status!$E$13:$E$898,AQ8,QC_Status!$L$13:$L$898,"PQC",QC_Status!$M$13:$M$898,'quality analyst analysis'!$AP$1)</f>
        <v>0</v>
      </c>
      <c r="AT8" s="87">
        <f t="shared" si="13"/>
        <v>0</v>
      </c>
      <c r="AU8" s="88">
        <f>SUMIFS(QC_Status!$W$13:$W$898,QC_Status!$E$13:$E$898,AQ8,QC_Status!$L$13:$L$898,$AT$1,QC_Status!$M$13:$M$898,$AP$1)</f>
        <v>0</v>
      </c>
      <c r="AV8" s="88">
        <f>SUMIFS(QC_Status!$V$13:$V$898,QC_Status!$E$13:$E$898,AQ8,QC_Status!$L$13:$L$898,$AT$1,QC_Status!$M$13:$M$898,$AP$1)</f>
        <v>0</v>
      </c>
      <c r="AW8" s="87">
        <f t="shared" si="5"/>
        <v>0</v>
      </c>
      <c r="AX8" s="89">
        <f>COUNTIFS(QC_Status!$T$13:$T$898,$AX$2,QC_Status!$L$13:$L$898,$AT$1,QC_Status!$E$13:$E$898,'quality analyst analysis'!AQ8,QC_Status!$M$13:$M$898,$AP$1)</f>
        <v>0</v>
      </c>
      <c r="AY8" s="87">
        <f t="shared" si="14"/>
        <v>0</v>
      </c>
      <c r="AZ8" s="89">
        <f>COUNTIFS(QC_Status!$T$13:$T$898,$AZ$2,QC_Status!$L$13:$L$898,$AT$1,QC_Status!$E$13:$E$898,'quality analyst analysis'!AQ8,QC_Status!$M$13:$M$898,$AP$1)</f>
        <v>0</v>
      </c>
      <c r="BA8" s="87">
        <f t="shared" si="6"/>
        <v>0</v>
      </c>
      <c r="BB8" s="90">
        <f>SUMIFS('2D_LOG'!$BE$3:$BE$898,'2D_LOG'!$E$3:$E$898,AQ8,'2D_LOG'!$F$3:$F$898,$AT$1,'2D_LOG'!$G$3:$G$898,$AP$1)</f>
        <v>0</v>
      </c>
      <c r="BC8" s="90">
        <f>SUMIFS('2D_LOG'!$BF$3:$BF$898,'2D_LOG'!$E$3:$E$898,AQ8,'2D_LOG'!$F$3:$F$898,$AT$1,'2D_LOG'!$G$3:$G$898,$AP$1)</f>
        <v>0</v>
      </c>
      <c r="BD8" s="89">
        <f t="shared" ref="BD8" si="18">SUM(BB8:BC8)</f>
        <v>0</v>
      </c>
      <c r="BE8" s="86">
        <f>COUNTIFS(QC_Status!$E$13:$E$898,AQ8,QC_Status!$L$13:$L$898,$BG$1,QC_Status!$M$13:$M$898,'quality analyst analysis'!$AP$1)</f>
        <v>0</v>
      </c>
      <c r="BF8" s="87">
        <f t="shared" si="8"/>
        <v>0</v>
      </c>
      <c r="BG8" s="88">
        <f>SUMIFS(QC_Status!$W$13:$W$898,QC_Status!$E$13:$E$898,AQ8,QC_Status!$L$13:$L$898,$BG$1,QC_Status!$M$13:$M$898,$AP$1)</f>
        <v>0</v>
      </c>
      <c r="BH8" s="88">
        <f>SUMIFS(QC_Status!$V$13:$V$898,QC_Status!$E$13:$E$898,AQ8,QC_Status!$L$13:$L$898,$BG$1,QC_Status!$M$13:$M$898,$AP$1)</f>
        <v>0</v>
      </c>
      <c r="BI8" s="87">
        <f t="shared" si="3"/>
        <v>0</v>
      </c>
      <c r="BJ8" s="89">
        <f>COUNTIFS(QC_Status!$T$13:$T$898,$BJ$2,QC_Status!$L$13:$L$898,$BG$1,QC_Status!$E$13:$E$898,'quality analyst analysis'!AQ8,QC_Status!$M$13:$M$898,$AP$1)</f>
        <v>0</v>
      </c>
      <c r="BK8" s="87">
        <f t="shared" si="9"/>
        <v>0</v>
      </c>
      <c r="BL8" s="89">
        <f>COUNTIFS(QC_Status!$T$13:$T$898,$BL$2,QC_Status!$L$13:$L$898,$BG$1,QC_Status!$E$13:$E$898,'quality analyst analysis'!AQ8,QC_Status!$M$13:$M$898,$AP$1)</f>
        <v>0</v>
      </c>
      <c r="BM8" s="87">
        <f t="shared" si="10"/>
        <v>0</v>
      </c>
      <c r="BN8" s="90">
        <f>SUMIFS('2D_LOG'!$BE$3:$BE$898,'2D_LOG'!$E$3:$E$898,AQ8,'2D_LOG'!$F$3:$F$898,$BG$1,'2D_LOG'!$G$3:$G$898,$AP$1)</f>
        <v>0</v>
      </c>
      <c r="BO8" s="90">
        <f>SUMIFS('2D_LOG'!$BF$3:$BF$898,'2D_LOG'!$E$3:$E$898,AQ8,'2D_LOG'!$F$3:$F$898,$BG$1,'2D_LOG'!$G$3:$G$898,$AP$1)</f>
        <v>0</v>
      </c>
      <c r="BP8" s="89">
        <f t="shared" ref="BP8" si="19">SUM(BN8:BO8)</f>
        <v>0</v>
      </c>
      <c r="BQ8" s="440">
        <f>SUMIFS(QC_Status!AO13:AO872,QC_Status!E13:E872,Standards!B23,QC_Status!M13:M872,Standards!G2)</f>
        <v>0</v>
      </c>
      <c r="BR8" s="86" t="str">
        <f>IF(AS8=0," ",IF(Standards!Q35=" ",Standards!P35,))</f>
        <v xml:space="preserve"> </v>
      </c>
      <c r="BS8" s="86" t="str">
        <f>IF(BE8=0," ",IF(Standards!S35=" ",Standards!R35,))</f>
        <v xml:space="preserve"> </v>
      </c>
    </row>
    <row r="9" spans="1:73" x14ac:dyDescent="0.2">
      <c r="A9" s="86">
        <v>7</v>
      </c>
      <c r="B9" s="111">
        <f>QC_Status!E8</f>
        <v>2913</v>
      </c>
      <c r="C9" s="308">
        <f>AP103</f>
        <v>0</v>
      </c>
      <c r="D9" s="86">
        <f t="shared" ref="D9:AB9" si="20">AR117</f>
        <v>37</v>
      </c>
      <c r="E9" s="86">
        <f t="shared" si="20"/>
        <v>0</v>
      </c>
      <c r="F9" s="87">
        <f t="shared" si="20"/>
        <v>0</v>
      </c>
      <c r="G9" s="88">
        <f t="shared" si="20"/>
        <v>0</v>
      </c>
      <c r="H9" s="88">
        <f t="shared" si="20"/>
        <v>0</v>
      </c>
      <c r="I9" s="87">
        <f t="shared" si="20"/>
        <v>0</v>
      </c>
      <c r="J9" s="86">
        <f t="shared" si="20"/>
        <v>0</v>
      </c>
      <c r="K9" s="87">
        <f t="shared" si="20"/>
        <v>0</v>
      </c>
      <c r="L9" s="86">
        <f t="shared" si="20"/>
        <v>0</v>
      </c>
      <c r="M9" s="87">
        <f t="shared" si="20"/>
        <v>0</v>
      </c>
      <c r="N9" s="90">
        <f t="shared" si="20"/>
        <v>0</v>
      </c>
      <c r="O9" s="90">
        <f t="shared" si="20"/>
        <v>0</v>
      </c>
      <c r="P9" s="86">
        <f t="shared" si="20"/>
        <v>0</v>
      </c>
      <c r="Q9" s="86">
        <f t="shared" si="20"/>
        <v>0</v>
      </c>
      <c r="R9" s="87">
        <f t="shared" si="20"/>
        <v>0</v>
      </c>
      <c r="S9" s="88">
        <f t="shared" si="20"/>
        <v>0</v>
      </c>
      <c r="T9" s="88">
        <f t="shared" si="20"/>
        <v>0</v>
      </c>
      <c r="U9" s="87">
        <f t="shared" si="20"/>
        <v>0</v>
      </c>
      <c r="V9" s="86">
        <f t="shared" si="20"/>
        <v>0</v>
      </c>
      <c r="W9" s="87">
        <f t="shared" si="20"/>
        <v>0</v>
      </c>
      <c r="X9" s="86">
        <f t="shared" si="20"/>
        <v>0</v>
      </c>
      <c r="Y9" s="87">
        <f t="shared" si="20"/>
        <v>0</v>
      </c>
      <c r="Z9" s="86">
        <f t="shared" si="20"/>
        <v>0</v>
      </c>
      <c r="AA9" s="86">
        <f t="shared" si="20"/>
        <v>0</v>
      </c>
      <c r="AB9" s="86">
        <f t="shared" si="20"/>
        <v>0</v>
      </c>
      <c r="AC9" s="86" t="str">
        <f>IF(Standards!O117=0%," ",IF(Standards!O117&gt;=80%,"Achieved","Not Achieved"))</f>
        <v xml:space="preserve"> </v>
      </c>
      <c r="AN9" s="86">
        <v>7</v>
      </c>
      <c r="AO9" s="90">
        <f>QC_Status!E8</f>
        <v>2913</v>
      </c>
      <c r="AP9" s="308">
        <f>QC_Status!F8</f>
        <v>1</v>
      </c>
      <c r="AQ9" s="308">
        <f>'Er. Cd-Er. Cnt'!D9</f>
        <v>7</v>
      </c>
      <c r="AR9" s="86">
        <f>COUNTIFS(QC_Status!$E$13:$E$898,AQ9,QC_Status!$H$13:$H$898,"C")</f>
        <v>0</v>
      </c>
      <c r="AS9" s="86">
        <f>COUNTIFS(QC_Status!$E$13:$E$898,AQ9,QC_Status!$L$13:$L$898,"PQC",QC_Status!$M$13:$M$898,'quality analyst analysis'!$AP$1)</f>
        <v>0</v>
      </c>
      <c r="AT9" s="87">
        <f t="shared" si="13"/>
        <v>0</v>
      </c>
      <c r="AU9" s="88">
        <f>SUMIFS(QC_Status!$W$13:$W$898,QC_Status!$E$13:$E$898,AQ9,QC_Status!$L$13:$L$898,$AT$1,QC_Status!$M$13:$M$898,$AP$1)</f>
        <v>0</v>
      </c>
      <c r="AV9" s="88">
        <f>SUMIFS(QC_Status!$V$13:$V$898,QC_Status!$E$13:$E$898,AQ9,QC_Status!$L$13:$L$898,$AT$1,QC_Status!$M$13:$M$898,$AP$1)</f>
        <v>0</v>
      </c>
      <c r="AW9" s="87">
        <f t="shared" si="5"/>
        <v>0</v>
      </c>
      <c r="AX9" s="89">
        <f>COUNTIFS(QC_Status!$T$13:$T$898,$AX$2,QC_Status!$L$13:$L$898,$AT$1,QC_Status!$E$13:$E$898,'quality analyst analysis'!AQ9,QC_Status!$M$13:$M$898,$AP$1)</f>
        <v>0</v>
      </c>
      <c r="AY9" s="87">
        <f t="shared" si="14"/>
        <v>0</v>
      </c>
      <c r="AZ9" s="89">
        <f>COUNTIFS(QC_Status!$T$13:$T$898,$AZ$2,QC_Status!$L$13:$L$898,$AT$1,QC_Status!$E$13:$E$898,'quality analyst analysis'!AQ9,QC_Status!$M$13:$M$898,$AP$1)</f>
        <v>0</v>
      </c>
      <c r="BA9" s="87">
        <f t="shared" si="6"/>
        <v>0</v>
      </c>
      <c r="BB9" s="90">
        <f>SUMIFS('2D_LOG'!$BE$3:$BE$898,'2D_LOG'!$E$3:$E$898,AQ9,'2D_LOG'!$F$3:$F$898,$AT$1,'2D_LOG'!$G$3:$G$898,$AP$1)</f>
        <v>0</v>
      </c>
      <c r="BC9" s="90">
        <f>SUMIFS('2D_LOG'!$BF$3:$BF$898,'2D_LOG'!$E$3:$E$898,AQ9,'2D_LOG'!$F$3:$F$898,$AT$1,'2D_LOG'!$G$3:$G$898,$AP$1)</f>
        <v>0</v>
      </c>
      <c r="BD9" s="89">
        <f t="shared" ref="BD9" si="21">SUM(BB9:BC9)</f>
        <v>0</v>
      </c>
      <c r="BE9" s="86">
        <f>COUNTIFS(QC_Status!$E$13:$E$898,AQ9,QC_Status!$L$13:$L$898,$BG$1,QC_Status!$M$13:$M$898,'quality analyst analysis'!$AP$1)</f>
        <v>0</v>
      </c>
      <c r="BF9" s="87">
        <f t="shared" si="8"/>
        <v>0</v>
      </c>
      <c r="BG9" s="88">
        <f>SUMIFS(QC_Status!$W$13:$W$898,QC_Status!$E$13:$E$898,AQ9,QC_Status!$L$13:$L$898,$BG$1,QC_Status!$M$13:$M$898,$AP$1)</f>
        <v>0</v>
      </c>
      <c r="BH9" s="88">
        <f>SUMIFS(QC_Status!$V$13:$V$898,QC_Status!$E$13:$E$898,AQ9,QC_Status!$L$13:$L$898,$BG$1,QC_Status!$M$13:$M$898,$AP$1)</f>
        <v>0</v>
      </c>
      <c r="BI9" s="87">
        <f t="shared" si="3"/>
        <v>0</v>
      </c>
      <c r="BJ9" s="89">
        <f>COUNTIFS(QC_Status!$T$13:$T$898,$BJ$2,QC_Status!$L$13:$L$898,$BG$1,QC_Status!$E$13:$E$898,'quality analyst analysis'!AQ9,QC_Status!$M$13:$M$898,$AP$1)</f>
        <v>0</v>
      </c>
      <c r="BK9" s="87">
        <f t="shared" si="9"/>
        <v>0</v>
      </c>
      <c r="BL9" s="89">
        <f>COUNTIFS(QC_Status!$T$13:$T$898,$BL$2,QC_Status!$L$13:$L$898,$BG$1,QC_Status!$E$13:$E$898,'quality analyst analysis'!AQ9,QC_Status!$M$13:$M$898,$AP$1)</f>
        <v>0</v>
      </c>
      <c r="BM9" s="87">
        <f t="shared" si="10"/>
        <v>0</v>
      </c>
      <c r="BN9" s="90">
        <f>SUMIFS('2D_LOG'!$BE$3:$BE$898,'2D_LOG'!$E$3:$E$898,AQ9,'2D_LOG'!$F$3:$F$898,$BG$1,'2D_LOG'!$G$3:$G$898,$AP$1)</f>
        <v>0</v>
      </c>
      <c r="BO9" s="90">
        <f>SUMIFS('2D_LOG'!$BF$3:$BF$898,'2D_LOG'!$E$3:$E$898,AQ9,'2D_LOG'!$F$3:$F$898,$BG$1,'2D_LOG'!$G$3:$G$898,$AP$1)</f>
        <v>0</v>
      </c>
      <c r="BP9" s="89">
        <f t="shared" ref="BP9" si="22">SUM(BN9:BO9)</f>
        <v>0</v>
      </c>
      <c r="BQ9" s="440">
        <f>SUMIFS(QC_Status!AO13:AO872,QC_Status!E13:E872,Standards!B24,QC_Status!M13:M872,Standards!G2)</f>
        <v>0</v>
      </c>
      <c r="BR9" s="86" t="str">
        <f>IF(AS9=0," ",IF(Standards!Q36=" ",Standards!P36,))</f>
        <v xml:space="preserve"> </v>
      </c>
      <c r="BS9" s="86" t="str">
        <f>IF(BE9=0," ",IF(Standards!S36=" ",Standards!R36,))</f>
        <v xml:space="preserve"> </v>
      </c>
    </row>
    <row r="10" spans="1:73" x14ac:dyDescent="0.2">
      <c r="A10" s="86">
        <v>8</v>
      </c>
      <c r="B10" s="111">
        <f>QC_Status!E8</f>
        <v>2913</v>
      </c>
      <c r="C10" s="308">
        <f>AP120</f>
        <v>0</v>
      </c>
      <c r="D10" s="86">
        <f t="shared" ref="D10:AB10" si="23">AR134</f>
        <v>37</v>
      </c>
      <c r="E10" s="86">
        <f t="shared" si="23"/>
        <v>0</v>
      </c>
      <c r="F10" s="87">
        <f t="shared" si="23"/>
        <v>0</v>
      </c>
      <c r="G10" s="88">
        <f t="shared" si="23"/>
        <v>0</v>
      </c>
      <c r="H10" s="88">
        <f t="shared" si="23"/>
        <v>0</v>
      </c>
      <c r="I10" s="87">
        <f t="shared" si="23"/>
        <v>0</v>
      </c>
      <c r="J10" s="86">
        <f t="shared" si="23"/>
        <v>0</v>
      </c>
      <c r="K10" s="87">
        <f t="shared" si="23"/>
        <v>0</v>
      </c>
      <c r="L10" s="86">
        <f t="shared" si="23"/>
        <v>0</v>
      </c>
      <c r="M10" s="87">
        <f t="shared" si="23"/>
        <v>0</v>
      </c>
      <c r="N10" s="90">
        <f t="shared" si="23"/>
        <v>0</v>
      </c>
      <c r="O10" s="90">
        <f t="shared" si="23"/>
        <v>0</v>
      </c>
      <c r="P10" s="86">
        <f t="shared" si="23"/>
        <v>0</v>
      </c>
      <c r="Q10" s="86">
        <f t="shared" si="23"/>
        <v>0</v>
      </c>
      <c r="R10" s="87">
        <f t="shared" si="23"/>
        <v>0</v>
      </c>
      <c r="S10" s="88">
        <f t="shared" si="23"/>
        <v>0</v>
      </c>
      <c r="T10" s="88">
        <f t="shared" si="23"/>
        <v>0</v>
      </c>
      <c r="U10" s="87">
        <f t="shared" si="23"/>
        <v>0</v>
      </c>
      <c r="V10" s="86">
        <f t="shared" si="23"/>
        <v>0</v>
      </c>
      <c r="W10" s="87">
        <f t="shared" si="23"/>
        <v>0</v>
      </c>
      <c r="X10" s="86">
        <f t="shared" si="23"/>
        <v>0</v>
      </c>
      <c r="Y10" s="87">
        <f t="shared" si="23"/>
        <v>0</v>
      </c>
      <c r="Z10" s="86">
        <f t="shared" si="23"/>
        <v>0</v>
      </c>
      <c r="AA10" s="86">
        <f t="shared" si="23"/>
        <v>0</v>
      </c>
      <c r="AB10" s="86">
        <f t="shared" si="23"/>
        <v>0</v>
      </c>
      <c r="AC10" s="86" t="str">
        <f>IF(Standards!O131=0%," ",IF(Standards!O131&gt;=80%,"Achieved","Not Achieved"))</f>
        <v xml:space="preserve"> </v>
      </c>
      <c r="AN10" s="86">
        <v>8</v>
      </c>
      <c r="AO10" s="90">
        <f>QC_Status!E8</f>
        <v>2913</v>
      </c>
      <c r="AP10" s="308">
        <f>QC_Status!F8</f>
        <v>1</v>
      </c>
      <c r="AQ10" s="308">
        <f>'Er. Cd-Er. Cnt'!D10</f>
        <v>8</v>
      </c>
      <c r="AR10" s="86">
        <f>COUNTIFS(QC_Status!$E$13:$E$898,AQ10,QC_Status!$H$13:$H$898,"C")</f>
        <v>0</v>
      </c>
      <c r="AS10" s="86">
        <f>COUNTIFS(QC_Status!$E$13:$E$898,AQ10,QC_Status!$L$13:$L$898,"PQC",QC_Status!$M$13:$M$898,'quality analyst analysis'!$AP$1)</f>
        <v>0</v>
      </c>
      <c r="AT10" s="87">
        <f t="shared" ref="AT10:AT14" si="24">IF(AS10&gt;0,AS10/AR10,0%)</f>
        <v>0</v>
      </c>
      <c r="AU10" s="88">
        <f>SUMIFS(QC_Status!$W$13:$W$898,QC_Status!$E$13:$E$898,AQ10,QC_Status!$L$13:$L$898,$AT$1,QC_Status!$M$13:$M$898,$AP$1)</f>
        <v>0</v>
      </c>
      <c r="AV10" s="88">
        <f>SUMIFS(QC_Status!$V$13:$V$898,QC_Status!$E$13:$E$898,AQ10,QC_Status!$L$13:$L$898,$AT$1,QC_Status!$M$13:$M$898,$AP$1)</f>
        <v>0</v>
      </c>
      <c r="AW10" s="87">
        <f t="shared" ref="AW10:AW14" si="25">IF(AU10&gt;0,1-(AU10/AV10),0%)</f>
        <v>0</v>
      </c>
      <c r="AX10" s="89">
        <f>COUNTIFS(QC_Status!$T$13:$T$898,$AX$2,QC_Status!$L$13:$L$898,$AT$1,QC_Status!$E$13:$E$898,'quality analyst analysis'!AQ10,QC_Status!$M$13:$M$898,$AP$1)</f>
        <v>0</v>
      </c>
      <c r="AY10" s="87">
        <f t="shared" ref="AY10:AY14" si="26">IF(AS10&gt;0,AX10/AR10,0%)</f>
        <v>0</v>
      </c>
      <c r="AZ10" s="89">
        <f>COUNTIFS(QC_Status!$T$13:$T$898,$AZ$2,QC_Status!$L$13:$L$898,$AT$1,QC_Status!$E$13:$E$898,'quality analyst analysis'!AQ10,QC_Status!$M$13:$M$898,$AP$1)</f>
        <v>0</v>
      </c>
      <c r="BA10" s="87">
        <f t="shared" ref="BA10:BA14" si="27">IF(AS10&gt;0,AZ10/AR10,0%)</f>
        <v>0</v>
      </c>
      <c r="BB10" s="90">
        <f>SUMIFS('2D_LOG'!$BE$3:$BE$898,'2D_LOG'!$E$3:$E$898,AQ10,'2D_LOG'!$F$3:$F$898,$AT$1,'2D_LOG'!$G$3:$G$898,$AP$1)</f>
        <v>0</v>
      </c>
      <c r="BC10" s="90">
        <f>SUMIFS('2D_LOG'!$BF$3:$BF$898,'2D_LOG'!$E$3:$E$898,AQ10,'2D_LOG'!$F$3:$F$898,$AT$1,'2D_LOG'!$G$3:$G$898,$AP$1)</f>
        <v>0</v>
      </c>
      <c r="BD10" s="89">
        <f t="shared" ref="BD10:BD14" si="28">SUM(BB10:BC10)</f>
        <v>0</v>
      </c>
      <c r="BE10" s="86">
        <f>COUNTIFS(QC_Status!$E$13:$E$898,AQ10,QC_Status!$L$13:$L$898,$BG$1,QC_Status!$M$13:$M$898,'quality analyst analysis'!$AP$1)</f>
        <v>0</v>
      </c>
      <c r="BF10" s="87">
        <f t="shared" ref="BF10:BF14" si="29">IF(BE10&gt;0,BE10/AR10,0%)</f>
        <v>0</v>
      </c>
      <c r="BG10" s="88">
        <f>SUMIFS(QC_Status!$W$13:$W$898,QC_Status!$E$13:$E$898,AQ10,QC_Status!$L$13:$L$898,$BG$1,QC_Status!$M$13:$M$898,$AP$1)</f>
        <v>0</v>
      </c>
      <c r="BH10" s="88">
        <f>SUMIFS(QC_Status!$V$13:$V$898,QC_Status!$E$13:$E$898,AQ10,QC_Status!$L$13:$L$898,$BG$1,QC_Status!$M$13:$M$898,$AP$1)</f>
        <v>0</v>
      </c>
      <c r="BI10" s="87">
        <f t="shared" ref="BI10:BI14" si="30">IF(BG10&gt;0,1-(BG10/BH10),0%)</f>
        <v>0</v>
      </c>
      <c r="BJ10" s="89">
        <f>COUNTIFS(QC_Status!$T$13:$T$898,$BJ$2,QC_Status!$L$13:$L$898,$BG$1,QC_Status!$E$13:$E$898,'quality analyst analysis'!AQ10,QC_Status!$M$13:$M$898,$AP$1)</f>
        <v>0</v>
      </c>
      <c r="BK10" s="87">
        <f t="shared" ref="BK10:BK14" si="31">IF(BE10&gt;0,BJ10/AR10,0%)</f>
        <v>0</v>
      </c>
      <c r="BL10" s="89">
        <f>COUNTIFS(QC_Status!$T$13:$T$898,$BL$2,QC_Status!$L$13:$L$898,$BG$1,QC_Status!$E$13:$E$898,'quality analyst analysis'!AQ10,QC_Status!$M$13:$M$898,$AP$1)</f>
        <v>0</v>
      </c>
      <c r="BM10" s="87">
        <f t="shared" ref="BM10:BM14" si="32">IF(BE10&gt;0,BL10/AR10,0%)</f>
        <v>0</v>
      </c>
      <c r="BN10" s="90">
        <f>SUMIFS('2D_LOG'!$BE$3:$BE$898,'2D_LOG'!$E$3:$E$898,AQ10,'2D_LOG'!$F$3:$F$898,$BG$1,'2D_LOG'!$G$3:$G$898,$AP$1)</f>
        <v>0</v>
      </c>
      <c r="BO10" s="90">
        <f>SUMIFS('2D_LOG'!$BF$3:$BF$898,'2D_LOG'!$E$3:$E$898,AQ10,'2D_LOG'!$F$3:$F$898,$BG$1,'2D_LOG'!$G$3:$G$898,$AP$1)</f>
        <v>0</v>
      </c>
      <c r="BP10" s="89">
        <f t="shared" ref="BP10:BP14" si="33">SUM(BN10:BO10)</f>
        <v>0</v>
      </c>
      <c r="BQ10" s="440">
        <f>SUMIFS(QC_Status!AO13:AO873,QC_Status!E13:E873,Standards!B25,QC_Status!M13:M873,Standards!G2)</f>
        <v>0</v>
      </c>
      <c r="BR10" s="86" t="str">
        <f>IF(AS10=0," ",IF(Standards!Q37=" ",Standards!P37,))</f>
        <v xml:space="preserve"> </v>
      </c>
      <c r="BS10" s="86" t="str">
        <f>IF(BE10=0," ",IF(Standards!S37=" ",Standards!R37,))</f>
        <v xml:space="preserve"> </v>
      </c>
      <c r="BU10" s="286"/>
    </row>
    <row r="11" spans="1:73" x14ac:dyDescent="0.2">
      <c r="A11" s="86">
        <v>9</v>
      </c>
      <c r="B11" s="354">
        <f>QC_Status!E8</f>
        <v>2913</v>
      </c>
      <c r="C11" s="308">
        <f>AP137</f>
        <v>0</v>
      </c>
      <c r="D11" s="86">
        <f t="shared" ref="D11:AB11" si="34">AR151</f>
        <v>37</v>
      </c>
      <c r="E11" s="86">
        <f t="shared" si="34"/>
        <v>0</v>
      </c>
      <c r="F11" s="87">
        <f t="shared" si="34"/>
        <v>0</v>
      </c>
      <c r="G11" s="88">
        <f t="shared" si="34"/>
        <v>0</v>
      </c>
      <c r="H11" s="88">
        <f t="shared" si="34"/>
        <v>0</v>
      </c>
      <c r="I11" s="87">
        <f t="shared" si="34"/>
        <v>0</v>
      </c>
      <c r="J11" s="86">
        <f t="shared" si="34"/>
        <v>0</v>
      </c>
      <c r="K11" s="87">
        <f t="shared" si="34"/>
        <v>0</v>
      </c>
      <c r="L11" s="86">
        <f t="shared" si="34"/>
        <v>0</v>
      </c>
      <c r="M11" s="87">
        <f t="shared" si="34"/>
        <v>0</v>
      </c>
      <c r="N11" s="90">
        <f t="shared" si="34"/>
        <v>0</v>
      </c>
      <c r="O11" s="90">
        <f t="shared" si="34"/>
        <v>0</v>
      </c>
      <c r="P11" s="86">
        <f t="shared" si="34"/>
        <v>0</v>
      </c>
      <c r="Q11" s="86">
        <f t="shared" si="34"/>
        <v>0</v>
      </c>
      <c r="R11" s="87">
        <f t="shared" si="34"/>
        <v>0</v>
      </c>
      <c r="S11" s="88">
        <f t="shared" si="34"/>
        <v>0</v>
      </c>
      <c r="T11" s="88">
        <f t="shared" si="34"/>
        <v>0</v>
      </c>
      <c r="U11" s="87">
        <f t="shared" si="34"/>
        <v>0</v>
      </c>
      <c r="V11" s="86">
        <f t="shared" si="34"/>
        <v>0</v>
      </c>
      <c r="W11" s="87">
        <f t="shared" si="34"/>
        <v>0</v>
      </c>
      <c r="X11" s="86">
        <f t="shared" si="34"/>
        <v>0</v>
      </c>
      <c r="Y11" s="87">
        <f t="shared" si="34"/>
        <v>0</v>
      </c>
      <c r="Z11" s="86">
        <f t="shared" si="34"/>
        <v>0</v>
      </c>
      <c r="AA11" s="86">
        <f t="shared" si="34"/>
        <v>0</v>
      </c>
      <c r="AB11" s="86">
        <f t="shared" si="34"/>
        <v>0</v>
      </c>
      <c r="AC11" s="86" t="str">
        <f>IF(Standards!O145=0%," ",IF(Standards!O145&gt;=80%,"Achieved","Not Achieved"))</f>
        <v xml:space="preserve"> </v>
      </c>
      <c r="AN11" s="86">
        <v>9</v>
      </c>
      <c r="AO11" s="90">
        <f>QC_Status!E8</f>
        <v>2913</v>
      </c>
      <c r="AP11" s="308">
        <f>QC_Status!F8</f>
        <v>1</v>
      </c>
      <c r="AQ11" s="308">
        <f>'Er. Cd-Er. Cnt'!D11</f>
        <v>9</v>
      </c>
      <c r="AR11" s="86">
        <f>COUNTIFS(QC_Status!$E$13:$E$898,AQ11,QC_Status!$H$13:$H$898,"C")</f>
        <v>0</v>
      </c>
      <c r="AS11" s="86">
        <f>COUNTIFS(QC_Status!$E$13:$E$898,AQ11,QC_Status!$L$13:$L$898,"PQC",QC_Status!$M$13:$M$898,'quality analyst analysis'!$AP$1)</f>
        <v>0</v>
      </c>
      <c r="AT11" s="87">
        <f t="shared" si="24"/>
        <v>0</v>
      </c>
      <c r="AU11" s="88">
        <f>SUMIFS(QC_Status!$W$13:$W$898,QC_Status!$E$13:$E$898,AQ11,QC_Status!$L$13:$L$898,$AT$1,QC_Status!$M$13:$M$898,$AP$1)</f>
        <v>0</v>
      </c>
      <c r="AV11" s="88">
        <f>SUMIFS(QC_Status!$V$13:$V$898,QC_Status!$E$13:$E$898,AQ11,QC_Status!$L$13:$L$898,$AT$1,QC_Status!$M$13:$M$898,$AP$1)</f>
        <v>0</v>
      </c>
      <c r="AW11" s="87">
        <f t="shared" si="25"/>
        <v>0</v>
      </c>
      <c r="AX11" s="89">
        <f>COUNTIFS(QC_Status!$T$13:$T$898,$AX$2,QC_Status!$L$13:$L$898,$AT$1,QC_Status!$E$13:$E$898,'quality analyst analysis'!AQ11,QC_Status!$M$13:$M$898,$AP$1)</f>
        <v>0</v>
      </c>
      <c r="AY11" s="87">
        <f t="shared" si="26"/>
        <v>0</v>
      </c>
      <c r="AZ11" s="89">
        <f>COUNTIFS(QC_Status!$T$13:$T$898,$AZ$2,QC_Status!$L$13:$L$898,$AT$1,QC_Status!$E$13:$E$898,'quality analyst analysis'!AQ11,QC_Status!$M$13:$M$898,$AP$1)</f>
        <v>0</v>
      </c>
      <c r="BA11" s="87">
        <f t="shared" si="27"/>
        <v>0</v>
      </c>
      <c r="BB11" s="90">
        <f>SUMIFS('2D_LOG'!$BE$3:$BE$898,'2D_LOG'!$E$3:$E$898,AQ11,'2D_LOG'!$F$3:$F$898,$AT$1,'2D_LOG'!$G$3:$G$898,$AP$1)</f>
        <v>0</v>
      </c>
      <c r="BC11" s="90">
        <f>SUMIFS('2D_LOG'!$BF$3:$BF$898,'2D_LOG'!$E$3:$E$898,AQ11,'2D_LOG'!$F$3:$F$898,$AT$1,'2D_LOG'!$G$3:$G$898,$AP$1)</f>
        <v>0</v>
      </c>
      <c r="BD11" s="89">
        <f t="shared" si="28"/>
        <v>0</v>
      </c>
      <c r="BE11" s="86">
        <f>COUNTIFS(QC_Status!$E$13:$E$898,AQ11,QC_Status!$L$13:$L$898,$BG$1,QC_Status!$M$13:$M$898,'quality analyst analysis'!$AP$1)</f>
        <v>0</v>
      </c>
      <c r="BF11" s="87">
        <f t="shared" si="29"/>
        <v>0</v>
      </c>
      <c r="BG11" s="88">
        <f>SUMIFS(QC_Status!$W$13:$W$898,QC_Status!$E$13:$E$898,AQ11,QC_Status!$L$13:$L$898,$BG$1,QC_Status!$M$13:$M$898,$AP$1)</f>
        <v>0</v>
      </c>
      <c r="BH11" s="88">
        <f>SUMIFS(QC_Status!$V$13:$V$898,QC_Status!$E$13:$E$898,AQ11,QC_Status!$L$13:$L$898,$BG$1,QC_Status!$M$13:$M$898,$AP$1)</f>
        <v>0</v>
      </c>
      <c r="BI11" s="87">
        <f t="shared" si="30"/>
        <v>0</v>
      </c>
      <c r="BJ11" s="89">
        <f>COUNTIFS(QC_Status!$T$13:$T$898,$BJ$2,QC_Status!$L$13:$L$898,$BG$1,QC_Status!$E$13:$E$898,'quality analyst analysis'!AQ11,QC_Status!$M$13:$M$898,$AP$1)</f>
        <v>0</v>
      </c>
      <c r="BK11" s="87">
        <f t="shared" si="31"/>
        <v>0</v>
      </c>
      <c r="BL11" s="89">
        <f>COUNTIFS(QC_Status!$T$13:$T$898,$BL$2,QC_Status!$L$13:$L$898,$BG$1,QC_Status!$E$13:$E$898,'quality analyst analysis'!AQ11,QC_Status!$M$13:$M$898,$AP$1)</f>
        <v>0</v>
      </c>
      <c r="BM11" s="87">
        <f t="shared" si="32"/>
        <v>0</v>
      </c>
      <c r="BN11" s="90">
        <f>SUMIFS('2D_LOG'!$BE$3:$BE$898,'2D_LOG'!$E$3:$E$898,AQ11,'2D_LOG'!$F$3:$F$898,$BG$1,'2D_LOG'!$G$3:$G$898,$AP$1)</f>
        <v>0</v>
      </c>
      <c r="BO11" s="90">
        <f>SUMIFS('2D_LOG'!$BF$3:$BF$898,'2D_LOG'!$E$3:$E$898,AQ11,'2D_LOG'!$F$3:$F$898,$BG$1,'2D_LOG'!$G$3:$G$898,$AP$1)</f>
        <v>0</v>
      </c>
      <c r="BP11" s="89">
        <f t="shared" si="33"/>
        <v>0</v>
      </c>
      <c r="BQ11" s="440">
        <f>SUMIFS(QC_Status!AO13:AO874,QC_Status!E13:E874,Standards!B26,QC_Status!M13:M874,Standards!G2)</f>
        <v>0</v>
      </c>
      <c r="BR11" s="86" t="str">
        <f>IF(AS11=0," ",IF(Standards!Q38=" ",Standards!P38,))</f>
        <v xml:space="preserve"> </v>
      </c>
      <c r="BS11" s="86" t="str">
        <f>IF(BE11=0," ",IF(Standards!S38=" ",Standards!R38,))</f>
        <v xml:space="preserve"> </v>
      </c>
    </row>
    <row r="12" spans="1:73" x14ac:dyDescent="0.2">
      <c r="A12" s="86">
        <v>10</v>
      </c>
      <c r="B12" s="354">
        <f>QC_Status!E8</f>
        <v>2913</v>
      </c>
      <c r="C12" s="308">
        <f>AP154</f>
        <v>0</v>
      </c>
      <c r="D12" s="86">
        <f t="shared" ref="D12:AB12" si="35">AR168</f>
        <v>37</v>
      </c>
      <c r="E12" s="86">
        <f t="shared" si="35"/>
        <v>0</v>
      </c>
      <c r="F12" s="87">
        <f t="shared" si="35"/>
        <v>0</v>
      </c>
      <c r="G12" s="88">
        <f t="shared" si="35"/>
        <v>0</v>
      </c>
      <c r="H12" s="88">
        <f t="shared" si="35"/>
        <v>0</v>
      </c>
      <c r="I12" s="87">
        <f t="shared" si="35"/>
        <v>0</v>
      </c>
      <c r="J12" s="86">
        <f t="shared" si="35"/>
        <v>0</v>
      </c>
      <c r="K12" s="87">
        <f t="shared" si="35"/>
        <v>0</v>
      </c>
      <c r="L12" s="86">
        <f t="shared" si="35"/>
        <v>0</v>
      </c>
      <c r="M12" s="87">
        <f t="shared" si="35"/>
        <v>0</v>
      </c>
      <c r="N12" s="90">
        <f t="shared" si="35"/>
        <v>0</v>
      </c>
      <c r="O12" s="90">
        <f t="shared" si="35"/>
        <v>0</v>
      </c>
      <c r="P12" s="86">
        <f t="shared" si="35"/>
        <v>0</v>
      </c>
      <c r="Q12" s="86">
        <f t="shared" si="35"/>
        <v>0</v>
      </c>
      <c r="R12" s="87">
        <f t="shared" si="35"/>
        <v>0</v>
      </c>
      <c r="S12" s="88">
        <f t="shared" si="35"/>
        <v>0</v>
      </c>
      <c r="T12" s="88">
        <f t="shared" si="35"/>
        <v>0</v>
      </c>
      <c r="U12" s="87">
        <f t="shared" si="35"/>
        <v>0</v>
      </c>
      <c r="V12" s="86">
        <f t="shared" si="35"/>
        <v>0</v>
      </c>
      <c r="W12" s="87">
        <f t="shared" si="35"/>
        <v>0</v>
      </c>
      <c r="X12" s="86">
        <f t="shared" si="35"/>
        <v>0</v>
      </c>
      <c r="Y12" s="87">
        <f t="shared" si="35"/>
        <v>0</v>
      </c>
      <c r="Z12" s="86">
        <f t="shared" si="35"/>
        <v>0</v>
      </c>
      <c r="AA12" s="86">
        <f t="shared" si="35"/>
        <v>0</v>
      </c>
      <c r="AB12" s="86">
        <f t="shared" si="35"/>
        <v>0</v>
      </c>
      <c r="AC12" s="86" t="str">
        <f>IF(Standards!O159=0%," ",IF(Standards!O159&gt;=80%,"Achieved","Not Achieved"))</f>
        <v xml:space="preserve"> </v>
      </c>
      <c r="AN12" s="86">
        <v>10</v>
      </c>
      <c r="AO12" s="90">
        <f>QC_Status!E8</f>
        <v>2913</v>
      </c>
      <c r="AP12" s="308">
        <f>QC_Status!F8</f>
        <v>1</v>
      </c>
      <c r="AQ12" s="308">
        <f>'Er. Cd-Er. Cnt'!D12</f>
        <v>10</v>
      </c>
      <c r="AR12" s="86">
        <f>COUNTIFS(QC_Status!$E$13:$E$898,AQ12,QC_Status!$H$13:$H$898,"C")</f>
        <v>0</v>
      </c>
      <c r="AS12" s="86">
        <f>COUNTIFS(QC_Status!$E$13:$E$898,AQ12,QC_Status!$L$13:$L$898,"PQC",QC_Status!$M$13:$M$898,'quality analyst analysis'!$AP$1)</f>
        <v>0</v>
      </c>
      <c r="AT12" s="87">
        <f t="shared" si="24"/>
        <v>0</v>
      </c>
      <c r="AU12" s="88">
        <f>SUMIFS(QC_Status!$W$13:$W$898,QC_Status!$E$13:$E$898,AQ12,QC_Status!$L$13:$L$898,$AT$1,QC_Status!$M$13:$M$898,$AP$1)</f>
        <v>0</v>
      </c>
      <c r="AV12" s="88">
        <f>SUMIFS(QC_Status!$V$13:$V$898,QC_Status!$E$13:$E$898,AQ12,QC_Status!$L$13:$L$898,$AT$1,QC_Status!$M$13:$M$898,$AP$1)</f>
        <v>0</v>
      </c>
      <c r="AW12" s="87">
        <f t="shared" si="25"/>
        <v>0</v>
      </c>
      <c r="AX12" s="89">
        <f>COUNTIFS(QC_Status!$T$13:$T$898,$AX$2,QC_Status!$L$13:$L$898,$AT$1,QC_Status!$E$13:$E$898,'quality analyst analysis'!AQ12,QC_Status!$M$13:$M$898,$AP$1)</f>
        <v>0</v>
      </c>
      <c r="AY12" s="87">
        <f t="shared" si="26"/>
        <v>0</v>
      </c>
      <c r="AZ12" s="89">
        <f>COUNTIFS(QC_Status!$T$13:$T$898,$AZ$2,QC_Status!$L$13:$L$898,$AT$1,QC_Status!$E$13:$E$898,'quality analyst analysis'!AQ12,QC_Status!$M$13:$M$898,$AP$1)</f>
        <v>0</v>
      </c>
      <c r="BA12" s="87">
        <f t="shared" si="27"/>
        <v>0</v>
      </c>
      <c r="BB12" s="90">
        <f>SUMIFS('2D_LOG'!$BE$3:$BE$898,'2D_LOG'!$E$3:$E$898,AQ12,'2D_LOG'!$F$3:$F$898,$AT$1,'2D_LOG'!$G$3:$G$898,$AP$1)</f>
        <v>0</v>
      </c>
      <c r="BC12" s="90">
        <f>SUMIFS('2D_LOG'!$BF$3:$BF$898,'2D_LOG'!$E$3:$E$898,AQ12,'2D_LOG'!$F$3:$F$898,$AT$1,'2D_LOG'!$G$3:$G$898,$AP$1)</f>
        <v>0</v>
      </c>
      <c r="BD12" s="89">
        <f t="shared" si="28"/>
        <v>0</v>
      </c>
      <c r="BE12" s="86">
        <f>COUNTIFS(QC_Status!$E$13:$E$898,AQ12,QC_Status!$L$13:$L$898,$BG$1,QC_Status!$M$13:$M$898,'quality analyst analysis'!$AP$1)</f>
        <v>0</v>
      </c>
      <c r="BF12" s="87">
        <f t="shared" si="29"/>
        <v>0</v>
      </c>
      <c r="BG12" s="88">
        <f>SUMIFS(QC_Status!$W$13:$W$898,QC_Status!$E$13:$E$898,AQ12,QC_Status!$L$13:$L$898,$BG$1,QC_Status!$M$13:$M$898,$AP$1)</f>
        <v>0</v>
      </c>
      <c r="BH12" s="88">
        <f>SUMIFS(QC_Status!$V$13:$V$898,QC_Status!$E$13:$E$898,AQ12,QC_Status!$L$13:$L$898,$BG$1,QC_Status!$M$13:$M$898,$AP$1)</f>
        <v>0</v>
      </c>
      <c r="BI12" s="87">
        <f t="shared" si="30"/>
        <v>0</v>
      </c>
      <c r="BJ12" s="89">
        <f>COUNTIFS(QC_Status!$T$13:$T$898,$BJ$2,QC_Status!$L$13:$L$898,$BG$1,QC_Status!$E$13:$E$898,'quality analyst analysis'!AQ12,QC_Status!$M$13:$M$898,$AP$1)</f>
        <v>0</v>
      </c>
      <c r="BK12" s="87">
        <f t="shared" si="31"/>
        <v>0</v>
      </c>
      <c r="BL12" s="89">
        <f>COUNTIFS(QC_Status!$T$13:$T$898,$BL$2,QC_Status!$L$13:$L$898,$BG$1,QC_Status!$E$13:$E$898,'quality analyst analysis'!AQ12,QC_Status!$M$13:$M$898,$AP$1)</f>
        <v>0</v>
      </c>
      <c r="BM12" s="87">
        <f t="shared" si="32"/>
        <v>0</v>
      </c>
      <c r="BN12" s="90">
        <f>SUMIFS('2D_LOG'!$BE$3:$BE$898,'2D_LOG'!$E$3:$E$898,AQ12,'2D_LOG'!$F$3:$F$898,$BG$1,'2D_LOG'!$G$3:$G$898,$AP$1)</f>
        <v>0</v>
      </c>
      <c r="BO12" s="90">
        <f>SUMIFS('2D_LOG'!$BF$3:$BF$898,'2D_LOG'!$E$3:$E$898,AQ12,'2D_LOG'!$F$3:$F$898,$BG$1,'2D_LOG'!$G$3:$G$898,$AP$1)</f>
        <v>0</v>
      </c>
      <c r="BP12" s="89">
        <f t="shared" si="33"/>
        <v>0</v>
      </c>
      <c r="BQ12" s="440">
        <f>SUMIFS(QC_Status!AO13:AO875,QC_Status!E13:E875,Standards!B27,QC_Status!M13:M875,Standards!G2)</f>
        <v>0</v>
      </c>
      <c r="BR12" s="86" t="str">
        <f>IF(AS12=0," ",IF(Standards!Q39=" ",Standards!P39,))</f>
        <v xml:space="preserve"> </v>
      </c>
      <c r="BS12" s="86" t="str">
        <f>IF(BE12=0," ",IF(Standards!S39=" ",Standards!R39,))</f>
        <v xml:space="preserve"> </v>
      </c>
    </row>
    <row r="13" spans="1:73" x14ac:dyDescent="0.2">
      <c r="A13" s="86">
        <v>11</v>
      </c>
      <c r="B13" s="354">
        <f>QC_Status!E8</f>
        <v>2913</v>
      </c>
      <c r="C13" s="308">
        <f>AP171</f>
        <v>0</v>
      </c>
      <c r="D13" s="86">
        <f t="shared" ref="D13:AB13" si="36">AR185</f>
        <v>37</v>
      </c>
      <c r="E13" s="86">
        <f t="shared" si="36"/>
        <v>0</v>
      </c>
      <c r="F13" s="87">
        <f t="shared" si="36"/>
        <v>0</v>
      </c>
      <c r="G13" s="88">
        <f t="shared" si="36"/>
        <v>0</v>
      </c>
      <c r="H13" s="88">
        <f t="shared" si="36"/>
        <v>0</v>
      </c>
      <c r="I13" s="87">
        <f t="shared" si="36"/>
        <v>0</v>
      </c>
      <c r="J13" s="86">
        <f t="shared" si="36"/>
        <v>0</v>
      </c>
      <c r="K13" s="87">
        <f t="shared" si="36"/>
        <v>0</v>
      </c>
      <c r="L13" s="86">
        <f t="shared" si="36"/>
        <v>0</v>
      </c>
      <c r="M13" s="87">
        <f t="shared" si="36"/>
        <v>0</v>
      </c>
      <c r="N13" s="90">
        <f t="shared" si="36"/>
        <v>0</v>
      </c>
      <c r="O13" s="90">
        <f t="shared" si="36"/>
        <v>0</v>
      </c>
      <c r="P13" s="86">
        <f t="shared" si="36"/>
        <v>0</v>
      </c>
      <c r="Q13" s="86">
        <f t="shared" si="36"/>
        <v>0</v>
      </c>
      <c r="R13" s="87">
        <f t="shared" si="36"/>
        <v>0</v>
      </c>
      <c r="S13" s="88">
        <f t="shared" si="36"/>
        <v>0</v>
      </c>
      <c r="T13" s="88">
        <f t="shared" si="36"/>
        <v>0</v>
      </c>
      <c r="U13" s="87">
        <f t="shared" si="36"/>
        <v>0</v>
      </c>
      <c r="V13" s="86">
        <f t="shared" si="36"/>
        <v>0</v>
      </c>
      <c r="W13" s="87">
        <f t="shared" si="36"/>
        <v>0</v>
      </c>
      <c r="X13" s="86">
        <f t="shared" si="36"/>
        <v>0</v>
      </c>
      <c r="Y13" s="87">
        <f t="shared" si="36"/>
        <v>0</v>
      </c>
      <c r="Z13" s="86">
        <f t="shared" si="36"/>
        <v>0</v>
      </c>
      <c r="AA13" s="86">
        <f t="shared" si="36"/>
        <v>0</v>
      </c>
      <c r="AB13" s="86">
        <f t="shared" si="36"/>
        <v>0</v>
      </c>
      <c r="AC13" s="86" t="str">
        <f>IF(Standards!O173=0%," ",IF(Standards!O173&gt;=80%,"Achieved","Not Achieved"))</f>
        <v xml:space="preserve"> </v>
      </c>
      <c r="AN13" s="86">
        <v>11</v>
      </c>
      <c r="AO13" s="90">
        <f>QC_Status!E8</f>
        <v>2913</v>
      </c>
      <c r="AP13" s="308">
        <f>QC_Status!F8</f>
        <v>1</v>
      </c>
      <c r="AQ13" s="308">
        <f>'Er. Cd-Er. Cnt'!D13</f>
        <v>11</v>
      </c>
      <c r="AR13" s="86">
        <f>COUNTIFS(QC_Status!$E$13:$E$898,AQ13,QC_Status!$H$13:$H$898,"C")</f>
        <v>0</v>
      </c>
      <c r="AS13" s="86">
        <f>COUNTIFS(QC_Status!$E$13:$E$898,AQ13,QC_Status!$L$13:$L$898,"PQC",QC_Status!$M$13:$M$898,'quality analyst analysis'!$AP$1)</f>
        <v>0</v>
      </c>
      <c r="AT13" s="87">
        <f t="shared" si="24"/>
        <v>0</v>
      </c>
      <c r="AU13" s="88">
        <f>SUMIFS(QC_Status!$W$13:$W$898,QC_Status!$E$13:$E$898,AQ13,QC_Status!$L$13:$L$898,$AT$1,QC_Status!$M$13:$M$898,$AP$1)</f>
        <v>0</v>
      </c>
      <c r="AV13" s="88">
        <f>SUMIFS(QC_Status!$V$13:$V$898,QC_Status!$E$13:$E$898,AQ13,QC_Status!$L$13:$L$898,$AT$1,QC_Status!$M$13:$M$898,$AP$1)</f>
        <v>0</v>
      </c>
      <c r="AW13" s="87">
        <f t="shared" si="25"/>
        <v>0</v>
      </c>
      <c r="AX13" s="89">
        <f>COUNTIFS(QC_Status!$T$13:$T$898,$AX$2,QC_Status!$L$13:$L$898,$AT$1,QC_Status!$E$13:$E$898,'quality analyst analysis'!AQ13,QC_Status!$M$13:$M$898,$AP$1)</f>
        <v>0</v>
      </c>
      <c r="AY13" s="87">
        <f t="shared" si="26"/>
        <v>0</v>
      </c>
      <c r="AZ13" s="89">
        <f>COUNTIFS(QC_Status!$T$13:$T$898,$AZ$2,QC_Status!$L$13:$L$898,$AT$1,QC_Status!$E$13:$E$898,'quality analyst analysis'!AQ13,QC_Status!$M$13:$M$898,$AP$1)</f>
        <v>0</v>
      </c>
      <c r="BA13" s="87">
        <f t="shared" si="27"/>
        <v>0</v>
      </c>
      <c r="BB13" s="90">
        <f>SUMIFS('2D_LOG'!$BE$3:$BE$898,'2D_LOG'!$E$3:$E$898,AQ13,'2D_LOG'!$F$3:$F$898,$AT$1,'2D_LOG'!$G$3:$G$898,$AP$1)</f>
        <v>0</v>
      </c>
      <c r="BC13" s="90">
        <f>SUMIFS('2D_LOG'!$BF$3:$BF$898,'2D_LOG'!$E$3:$E$898,AQ13,'2D_LOG'!$F$3:$F$898,$AT$1,'2D_LOG'!$G$3:$G$898,$AP$1)</f>
        <v>0</v>
      </c>
      <c r="BD13" s="89">
        <f t="shared" si="28"/>
        <v>0</v>
      </c>
      <c r="BE13" s="86">
        <f>COUNTIFS(QC_Status!$E$13:$E$898,AQ13,QC_Status!$L$13:$L$898,$BG$1,QC_Status!$M$13:$M$898,'quality analyst analysis'!$AP$1)</f>
        <v>0</v>
      </c>
      <c r="BF13" s="87">
        <f t="shared" si="29"/>
        <v>0</v>
      </c>
      <c r="BG13" s="88">
        <f>SUMIFS(QC_Status!$W$13:$W$898,QC_Status!$E$13:$E$898,AQ13,QC_Status!$L$13:$L$898,$BG$1,QC_Status!$M$13:$M$898,$AP$1)</f>
        <v>0</v>
      </c>
      <c r="BH13" s="88">
        <f>SUMIFS(QC_Status!$V$13:$V$898,QC_Status!$E$13:$E$898,AQ13,QC_Status!$L$13:$L$898,$BG$1,QC_Status!$M$13:$M$898,$AP$1)</f>
        <v>0</v>
      </c>
      <c r="BI13" s="87">
        <f t="shared" si="30"/>
        <v>0</v>
      </c>
      <c r="BJ13" s="89">
        <f>COUNTIFS(QC_Status!$T$13:$T$898,$BJ$2,QC_Status!$L$13:$L$898,$BG$1,QC_Status!$E$13:$E$898,'quality analyst analysis'!AQ13,QC_Status!$M$13:$M$898,$AP$1)</f>
        <v>0</v>
      </c>
      <c r="BK13" s="87">
        <f t="shared" si="31"/>
        <v>0</v>
      </c>
      <c r="BL13" s="89">
        <f>COUNTIFS(QC_Status!$T$13:$T$898,$BL$2,QC_Status!$L$13:$L$898,$BG$1,QC_Status!$E$13:$E$898,'quality analyst analysis'!AQ13,QC_Status!$M$13:$M$898,$AP$1)</f>
        <v>0</v>
      </c>
      <c r="BM13" s="87">
        <f t="shared" si="32"/>
        <v>0</v>
      </c>
      <c r="BN13" s="90">
        <f>SUMIFS('2D_LOG'!$BE$3:$BE$898,'2D_LOG'!$E$3:$E$898,AQ13,'2D_LOG'!$F$3:$F$898,$BG$1,'2D_LOG'!$G$3:$G$898,$AP$1)</f>
        <v>0</v>
      </c>
      <c r="BO13" s="90">
        <f>SUMIFS('2D_LOG'!$BF$3:$BF$898,'2D_LOG'!$E$3:$E$898,AQ13,'2D_LOG'!$F$3:$F$898,$BG$1,'2D_LOG'!$G$3:$G$898,$AP$1)</f>
        <v>0</v>
      </c>
      <c r="BP13" s="89">
        <f t="shared" si="33"/>
        <v>0</v>
      </c>
      <c r="BQ13" s="440">
        <f>SUMIFS(QC_Status!AO13:AO876,QC_Status!E13:E876,Standards!B28,QC_Status!M13:M876,Standards!G2)</f>
        <v>0</v>
      </c>
      <c r="BR13" s="86" t="str">
        <f>IF(AS13=0," ",IF(Standards!Q40=" ",Standards!P40,))</f>
        <v xml:space="preserve"> </v>
      </c>
      <c r="BS13" s="86" t="str">
        <f>IF(BE13=0," ",IF(Standards!S40=" ",Standards!R40,))</f>
        <v xml:space="preserve"> </v>
      </c>
    </row>
    <row r="14" spans="1:73" ht="13.5" thickBot="1" x14ac:dyDescent="0.25">
      <c r="A14" s="86">
        <v>12</v>
      </c>
      <c r="B14" s="354">
        <f>QC_Status!E8</f>
        <v>2913</v>
      </c>
      <c r="C14" s="308">
        <f>AP188</f>
        <v>0</v>
      </c>
      <c r="D14" s="451">
        <f t="shared" ref="D14:AB14" si="37">AR202</f>
        <v>37</v>
      </c>
      <c r="E14" s="451">
        <f t="shared" si="37"/>
        <v>0</v>
      </c>
      <c r="F14" s="452">
        <f t="shared" si="37"/>
        <v>0</v>
      </c>
      <c r="G14" s="453">
        <f t="shared" si="37"/>
        <v>0</v>
      </c>
      <c r="H14" s="453">
        <f t="shared" si="37"/>
        <v>0</v>
      </c>
      <c r="I14" s="452">
        <f t="shared" si="37"/>
        <v>0</v>
      </c>
      <c r="J14" s="451">
        <f t="shared" si="37"/>
        <v>0</v>
      </c>
      <c r="K14" s="452">
        <f t="shared" si="37"/>
        <v>0</v>
      </c>
      <c r="L14" s="451">
        <f t="shared" si="37"/>
        <v>0</v>
      </c>
      <c r="M14" s="452">
        <f t="shared" si="37"/>
        <v>0</v>
      </c>
      <c r="N14" s="454">
        <f t="shared" si="37"/>
        <v>0</v>
      </c>
      <c r="O14" s="454">
        <f t="shared" si="37"/>
        <v>0</v>
      </c>
      <c r="P14" s="451">
        <f t="shared" si="37"/>
        <v>0</v>
      </c>
      <c r="Q14" s="451">
        <f t="shared" si="37"/>
        <v>0</v>
      </c>
      <c r="R14" s="452">
        <f t="shared" si="37"/>
        <v>0</v>
      </c>
      <c r="S14" s="453">
        <f t="shared" si="37"/>
        <v>0</v>
      </c>
      <c r="T14" s="453">
        <f t="shared" si="37"/>
        <v>0</v>
      </c>
      <c r="U14" s="452">
        <f t="shared" si="37"/>
        <v>0</v>
      </c>
      <c r="V14" s="451">
        <f t="shared" si="37"/>
        <v>0</v>
      </c>
      <c r="W14" s="452">
        <f t="shared" si="37"/>
        <v>0</v>
      </c>
      <c r="X14" s="451">
        <f t="shared" si="37"/>
        <v>0</v>
      </c>
      <c r="Y14" s="452">
        <f t="shared" si="37"/>
        <v>0</v>
      </c>
      <c r="Z14" s="451">
        <f t="shared" si="37"/>
        <v>0</v>
      </c>
      <c r="AA14" s="451">
        <f t="shared" si="37"/>
        <v>0</v>
      </c>
      <c r="AB14" s="451">
        <f t="shared" si="37"/>
        <v>0</v>
      </c>
      <c r="AC14" s="451" t="str">
        <f>IF(Standards!O187=0%," ",IF(Standards!O187&gt;=80%,"Achieved","Not Achieved"))</f>
        <v xml:space="preserve"> </v>
      </c>
      <c r="AN14" s="86">
        <v>12</v>
      </c>
      <c r="AO14" s="90">
        <f>QC_Status!E8</f>
        <v>2913</v>
      </c>
      <c r="AP14" s="308">
        <f>QC_Status!F8</f>
        <v>1</v>
      </c>
      <c r="AQ14" s="308">
        <f>'Er. Cd-Er. Cnt'!D14</f>
        <v>12</v>
      </c>
      <c r="AR14" s="86">
        <f>COUNTIFS(QC_Status!$E$13:$E$898,AQ14,QC_Status!$H$13:$H$898,"C")</f>
        <v>0</v>
      </c>
      <c r="AS14" s="86">
        <f>COUNTIFS(QC_Status!$E$13:$E$898,AQ14,QC_Status!$L$13:$L$898,"PQC",QC_Status!$M$13:$M$898,'quality analyst analysis'!$AP$1)</f>
        <v>0</v>
      </c>
      <c r="AT14" s="87">
        <f t="shared" si="24"/>
        <v>0</v>
      </c>
      <c r="AU14" s="88">
        <f>SUMIFS(QC_Status!$W$13:$W$898,QC_Status!$E$13:$E$898,AQ14,QC_Status!$L$13:$L$898,$AT$1,QC_Status!$M$13:$M$898,$AP$1)</f>
        <v>0</v>
      </c>
      <c r="AV14" s="88">
        <f>SUMIFS(QC_Status!$V$13:$V$898,QC_Status!$E$13:$E$898,AQ14,QC_Status!$L$13:$L$898,$AT$1,QC_Status!$M$13:$M$898,$AP$1)</f>
        <v>0</v>
      </c>
      <c r="AW14" s="87">
        <f t="shared" si="25"/>
        <v>0</v>
      </c>
      <c r="AX14" s="89">
        <f>COUNTIFS(QC_Status!$T$13:$T$898,$AX$2,QC_Status!$L$13:$L$898,$AT$1,QC_Status!$E$13:$E$898,'quality analyst analysis'!AQ14,QC_Status!$M$13:$M$898,$AP$1)</f>
        <v>0</v>
      </c>
      <c r="AY14" s="87">
        <f t="shared" si="26"/>
        <v>0</v>
      </c>
      <c r="AZ14" s="89">
        <f>COUNTIFS(QC_Status!$T$13:$T$898,$AZ$2,QC_Status!$L$13:$L$898,$AT$1,QC_Status!$E$13:$E$898,'quality analyst analysis'!AQ14,QC_Status!$M$13:$M$898,$AP$1)</f>
        <v>0</v>
      </c>
      <c r="BA14" s="87">
        <f t="shared" si="27"/>
        <v>0</v>
      </c>
      <c r="BB14" s="90">
        <f>SUMIFS('2D_LOG'!$BE$3:$BE$898,'2D_LOG'!$E$3:$E$898,AQ14,'2D_LOG'!$F$3:$F$898,$AT$1,'2D_LOG'!$G$3:$G$898,$AP$1)</f>
        <v>0</v>
      </c>
      <c r="BC14" s="90">
        <f>SUMIFS('2D_LOG'!$BF$3:$BF$898,'2D_LOG'!$E$3:$E$898,AQ14,'2D_LOG'!$F$3:$F$898,$AT$1,'2D_LOG'!$G$3:$G$898,$AP$1)</f>
        <v>0</v>
      </c>
      <c r="BD14" s="89">
        <f t="shared" si="28"/>
        <v>0</v>
      </c>
      <c r="BE14" s="86">
        <f>COUNTIFS(QC_Status!$E$13:$E$898,AQ14,QC_Status!$L$13:$L$898,$BG$1,QC_Status!$M$13:$M$898,'quality analyst analysis'!$AP$1)</f>
        <v>0</v>
      </c>
      <c r="BF14" s="87">
        <f t="shared" si="29"/>
        <v>0</v>
      </c>
      <c r="BG14" s="88">
        <f>SUMIFS(QC_Status!$W$13:$W$898,QC_Status!$E$13:$E$898,AQ14,QC_Status!$L$13:$L$898,$BG$1,QC_Status!$M$13:$M$898,$AP$1)</f>
        <v>0</v>
      </c>
      <c r="BH14" s="88">
        <f>SUMIFS(QC_Status!$V$13:$V$898,QC_Status!$E$13:$E$898,AQ14,QC_Status!$L$13:$L$898,$BG$1,QC_Status!$M$13:$M$898,$AP$1)</f>
        <v>0</v>
      </c>
      <c r="BI14" s="87">
        <f t="shared" si="30"/>
        <v>0</v>
      </c>
      <c r="BJ14" s="89">
        <f>COUNTIFS(QC_Status!$T$13:$T$898,$BJ$2,QC_Status!$L$13:$L$898,$BG$1,QC_Status!$E$13:$E$898,'quality analyst analysis'!AQ14,QC_Status!$M$13:$M$898,$AP$1)</f>
        <v>0</v>
      </c>
      <c r="BK14" s="87">
        <f t="shared" si="31"/>
        <v>0</v>
      </c>
      <c r="BL14" s="89">
        <f>COUNTIFS(QC_Status!$T$13:$T$898,$BL$2,QC_Status!$L$13:$L$898,$BG$1,QC_Status!$E$13:$E$898,'quality analyst analysis'!AQ14,QC_Status!$M$13:$M$898,$AP$1)</f>
        <v>0</v>
      </c>
      <c r="BM14" s="87">
        <f t="shared" si="32"/>
        <v>0</v>
      </c>
      <c r="BN14" s="90">
        <f>SUMIFS('2D_LOG'!$BE$3:$BE$898,'2D_LOG'!$E$3:$E$898,AQ14,'2D_LOG'!$F$3:$F$898,$BG$1,'2D_LOG'!$G$3:$G$898,$AP$1)</f>
        <v>0</v>
      </c>
      <c r="BO14" s="90">
        <f>SUMIFS('2D_LOG'!$BF$3:$BF$898,'2D_LOG'!$E$3:$E$898,AQ14,'2D_LOG'!$F$3:$F$898,$BG$1,'2D_LOG'!$G$3:$G$898,$AP$1)</f>
        <v>0</v>
      </c>
      <c r="BP14" s="89">
        <f t="shared" si="33"/>
        <v>0</v>
      </c>
      <c r="BQ14" s="440">
        <f>SUMIFS(QC_Status!AO13:AO877,QC_Status!E13:E877,Standards!B29,QC_Status!M13:M877,Standards!G2)</f>
        <v>0</v>
      </c>
      <c r="BR14" s="86" t="str">
        <f>IF(AS14=0," ",IF(Standards!Q41=" ",Standards!P41,))</f>
        <v xml:space="preserve"> </v>
      </c>
      <c r="BS14" s="86" t="str">
        <f>IF(BE14=0," ",IF(Standards!S41=" ",Standards!R41,))</f>
        <v xml:space="preserve"> </v>
      </c>
    </row>
    <row r="15" spans="1:73" ht="13.5" thickBot="1" x14ac:dyDescent="0.25">
      <c r="D15" s="271">
        <f>AVERAGE(D3:D14)</f>
        <v>37</v>
      </c>
      <c r="E15" s="455">
        <f>SUM(E3:E14)</f>
        <v>10</v>
      </c>
      <c r="F15" s="456">
        <f>SUM(F3:F14)</f>
        <v>0.27027027027027029</v>
      </c>
      <c r="G15" s="457">
        <f>SUM(G3:G14)</f>
        <v>33.06</v>
      </c>
      <c r="H15" s="457" t="e">
        <f>SUM(H3:H14)</f>
        <v>#NUM!</v>
      </c>
      <c r="I15" s="456" t="e">
        <f>IF(G15&gt;0,1-(G15/H15),0%)</f>
        <v>#NUM!</v>
      </c>
      <c r="J15" s="458">
        <f>SUM(J3:J14)</f>
        <v>10</v>
      </c>
      <c r="K15" s="456">
        <f>J15/E15</f>
        <v>1</v>
      </c>
      <c r="L15" s="458">
        <f>SUM(L3:L14)</f>
        <v>0</v>
      </c>
      <c r="M15" s="456">
        <f>L15/E15</f>
        <v>0</v>
      </c>
      <c r="N15" s="459">
        <f t="shared" ref="N15:T15" si="38">SUM(N3:N14)</f>
        <v>25</v>
      </c>
      <c r="O15" s="459">
        <f t="shared" si="38"/>
        <v>0</v>
      </c>
      <c r="P15" s="455">
        <f t="shared" si="38"/>
        <v>25</v>
      </c>
      <c r="Q15" s="455">
        <f t="shared" si="38"/>
        <v>0</v>
      </c>
      <c r="R15" s="456">
        <f t="shared" si="38"/>
        <v>0</v>
      </c>
      <c r="S15" s="457">
        <f t="shared" si="38"/>
        <v>0</v>
      </c>
      <c r="T15" s="457">
        <f t="shared" si="38"/>
        <v>0</v>
      </c>
      <c r="U15" s="456" t="e">
        <f>(S15/T15)</f>
        <v>#DIV/0!</v>
      </c>
      <c r="V15" s="458">
        <f>SUM(V3:V14)</f>
        <v>0</v>
      </c>
      <c r="W15" s="456" t="e">
        <f>V15/Q15</f>
        <v>#DIV/0!</v>
      </c>
      <c r="X15" s="458">
        <f>SUM(X3:X14)</f>
        <v>0</v>
      </c>
      <c r="Y15" s="456" t="e">
        <f>X15/Q15</f>
        <v>#DIV/0!</v>
      </c>
      <c r="Z15" s="459">
        <f>SUM(Z3:Z14)</f>
        <v>0</v>
      </c>
      <c r="AA15" s="459">
        <f>SUM(AA3:AA14)</f>
        <v>0</v>
      </c>
      <c r="AB15" s="455">
        <f>SUM(AB3:AB14)</f>
        <v>0</v>
      </c>
      <c r="AC15" s="270"/>
      <c r="AN15" s="26"/>
      <c r="AP15" s="26"/>
      <c r="AQ15" s="26"/>
      <c r="AR15" s="93">
        <f>SUM(AR3:AR14)</f>
        <v>37</v>
      </c>
      <c r="AS15" s="93">
        <f>SUM(AS3:AS14)</f>
        <v>1</v>
      </c>
      <c r="AT15" s="140">
        <f>IF(AS15&gt;0,AS15/AR15,"0"%)</f>
        <v>2.7027027027027029E-2</v>
      </c>
      <c r="AU15" s="96">
        <f>SUM(AU3:AU14)</f>
        <v>4.2</v>
      </c>
      <c r="AV15" s="96">
        <f>SUM(AV3:AV14)</f>
        <v>4.08</v>
      </c>
      <c r="AW15" s="269">
        <f t="shared" si="5"/>
        <v>-2.941176470588247E-2</v>
      </c>
      <c r="AX15" s="139">
        <f>SUM(AX3:AX14)</f>
        <v>1</v>
      </c>
      <c r="AY15" s="269">
        <f>IF(AS15&gt;0,AX15/AR15,0%)</f>
        <v>2.7027027027027029E-2</v>
      </c>
      <c r="AZ15" s="139">
        <f>SUM(AZ3:AZ14)</f>
        <v>0</v>
      </c>
      <c r="BA15" s="269">
        <f t="shared" si="6"/>
        <v>0</v>
      </c>
      <c r="BB15" s="92">
        <f>SUM(BB3:BB14)</f>
        <v>0</v>
      </c>
      <c r="BC15" s="92">
        <f>SUM(BC3:BC14)</f>
        <v>0</v>
      </c>
      <c r="BD15" s="93">
        <f>SUM(BD3:BD14)</f>
        <v>0</v>
      </c>
      <c r="BE15" s="93">
        <f>SUM(BE3:BE14)</f>
        <v>0</v>
      </c>
      <c r="BF15" s="484">
        <f t="shared" ref="BF15:BP15" si="39">SUM(BF3:BF14)</f>
        <v>0</v>
      </c>
      <c r="BG15" s="93">
        <f t="shared" si="39"/>
        <v>0</v>
      </c>
      <c r="BH15" s="93">
        <f t="shared" si="39"/>
        <v>0</v>
      </c>
      <c r="BI15" s="484">
        <f t="shared" si="39"/>
        <v>0</v>
      </c>
      <c r="BJ15" s="93">
        <f t="shared" si="39"/>
        <v>0</v>
      </c>
      <c r="BK15" s="484">
        <f t="shared" si="39"/>
        <v>0</v>
      </c>
      <c r="BL15" s="93">
        <f t="shared" si="39"/>
        <v>0</v>
      </c>
      <c r="BM15" s="484">
        <f t="shared" si="39"/>
        <v>0</v>
      </c>
      <c r="BN15" s="93">
        <f t="shared" si="39"/>
        <v>0</v>
      </c>
      <c r="BO15" s="93">
        <f t="shared" si="39"/>
        <v>0</v>
      </c>
      <c r="BP15" s="93">
        <f t="shared" si="39"/>
        <v>0</v>
      </c>
      <c r="BQ15" s="92">
        <f>SUM(BQ3:BQ14)</f>
        <v>0</v>
      </c>
      <c r="BR15" s="271" t="str">
        <f>IF(AS15=0," ",IF(AW15&lt;=20%,"Achieved",IF(AW15&gt;20%,"Not Achieved")))</f>
        <v>Achieved</v>
      </c>
      <c r="BS15" s="270" t="str">
        <f>IF(BE15=0," ",IF(BI15&lt;=20%,"Achieved",IF(BI15&gt;20%,"Not Achieved")))</f>
        <v xml:space="preserve"> </v>
      </c>
    </row>
    <row r="16" spans="1:73" x14ac:dyDescent="0.2">
      <c r="H16" s="94"/>
      <c r="AW16" s="98"/>
      <c r="BI16" s="112"/>
    </row>
    <row r="17" spans="1:73" s="26" customFormat="1" ht="13.5" thickBot="1" x14ac:dyDescent="0.25">
      <c r="A17" s="91"/>
      <c r="B17" s="91"/>
      <c r="C17" s="91"/>
      <c r="D17" s="91"/>
      <c r="E17" s="91"/>
      <c r="F17" s="99"/>
      <c r="G17" s="94"/>
      <c r="H17" s="91"/>
      <c r="I17" s="99"/>
      <c r="J17" s="91"/>
      <c r="K17" s="99"/>
      <c r="L17" s="91"/>
      <c r="M17" s="99"/>
      <c r="N17" s="91"/>
      <c r="O17" s="91"/>
      <c r="P17" s="91"/>
      <c r="Q17" s="91"/>
      <c r="R17" s="99"/>
      <c r="S17" s="94"/>
      <c r="T17" s="94"/>
      <c r="U17" s="99"/>
      <c r="V17" s="91"/>
      <c r="W17" s="99"/>
      <c r="X17" s="91"/>
      <c r="Y17" s="99"/>
      <c r="Z17" s="91"/>
      <c r="AA17" s="91"/>
      <c r="AB17" s="91"/>
      <c r="AM17" s="91"/>
      <c r="AN17" s="91"/>
      <c r="AP17" s="91"/>
      <c r="AQ17" s="91"/>
      <c r="AR17" s="91"/>
      <c r="AS17" s="91"/>
      <c r="AT17" s="91"/>
      <c r="AU17" s="91"/>
      <c r="AV17" s="91"/>
      <c r="AW17" s="91"/>
      <c r="AX17" s="95"/>
      <c r="AZ17" s="95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</row>
    <row r="18" spans="1:73" s="201" customFormat="1" ht="13.5" thickBot="1" x14ac:dyDescent="0.25">
      <c r="F18" s="202"/>
      <c r="G18" s="203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W18" s="202"/>
      <c r="Y18" s="202"/>
      <c r="AN18" s="49"/>
      <c r="AO18" s="392"/>
      <c r="AP18" s="521" t="str">
        <f>Standards!G3</f>
        <v>GVB</v>
      </c>
      <c r="AQ18" s="522"/>
      <c r="AR18" s="522"/>
      <c r="AS18" s="523"/>
      <c r="AT18" s="518" t="s">
        <v>4</v>
      </c>
      <c r="AU18" s="519"/>
      <c r="AV18" s="519"/>
      <c r="AW18" s="519"/>
      <c r="AX18" s="519"/>
      <c r="AY18" s="519"/>
      <c r="AZ18" s="519"/>
      <c r="BA18" s="519"/>
      <c r="BB18" s="519"/>
      <c r="BC18" s="519"/>
      <c r="BD18" s="519"/>
      <c r="BE18" s="519"/>
      <c r="BF18" s="520"/>
      <c r="BG18" s="527" t="s">
        <v>5</v>
      </c>
      <c r="BH18" s="528"/>
      <c r="BI18" s="528"/>
      <c r="BJ18" s="528"/>
      <c r="BK18" s="528"/>
      <c r="BL18" s="528"/>
      <c r="BM18" s="528"/>
      <c r="BN18" s="528"/>
      <c r="BO18" s="528"/>
      <c r="BP18" s="528"/>
      <c r="BQ18" s="528"/>
      <c r="BR18" s="528"/>
      <c r="BS18" s="528"/>
      <c r="BT18" s="528"/>
      <c r="BU18" s="529"/>
    </row>
    <row r="19" spans="1:73" ht="67.5" x14ac:dyDescent="0.2">
      <c r="A19" s="11"/>
      <c r="B19" s="11"/>
      <c r="C19" s="11"/>
      <c r="D19" s="11"/>
      <c r="E19" s="11"/>
      <c r="F19" s="100"/>
      <c r="G19" s="23"/>
      <c r="H19" s="11"/>
      <c r="I19" s="100"/>
      <c r="J19" s="11"/>
      <c r="K19" s="100"/>
      <c r="L19" s="11"/>
      <c r="M19" s="100"/>
      <c r="N19" s="11"/>
      <c r="O19" s="11"/>
      <c r="P19" s="11"/>
      <c r="Q19" s="11"/>
      <c r="R19" s="100"/>
      <c r="S19" s="23"/>
      <c r="T19" s="23"/>
      <c r="U19" s="100"/>
      <c r="V19" s="11"/>
      <c r="W19" s="100"/>
      <c r="X19" s="11"/>
      <c r="Y19" s="100"/>
      <c r="Z19" s="11"/>
      <c r="AA19" s="11"/>
      <c r="AB19" s="11"/>
      <c r="AN19" s="102" t="s">
        <v>108</v>
      </c>
      <c r="AO19" s="439" t="s">
        <v>2</v>
      </c>
      <c r="AP19" s="103" t="s">
        <v>97</v>
      </c>
      <c r="AQ19" s="57" t="s">
        <v>98</v>
      </c>
      <c r="AR19" s="104" t="s">
        <v>101</v>
      </c>
      <c r="AS19" s="105" t="s">
        <v>102</v>
      </c>
      <c r="AT19" s="107" t="s">
        <v>103</v>
      </c>
      <c r="AU19" s="107" t="s">
        <v>104</v>
      </c>
      <c r="AV19" s="107" t="s">
        <v>105</v>
      </c>
      <c r="AW19" s="107" t="s">
        <v>103</v>
      </c>
      <c r="AX19" s="108" t="s">
        <v>16</v>
      </c>
      <c r="AY19" s="107" t="s">
        <v>103</v>
      </c>
      <c r="AZ19" s="109" t="s">
        <v>24</v>
      </c>
      <c r="BA19" s="107" t="s">
        <v>103</v>
      </c>
      <c r="BB19" s="107" t="s">
        <v>145</v>
      </c>
      <c r="BC19" s="107" t="s">
        <v>146</v>
      </c>
      <c r="BD19" s="110" t="s">
        <v>109</v>
      </c>
      <c r="BE19" s="345" t="s">
        <v>107</v>
      </c>
      <c r="BF19" s="310" t="s">
        <v>103</v>
      </c>
      <c r="BG19" s="347" t="s">
        <v>104</v>
      </c>
      <c r="BH19" s="347" t="s">
        <v>105</v>
      </c>
      <c r="BI19" s="347" t="s">
        <v>103</v>
      </c>
      <c r="BJ19" s="349" t="s">
        <v>16</v>
      </c>
      <c r="BK19" s="347" t="s">
        <v>103</v>
      </c>
      <c r="BL19" s="350" t="s">
        <v>24</v>
      </c>
      <c r="BM19" s="347" t="s">
        <v>103</v>
      </c>
      <c r="BN19" s="351" t="s">
        <v>145</v>
      </c>
      <c r="BO19" s="351" t="s">
        <v>147</v>
      </c>
      <c r="BP19" s="421" t="s">
        <v>109</v>
      </c>
      <c r="BQ19" s="205" t="s">
        <v>142</v>
      </c>
      <c r="BR19" s="205" t="s">
        <v>160</v>
      </c>
      <c r="BS19" s="205" t="s">
        <v>159</v>
      </c>
      <c r="BT19" s="50"/>
      <c r="BU19" s="50"/>
    </row>
    <row r="20" spans="1:73" s="49" customFormat="1" x14ac:dyDescent="0.2">
      <c r="A20" s="91"/>
      <c r="B20" s="91"/>
      <c r="C20" s="91"/>
      <c r="D20" s="91"/>
      <c r="E20" s="91"/>
      <c r="F20" s="99"/>
      <c r="G20" s="94"/>
      <c r="H20" s="91"/>
      <c r="I20" s="99"/>
      <c r="J20" s="91"/>
      <c r="K20" s="99"/>
      <c r="L20" s="91"/>
      <c r="M20" s="99"/>
      <c r="N20" s="91"/>
      <c r="O20" s="91"/>
      <c r="P20" s="91"/>
      <c r="Q20" s="91"/>
      <c r="R20" s="99"/>
      <c r="S20" s="94"/>
      <c r="T20" s="94"/>
      <c r="U20" s="99"/>
      <c r="V20" s="91"/>
      <c r="W20" s="99"/>
      <c r="X20" s="91"/>
      <c r="Y20" s="99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86">
        <v>1</v>
      </c>
      <c r="AO20" s="90">
        <f>QC_Status!E8</f>
        <v>2913</v>
      </c>
      <c r="AP20" s="308">
        <f>QC_Status!F8</f>
        <v>1</v>
      </c>
      <c r="AQ20" s="308">
        <f>'Er. Cd-Er. Cnt'!D20</f>
        <v>1</v>
      </c>
      <c r="AR20" s="86">
        <f>COUNTIFS(QC_Status!$E$13:$E$898,AQ20,QC_Status!$H$13:$H$898,"C")</f>
        <v>37</v>
      </c>
      <c r="AS20" s="86">
        <f>COUNTIFS(QC_Status!$E$13:$E$898,AQ20,QC_Status!$L$13:$L$898,"PQC",QC_Status!$M$13:$M$898,'quality analyst analysis'!$AP$18)</f>
        <v>0</v>
      </c>
      <c r="AT20" s="87">
        <f>IF(AS20&gt;0,AS20/AR20,0%)</f>
        <v>0</v>
      </c>
      <c r="AU20" s="88">
        <f>SUMIFS(QC_Status!$W$13:$W$898,QC_Status!$E$13:$E$898,AQ20,QC_Status!$L$13:$L$898,$AT$1,QC_Status!$M$13:$M$898,$AP$18)</f>
        <v>0</v>
      </c>
      <c r="AV20" s="88">
        <f>SUMIFS(QC_Status!$V$13:$V$898,QC_Status!$E$13:$E$898,AQ20,QC_Status!$L$13:$L$898,$AT$1,QC_Status!$M$13:$M$898,$AP$18)</f>
        <v>0</v>
      </c>
      <c r="AW20" s="87">
        <f>IF(AU20&gt;0,1-(AU20/AV20),0%)</f>
        <v>0</v>
      </c>
      <c r="AX20" s="89">
        <f>COUNTIFS(QC_Status!$T$13:$T$898,$AX$2,QC_Status!$L$13:$L$898,$AT$1,QC_Status!$E$13:$E$898,'quality analyst analysis'!AQ20,QC_Status!$M$13:$M$898,$AP$18)</f>
        <v>0</v>
      </c>
      <c r="AY20" s="87">
        <f>IF(AS20&gt;0,AX20/AR20,0%)</f>
        <v>0</v>
      </c>
      <c r="AZ20" s="89">
        <f>COUNTIFS(QC_Status!$T$13:$T$898,$AZ$2,QC_Status!$L$13:$L$898,$AT$1,QC_Status!$E$13:$E$898,'quality analyst analysis'!AQ20,QC_Status!$M$13:$M$898,$AP$18)</f>
        <v>0</v>
      </c>
      <c r="BA20" s="87">
        <f>IF(AS20&gt;0,AZ20/AR20,0%)</f>
        <v>0</v>
      </c>
      <c r="BB20" s="90">
        <f>SUMIFS('2D_LOG'!$BE$3:$BE$898,'2D_LOG'!$E$3:$E$898,AQ20,'2D_LOG'!$F$3:$F$898,$AT$1,'2D_LOG'!$G$3:$G$898,$AP$18)</f>
        <v>0</v>
      </c>
      <c r="BC20" s="90">
        <f>SUMIFS('2D_LOG'!$BF$3:$BF$898,'2D_LOG'!$E$3:$E$898,AQ20,'2D_LOG'!$F$3:$F$898,$AT$1,'2D_LOG'!$G$3:$G$898,$AP$18)</f>
        <v>0</v>
      </c>
      <c r="BD20" s="89">
        <f>SUM(BB20:BC20)</f>
        <v>0</v>
      </c>
      <c r="BE20" s="86">
        <f>COUNTIFS(QC_Status!$E$13:$E$898,AQ20,QC_Status!$L$13:$L$898,$BG$1,QC_Status!$M$13:$M$898,'quality analyst analysis'!$AP$18)</f>
        <v>0</v>
      </c>
      <c r="BF20" s="87">
        <f>IF(BE20&gt;0,BE20/AR20,0%)</f>
        <v>0</v>
      </c>
      <c r="BG20" s="88">
        <f>SUMIFS(QC_Status!$W$13:$W$898,QC_Status!$E$13:$E$898,AQ20,QC_Status!$L$13:$L$898,$BG$1,QC_Status!$M$13:$M$898,$AP$18)</f>
        <v>0</v>
      </c>
      <c r="BH20" s="88">
        <f>SUMIFS(QC_Status!$V$13:$V$898,QC_Status!$E$13:$E$898,AQ20,QC_Status!$L$13:$L$898,$BG$1,QC_Status!$M$13:$M$898,$AP$18)</f>
        <v>0</v>
      </c>
      <c r="BI20" s="87">
        <f t="shared" ref="BI20:BI31" si="40">IF(BG20&gt;0,1-(BG20/BH20),0%)</f>
        <v>0</v>
      </c>
      <c r="BJ20" s="89">
        <f>COUNTIFS(QC_Status!$T$13:$T$898,$BJ$2,QC_Status!$L$13:$L$898,$BG$1,QC_Status!$E$13:$E$898,'quality analyst analysis'!AQ20,QC_Status!$M$13:$M$898,$AP$18)</f>
        <v>0</v>
      </c>
      <c r="BK20" s="87">
        <f>IF(BE20&gt;0,BJ20/AR20,0%)</f>
        <v>0</v>
      </c>
      <c r="BL20" s="89">
        <f>COUNTIFS(QC_Status!$T$13:$T$898,$BL$2,QC_Status!$L$13:$L$898,$BG$1,QC_Status!$E$13:$E$898,'quality analyst analysis'!AQ20,QC_Status!$M$13:$M$898,$AP$18)</f>
        <v>0</v>
      </c>
      <c r="BM20" s="87">
        <f>IF(BE20&gt;0,BL20/AR20,0%)</f>
        <v>0</v>
      </c>
      <c r="BN20" s="90">
        <f>SUMIFS('2D_LOG'!$BE$3:$BE$898,'2D_LOG'!$E$3:$E$898,AQ20,'2D_LOG'!$F$3:$F$898,$BG$1,'2D_LOG'!$G$3:$G$898,$AP$18)</f>
        <v>0</v>
      </c>
      <c r="BO20" s="90">
        <f>SUMIFS('2D_LOG'!$BF$3:$BF$898,'2D_LOG'!$E$3:$E$898,AQ20,'2D_LOG'!$F$3:$F$898,$BG$1,'2D_LOG'!$G$3:$G$898,$AP$18)</f>
        <v>0</v>
      </c>
      <c r="BP20" s="89">
        <f>SUM(BN20:BO20)</f>
        <v>0</v>
      </c>
      <c r="BQ20" s="440">
        <f>SUMIFS(QC_Status!AO13:AO872,QC_Status!E13:E872,Standards!B18,QC_Status!M13:M872,Standards!G3)</f>
        <v>0</v>
      </c>
      <c r="BR20" s="86" t="str">
        <f>IF(AS20=0," ",IF(Standards!Q44=" ",Standards!P44,))</f>
        <v xml:space="preserve"> </v>
      </c>
      <c r="BS20" s="86" t="str">
        <f>IF(BE20=0," ",IF(Standards!S44=" ",Standards!R44,))</f>
        <v xml:space="preserve"> </v>
      </c>
      <c r="BT20" s="91"/>
      <c r="BU20" s="91"/>
    </row>
    <row r="21" spans="1:73" s="50" customFormat="1" x14ac:dyDescent="0.2">
      <c r="A21" s="91"/>
      <c r="B21" s="91"/>
      <c r="C21" s="91"/>
      <c r="D21" s="91"/>
      <c r="E21" s="91"/>
      <c r="F21" s="99"/>
      <c r="G21" s="94"/>
      <c r="H21" s="91"/>
      <c r="I21" s="99"/>
      <c r="J21" s="91"/>
      <c r="K21" s="99"/>
      <c r="L21" s="91"/>
      <c r="M21" s="99"/>
      <c r="N21" s="91"/>
      <c r="O21" s="91"/>
      <c r="P21" s="91"/>
      <c r="Q21" s="91"/>
      <c r="R21" s="99"/>
      <c r="S21" s="94"/>
      <c r="T21" s="94"/>
      <c r="U21" s="99"/>
      <c r="V21" s="91"/>
      <c r="W21" s="99"/>
      <c r="X21" s="91"/>
      <c r="Y21" s="99"/>
      <c r="Z21" s="91"/>
      <c r="AA21" s="91"/>
      <c r="AB21" s="9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26"/>
      <c r="AN21" s="86">
        <v>2</v>
      </c>
      <c r="AO21" s="90">
        <f>QC_Status!E8</f>
        <v>2913</v>
      </c>
      <c r="AP21" s="308">
        <f>QC_Status!F8</f>
        <v>1</v>
      </c>
      <c r="AQ21" s="308">
        <f>'Er. Cd-Er. Cnt'!D21</f>
        <v>2</v>
      </c>
      <c r="AR21" s="86">
        <f>COUNTIFS(QC_Status!$E$13:$E$898,AQ21,QC_Status!$H$13:$H$898,"C")</f>
        <v>0</v>
      </c>
      <c r="AS21" s="86">
        <f>COUNTIFS(QC_Status!$E$13:$E$898,AQ21,QC_Status!$L$13:$L$898,"PQC",QC_Status!$M$13:$M$898,'quality analyst analysis'!$AP$18)</f>
        <v>0</v>
      </c>
      <c r="AT21" s="87">
        <f>IF(AS21&gt;0,AS21/AR21,0%)</f>
        <v>0</v>
      </c>
      <c r="AU21" s="88">
        <f>SUMIFS(QC_Status!$W$13:$W$898,QC_Status!$E$13:$E$898,AQ21,QC_Status!$L$13:$L$898,$AT$1,QC_Status!$M$13:$M$898,$AP$18)</f>
        <v>0</v>
      </c>
      <c r="AV21" s="88">
        <f>SUMIFS(QC_Status!$V$13:$V$898,QC_Status!$E$13:$E$898,AQ21,QC_Status!$L$13:$L$898,$AT$1,QC_Status!$M$13:$M$898,$AP$18)</f>
        <v>0</v>
      </c>
      <c r="AW21" s="87">
        <f t="shared" ref="AW21:AW32" si="41">IF(AU21&gt;0,1-(AU21/AV21),0%)</f>
        <v>0</v>
      </c>
      <c r="AX21" s="89">
        <f>COUNTIFS(QC_Status!$T$13:$T$898,$AX$2,QC_Status!$L$13:$L$898,$AT$1,QC_Status!$E$13:$E$898,'quality analyst analysis'!AQ21,QC_Status!$M$13:$M$898,$AP$18)</f>
        <v>0</v>
      </c>
      <c r="AY21" s="87">
        <f>IF(AS21&gt;0,AX21/AR21,0%)</f>
        <v>0</v>
      </c>
      <c r="AZ21" s="89">
        <f>COUNTIFS(QC_Status!$T$13:$T$898,$AZ$2,QC_Status!$L$13:$L$898,$AT$1,QC_Status!$E$13:$E$898,'quality analyst analysis'!AQ21,QC_Status!$M$13:$M$898,$AP$18)</f>
        <v>0</v>
      </c>
      <c r="BA21" s="87">
        <f t="shared" ref="BA21:BA32" si="42">IF(AS21&gt;0,AZ21/AR21,0%)</f>
        <v>0</v>
      </c>
      <c r="BB21" s="90">
        <f>SUMIFS('2D_LOG'!$BE$3:$BE$898,'2D_LOG'!$E$3:$E$898,AQ21,'2D_LOG'!$F$3:$F$898,$AT$1,'2D_LOG'!$G$3:$G$898,$AP$18)</f>
        <v>0</v>
      </c>
      <c r="BC21" s="90">
        <f>SUMIFS('2D_LOG'!$BF$3:$BF$898,'2D_LOG'!$E$3:$E$898,AQ21,'2D_LOG'!$F$3:$F$898,$AT$1,'2D_LOG'!$G$3:$G$898,$AP$18)</f>
        <v>0</v>
      </c>
      <c r="BD21" s="89">
        <f t="shared" ref="BD21:BD31" si="43">SUM(BB21:BC21)</f>
        <v>0</v>
      </c>
      <c r="BE21" s="86">
        <f>COUNTIFS(QC_Status!$E$13:$E$898,AQ21,QC_Status!$L$13:$L$898,$BG$1,QC_Status!$M$13:$M$898,'quality analyst analysis'!$AP$18)</f>
        <v>0</v>
      </c>
      <c r="BF21" s="87">
        <f t="shared" ref="BF21:BF31" si="44">IF(BE21&gt;0,BE21/AR21,0%)</f>
        <v>0</v>
      </c>
      <c r="BG21" s="88">
        <f>SUMIFS(QC_Status!$W$13:$W$898,QC_Status!$E$13:$E$898,AQ21,QC_Status!$L$13:$L$898,$BG$1,QC_Status!$M$13:$M$898,$AP$18)</f>
        <v>0</v>
      </c>
      <c r="BH21" s="88">
        <f>SUMIFS(QC_Status!$V$13:$V$898,QC_Status!$E$13:$E$898,AQ21,QC_Status!$L$13:$L$898,$BG$1,QC_Status!$M$13:$M$898,$AP$18)</f>
        <v>0</v>
      </c>
      <c r="BI21" s="87">
        <f t="shared" si="40"/>
        <v>0</v>
      </c>
      <c r="BJ21" s="89">
        <f>COUNTIFS(QC_Status!$T$13:$T$898,$BJ$2,QC_Status!$L$13:$L$898,$BG$1,QC_Status!$E$13:$E$898,'quality analyst analysis'!AQ21,QC_Status!$M$13:$M$898,$AP$18)</f>
        <v>0</v>
      </c>
      <c r="BK21" s="87">
        <f t="shared" ref="BK21:BK31" si="45">IF(BE21&gt;0,BJ21/AR21,0%)</f>
        <v>0</v>
      </c>
      <c r="BL21" s="89">
        <f>COUNTIFS(QC_Status!$T$13:$T$898,$BL$2,QC_Status!$L$13:$L$898,$BG$1,QC_Status!$E$13:$E$898,'quality analyst analysis'!AQ21,QC_Status!$M$13:$M$898,$AP$18)</f>
        <v>0</v>
      </c>
      <c r="BM21" s="87">
        <f t="shared" ref="BM21:BM31" si="46">IF(BE21&gt;0,BL21/AR21,0%)</f>
        <v>0</v>
      </c>
      <c r="BN21" s="90">
        <f>SUMIFS('2D_LOG'!$BE$3:$BE$898,'2D_LOG'!$E$3:$E$898,AQ21,'2D_LOG'!$F$3:$F$898,$BG$1,'2D_LOG'!$G$3:$G$898,$AP$18)</f>
        <v>0</v>
      </c>
      <c r="BO21" s="90">
        <f>SUMIFS('2D_LOG'!$BF$3:$BF$898,'2D_LOG'!$E$3:$E$898,AQ21,'2D_LOG'!$F$3:$F$898,$BG$1,'2D_LOG'!$G$3:$G$898,$AP$18)</f>
        <v>0</v>
      </c>
      <c r="BP21" s="89">
        <f t="shared" ref="BP21:BP31" si="47">SUM(BN21:BO21)</f>
        <v>0</v>
      </c>
      <c r="BQ21" s="440">
        <f>SUMIFS(QC_Status!AO13:AO872,QC_Status!E13:E872,Standards!B19,QC_Status!M13:M872,Standards!G3)</f>
        <v>0</v>
      </c>
      <c r="BR21" s="86" t="str">
        <f>IF(AS21=0," ",IF(Standards!Q45=" ",Standards!P45,))</f>
        <v xml:space="preserve"> </v>
      </c>
      <c r="BS21" s="86" t="str">
        <f>IF(BE21=0," ",IF(Standards!S45=" ",Standards!R45,))</f>
        <v xml:space="preserve"> </v>
      </c>
      <c r="BT21" s="91"/>
      <c r="BU21" s="91"/>
    </row>
    <row r="22" spans="1:73" x14ac:dyDescent="0.2">
      <c r="AN22" s="86">
        <v>3</v>
      </c>
      <c r="AO22" s="90">
        <f>QC_Status!E8</f>
        <v>2913</v>
      </c>
      <c r="AP22" s="308">
        <f>QC_Status!F8</f>
        <v>1</v>
      </c>
      <c r="AQ22" s="308">
        <f>'Er. Cd-Er. Cnt'!D22</f>
        <v>3</v>
      </c>
      <c r="AR22" s="86">
        <f>COUNTIFS(QC_Status!$E$13:$E$898,AQ22,QC_Status!$H$13:$H$898,"C")</f>
        <v>0</v>
      </c>
      <c r="AS22" s="86">
        <f>COUNTIFS(QC_Status!$E$13:$E$898,AQ22,QC_Status!$L$13:$L$898,"PQC",QC_Status!$M$13:$M$898,'quality analyst analysis'!$AP$18)</f>
        <v>0</v>
      </c>
      <c r="AT22" s="87">
        <f t="shared" ref="AT22:AT31" si="48">IF(AS22&gt;0,AS22/AR22,0%)</f>
        <v>0</v>
      </c>
      <c r="AU22" s="88">
        <f>SUMIFS(QC_Status!$W$13:$W$898,QC_Status!$E$13:$E$898,AQ22,QC_Status!$L$13:$L$898,$AT$1,QC_Status!$M$13:$M$898,$AP$18)</f>
        <v>0</v>
      </c>
      <c r="AV22" s="88">
        <f>SUMIFS(QC_Status!$V$13:$V$898,QC_Status!$E$13:$E$898,AQ22,QC_Status!$L$13:$L$898,$AT$1,QC_Status!$M$13:$M$898,$AP$18)</f>
        <v>0</v>
      </c>
      <c r="AW22" s="87">
        <f t="shared" si="41"/>
        <v>0</v>
      </c>
      <c r="AX22" s="89">
        <f>COUNTIFS(QC_Status!$T$13:$T$898,$AX$2,QC_Status!$L$13:$L$898,$AT$1,QC_Status!$E$13:$E$898,'quality analyst analysis'!AQ22,QC_Status!$M$13:$M$898,$AP$18)</f>
        <v>0</v>
      </c>
      <c r="AY22" s="87">
        <f t="shared" ref="AY22:AY31" si="49">IF(AS22&gt;0,AX22/AR22,0%)</f>
        <v>0</v>
      </c>
      <c r="AZ22" s="89">
        <f>COUNTIFS(QC_Status!$T$13:$T$898,$AZ$2,QC_Status!$L$13:$L$898,$AT$1,QC_Status!$E$13:$E$898,'quality analyst analysis'!AQ22,QC_Status!$M$13:$M$898,$AP$18)</f>
        <v>0</v>
      </c>
      <c r="BA22" s="87">
        <f t="shared" si="42"/>
        <v>0</v>
      </c>
      <c r="BB22" s="90">
        <f>SUMIFS('2D_LOG'!$BE$3:$BE$898,'2D_LOG'!$E$3:$E$898,AQ22,'2D_LOG'!$F$3:$F$898,$AT$1,'2D_LOG'!$G$3:$G$898,$AP$18)</f>
        <v>0</v>
      </c>
      <c r="BC22" s="90">
        <f>SUMIFS('2D_LOG'!$BF$3:$BF$898,'2D_LOG'!$E$3:$E$898,AQ22,'2D_LOG'!$F$3:$F$898,$AT$1,'2D_LOG'!$G$3:$G$898,$AP$18)</f>
        <v>0</v>
      </c>
      <c r="BD22" s="89">
        <f t="shared" si="43"/>
        <v>0</v>
      </c>
      <c r="BE22" s="86">
        <f>COUNTIFS(QC_Status!$E$13:$E$898,AQ22,QC_Status!$L$13:$L$898,$BG$1,QC_Status!$M$13:$M$898,'quality analyst analysis'!$AP$18)</f>
        <v>0</v>
      </c>
      <c r="BF22" s="87">
        <f t="shared" si="44"/>
        <v>0</v>
      </c>
      <c r="BG22" s="88">
        <f>SUMIFS(QC_Status!$W$13:$W$898,QC_Status!$E$13:$E$898,AQ22,QC_Status!$L$13:$L$898,$BG$1,QC_Status!$M$13:$M$898,$AP$18)</f>
        <v>0</v>
      </c>
      <c r="BH22" s="88">
        <f>SUMIFS(QC_Status!$V$13:$V$898,QC_Status!$E$13:$E$898,AQ22,QC_Status!$L$13:$L$898,$BG$1,QC_Status!$M$13:$M$898,$AP$18)</f>
        <v>0</v>
      </c>
      <c r="BI22" s="87">
        <f t="shared" si="40"/>
        <v>0</v>
      </c>
      <c r="BJ22" s="89">
        <f>COUNTIFS(QC_Status!$T$13:$T$898,$BJ$2,QC_Status!$L$13:$L$898,$BG$1,QC_Status!$E$13:$E$898,'quality analyst analysis'!AQ22,QC_Status!$M$13:$M$898,$AP$18)</f>
        <v>0</v>
      </c>
      <c r="BK22" s="87">
        <f t="shared" si="45"/>
        <v>0</v>
      </c>
      <c r="BL22" s="89">
        <f>COUNTIFS(QC_Status!$T$13:$T$898,$BL$2,QC_Status!$L$13:$L$898,$BG$1,QC_Status!$E$13:$E$898,'quality analyst analysis'!AQ22,QC_Status!$M$13:$M$898,$AP$18)</f>
        <v>0</v>
      </c>
      <c r="BM22" s="87">
        <f t="shared" si="46"/>
        <v>0</v>
      </c>
      <c r="BN22" s="90">
        <f>SUMIFS('2D_LOG'!$BE$3:$BE$898,'2D_LOG'!$E$3:$E$898,AQ22,'2D_LOG'!$F$3:$F$898,$BG$1,'2D_LOG'!$G$3:$G$898,$AP$18)</f>
        <v>0</v>
      </c>
      <c r="BO22" s="90">
        <f>SUMIFS('2D_LOG'!$BF$3:$BF$898,'2D_LOG'!$E$3:$E$898,AQ22,'2D_LOG'!$F$3:$F$898,$BG$1,'2D_LOG'!$G$3:$G$898,$AP$18)</f>
        <v>0</v>
      </c>
      <c r="BP22" s="89">
        <f t="shared" si="47"/>
        <v>0</v>
      </c>
      <c r="BQ22" s="440">
        <f>SUMIFS(QC_Status!AO13:AO872,QC_Status!E13:E872,Standards!B20,QC_Status!M13:M872,Standards!G3)</f>
        <v>0</v>
      </c>
      <c r="BR22" s="86" t="str">
        <f>IF(AS22=0," ",IF(Standards!Q46=" ",Standards!P46,))</f>
        <v xml:space="preserve"> </v>
      </c>
      <c r="BS22" s="86" t="str">
        <f>IF(BE22=0," ",IF(Standards!S46=" ",Standards!R46,))</f>
        <v xml:space="preserve"> </v>
      </c>
    </row>
    <row r="23" spans="1:73" x14ac:dyDescent="0.2">
      <c r="AN23" s="86">
        <v>4</v>
      </c>
      <c r="AO23" s="90">
        <f>QC_Status!E8</f>
        <v>2913</v>
      </c>
      <c r="AP23" s="308">
        <f>QC_Status!F8</f>
        <v>1</v>
      </c>
      <c r="AQ23" s="308">
        <f>'Er. Cd-Er. Cnt'!D23</f>
        <v>4</v>
      </c>
      <c r="AR23" s="86">
        <f>COUNTIFS(QC_Status!$E$13:$E$898,AQ23,QC_Status!$H$13:$H$898,"C")</f>
        <v>0</v>
      </c>
      <c r="AS23" s="86">
        <f>COUNTIFS(QC_Status!$E$13:$E$898,AQ23,QC_Status!$L$13:$L$898,"PQC",QC_Status!$M$13:$M$898,'quality analyst analysis'!$AP$18)</f>
        <v>0</v>
      </c>
      <c r="AT23" s="87">
        <f t="shared" si="48"/>
        <v>0</v>
      </c>
      <c r="AU23" s="88">
        <f>SUMIFS(QC_Status!$W$13:$W$898,QC_Status!$E$13:$E$898,AQ23,QC_Status!$L$13:$L$898,$AT$1,QC_Status!$M$13:$M$898,$AP$18)</f>
        <v>0</v>
      </c>
      <c r="AV23" s="88">
        <f>SUMIFS(QC_Status!$V$13:$V$898,QC_Status!$E$13:$E$898,AQ23,QC_Status!$L$13:$L$898,$AT$1,QC_Status!$M$13:$M$898,$AP$18)</f>
        <v>0</v>
      </c>
      <c r="AW23" s="87">
        <f t="shared" si="41"/>
        <v>0</v>
      </c>
      <c r="AX23" s="89">
        <f>COUNTIFS(QC_Status!$T$13:$T$898,$AX$2,QC_Status!$L$13:$L$898,$AT$1,QC_Status!$E$13:$E$898,'quality analyst analysis'!AQ23,QC_Status!$M$13:$M$898,$AP$18)</f>
        <v>0</v>
      </c>
      <c r="AY23" s="87">
        <f t="shared" si="49"/>
        <v>0</v>
      </c>
      <c r="AZ23" s="89">
        <f>COUNTIFS(QC_Status!$T$13:$T$898,$AZ$2,QC_Status!$L$13:$L$898,$AT$1,QC_Status!$E$13:$E$898,'quality analyst analysis'!AQ23,QC_Status!$M$13:$M$898,$AP$18)</f>
        <v>0</v>
      </c>
      <c r="BA23" s="87">
        <f t="shared" si="42"/>
        <v>0</v>
      </c>
      <c r="BB23" s="90">
        <f>SUMIFS('2D_LOG'!$BE$3:$BE$898,'2D_LOG'!$E$3:$E$898,AQ23,'2D_LOG'!$F$3:$F$898,$AT$1,'2D_LOG'!$G$3:$G$898,$AP$18)</f>
        <v>0</v>
      </c>
      <c r="BC23" s="90">
        <f>SUMIFS('2D_LOG'!$BF$3:$BF$898,'2D_LOG'!$E$3:$E$898,AQ23,'2D_LOG'!$F$3:$F$898,$AT$1,'2D_LOG'!$G$3:$G$898,$AP$18)</f>
        <v>0</v>
      </c>
      <c r="BD23" s="89">
        <f t="shared" si="43"/>
        <v>0</v>
      </c>
      <c r="BE23" s="86">
        <f>COUNTIFS(QC_Status!$E$13:$E$898,AQ23,QC_Status!$L$13:$L$898,$BG$1,QC_Status!$M$13:$M$898,'quality analyst analysis'!$AP$18)</f>
        <v>0</v>
      </c>
      <c r="BF23" s="87">
        <f t="shared" si="44"/>
        <v>0</v>
      </c>
      <c r="BG23" s="88">
        <f>SUMIFS(QC_Status!$W$13:$W$898,QC_Status!$E$13:$E$898,AQ23,QC_Status!$L$13:$L$898,$BG$1,QC_Status!$M$13:$M$898,$AP$18)</f>
        <v>0</v>
      </c>
      <c r="BH23" s="88">
        <f>SUMIFS(QC_Status!$V$13:$V$898,QC_Status!$E$13:$E$898,AQ23,QC_Status!$L$13:$L$898,$BG$1,QC_Status!$M$13:$M$898,$AP$18)</f>
        <v>0</v>
      </c>
      <c r="BI23" s="87">
        <f t="shared" si="40"/>
        <v>0</v>
      </c>
      <c r="BJ23" s="89">
        <f>COUNTIFS(QC_Status!$T$13:$T$898,$BJ$2,QC_Status!$L$13:$L$898,$BG$1,QC_Status!$E$13:$E$898,'quality analyst analysis'!AQ23,QC_Status!$M$13:$M$898,$AP$18)</f>
        <v>0</v>
      </c>
      <c r="BK23" s="87">
        <f t="shared" si="45"/>
        <v>0</v>
      </c>
      <c r="BL23" s="89">
        <f>COUNTIFS(QC_Status!$T$13:$T$898,$BL$2,QC_Status!$L$13:$L$898,$BG$1,QC_Status!$E$13:$E$898,'quality analyst analysis'!AQ23,QC_Status!$M$13:$M$898,$AP$18)</f>
        <v>0</v>
      </c>
      <c r="BM23" s="87">
        <f t="shared" si="46"/>
        <v>0</v>
      </c>
      <c r="BN23" s="90">
        <f>SUMIFS('2D_LOG'!$BE$3:$BE$898,'2D_LOG'!$E$3:$E$898,AQ23,'2D_LOG'!$F$3:$F$898,$BG$1,'2D_LOG'!$G$3:$G$898,$AP$18)</f>
        <v>0</v>
      </c>
      <c r="BO23" s="90">
        <f>SUMIFS('2D_LOG'!$BF$3:$BF$898,'2D_LOG'!$E$3:$E$898,AQ23,'2D_LOG'!$F$3:$F$898,$BG$1,'2D_LOG'!$G$3:$G$898,$AP$18)</f>
        <v>0</v>
      </c>
      <c r="BP23" s="89">
        <f t="shared" si="47"/>
        <v>0</v>
      </c>
      <c r="BQ23" s="440">
        <f>SUMIFS(QC_Status!AO13:AO872,QC_Status!E13:E872,Standards!B21,QC_Status!M13:M872,Standards!G3)</f>
        <v>0</v>
      </c>
      <c r="BR23" s="86" t="str">
        <f>IF(AS23=0," ",IF(Standards!Q47=" ",Standards!P47,))</f>
        <v xml:space="preserve"> </v>
      </c>
      <c r="BS23" s="86" t="str">
        <f>IF(BE23=0," ",IF(Standards!S47=" ",Standards!R47,))</f>
        <v xml:space="preserve"> </v>
      </c>
    </row>
    <row r="24" spans="1:73" x14ac:dyDescent="0.2">
      <c r="AN24" s="86">
        <v>5</v>
      </c>
      <c r="AO24" s="90">
        <f>QC_Status!E8</f>
        <v>2913</v>
      </c>
      <c r="AP24" s="308">
        <f>QC_Status!F8</f>
        <v>1</v>
      </c>
      <c r="AQ24" s="308">
        <f>'Er. Cd-Er. Cnt'!D24</f>
        <v>5</v>
      </c>
      <c r="AR24" s="86">
        <f>COUNTIFS(QC_Status!$E$13:$E$898,AQ24,QC_Status!$H$13:$H$898,"C")</f>
        <v>0</v>
      </c>
      <c r="AS24" s="86">
        <f>COUNTIFS(QC_Status!$E$13:$E$898,AQ24,QC_Status!$L$13:$L$898,"PQC",QC_Status!$M$13:$M$898,'quality analyst analysis'!$AP$18)</f>
        <v>0</v>
      </c>
      <c r="AT24" s="87">
        <f t="shared" si="48"/>
        <v>0</v>
      </c>
      <c r="AU24" s="88">
        <f>SUMIFS(QC_Status!$W$13:$W$898,QC_Status!$E$13:$E$898,AQ24,QC_Status!$L$13:$L$898,$AT$1,QC_Status!$M$13:$M$898,$AP$18)</f>
        <v>0</v>
      </c>
      <c r="AV24" s="88">
        <f>SUMIFS(QC_Status!$V$13:$V$898,QC_Status!$E$13:$E$898,AQ24,QC_Status!$L$13:$L$898,$AT$1,QC_Status!$M$13:$M$898,$AP$18)</f>
        <v>0</v>
      </c>
      <c r="AW24" s="87">
        <f t="shared" si="41"/>
        <v>0</v>
      </c>
      <c r="AX24" s="89">
        <f>COUNTIFS(QC_Status!$T$13:$T$898,$AX$2,QC_Status!$L$13:$L$898,$AT$1,QC_Status!$E$13:$E$898,'quality analyst analysis'!AQ24,QC_Status!$M$13:$M$898,$AP$18)</f>
        <v>0</v>
      </c>
      <c r="AY24" s="87">
        <f t="shared" si="49"/>
        <v>0</v>
      </c>
      <c r="AZ24" s="89">
        <f>COUNTIFS(QC_Status!$T$13:$T$898,$AZ$2,QC_Status!$L$13:$L$898,$AT$1,QC_Status!$E$13:$E$898,'quality analyst analysis'!AQ24,QC_Status!$M$13:$M$898,$AP$18)</f>
        <v>0</v>
      </c>
      <c r="BA24" s="87">
        <f t="shared" si="42"/>
        <v>0</v>
      </c>
      <c r="BB24" s="90">
        <f>SUMIFS('2D_LOG'!$BE$3:$BE$898,'2D_LOG'!$E$3:$E$898,AQ24,'2D_LOG'!$F$3:$F$898,$AT$1,'2D_LOG'!$G$3:$G$898,$AP$18)</f>
        <v>0</v>
      </c>
      <c r="BC24" s="90">
        <f>SUMIFS('2D_LOG'!$BF$3:$BF$898,'2D_LOG'!$E$3:$E$898,AQ24,'2D_LOG'!$F$3:$F$898,$AT$1,'2D_LOG'!$G$3:$G$898,$AP$18)</f>
        <v>0</v>
      </c>
      <c r="BD24" s="89">
        <f t="shared" si="43"/>
        <v>0</v>
      </c>
      <c r="BE24" s="86">
        <f>COUNTIFS(QC_Status!$E$13:$E$898,AQ24,QC_Status!$L$13:$L$898,$BG$1,QC_Status!$M$13:$M$898,'quality analyst analysis'!$AP$18)</f>
        <v>0</v>
      </c>
      <c r="BF24" s="87">
        <f t="shared" si="44"/>
        <v>0</v>
      </c>
      <c r="BG24" s="88">
        <f>SUMIFS(QC_Status!$W$13:$W$898,QC_Status!$E$13:$E$898,AQ24,QC_Status!$L$13:$L$898,$BG$1,QC_Status!$M$13:$M$898,$AP$18)</f>
        <v>0</v>
      </c>
      <c r="BH24" s="88">
        <f>SUMIFS(QC_Status!$V$13:$V$898,QC_Status!$E$13:$E$898,AQ24,QC_Status!$L$13:$L$898,$BG$1,QC_Status!$M$13:$M$898,$AP$18)</f>
        <v>0</v>
      </c>
      <c r="BI24" s="87">
        <f t="shared" si="40"/>
        <v>0</v>
      </c>
      <c r="BJ24" s="89">
        <f>COUNTIFS(QC_Status!$T$13:$T$898,$BJ$2,QC_Status!$L$13:$L$898,$BG$1,QC_Status!$E$13:$E$898,'quality analyst analysis'!AQ24,QC_Status!$M$13:$M$898,$AP$18)</f>
        <v>0</v>
      </c>
      <c r="BK24" s="87">
        <f t="shared" si="45"/>
        <v>0</v>
      </c>
      <c r="BL24" s="89">
        <f>COUNTIFS(QC_Status!$T$13:$T$898,$BL$2,QC_Status!$L$13:$L$898,$BG$1,QC_Status!$E$13:$E$898,'quality analyst analysis'!AQ24,QC_Status!$M$13:$M$898,$AP$18)</f>
        <v>0</v>
      </c>
      <c r="BM24" s="87">
        <f t="shared" si="46"/>
        <v>0</v>
      </c>
      <c r="BN24" s="90">
        <f>SUMIFS('2D_LOG'!$BE$3:$BE$898,'2D_LOG'!$E$3:$E$898,AQ24,'2D_LOG'!$F$3:$F$898,$BG$1,'2D_LOG'!$G$3:$G$898,$AP$18)</f>
        <v>0</v>
      </c>
      <c r="BO24" s="90">
        <f>SUMIFS('2D_LOG'!$BF$3:$BF$898,'2D_LOG'!$E$3:$E$898,AQ24,'2D_LOG'!$F$3:$F$898,$BG$1,'2D_LOG'!$G$3:$G$898,$AP$18)</f>
        <v>0</v>
      </c>
      <c r="BP24" s="89">
        <f t="shared" si="47"/>
        <v>0</v>
      </c>
      <c r="BQ24" s="440">
        <f>SUMIFS(QC_Status!AO13:AO872,QC_Status!E13:E872,Standards!B22,QC_Status!M13:M872,Standards!G3)</f>
        <v>0</v>
      </c>
      <c r="BR24" s="86" t="str">
        <f>IF(AS24=0," ",IF(Standards!Q48=" ",Standards!P48,))</f>
        <v xml:space="preserve"> </v>
      </c>
      <c r="BS24" s="86" t="str">
        <f>IF(BE24=0," ",IF(Standards!S48=" ",Standards!R48,))</f>
        <v xml:space="preserve"> </v>
      </c>
    </row>
    <row r="25" spans="1:73" x14ac:dyDescent="0.2">
      <c r="AM25" s="11"/>
      <c r="AN25" s="86">
        <v>6</v>
      </c>
      <c r="AO25" s="90">
        <f>QC_Status!E8</f>
        <v>2913</v>
      </c>
      <c r="AP25" s="308">
        <f>QC_Status!F8</f>
        <v>1</v>
      </c>
      <c r="AQ25" s="308">
        <f>'Er. Cd-Er. Cnt'!D25</f>
        <v>6</v>
      </c>
      <c r="AR25" s="86">
        <f>COUNTIFS(QC_Status!$E$13:$E$898,AQ25,QC_Status!$H$13:$H$898,"C")</f>
        <v>0</v>
      </c>
      <c r="AS25" s="86">
        <f>COUNTIFS(QC_Status!$E$13:$E$898,AQ25,QC_Status!$L$13:$L$898,"PQC",QC_Status!$M$13:$M$898,'quality analyst analysis'!$AP$18)</f>
        <v>0</v>
      </c>
      <c r="AT25" s="87">
        <f t="shared" si="48"/>
        <v>0</v>
      </c>
      <c r="AU25" s="88">
        <f>SUMIFS(QC_Status!$W$13:$W$898,QC_Status!$E$13:$E$898,AQ25,QC_Status!$L$13:$L$898,$AT$1,QC_Status!$M$13:$M$898,$AP$18)</f>
        <v>0</v>
      </c>
      <c r="AV25" s="88">
        <f>SUMIFS(QC_Status!$V$13:$V$898,QC_Status!$E$13:$E$898,AQ25,QC_Status!$L$13:$L$898,$AT$1,QC_Status!$M$13:$M$898,$AP$18)</f>
        <v>0</v>
      </c>
      <c r="AW25" s="87">
        <f t="shared" si="41"/>
        <v>0</v>
      </c>
      <c r="AX25" s="89">
        <f>COUNTIFS(QC_Status!$T$13:$T$898,$AX$2,QC_Status!$L$13:$L$898,$AT$1,QC_Status!$E$13:$E$898,'quality analyst analysis'!AQ25,QC_Status!$M$13:$M$898,$AP$18)</f>
        <v>0</v>
      </c>
      <c r="AY25" s="87">
        <f t="shared" si="49"/>
        <v>0</v>
      </c>
      <c r="AZ25" s="89">
        <f>COUNTIFS(QC_Status!$T$13:$T$898,$AZ$2,QC_Status!$L$13:$L$898,$AT$1,QC_Status!$E$13:$E$898,'quality analyst analysis'!AQ25,QC_Status!$M$13:$M$898,$AP$18)</f>
        <v>0</v>
      </c>
      <c r="BA25" s="87">
        <f t="shared" si="42"/>
        <v>0</v>
      </c>
      <c r="BB25" s="90">
        <f>SUMIFS('2D_LOG'!$BE$3:$BE$898,'2D_LOG'!$E$3:$E$898,AQ25,'2D_LOG'!$F$3:$F$898,$AT$1,'2D_LOG'!$G$3:$G$898,$AP$18)</f>
        <v>0</v>
      </c>
      <c r="BC25" s="90">
        <f>SUMIFS('2D_LOG'!$BF$3:$BF$898,'2D_LOG'!$E$3:$E$898,AQ25,'2D_LOG'!$F$3:$F$898,$AT$1,'2D_LOG'!$G$3:$G$898,$AP$18)</f>
        <v>0</v>
      </c>
      <c r="BD25" s="89">
        <f t="shared" si="43"/>
        <v>0</v>
      </c>
      <c r="BE25" s="86">
        <f>COUNTIFS(QC_Status!$E$13:$E$898,AQ25,QC_Status!$L$13:$L$898,$BG$1,QC_Status!$M$13:$M$898,'quality analyst analysis'!$AP$18)</f>
        <v>0</v>
      </c>
      <c r="BF25" s="87">
        <f t="shared" si="44"/>
        <v>0</v>
      </c>
      <c r="BG25" s="88">
        <f>SUMIFS(QC_Status!$W$13:$W$898,QC_Status!$E$13:$E$898,AQ25,QC_Status!$L$13:$L$898,$BG$1,QC_Status!$M$13:$M$898,$AP$18)</f>
        <v>0</v>
      </c>
      <c r="BH25" s="88">
        <f>SUMIFS(QC_Status!$V$13:$V$898,QC_Status!$E$13:$E$898,AQ25,QC_Status!$L$13:$L$898,$BG$1,QC_Status!$M$13:$M$898,$AP$18)</f>
        <v>0</v>
      </c>
      <c r="BI25" s="87">
        <f t="shared" si="40"/>
        <v>0</v>
      </c>
      <c r="BJ25" s="89">
        <f>COUNTIFS(QC_Status!$T$13:$T$898,$BJ$2,QC_Status!$L$13:$L$898,$BG$1,QC_Status!$E$13:$E$898,'quality analyst analysis'!AQ25,QC_Status!$M$13:$M$898,$AP$18)</f>
        <v>0</v>
      </c>
      <c r="BK25" s="87">
        <f t="shared" si="45"/>
        <v>0</v>
      </c>
      <c r="BL25" s="89">
        <f>COUNTIFS(QC_Status!$T$13:$T$898,$BL$2,QC_Status!$L$13:$L$898,$BG$1,QC_Status!$E$13:$E$898,'quality analyst analysis'!AQ25,QC_Status!$M$13:$M$898,$AP$18)</f>
        <v>0</v>
      </c>
      <c r="BM25" s="87">
        <f t="shared" si="46"/>
        <v>0</v>
      </c>
      <c r="BN25" s="90">
        <f>SUMIFS('2D_LOG'!$BE$3:$BE$898,'2D_LOG'!$E$3:$E$898,AQ25,'2D_LOG'!$F$3:$F$898,$BG$1,'2D_LOG'!$G$3:$G$898,$AP$18)</f>
        <v>0</v>
      </c>
      <c r="BO25" s="90">
        <f>SUMIFS('2D_LOG'!$BF$3:$BF$898,'2D_LOG'!$E$3:$E$898,AQ25,'2D_LOG'!$F$3:$F$898,$BG$1,'2D_LOG'!$G$3:$G$898,$AP$18)</f>
        <v>0</v>
      </c>
      <c r="BP25" s="89">
        <f t="shared" si="47"/>
        <v>0</v>
      </c>
      <c r="BQ25" s="440">
        <f>SUMIFS(QC_Status!AO13:AO872,QC_Status!E13:E872,Standards!B23,QC_Status!M13:M872,Standards!G3)</f>
        <v>0</v>
      </c>
      <c r="BR25" s="86" t="str">
        <f>IF(AS25=0," ",IF(Standards!Q49=" ",Standards!P49,))</f>
        <v xml:space="preserve"> </v>
      </c>
      <c r="BS25" s="86" t="str">
        <f>IF(BE25=0," ",IF(Standards!S49=" ",Standards!R49,))</f>
        <v xml:space="preserve"> </v>
      </c>
    </row>
    <row r="26" spans="1:73" x14ac:dyDescent="0.2">
      <c r="AN26" s="86">
        <v>7</v>
      </c>
      <c r="AO26" s="90">
        <f>QC_Status!E8</f>
        <v>2913</v>
      </c>
      <c r="AP26" s="308">
        <f>QC_Status!F8</f>
        <v>1</v>
      </c>
      <c r="AQ26" s="308">
        <f>'Er. Cd-Er. Cnt'!D26</f>
        <v>7</v>
      </c>
      <c r="AR26" s="86">
        <f>COUNTIFS(QC_Status!$E$13:$E$898,AQ26,QC_Status!$H$13:$H$898,"C")</f>
        <v>0</v>
      </c>
      <c r="AS26" s="86">
        <f>COUNTIFS(QC_Status!$E$13:$E$898,AQ26,QC_Status!$L$13:$L$898,"PQC",QC_Status!$M$13:$M$898,'quality analyst analysis'!$AP$18)</f>
        <v>0</v>
      </c>
      <c r="AT26" s="87">
        <f t="shared" si="48"/>
        <v>0</v>
      </c>
      <c r="AU26" s="88">
        <f>SUMIFS(QC_Status!$W$13:$W$898,QC_Status!$E$13:$E$898,AQ26,QC_Status!$L$13:$L$898,$AT$1,QC_Status!$M$13:$M$898,$AP$18)</f>
        <v>0</v>
      </c>
      <c r="AV26" s="88">
        <f>SUMIFS(QC_Status!$V$13:$V$898,QC_Status!$E$13:$E$898,AQ26,QC_Status!$L$13:$L$898,$AT$1,QC_Status!$M$13:$M$898,$AP$18)</f>
        <v>0</v>
      </c>
      <c r="AW26" s="87">
        <f t="shared" si="41"/>
        <v>0</v>
      </c>
      <c r="AX26" s="89">
        <f>COUNTIFS(QC_Status!$T$13:$T$898,$AX$2,QC_Status!$L$13:$L$898,$AT$1,QC_Status!$E$13:$E$898,'quality analyst analysis'!AQ26,QC_Status!$M$13:$M$898,$AP$18)</f>
        <v>0</v>
      </c>
      <c r="AY26" s="87">
        <f t="shared" si="49"/>
        <v>0</v>
      </c>
      <c r="AZ26" s="89">
        <f>COUNTIFS(QC_Status!$T$13:$T$898,$AZ$2,QC_Status!$L$13:$L$898,$AT$1,QC_Status!$E$13:$E$898,'quality analyst analysis'!AQ26,QC_Status!$M$13:$M$898,$AP$18)</f>
        <v>0</v>
      </c>
      <c r="BA26" s="87">
        <f t="shared" si="42"/>
        <v>0</v>
      </c>
      <c r="BB26" s="90">
        <f>SUMIFS('2D_LOG'!$BE$3:$BE$898,'2D_LOG'!$E$3:$E$898,AQ26,'2D_LOG'!$F$3:$F$898,$AT$1,'2D_LOG'!$G$3:$G$898,$AP$18)</f>
        <v>0</v>
      </c>
      <c r="BC26" s="90">
        <f>SUMIFS('2D_LOG'!$BF$3:$BF$898,'2D_LOG'!$E$3:$E$898,AQ26,'2D_LOG'!$F$3:$F$898,$AT$1,'2D_LOG'!$G$3:$G$898,$AP$18)</f>
        <v>0</v>
      </c>
      <c r="BD26" s="89">
        <f t="shared" si="43"/>
        <v>0</v>
      </c>
      <c r="BE26" s="86">
        <f>COUNTIFS(QC_Status!$E$13:$E$898,AQ26,QC_Status!$L$13:$L$898,$BG$1,QC_Status!$M$13:$M$898,'quality analyst analysis'!$AP$18)</f>
        <v>0</v>
      </c>
      <c r="BF26" s="87">
        <f t="shared" si="44"/>
        <v>0</v>
      </c>
      <c r="BG26" s="88">
        <f>SUMIFS(QC_Status!$W$13:$W$898,QC_Status!$E$13:$E$898,AQ26,QC_Status!$L$13:$L$898,$BG$1,QC_Status!$M$13:$M$898,$AP$18)</f>
        <v>0</v>
      </c>
      <c r="BH26" s="88">
        <f>SUMIFS(QC_Status!$V$13:$V$898,QC_Status!$E$13:$E$898,AQ26,QC_Status!$L$13:$L$898,$BG$1,QC_Status!$M$13:$M$898,$AP$18)</f>
        <v>0</v>
      </c>
      <c r="BI26" s="87">
        <f t="shared" si="40"/>
        <v>0</v>
      </c>
      <c r="BJ26" s="89">
        <f>COUNTIFS(QC_Status!$T$13:$T$898,$BJ$2,QC_Status!$L$13:$L$898,$BG$1,QC_Status!$E$13:$E$898,'quality analyst analysis'!AQ26,QC_Status!$M$13:$M$898,$AP$18)</f>
        <v>0</v>
      </c>
      <c r="BK26" s="87">
        <f t="shared" si="45"/>
        <v>0</v>
      </c>
      <c r="BL26" s="89">
        <f>COUNTIFS(QC_Status!$T$13:$T$898,$BL$2,QC_Status!$L$13:$L$898,$BG$1,QC_Status!$E$13:$E$898,'quality analyst analysis'!AQ26,QC_Status!$M$13:$M$898,$AP$18)</f>
        <v>0</v>
      </c>
      <c r="BM26" s="87">
        <f t="shared" si="46"/>
        <v>0</v>
      </c>
      <c r="BN26" s="90">
        <f>SUMIFS('2D_LOG'!$BE$3:$BE$898,'2D_LOG'!$E$3:$E$898,AQ26,'2D_LOG'!$F$3:$F$898,$BG$1,'2D_LOG'!$G$3:$G$898,$AP$18)</f>
        <v>0</v>
      </c>
      <c r="BO26" s="90">
        <f>SUMIFS('2D_LOG'!$BF$3:$BF$898,'2D_LOG'!$E$3:$E$898,AQ26,'2D_LOG'!$F$3:$F$898,$BG$1,'2D_LOG'!$G$3:$G$898,$AP$18)</f>
        <v>0</v>
      </c>
      <c r="BP26" s="89">
        <f t="shared" si="47"/>
        <v>0</v>
      </c>
      <c r="BQ26" s="440">
        <f>SUMIFS(QC_Status!AO13:AO872,QC_Status!E13:E872,Standards!B24,QC_Status!M13:M872,Standards!G3)</f>
        <v>0</v>
      </c>
      <c r="BR26" s="86" t="str">
        <f>IF(AS26=0," ",IF(Standards!Q50=" ",Standards!P50,))</f>
        <v xml:space="preserve"> </v>
      </c>
      <c r="BS26" s="86" t="str">
        <f>IF(BE26=0," ",IF(Standards!S50=" ",Standards!R50,))</f>
        <v xml:space="preserve"> </v>
      </c>
    </row>
    <row r="27" spans="1:73" x14ac:dyDescent="0.2">
      <c r="AN27" s="86">
        <v>8</v>
      </c>
      <c r="AO27" s="90">
        <f>QC_Status!E8</f>
        <v>2913</v>
      </c>
      <c r="AP27" s="308">
        <f>QC_Status!F8</f>
        <v>1</v>
      </c>
      <c r="AQ27" s="308">
        <f>'Er. Cd-Er. Cnt'!D27</f>
        <v>8</v>
      </c>
      <c r="AR27" s="86">
        <f>COUNTIFS(QC_Status!$E$13:$E$898,AQ27,QC_Status!$H$13:$H$898,"C")</f>
        <v>0</v>
      </c>
      <c r="AS27" s="86">
        <f>COUNTIFS(QC_Status!$E$13:$E$898,AQ27,QC_Status!$L$13:$L$898,"PQC",QC_Status!$M$13:$M$898,'quality analyst analysis'!$AP$18)</f>
        <v>0</v>
      </c>
      <c r="AT27" s="87">
        <f t="shared" si="48"/>
        <v>0</v>
      </c>
      <c r="AU27" s="88">
        <f>SUMIFS(QC_Status!$W$13:$W$898,QC_Status!$E$13:$E$898,AQ27,QC_Status!$L$13:$L$898,$AT$1,QC_Status!$M$13:$M$898,$AP$18)</f>
        <v>0</v>
      </c>
      <c r="AV27" s="88">
        <f>SUMIFS(QC_Status!$V$13:$V$898,QC_Status!$E$13:$E$898,AQ27,QC_Status!$L$13:$L$898,$AT$1,QC_Status!$M$13:$M$898,$AP$18)</f>
        <v>0</v>
      </c>
      <c r="AW27" s="87">
        <f t="shared" si="41"/>
        <v>0</v>
      </c>
      <c r="AX27" s="89">
        <f>COUNTIFS(QC_Status!$T$13:$T$898,$AX$2,QC_Status!$L$13:$L$898,$AT$1,QC_Status!$E$13:$E$898,'quality analyst analysis'!AQ27,QC_Status!$M$13:$M$898,$AP$18)</f>
        <v>0</v>
      </c>
      <c r="AY27" s="87">
        <f t="shared" si="49"/>
        <v>0</v>
      </c>
      <c r="AZ27" s="89">
        <f>COUNTIFS(QC_Status!$T$13:$T$898,$AZ$2,QC_Status!$L$13:$L$898,$AT$1,QC_Status!$E$13:$E$898,'quality analyst analysis'!AQ27,QC_Status!$M$13:$M$898,$AP$18)</f>
        <v>0</v>
      </c>
      <c r="BA27" s="87">
        <f t="shared" si="42"/>
        <v>0</v>
      </c>
      <c r="BB27" s="90">
        <f>SUMIFS('2D_LOG'!$BE$3:$BE$898,'2D_LOG'!$E$3:$E$898,AQ27,'2D_LOG'!$F$3:$F$898,$AT$1,'2D_LOG'!$G$3:$G$898,$AP$18)</f>
        <v>0</v>
      </c>
      <c r="BC27" s="90">
        <f>SUMIFS('2D_LOG'!$BF$3:$BF$898,'2D_LOG'!$E$3:$E$898,AQ27,'2D_LOG'!$F$3:$F$898,$AT$1,'2D_LOG'!$G$3:$G$898,$AP$18)</f>
        <v>0</v>
      </c>
      <c r="BD27" s="89">
        <f t="shared" si="43"/>
        <v>0</v>
      </c>
      <c r="BE27" s="86">
        <f>COUNTIFS(QC_Status!$E$13:$E$898,AQ27,QC_Status!$L$13:$L$898,$BG$1,QC_Status!$M$13:$M$898,'quality analyst analysis'!$AP$18)</f>
        <v>0</v>
      </c>
      <c r="BF27" s="87">
        <f t="shared" si="44"/>
        <v>0</v>
      </c>
      <c r="BG27" s="88">
        <f>SUMIFS(QC_Status!$W$13:$W$898,QC_Status!$E$13:$E$898,AQ27,QC_Status!$L$13:$L$898,$BG$1,QC_Status!$M$13:$M$898,$AP$18)</f>
        <v>0</v>
      </c>
      <c r="BH27" s="88">
        <f>SUMIFS(QC_Status!$V$13:$V$898,QC_Status!$E$13:$E$898,AQ27,QC_Status!$L$13:$L$898,$BG$1,QC_Status!$M$13:$M$898,$AP$18)</f>
        <v>0</v>
      </c>
      <c r="BI27" s="87">
        <f t="shared" si="40"/>
        <v>0</v>
      </c>
      <c r="BJ27" s="89">
        <f>COUNTIFS(QC_Status!$T$13:$T$898,$BJ$2,QC_Status!$L$13:$L$898,$BG$1,QC_Status!$E$13:$E$898,'quality analyst analysis'!AQ27,QC_Status!$M$13:$M$898,$AP$18)</f>
        <v>0</v>
      </c>
      <c r="BK27" s="87">
        <f t="shared" si="45"/>
        <v>0</v>
      </c>
      <c r="BL27" s="89">
        <f>COUNTIFS(QC_Status!$T$13:$T$898,$BL$2,QC_Status!$L$13:$L$898,$BG$1,QC_Status!$E$13:$E$898,'quality analyst analysis'!AQ27,QC_Status!$M$13:$M$898,$AP$18)</f>
        <v>0</v>
      </c>
      <c r="BM27" s="87">
        <f t="shared" si="46"/>
        <v>0</v>
      </c>
      <c r="BN27" s="90">
        <f>SUMIFS('2D_LOG'!$BE$3:$BE$898,'2D_LOG'!$E$3:$E$898,AQ27,'2D_LOG'!$F$3:$F$898,$BG$1,'2D_LOG'!$G$3:$G$898,$AP$18)</f>
        <v>0</v>
      </c>
      <c r="BO27" s="90">
        <f>SUMIFS('2D_LOG'!$BF$3:$BF$898,'2D_LOG'!$E$3:$E$898,AQ27,'2D_LOG'!$F$3:$F$898,$BG$1,'2D_LOG'!$G$3:$G$898,$AP$18)</f>
        <v>0</v>
      </c>
      <c r="BP27" s="89">
        <f t="shared" si="47"/>
        <v>0</v>
      </c>
      <c r="BQ27" s="440">
        <f>SUMIFS(QC_Status!AO13:AO873,QC_Status!E13:E873,Standards!B25,QC_Status!M13:M873,Standards!G3)</f>
        <v>0</v>
      </c>
      <c r="BR27" s="86" t="str">
        <f>IF(AS27=0," ",IF(Standards!Q51=" ",Standards!P51,))</f>
        <v xml:space="preserve"> </v>
      </c>
      <c r="BS27" s="86" t="str">
        <f>IF(BE27=0," ",IF(Standards!S51=" ",Standards!R51,))</f>
        <v xml:space="preserve"> </v>
      </c>
      <c r="BU27" s="286"/>
    </row>
    <row r="28" spans="1:73" x14ac:dyDescent="0.2">
      <c r="AN28" s="86">
        <v>9</v>
      </c>
      <c r="AO28" s="90">
        <f>QC_Status!E8</f>
        <v>2913</v>
      </c>
      <c r="AP28" s="308">
        <f>QC_Status!F8</f>
        <v>1</v>
      </c>
      <c r="AQ28" s="308">
        <f>'Er. Cd-Er. Cnt'!D28</f>
        <v>9</v>
      </c>
      <c r="AR28" s="86">
        <f>COUNTIFS(QC_Status!$E$13:$E$898,AQ28,QC_Status!$H$13:$H$898,"C")</f>
        <v>0</v>
      </c>
      <c r="AS28" s="86">
        <f>COUNTIFS(QC_Status!$E$13:$E$898,AQ28,QC_Status!$L$13:$L$898,"PQC",QC_Status!$M$13:$M$898,'quality analyst analysis'!$AP$18)</f>
        <v>0</v>
      </c>
      <c r="AT28" s="87">
        <f t="shared" si="48"/>
        <v>0</v>
      </c>
      <c r="AU28" s="88">
        <f>SUMIFS(QC_Status!$W$13:$W$898,QC_Status!$E$13:$E$898,AQ28,QC_Status!$L$13:$L$898,$AT$1,QC_Status!$M$13:$M$898,$AP$18)</f>
        <v>0</v>
      </c>
      <c r="AV28" s="88">
        <f>SUMIFS(QC_Status!$V$13:$V$898,QC_Status!$E$13:$E$898,AQ28,QC_Status!$L$13:$L$898,$AT$1,QC_Status!$M$13:$M$898,$AP$18)</f>
        <v>0</v>
      </c>
      <c r="AW28" s="87">
        <f t="shared" si="41"/>
        <v>0</v>
      </c>
      <c r="AX28" s="89">
        <f>COUNTIFS(QC_Status!$T$13:$T$898,$AX$2,QC_Status!$L$13:$L$898,$AT$1,QC_Status!$E$13:$E$898,'quality analyst analysis'!AQ28,QC_Status!$M$13:$M$898,$AP$18)</f>
        <v>0</v>
      </c>
      <c r="AY28" s="87">
        <f t="shared" si="49"/>
        <v>0</v>
      </c>
      <c r="AZ28" s="89">
        <f>COUNTIFS(QC_Status!$T$13:$T$898,$AZ$2,QC_Status!$L$13:$L$898,$AT$1,QC_Status!$E$13:$E$898,'quality analyst analysis'!AQ28,QC_Status!$M$13:$M$898,$AP$18)</f>
        <v>0</v>
      </c>
      <c r="BA28" s="87">
        <f t="shared" si="42"/>
        <v>0</v>
      </c>
      <c r="BB28" s="90">
        <f>SUMIFS('2D_LOG'!$BE$3:$BE$898,'2D_LOG'!$E$3:$E$898,AQ28,'2D_LOG'!$F$3:$F$898,$AT$1,'2D_LOG'!$G$3:$G$898,$AP$18)</f>
        <v>0</v>
      </c>
      <c r="BC28" s="90">
        <f>SUMIFS('2D_LOG'!$BF$3:$BF$898,'2D_LOG'!$E$3:$E$898,AQ28,'2D_LOG'!$F$3:$F$898,$AT$1,'2D_LOG'!$G$3:$G$898,$AP$18)</f>
        <v>0</v>
      </c>
      <c r="BD28" s="89">
        <f t="shared" si="43"/>
        <v>0</v>
      </c>
      <c r="BE28" s="86">
        <f>COUNTIFS(QC_Status!$E$13:$E$898,AQ28,QC_Status!$L$13:$L$898,$BG$1,QC_Status!$M$13:$M$898,'quality analyst analysis'!$AP$18)</f>
        <v>0</v>
      </c>
      <c r="BF28" s="87">
        <f t="shared" si="44"/>
        <v>0</v>
      </c>
      <c r="BG28" s="88">
        <f>SUMIFS(QC_Status!$W$13:$W$898,QC_Status!$E$13:$E$898,AQ28,QC_Status!$L$13:$L$898,$BG$1,QC_Status!$M$13:$M$898,$AP$18)</f>
        <v>0</v>
      </c>
      <c r="BH28" s="88">
        <f>SUMIFS(QC_Status!$V$13:$V$898,QC_Status!$E$13:$E$898,AQ28,QC_Status!$L$13:$L$898,$BG$1,QC_Status!$M$13:$M$898,$AP$18)</f>
        <v>0</v>
      </c>
      <c r="BI28" s="87">
        <f t="shared" si="40"/>
        <v>0</v>
      </c>
      <c r="BJ28" s="89">
        <f>COUNTIFS(QC_Status!$T$13:$T$898,$BJ$2,QC_Status!$L$13:$L$898,$BG$1,QC_Status!$E$13:$E$898,'quality analyst analysis'!AQ28,QC_Status!$M$13:$M$898,$AP$18)</f>
        <v>0</v>
      </c>
      <c r="BK28" s="87">
        <f t="shared" si="45"/>
        <v>0</v>
      </c>
      <c r="BL28" s="89">
        <f>COUNTIFS(QC_Status!$T$13:$T$898,$BL$2,QC_Status!$L$13:$L$898,$BG$1,QC_Status!$E$13:$E$898,'quality analyst analysis'!AQ28,QC_Status!$M$13:$M$898,$AP$18)</f>
        <v>0</v>
      </c>
      <c r="BM28" s="87">
        <f t="shared" si="46"/>
        <v>0</v>
      </c>
      <c r="BN28" s="90">
        <f>SUMIFS('2D_LOG'!$BE$3:$BE$898,'2D_LOG'!$E$3:$E$898,AQ28,'2D_LOG'!$F$3:$F$898,$BG$1,'2D_LOG'!$G$3:$G$898,$AP$18)</f>
        <v>0</v>
      </c>
      <c r="BO28" s="90">
        <f>SUMIFS('2D_LOG'!$BF$3:$BF$898,'2D_LOG'!$E$3:$E$898,AQ28,'2D_LOG'!$F$3:$F$898,$BG$1,'2D_LOG'!$G$3:$G$898,$AP$18)</f>
        <v>0</v>
      </c>
      <c r="BP28" s="89">
        <f t="shared" si="47"/>
        <v>0</v>
      </c>
      <c r="BQ28" s="440">
        <f>SUMIFS(QC_Status!AO13:AO874,QC_Status!E13:E874,Standards!B26,QC_Status!M13:M874,Standards!G3)</f>
        <v>0</v>
      </c>
      <c r="BR28" s="86" t="str">
        <f>IF(AS28=0," ",IF(Standards!Q52=" ",Standards!P52,))</f>
        <v xml:space="preserve"> </v>
      </c>
      <c r="BS28" s="86" t="str">
        <f>IF(BE28=0," ",IF(Standards!S52=" ",Standards!R52,))</f>
        <v xml:space="preserve"> </v>
      </c>
    </row>
    <row r="29" spans="1:73" x14ac:dyDescent="0.2">
      <c r="AN29" s="86">
        <v>10</v>
      </c>
      <c r="AO29" s="90">
        <f>QC_Status!E8</f>
        <v>2913</v>
      </c>
      <c r="AP29" s="308">
        <f>QC_Status!F8</f>
        <v>1</v>
      </c>
      <c r="AQ29" s="308">
        <f>'Er. Cd-Er. Cnt'!D29</f>
        <v>10</v>
      </c>
      <c r="AR29" s="86">
        <f>COUNTIFS(QC_Status!$E$13:$E$898,AQ29,QC_Status!$H$13:$H$898,"C")</f>
        <v>0</v>
      </c>
      <c r="AS29" s="86">
        <f>COUNTIFS(QC_Status!$E$13:$E$898,AQ29,QC_Status!$L$13:$L$898,"PQC",QC_Status!$M$13:$M$898,'quality analyst analysis'!$AP$18)</f>
        <v>0</v>
      </c>
      <c r="AT29" s="87">
        <f t="shared" si="48"/>
        <v>0</v>
      </c>
      <c r="AU29" s="88">
        <f>SUMIFS(QC_Status!$W$13:$W$898,QC_Status!$E$13:$E$898,AQ29,QC_Status!$L$13:$L$898,$AT$1,QC_Status!$M$13:$M$898,$AP$18)</f>
        <v>0</v>
      </c>
      <c r="AV29" s="88">
        <f>SUMIFS(QC_Status!$V$13:$V$898,QC_Status!$E$13:$E$898,AQ29,QC_Status!$L$13:$L$898,$AT$1,QC_Status!$M$13:$M$898,$AP$18)</f>
        <v>0</v>
      </c>
      <c r="AW29" s="87">
        <f t="shared" si="41"/>
        <v>0</v>
      </c>
      <c r="AX29" s="89">
        <f>COUNTIFS(QC_Status!$T$13:$T$898,$AX$2,QC_Status!$L$13:$L$898,$AT$1,QC_Status!$E$13:$E$898,'quality analyst analysis'!AQ29,QC_Status!$M$13:$M$898,$AP$18)</f>
        <v>0</v>
      </c>
      <c r="AY29" s="87">
        <f t="shared" si="49"/>
        <v>0</v>
      </c>
      <c r="AZ29" s="89">
        <f>COUNTIFS(QC_Status!$T$13:$T$898,$AZ$2,QC_Status!$L$13:$L$898,$AT$1,QC_Status!$E$13:$E$898,'quality analyst analysis'!AQ29,QC_Status!$M$13:$M$898,$AP$18)</f>
        <v>0</v>
      </c>
      <c r="BA29" s="87">
        <f t="shared" si="42"/>
        <v>0</v>
      </c>
      <c r="BB29" s="90">
        <f>SUMIFS('2D_LOG'!$BE$3:$BE$898,'2D_LOG'!$E$3:$E$898,AQ29,'2D_LOG'!$F$3:$F$898,$AT$1,'2D_LOG'!$G$3:$G$898,$AP$18)</f>
        <v>0</v>
      </c>
      <c r="BC29" s="90">
        <f>SUMIFS('2D_LOG'!$BF$3:$BF$898,'2D_LOG'!$E$3:$E$898,AQ29,'2D_LOG'!$F$3:$F$898,$AT$1,'2D_LOG'!$G$3:$G$898,$AP$18)</f>
        <v>0</v>
      </c>
      <c r="BD29" s="89">
        <f t="shared" si="43"/>
        <v>0</v>
      </c>
      <c r="BE29" s="86">
        <f>COUNTIFS(QC_Status!$E$13:$E$898,AQ29,QC_Status!$L$13:$L$898,$BG$1,QC_Status!$M$13:$M$898,'quality analyst analysis'!$AP$18)</f>
        <v>0</v>
      </c>
      <c r="BF29" s="87">
        <f t="shared" si="44"/>
        <v>0</v>
      </c>
      <c r="BG29" s="88">
        <f>SUMIFS(QC_Status!$W$13:$W$898,QC_Status!$E$13:$E$898,AQ29,QC_Status!$L$13:$L$898,$BG$1,QC_Status!$M$13:$M$898,$AP$18)</f>
        <v>0</v>
      </c>
      <c r="BH29" s="88">
        <f>SUMIFS(QC_Status!$V$13:$V$898,QC_Status!$E$13:$E$898,AQ29,QC_Status!$L$13:$L$898,$BG$1,QC_Status!$M$13:$M$898,$AP$18)</f>
        <v>0</v>
      </c>
      <c r="BI29" s="87">
        <f t="shared" si="40"/>
        <v>0</v>
      </c>
      <c r="BJ29" s="89">
        <f>COUNTIFS(QC_Status!$T$13:$T$898,$BJ$2,QC_Status!$L$13:$L$898,$BG$1,QC_Status!$E$13:$E$898,'quality analyst analysis'!AQ29,QC_Status!$M$13:$M$898,$AP$18)</f>
        <v>0</v>
      </c>
      <c r="BK29" s="87">
        <f t="shared" si="45"/>
        <v>0</v>
      </c>
      <c r="BL29" s="89">
        <f>COUNTIFS(QC_Status!$T$13:$T$898,$BL$2,QC_Status!$L$13:$L$898,$BG$1,QC_Status!$E$13:$E$898,'quality analyst analysis'!AQ29,QC_Status!$M$13:$M$898,$AP$18)</f>
        <v>0</v>
      </c>
      <c r="BM29" s="87">
        <f t="shared" si="46"/>
        <v>0</v>
      </c>
      <c r="BN29" s="90">
        <f>SUMIFS('2D_LOG'!$BE$3:$BE$898,'2D_LOG'!$E$3:$E$898,AQ29,'2D_LOG'!$F$3:$F$898,$BG$1,'2D_LOG'!$G$3:$G$898,$AP$18)</f>
        <v>0</v>
      </c>
      <c r="BO29" s="90">
        <f>SUMIFS('2D_LOG'!$BF$3:$BF$898,'2D_LOG'!$E$3:$E$898,AQ29,'2D_LOG'!$F$3:$F$898,$BG$1,'2D_LOG'!$G$3:$G$898,$AP$18)</f>
        <v>0</v>
      </c>
      <c r="BP29" s="89">
        <f t="shared" si="47"/>
        <v>0</v>
      </c>
      <c r="BQ29" s="440">
        <f>SUMIFS(QC_Status!AO13:AO875,QC_Status!E13:E875,Standards!B27,QC_Status!M13:M875,Standards!G3)</f>
        <v>0</v>
      </c>
      <c r="BR29" s="86" t="str">
        <f>IF(AS29=0," ",IF(Standards!Q53=" ",Standards!P53,))</f>
        <v xml:space="preserve"> </v>
      </c>
      <c r="BS29" s="86" t="str">
        <f>IF(BE29=0," ",IF(Standards!S53=" ",Standards!R53,))</f>
        <v xml:space="preserve"> </v>
      </c>
    </row>
    <row r="30" spans="1:73" x14ac:dyDescent="0.2">
      <c r="AN30" s="86">
        <v>11</v>
      </c>
      <c r="AO30" s="90">
        <f>QC_Status!E8</f>
        <v>2913</v>
      </c>
      <c r="AP30" s="308">
        <f>QC_Status!F8</f>
        <v>1</v>
      </c>
      <c r="AQ30" s="308">
        <f>'Er. Cd-Er. Cnt'!D30</f>
        <v>11</v>
      </c>
      <c r="AR30" s="86">
        <f>COUNTIFS(QC_Status!$E$13:$E$898,AQ30,QC_Status!$H$13:$H$898,"C")</f>
        <v>0</v>
      </c>
      <c r="AS30" s="86">
        <f>COUNTIFS(QC_Status!$E$13:$E$898,AQ30,QC_Status!$L$13:$L$898,"PQC",QC_Status!$M$13:$M$898,'quality analyst analysis'!$AP$18)</f>
        <v>0</v>
      </c>
      <c r="AT30" s="87">
        <f t="shared" si="48"/>
        <v>0</v>
      </c>
      <c r="AU30" s="88">
        <f>SUMIFS(QC_Status!$W$13:$W$898,QC_Status!$E$13:$E$898,AQ30,QC_Status!$L$13:$L$898,$AT$1,QC_Status!$M$13:$M$898,$AP$18)</f>
        <v>0</v>
      </c>
      <c r="AV30" s="88">
        <f>SUMIFS(QC_Status!$V$13:$V$898,QC_Status!$E$13:$E$898,AQ30,QC_Status!$L$13:$L$898,$AT$1,QC_Status!$M$13:$M$898,$AP$18)</f>
        <v>0</v>
      </c>
      <c r="AW30" s="87">
        <f t="shared" si="41"/>
        <v>0</v>
      </c>
      <c r="AX30" s="89">
        <f>COUNTIFS(QC_Status!$T$13:$T$898,$AX$2,QC_Status!$L$13:$L$898,$AT$1,QC_Status!$E$13:$E$898,'quality analyst analysis'!AQ30,QC_Status!$M$13:$M$898,$AP$18)</f>
        <v>0</v>
      </c>
      <c r="AY30" s="87">
        <f t="shared" si="49"/>
        <v>0</v>
      </c>
      <c r="AZ30" s="89">
        <f>COUNTIFS(QC_Status!$T$13:$T$898,$AZ$2,QC_Status!$L$13:$L$898,$AT$1,QC_Status!$E$13:$E$898,'quality analyst analysis'!AQ30,QC_Status!$M$13:$M$898,$AP$18)</f>
        <v>0</v>
      </c>
      <c r="BA30" s="87">
        <f t="shared" si="42"/>
        <v>0</v>
      </c>
      <c r="BB30" s="90">
        <f>SUMIFS('2D_LOG'!$BE$3:$BE$898,'2D_LOG'!$E$3:$E$898,AQ30,'2D_LOG'!$F$3:$F$898,$AT$1,'2D_LOG'!$G$3:$G$898,$AP$18)</f>
        <v>0</v>
      </c>
      <c r="BC30" s="90">
        <f>SUMIFS('2D_LOG'!$BF$3:$BF$898,'2D_LOG'!$E$3:$E$898,AQ30,'2D_LOG'!$F$3:$F$898,$AT$1,'2D_LOG'!$G$3:$G$898,$AP$18)</f>
        <v>0</v>
      </c>
      <c r="BD30" s="89">
        <f t="shared" si="43"/>
        <v>0</v>
      </c>
      <c r="BE30" s="86">
        <f>COUNTIFS(QC_Status!$E$13:$E$898,AQ30,QC_Status!$L$13:$L$898,$BG$1,QC_Status!$M$13:$M$898,'quality analyst analysis'!$AP$18)</f>
        <v>0</v>
      </c>
      <c r="BF30" s="87">
        <f t="shared" si="44"/>
        <v>0</v>
      </c>
      <c r="BG30" s="88">
        <f>SUMIFS(QC_Status!$W$13:$W$898,QC_Status!$E$13:$E$898,AQ30,QC_Status!$L$13:$L$898,$BG$1,QC_Status!$M$13:$M$898,$AP$18)</f>
        <v>0</v>
      </c>
      <c r="BH30" s="88">
        <f>SUMIFS(QC_Status!$V$13:$V$898,QC_Status!$E$13:$E$898,AQ30,QC_Status!$L$13:$L$898,$BG$1,QC_Status!$M$13:$M$898,$AP$18)</f>
        <v>0</v>
      </c>
      <c r="BI30" s="87">
        <f t="shared" si="40"/>
        <v>0</v>
      </c>
      <c r="BJ30" s="89">
        <f>COUNTIFS(QC_Status!$T$13:$T$898,$BJ$2,QC_Status!$L$13:$L$898,$BG$1,QC_Status!$E$13:$E$898,'quality analyst analysis'!AQ30,QC_Status!$M$13:$M$898,$AP$18)</f>
        <v>0</v>
      </c>
      <c r="BK30" s="87">
        <f t="shared" si="45"/>
        <v>0</v>
      </c>
      <c r="BL30" s="89">
        <f>COUNTIFS(QC_Status!$T$13:$T$898,$BL$2,QC_Status!$L$13:$L$898,$BG$1,QC_Status!$E$13:$E$898,'quality analyst analysis'!AQ30,QC_Status!$M$13:$M$898,$AP$18)</f>
        <v>0</v>
      </c>
      <c r="BM30" s="87">
        <f t="shared" si="46"/>
        <v>0</v>
      </c>
      <c r="BN30" s="90">
        <f>SUMIFS('2D_LOG'!$BE$3:$BE$898,'2D_LOG'!$E$3:$E$898,AQ30,'2D_LOG'!$F$3:$F$898,$BG$1,'2D_LOG'!$G$3:$G$898,$AP$18)</f>
        <v>0</v>
      </c>
      <c r="BO30" s="90">
        <f>SUMIFS('2D_LOG'!$BF$3:$BF$898,'2D_LOG'!$E$3:$E$898,AQ30,'2D_LOG'!$F$3:$F$898,$BG$1,'2D_LOG'!$G$3:$G$898,$AP$18)</f>
        <v>0</v>
      </c>
      <c r="BP30" s="89">
        <f t="shared" si="47"/>
        <v>0</v>
      </c>
      <c r="BQ30" s="440">
        <f>SUMIFS(QC_Status!AO13:AO876,QC_Status!E13:E876,Standards!B28,QC_Status!M13:M876,Standards!G3)</f>
        <v>0</v>
      </c>
      <c r="BR30" s="86" t="str">
        <f>IF(AS30=0," ",IF(Standards!Q54=" ",Standards!P54,))</f>
        <v xml:space="preserve"> </v>
      </c>
      <c r="BS30" s="86" t="str">
        <f>IF(BE30=0," ",IF(Standards!S54=" ",Standards!R54,))</f>
        <v xml:space="preserve"> </v>
      </c>
    </row>
    <row r="31" spans="1:73" ht="13.5" thickBot="1" x14ac:dyDescent="0.25">
      <c r="AN31" s="86">
        <v>12</v>
      </c>
      <c r="AO31" s="90">
        <f>QC_Status!E8</f>
        <v>2913</v>
      </c>
      <c r="AP31" s="308">
        <f>QC_Status!F8</f>
        <v>1</v>
      </c>
      <c r="AQ31" s="308">
        <f>'Er. Cd-Er. Cnt'!D31</f>
        <v>12</v>
      </c>
      <c r="AR31" s="86">
        <f>COUNTIFS(QC_Status!$E$13:$E$898,AQ31,QC_Status!$H$13:$H$898,"C")</f>
        <v>0</v>
      </c>
      <c r="AS31" s="86">
        <f>COUNTIFS(QC_Status!$E$13:$E$898,AQ31,QC_Status!$L$13:$L$898,"PQC",QC_Status!$M$13:$M$898,'quality analyst analysis'!$AP$18)</f>
        <v>0</v>
      </c>
      <c r="AT31" s="87">
        <f t="shared" si="48"/>
        <v>0</v>
      </c>
      <c r="AU31" s="88">
        <f>SUMIFS(QC_Status!$W$13:$W$898,QC_Status!$E$13:$E$898,AQ31,QC_Status!$L$13:$L$898,$AT$1,QC_Status!$M$13:$M$898,$AP$18)</f>
        <v>0</v>
      </c>
      <c r="AV31" s="88">
        <f>SUMIFS(QC_Status!$V$13:$V$898,QC_Status!$E$13:$E$898,AQ31,QC_Status!$L$13:$L$898,$AT$1,QC_Status!$M$13:$M$898,$AP$18)</f>
        <v>0</v>
      </c>
      <c r="AW31" s="87">
        <f t="shared" si="41"/>
        <v>0</v>
      </c>
      <c r="AX31" s="89">
        <f>COUNTIFS(QC_Status!$T$13:$T$898,$AX$2,QC_Status!$L$13:$L$898,$AT$1,QC_Status!$E$13:$E$898,'quality analyst analysis'!AQ31,QC_Status!$M$13:$M$898,$AP$18)</f>
        <v>0</v>
      </c>
      <c r="AY31" s="87">
        <f t="shared" si="49"/>
        <v>0</v>
      </c>
      <c r="AZ31" s="89">
        <f>COUNTIFS(QC_Status!$T$13:$T$898,$AZ$2,QC_Status!$L$13:$L$898,$AT$1,QC_Status!$E$13:$E$898,'quality analyst analysis'!AQ31,QC_Status!$M$13:$M$898,$AP$18)</f>
        <v>0</v>
      </c>
      <c r="BA31" s="87">
        <f t="shared" si="42"/>
        <v>0</v>
      </c>
      <c r="BB31" s="90">
        <f>SUMIFS('2D_LOG'!$BE$3:$BE$898,'2D_LOG'!$E$3:$E$898,AQ31,'2D_LOG'!$F$3:$F$898,$AT$1,'2D_LOG'!$G$3:$G$898,$AP$18)</f>
        <v>0</v>
      </c>
      <c r="BC31" s="90">
        <f>SUMIFS('2D_LOG'!$BF$3:$BF$898,'2D_LOG'!$E$3:$E$898,AQ31,'2D_LOG'!$F$3:$F$898,$AT$1,'2D_LOG'!$G$3:$G$898,$AP$18)</f>
        <v>0</v>
      </c>
      <c r="BD31" s="89">
        <f t="shared" si="43"/>
        <v>0</v>
      </c>
      <c r="BE31" s="86">
        <f>COUNTIFS(QC_Status!$E$13:$E$898,AQ31,QC_Status!$L$13:$L$898,$BG$1,QC_Status!$M$13:$M$898,'quality analyst analysis'!$AP$18)</f>
        <v>0</v>
      </c>
      <c r="BF31" s="87">
        <f t="shared" si="44"/>
        <v>0</v>
      </c>
      <c r="BG31" s="88">
        <f>SUMIFS(QC_Status!$W$13:$W$898,QC_Status!$E$13:$E$898,AQ31,QC_Status!$L$13:$L$898,$BG$1,QC_Status!$M$13:$M$898,$AP$18)</f>
        <v>0</v>
      </c>
      <c r="BH31" s="88">
        <f>SUMIFS(QC_Status!$V$13:$V$898,QC_Status!$E$13:$E$898,AQ31,QC_Status!$L$13:$L$898,$BG$1,QC_Status!$M$13:$M$898,$AP$18)</f>
        <v>0</v>
      </c>
      <c r="BI31" s="87">
        <f t="shared" si="40"/>
        <v>0</v>
      </c>
      <c r="BJ31" s="89">
        <f>COUNTIFS(QC_Status!$T$13:$T$898,$BJ$2,QC_Status!$L$13:$L$898,$BG$1,QC_Status!$E$13:$E$898,'quality analyst analysis'!AQ31,QC_Status!$M$13:$M$898,$AP$18)</f>
        <v>0</v>
      </c>
      <c r="BK31" s="87">
        <f t="shared" si="45"/>
        <v>0</v>
      </c>
      <c r="BL31" s="89">
        <f>COUNTIFS(QC_Status!$T$13:$T$898,$BL$2,QC_Status!$L$13:$L$898,$BG$1,QC_Status!$E$13:$E$898,'quality analyst analysis'!AQ31,QC_Status!$M$13:$M$898,$AP$18)</f>
        <v>0</v>
      </c>
      <c r="BM31" s="87">
        <f t="shared" si="46"/>
        <v>0</v>
      </c>
      <c r="BN31" s="90">
        <f>SUMIFS('2D_LOG'!$BE$3:$BE$898,'2D_LOG'!$E$3:$E$898,AQ31,'2D_LOG'!$F$3:$F$898,$BG$1,'2D_LOG'!$G$3:$G$898,$AP$18)</f>
        <v>0</v>
      </c>
      <c r="BO31" s="90">
        <f>SUMIFS('2D_LOG'!$BF$3:$BF$898,'2D_LOG'!$E$3:$E$898,AQ31,'2D_LOG'!$F$3:$F$898,$BG$1,'2D_LOG'!$G$3:$G$898,$AP$18)</f>
        <v>0</v>
      </c>
      <c r="BP31" s="89">
        <f t="shared" si="47"/>
        <v>0</v>
      </c>
      <c r="BQ31" s="440">
        <f>SUMIFS(QC_Status!AO13:AO877,QC_Status!E13:E877,Standards!B29,QC_Status!M13:M877,Standards!G3)</f>
        <v>0</v>
      </c>
      <c r="BR31" s="86" t="str">
        <f>IF(AS31=0," ",IF(Standards!Q55=" ",Standards!P55,))</f>
        <v xml:space="preserve"> </v>
      </c>
      <c r="BS31" s="86" t="str">
        <f>IF(BE31=0," ",IF(Standards!S55=" ",Standards!R55,))</f>
        <v xml:space="preserve"> </v>
      </c>
    </row>
    <row r="32" spans="1:73" ht="13.5" thickBot="1" x14ac:dyDescent="0.25">
      <c r="AN32" s="26"/>
      <c r="AP32" s="26"/>
      <c r="AQ32" s="26"/>
      <c r="AR32" s="93">
        <f>SUM(AR20:AR31)</f>
        <v>37</v>
      </c>
      <c r="AS32" s="93">
        <f>SUM(AS20:AS31)</f>
        <v>0</v>
      </c>
      <c r="AT32" s="140">
        <f>IF(AS32&gt;0,AS32/AR32,"0"%)</f>
        <v>0</v>
      </c>
      <c r="AU32" s="96">
        <f>SUM(AU20:AU31)</f>
        <v>0</v>
      </c>
      <c r="AV32" s="96">
        <f>SUM(AV20:AV31)</f>
        <v>0</v>
      </c>
      <c r="AW32" s="269">
        <f t="shared" si="41"/>
        <v>0</v>
      </c>
      <c r="AX32" s="139">
        <f>SUM(AX20:AX31)</f>
        <v>0</v>
      </c>
      <c r="AY32" s="269">
        <f>IF(AS32&gt;0,AX32/AR32,0%)</f>
        <v>0</v>
      </c>
      <c r="AZ32" s="139">
        <f>SUM(AZ20:AZ31)</f>
        <v>0</v>
      </c>
      <c r="BA32" s="269">
        <f t="shared" si="42"/>
        <v>0</v>
      </c>
      <c r="BB32" s="92">
        <f>SUM(BB20:BB31)</f>
        <v>0</v>
      </c>
      <c r="BC32" s="92">
        <f>SUM(BC20:BC31)</f>
        <v>0</v>
      </c>
      <c r="BD32" s="93">
        <f>SUM(BD20:BD31)</f>
        <v>0</v>
      </c>
      <c r="BE32" s="93">
        <f>SUM(BE20:BE31)</f>
        <v>0</v>
      </c>
      <c r="BF32" s="484">
        <f t="shared" ref="BF32" si="50">SUM(BF20:BF31)</f>
        <v>0</v>
      </c>
      <c r="BG32" s="93">
        <f t="shared" ref="BG32" si="51">SUM(BG20:BG31)</f>
        <v>0</v>
      </c>
      <c r="BH32" s="93">
        <f t="shared" ref="BH32" si="52">SUM(BH20:BH31)</f>
        <v>0</v>
      </c>
      <c r="BI32" s="484">
        <f t="shared" ref="BI32" si="53">SUM(BI20:BI31)</f>
        <v>0</v>
      </c>
      <c r="BJ32" s="93">
        <f t="shared" ref="BJ32" si="54">SUM(BJ20:BJ31)</f>
        <v>0</v>
      </c>
      <c r="BK32" s="484">
        <f t="shared" ref="BK32" si="55">SUM(BK20:BK31)</f>
        <v>0</v>
      </c>
      <c r="BL32" s="93">
        <f t="shared" ref="BL32" si="56">SUM(BL20:BL31)</f>
        <v>0</v>
      </c>
      <c r="BM32" s="484">
        <f t="shared" ref="BM32" si="57">SUM(BM20:BM31)</f>
        <v>0</v>
      </c>
      <c r="BN32" s="93">
        <f t="shared" ref="BN32" si="58">SUM(BN20:BN31)</f>
        <v>0</v>
      </c>
      <c r="BO32" s="93">
        <f t="shared" ref="BO32" si="59">SUM(BO20:BO31)</f>
        <v>0</v>
      </c>
      <c r="BP32" s="93">
        <f t="shared" ref="BP32" si="60">SUM(BP20:BP31)</f>
        <v>0</v>
      </c>
      <c r="BQ32" s="93">
        <f t="shared" ref="BQ32" si="61">SUM(BQ20:BQ31)</f>
        <v>0</v>
      </c>
      <c r="BR32" s="271" t="str">
        <f>IF(AS32=0," ",IF(AW32&lt;=20%,"Achieved",IF(AW32&gt;20%,"Not Achieved")))</f>
        <v xml:space="preserve"> </v>
      </c>
      <c r="BS32" s="270" t="str">
        <f>IF(BE32=0," ",IF(BI32&lt;=20%,"Achieved",IF(BI32&gt;20%,"Not Achieved")))</f>
        <v xml:space="preserve"> </v>
      </c>
    </row>
    <row r="33" spans="1:73" x14ac:dyDescent="0.2">
      <c r="AN33" s="16"/>
      <c r="AO33" s="16"/>
      <c r="AP33" s="382"/>
      <c r="AQ33" s="382"/>
      <c r="AR33" s="16"/>
      <c r="AS33" s="16"/>
      <c r="AT33" s="112"/>
      <c r="AU33" s="419"/>
      <c r="AV33" s="419"/>
      <c r="AW33" s="112"/>
      <c r="AX33" s="145"/>
      <c r="AY33" s="112"/>
      <c r="AZ33" s="145"/>
      <c r="BA33" s="112"/>
      <c r="BB33" s="420"/>
      <c r="BC33" s="420"/>
      <c r="BD33" s="145"/>
      <c r="BE33" s="16"/>
      <c r="BF33" s="112"/>
      <c r="BG33" s="419"/>
      <c r="BH33" s="419"/>
      <c r="BI33" s="112"/>
      <c r="BJ33" s="145"/>
      <c r="BK33" s="112"/>
      <c r="BL33" s="145"/>
      <c r="BM33" s="112"/>
      <c r="BN33" s="420"/>
      <c r="BO33" s="420"/>
      <c r="BP33" s="145"/>
      <c r="BQ33" s="420"/>
      <c r="BR33" s="16"/>
      <c r="BS33" s="16"/>
      <c r="BT33" s="144"/>
      <c r="BU33" s="144"/>
    </row>
    <row r="34" spans="1:73" ht="13.5" thickBot="1" x14ac:dyDescent="0.25">
      <c r="A34" s="26"/>
      <c r="B34" s="26"/>
      <c r="C34" s="26"/>
      <c r="D34" s="26"/>
      <c r="E34" s="26"/>
      <c r="F34" s="101"/>
      <c r="G34" s="97"/>
      <c r="H34" s="26"/>
      <c r="I34" s="101"/>
      <c r="J34" s="26"/>
      <c r="K34" s="101"/>
      <c r="L34" s="26"/>
      <c r="M34" s="101"/>
      <c r="N34" s="26"/>
      <c r="O34" s="26"/>
      <c r="P34" s="26"/>
      <c r="Q34" s="26"/>
      <c r="R34" s="101"/>
      <c r="S34" s="97"/>
      <c r="T34" s="97"/>
      <c r="U34" s="101"/>
      <c r="V34" s="26"/>
      <c r="W34" s="101"/>
      <c r="X34" s="26"/>
      <c r="Y34" s="101"/>
      <c r="Z34" s="26"/>
      <c r="AA34" s="26"/>
      <c r="AB34" s="26"/>
      <c r="AN34" s="16"/>
      <c r="AO34" s="16"/>
      <c r="AP34" s="382"/>
      <c r="AQ34" s="382"/>
      <c r="AR34" s="16"/>
      <c r="AS34" s="16"/>
      <c r="AT34" s="112"/>
      <c r="AU34" s="419"/>
      <c r="AV34" s="419"/>
      <c r="AW34" s="112"/>
      <c r="AX34" s="145"/>
      <c r="AY34" s="112"/>
      <c r="AZ34" s="145"/>
      <c r="BA34" s="112"/>
      <c r="BB34" s="420"/>
      <c r="BC34" s="420"/>
      <c r="BD34" s="145"/>
      <c r="BE34" s="16"/>
      <c r="BF34" s="112"/>
      <c r="BG34" s="419"/>
      <c r="BH34" s="419"/>
      <c r="BI34" s="112"/>
      <c r="BJ34" s="145"/>
      <c r="BK34" s="112"/>
      <c r="BL34" s="145"/>
      <c r="BM34" s="112"/>
      <c r="BN34" s="420"/>
      <c r="BO34" s="420"/>
      <c r="BP34" s="145"/>
      <c r="BQ34" s="420"/>
      <c r="BR34" s="16"/>
      <c r="BS34" s="16"/>
      <c r="BT34" s="144"/>
      <c r="BU34" s="144"/>
    </row>
    <row r="35" spans="1:73" ht="13.5" thickBot="1" x14ac:dyDescent="0.25">
      <c r="AN35" s="49"/>
      <c r="AO35" s="392"/>
      <c r="AP35" s="521" t="str">
        <f>Standards!G4</f>
        <v>SCBH</v>
      </c>
      <c r="AQ35" s="522"/>
      <c r="AR35" s="522"/>
      <c r="AS35" s="523"/>
      <c r="AT35" s="518" t="s">
        <v>4</v>
      </c>
      <c r="AU35" s="519"/>
      <c r="AV35" s="519"/>
      <c r="AW35" s="519"/>
      <c r="AX35" s="519"/>
      <c r="AY35" s="519"/>
      <c r="AZ35" s="519"/>
      <c r="BA35" s="519"/>
      <c r="BB35" s="519"/>
      <c r="BC35" s="519"/>
      <c r="BD35" s="519"/>
      <c r="BE35" s="519"/>
      <c r="BF35" s="520"/>
      <c r="BG35" s="527" t="s">
        <v>5</v>
      </c>
      <c r="BH35" s="528"/>
      <c r="BI35" s="528"/>
      <c r="BJ35" s="528"/>
      <c r="BK35" s="528"/>
      <c r="BL35" s="528"/>
      <c r="BM35" s="528"/>
      <c r="BN35" s="528"/>
      <c r="BO35" s="528"/>
      <c r="BP35" s="528"/>
      <c r="BQ35" s="528"/>
      <c r="BR35" s="528"/>
      <c r="BS35" s="528"/>
      <c r="BT35" s="528"/>
      <c r="BU35" s="529"/>
    </row>
    <row r="36" spans="1:73" ht="67.5" x14ac:dyDescent="0.2">
      <c r="AN36" s="102" t="s">
        <v>108</v>
      </c>
      <c r="AO36" s="439" t="s">
        <v>2</v>
      </c>
      <c r="AP36" s="103" t="s">
        <v>97</v>
      </c>
      <c r="AQ36" s="57" t="s">
        <v>98</v>
      </c>
      <c r="AR36" s="104" t="s">
        <v>101</v>
      </c>
      <c r="AS36" s="105" t="s">
        <v>102</v>
      </c>
      <c r="AT36" s="107" t="s">
        <v>103</v>
      </c>
      <c r="AU36" s="107" t="s">
        <v>104</v>
      </c>
      <c r="AV36" s="107" t="s">
        <v>105</v>
      </c>
      <c r="AW36" s="107" t="s">
        <v>103</v>
      </c>
      <c r="AX36" s="108" t="s">
        <v>16</v>
      </c>
      <c r="AY36" s="107" t="s">
        <v>103</v>
      </c>
      <c r="AZ36" s="109" t="s">
        <v>24</v>
      </c>
      <c r="BA36" s="107" t="s">
        <v>103</v>
      </c>
      <c r="BB36" s="107" t="s">
        <v>145</v>
      </c>
      <c r="BC36" s="107" t="s">
        <v>146</v>
      </c>
      <c r="BD36" s="110" t="s">
        <v>109</v>
      </c>
      <c r="BE36" s="345" t="s">
        <v>107</v>
      </c>
      <c r="BF36" s="310" t="s">
        <v>103</v>
      </c>
      <c r="BG36" s="347" t="s">
        <v>104</v>
      </c>
      <c r="BH36" s="347" t="s">
        <v>105</v>
      </c>
      <c r="BI36" s="347" t="s">
        <v>103</v>
      </c>
      <c r="BJ36" s="349" t="s">
        <v>16</v>
      </c>
      <c r="BK36" s="347" t="s">
        <v>103</v>
      </c>
      <c r="BL36" s="350" t="s">
        <v>24</v>
      </c>
      <c r="BM36" s="347" t="s">
        <v>103</v>
      </c>
      <c r="BN36" s="351" t="s">
        <v>145</v>
      </c>
      <c r="BO36" s="351" t="s">
        <v>147</v>
      </c>
      <c r="BP36" s="421" t="s">
        <v>109</v>
      </c>
      <c r="BQ36" s="205" t="s">
        <v>142</v>
      </c>
      <c r="BR36" s="205" t="s">
        <v>160</v>
      </c>
      <c r="BS36" s="205" t="s">
        <v>159</v>
      </c>
      <c r="BT36" s="50"/>
      <c r="BU36" s="50"/>
    </row>
    <row r="37" spans="1:73" x14ac:dyDescent="0.2">
      <c r="AN37" s="86">
        <v>1</v>
      </c>
      <c r="AO37" s="90">
        <f>QC_Status!E8</f>
        <v>2913</v>
      </c>
      <c r="AP37" s="308">
        <f>QC_Status!F8</f>
        <v>1</v>
      </c>
      <c r="AQ37" s="308">
        <f>'Er. Cd-Er. Cnt'!D20</f>
        <v>1</v>
      </c>
      <c r="AR37" s="86">
        <f>COUNTIFS(QC_Status!$E$13:$E$898,AQ37,QC_Status!$H$13:$H$898,"C")</f>
        <v>37</v>
      </c>
      <c r="AS37" s="86">
        <f>COUNTIFS(QC_Status!$E$13:$E$898,AQ37,QC_Status!$L$13:$L$898,"PQC",QC_Status!$M$13:$M$898,'quality analyst analysis'!$AP$35)</f>
        <v>5</v>
      </c>
      <c r="AT37" s="87">
        <f>IF(AS37&gt;0,AS37/AR37,0%)</f>
        <v>0.13513513513513514</v>
      </c>
      <c r="AU37" s="88">
        <f>SUMIFS(QC_Status!$W$13:$W$898,QC_Status!$E$13:$E$898,AQ37,QC_Status!$L$13:$L$898,$AT$1,QC_Status!$M$13:$M$898,$AP$35)</f>
        <v>14.25</v>
      </c>
      <c r="AV37" s="88" t="e">
        <f>SUMIFS(QC_Status!$V$13:$V$898,QC_Status!$E$13:$E$898,AQ37,QC_Status!$L$13:$L$898,$AT$1,QC_Status!$M$13:$M$898,$AP$35)</f>
        <v>#NUM!</v>
      </c>
      <c r="AW37" s="87" t="e">
        <f>IF(AU37&gt;0,1-(AU37/AV37),0%)</f>
        <v>#NUM!</v>
      </c>
      <c r="AX37" s="89">
        <f>COUNTIFS(QC_Status!$T$13:$T$898,$AX$2,QC_Status!$L$13:$L$898,$AT$1,QC_Status!$E$13:$E$898,'quality analyst analysis'!AQ37,QC_Status!$M$13:$M$898,$AP$35)</f>
        <v>5</v>
      </c>
      <c r="AY37" s="87">
        <f>IF(AS37&gt;0,AX37/AR37,0%)</f>
        <v>0.13513513513513514</v>
      </c>
      <c r="AZ37" s="89">
        <f>COUNTIFS(QC_Status!$T$13:$T$898,$AZ$2,QC_Status!$L$13:$L$898,$AT$1,QC_Status!$E$13:$E$898,'quality analyst analysis'!AQ37,QC_Status!$M$13:$M$898,$AP$35)</f>
        <v>0</v>
      </c>
      <c r="BA37" s="87">
        <f>IF(AS37&gt;0,AZ37/AR37,0%)</f>
        <v>0</v>
      </c>
      <c r="BB37" s="90">
        <f>SUMIFS('2D_LOG'!$BE$3:$BE$898,'2D_LOG'!$E$3:$E$898,AQ37,'2D_LOG'!$F$3:$F$898,$AT$1,'2D_LOG'!$G$3:$G$898,$AP$35)</f>
        <v>25</v>
      </c>
      <c r="BC37" s="90">
        <f>SUMIFS('2D_LOG'!$BF$3:$BF$898,'2D_LOG'!$E$3:$E$898,AQ37,'2D_LOG'!$F$3:$F$898,$AT$1,'2D_LOG'!$G$3:$G$898,$AP$35)</f>
        <v>0</v>
      </c>
      <c r="BD37" s="89">
        <f>SUM(BB37:BC37)</f>
        <v>25</v>
      </c>
      <c r="BE37" s="86">
        <f>COUNTIFS(QC_Status!$E$13:$E$898,AQ37,QC_Status!$L$13:$L$898,$BG$1,QC_Status!$M$13:$M$898,'quality analyst analysis'!$AP$35)</f>
        <v>0</v>
      </c>
      <c r="BF37" s="87">
        <f>IF(BE37&gt;0,BE37/AR37,0%)</f>
        <v>0</v>
      </c>
      <c r="BG37" s="88">
        <f>SUMIFS(QC_Status!$W$13:$W$898,QC_Status!$E$13:$E$898,AQ37,QC_Status!$L$13:$L$898,$BG$1,QC_Status!$M$13:$M$898,$AP$35)</f>
        <v>0</v>
      </c>
      <c r="BH37" s="88">
        <f>SUMIFS(QC_Status!$V$13:$V$898,QC_Status!$E$13:$E$898,AQ37,QC_Status!$L$13:$L$898,$BG$1,QC_Status!$M$13:$M$898,$AP$35)</f>
        <v>0</v>
      </c>
      <c r="BI37" s="87">
        <f t="shared" ref="BI37:BI48" si="62">IF(BG37&gt;0,1-(BG37/BH37),0%)</f>
        <v>0</v>
      </c>
      <c r="BJ37" s="89">
        <f>COUNTIFS(QC_Status!$T$13:$T$898,$BJ$2,QC_Status!$L$13:$L$898,$BG$1,QC_Status!$E$13:$E$898,'quality analyst analysis'!AQ37,QC_Status!$M$13:$M$898,$AP$35)</f>
        <v>0</v>
      </c>
      <c r="BK37" s="87">
        <f>IF(BE37&gt;0,BJ37/AR37,0%)</f>
        <v>0</v>
      </c>
      <c r="BL37" s="89">
        <f>COUNTIFS(QC_Status!$T$13:$T$898,$BL$2,QC_Status!$L$13:$L$898,$BG$1,QC_Status!$E$13:$E$898,'quality analyst analysis'!AQ37,QC_Status!$M$13:$M$898,$AP$35)</f>
        <v>0</v>
      </c>
      <c r="BM37" s="87">
        <f>IF(BE37&gt;0,BL37/AR37,0%)</f>
        <v>0</v>
      </c>
      <c r="BN37" s="90">
        <f>SUMIFS('2D_LOG'!$BE$3:$BE$898,'2D_LOG'!$E$3:$E$898,AQ37,'2D_LOG'!$F$3:$F$898,$BG$1,'2D_LOG'!$G$3:$G$898,$AP$35)</f>
        <v>0</v>
      </c>
      <c r="BO37" s="90">
        <f>SUMIFS('2D_LOG'!$BF$3:$BF$898,'2D_LOG'!$E$3:$E$898,AQ37,'2D_LOG'!$F$3:$F$898,$BG$1,'2D_LOG'!$G$3:$G$898,$AP$35)</f>
        <v>0</v>
      </c>
      <c r="BP37" s="89">
        <f>SUM(BN37:BO37)</f>
        <v>0</v>
      </c>
      <c r="BQ37" s="440">
        <f>SUMIFS(QC_Status!AO13:AO872,QC_Status!E13:E872,Standards!B18,QC_Status!M13:M872,Standards!G4)</f>
        <v>0</v>
      </c>
      <c r="BR37" s="86" t="e">
        <f>IF(AS37=0," ",IF(Standards!Q58=" ",Standards!P58,))</f>
        <v>#NUM!</v>
      </c>
      <c r="BS37" s="86" t="str">
        <f>IF(BE37=0," ",IF(Standards!S58=" ",Standards!R58,))</f>
        <v xml:space="preserve"> </v>
      </c>
    </row>
    <row r="38" spans="1:73" x14ac:dyDescent="0.2">
      <c r="AN38" s="86">
        <v>2</v>
      </c>
      <c r="AO38" s="90">
        <f>QC_Status!E8</f>
        <v>2913</v>
      </c>
      <c r="AP38" s="308">
        <f>QC_Status!F8</f>
        <v>1</v>
      </c>
      <c r="AQ38" s="308">
        <f>'Er. Cd-Er. Cnt'!D21</f>
        <v>2</v>
      </c>
      <c r="AR38" s="86">
        <f>COUNTIFS(QC_Status!$E$13:$E$898,AQ38,QC_Status!$H$13:$H$898,"C")</f>
        <v>0</v>
      </c>
      <c r="AS38" s="86">
        <f>COUNTIFS(QC_Status!$E$13:$E$898,AQ38,QC_Status!$L$13:$L$898,"PQC",QC_Status!$M$13:$M$898,'quality analyst analysis'!$AP$35)</f>
        <v>0</v>
      </c>
      <c r="AT38" s="87">
        <f>IF(AS38&gt;0,AS38/AR38,0%)</f>
        <v>0</v>
      </c>
      <c r="AU38" s="88">
        <f>SUMIFS(QC_Status!$W$13:$W$898,QC_Status!$E$13:$E$898,AQ38,QC_Status!$L$13:$L$898,$AT$1,QC_Status!$M$13:$M$898,$AP$35)</f>
        <v>0</v>
      </c>
      <c r="AV38" s="88">
        <f>SUMIFS(QC_Status!$V$13:$V$898,QC_Status!$E$13:$E$898,AQ38,QC_Status!$L$13:$L$898,$AT$1,QC_Status!$M$13:$M$898,$AP$35)</f>
        <v>0</v>
      </c>
      <c r="AW38" s="87">
        <f t="shared" ref="AW38:AW49" si="63">IF(AU38&gt;0,1-(AU38/AV38),0%)</f>
        <v>0</v>
      </c>
      <c r="AX38" s="89">
        <f>COUNTIFS(QC_Status!$T$13:$T$898,$AX$2,QC_Status!$L$13:$L$898,$AT$1,QC_Status!$E$13:$E$898,'quality analyst analysis'!AQ38,QC_Status!$M$13:$M$898,$AP$35)</f>
        <v>0</v>
      </c>
      <c r="AY38" s="87">
        <f>IF(AS38&gt;0,AX38/AR38,0%)</f>
        <v>0</v>
      </c>
      <c r="AZ38" s="89">
        <f>COUNTIFS(QC_Status!$T$13:$T$898,$AZ$2,QC_Status!$L$13:$L$898,$AT$1,QC_Status!$E$13:$E$898,'quality analyst analysis'!AQ38,QC_Status!$M$13:$M$898,$AP$35)</f>
        <v>0</v>
      </c>
      <c r="BA38" s="87">
        <f t="shared" ref="BA38:BA49" si="64">IF(AS38&gt;0,AZ38/AR38,0%)</f>
        <v>0</v>
      </c>
      <c r="BB38" s="90">
        <f>SUMIFS('2D_LOG'!$BE$3:$BE$898,'2D_LOG'!$E$3:$E$898,AQ38,'2D_LOG'!$F$3:$F$898,$AT$1,'2D_LOG'!$G$3:$G$898,$AP$35)</f>
        <v>0</v>
      </c>
      <c r="BC38" s="90">
        <f>SUMIFS('2D_LOG'!$BF$3:$BF$898,'2D_LOG'!$E$3:$E$898,AQ38,'2D_LOG'!$F$3:$F$898,$AT$1,'2D_LOG'!$G$3:$G$898,$AP$35)</f>
        <v>0</v>
      </c>
      <c r="BD38" s="89">
        <f t="shared" ref="BD38:BD48" si="65">SUM(BB38:BC38)</f>
        <v>0</v>
      </c>
      <c r="BE38" s="86">
        <f>COUNTIFS(QC_Status!$E$13:$E$898,AQ38,QC_Status!$L$13:$L$898,$BG$1,QC_Status!$M$13:$M$898,'quality analyst analysis'!$AP$35)</f>
        <v>0</v>
      </c>
      <c r="BF38" s="87">
        <f t="shared" ref="BF38:BF48" si="66">IF(BE38&gt;0,BE38/AR38,0%)</f>
        <v>0</v>
      </c>
      <c r="BG38" s="88">
        <f>SUMIFS(QC_Status!$W$13:$W$898,QC_Status!$E$13:$E$898,AQ38,QC_Status!$L$13:$L$898,$BG$1,QC_Status!$M$13:$M$898,$AP$35)</f>
        <v>0</v>
      </c>
      <c r="BH38" s="88">
        <f>SUMIFS(QC_Status!$V$13:$V$898,QC_Status!$E$13:$E$898,AQ38,QC_Status!$L$13:$L$898,$BG$1,QC_Status!$M$13:$M$898,$AP$35)</f>
        <v>0</v>
      </c>
      <c r="BI38" s="87">
        <f t="shared" si="62"/>
        <v>0</v>
      </c>
      <c r="BJ38" s="89">
        <f>COUNTIFS(QC_Status!$T$13:$T$898,$BJ$2,QC_Status!$L$13:$L$898,$BG$1,QC_Status!$E$13:$E$898,'quality analyst analysis'!AQ38,QC_Status!$M$13:$M$898,$AP$35)</f>
        <v>0</v>
      </c>
      <c r="BK38" s="87">
        <f t="shared" ref="BK38:BK48" si="67">IF(BE38&gt;0,BJ38/AR38,0%)</f>
        <v>0</v>
      </c>
      <c r="BL38" s="89">
        <f>COUNTIFS(QC_Status!$T$13:$T$898,$BL$2,QC_Status!$L$13:$L$898,$BG$1,QC_Status!$E$13:$E$898,'quality analyst analysis'!AQ38,QC_Status!$M$13:$M$898,$AP$35)</f>
        <v>0</v>
      </c>
      <c r="BM38" s="87">
        <f t="shared" ref="BM38:BM48" si="68">IF(BE38&gt;0,BL38/AR38,0%)</f>
        <v>0</v>
      </c>
      <c r="BN38" s="90">
        <f>SUMIFS('2D_LOG'!$BE$3:$BE$898,'2D_LOG'!$E$3:$E$898,AQ38,'2D_LOG'!$F$3:$F$898,$BG$1,'2D_LOG'!$G$3:$G$898,$AP$35)</f>
        <v>0</v>
      </c>
      <c r="BO38" s="90">
        <f>SUMIFS('2D_LOG'!$BF$3:$BF$898,'2D_LOG'!$E$3:$E$898,AQ38,'2D_LOG'!$F$3:$F$898,$BG$1,'2D_LOG'!$G$3:$G$898,$AP$35)</f>
        <v>0</v>
      </c>
      <c r="BP38" s="89">
        <f t="shared" ref="BP38:BP48" si="69">SUM(BN38:BO38)</f>
        <v>0</v>
      </c>
      <c r="BQ38" s="440">
        <f>SUMIFS(QC_Status!AO13:AO872,QC_Status!E13:E872,Standards!B19,QC_Status!M13:M872,Standards!G4)</f>
        <v>0</v>
      </c>
      <c r="BR38" s="86" t="str">
        <f>IF(AS38=0," ",IF(Standards!Q59=" ",Standards!P59,))</f>
        <v xml:space="preserve"> </v>
      </c>
      <c r="BS38" s="86" t="str">
        <f>IF(BE38=0," ",IF(Standards!S59=" ",Standards!R59,))</f>
        <v xml:space="preserve"> </v>
      </c>
    </row>
    <row r="39" spans="1:73" x14ac:dyDescent="0.2">
      <c r="AN39" s="86">
        <v>3</v>
      </c>
      <c r="AO39" s="90">
        <f>QC_Status!E8</f>
        <v>2913</v>
      </c>
      <c r="AP39" s="308">
        <f>QC_Status!F8</f>
        <v>1</v>
      </c>
      <c r="AQ39" s="308">
        <f>'Er. Cd-Er. Cnt'!D22</f>
        <v>3</v>
      </c>
      <c r="AR39" s="86">
        <f>COUNTIFS(QC_Status!$E$13:$E$898,AQ39,QC_Status!$H$13:$H$898,"C")</f>
        <v>0</v>
      </c>
      <c r="AS39" s="86">
        <f>COUNTIFS(QC_Status!$E$13:$E$898,AQ39,QC_Status!$L$13:$L$898,"PQC",QC_Status!$M$13:$M$898,'quality analyst analysis'!$AP$35)</f>
        <v>0</v>
      </c>
      <c r="AT39" s="87">
        <f t="shared" ref="AT39:AT48" si="70">IF(AS39&gt;0,AS39/AR39,0%)</f>
        <v>0</v>
      </c>
      <c r="AU39" s="88">
        <f>SUMIFS(QC_Status!$W$13:$W$898,QC_Status!$E$13:$E$898,AQ39,QC_Status!$L$13:$L$898,$AT$1,QC_Status!$M$13:$M$898,$AP$35)</f>
        <v>0</v>
      </c>
      <c r="AV39" s="88">
        <f>SUMIFS(QC_Status!$V$13:$V$898,QC_Status!$E$13:$E$898,AQ39,QC_Status!$L$13:$L$898,$AT$1,QC_Status!$M$13:$M$898,$AP$35)</f>
        <v>0</v>
      </c>
      <c r="AW39" s="87">
        <f t="shared" si="63"/>
        <v>0</v>
      </c>
      <c r="AX39" s="89">
        <f>COUNTIFS(QC_Status!$T$13:$T$898,$AX$2,QC_Status!$L$13:$L$898,$AT$1,QC_Status!$E$13:$E$898,'quality analyst analysis'!AQ39,QC_Status!$M$13:$M$898,$AP$35)</f>
        <v>0</v>
      </c>
      <c r="AY39" s="87">
        <f t="shared" ref="AY39:AY48" si="71">IF(AS39&gt;0,AX39/AR39,0%)</f>
        <v>0</v>
      </c>
      <c r="AZ39" s="89">
        <f>COUNTIFS(QC_Status!$T$13:$T$898,$AZ$2,QC_Status!$L$13:$L$898,$AT$1,QC_Status!$E$13:$E$898,'quality analyst analysis'!AQ39,QC_Status!$M$13:$M$898,$AP$35)</f>
        <v>0</v>
      </c>
      <c r="BA39" s="87">
        <f t="shared" si="64"/>
        <v>0</v>
      </c>
      <c r="BB39" s="90">
        <f>SUMIFS('2D_LOG'!$BE$3:$BE$898,'2D_LOG'!$E$3:$E$898,AQ39,'2D_LOG'!$F$3:$F$898,$AT$1,'2D_LOG'!$G$3:$G$898,$AP$35)</f>
        <v>0</v>
      </c>
      <c r="BC39" s="90">
        <f>SUMIFS('2D_LOG'!$BF$3:$BF$898,'2D_LOG'!$E$3:$E$898,AQ39,'2D_LOG'!$F$3:$F$898,$AT$1,'2D_LOG'!$G$3:$G$898,$AP$35)</f>
        <v>0</v>
      </c>
      <c r="BD39" s="89">
        <f t="shared" si="65"/>
        <v>0</v>
      </c>
      <c r="BE39" s="86">
        <f>COUNTIFS(QC_Status!$E$13:$E$898,AQ39,QC_Status!$L$13:$L$898,$BG$1,QC_Status!$M$13:$M$898,'quality analyst analysis'!$AP$35)</f>
        <v>0</v>
      </c>
      <c r="BF39" s="87">
        <f t="shared" si="66"/>
        <v>0</v>
      </c>
      <c r="BG39" s="88">
        <f>SUMIFS(QC_Status!$W$13:$W$898,QC_Status!$E$13:$E$898,AQ39,QC_Status!$L$13:$L$898,$BG$1,QC_Status!$M$13:$M$898,$AP$35)</f>
        <v>0</v>
      </c>
      <c r="BH39" s="88">
        <f>SUMIFS(QC_Status!$V$13:$V$898,QC_Status!$E$13:$E$898,AQ39,QC_Status!$L$13:$L$898,$BG$1,QC_Status!$M$13:$M$898,$AP$35)</f>
        <v>0</v>
      </c>
      <c r="BI39" s="87">
        <f t="shared" si="62"/>
        <v>0</v>
      </c>
      <c r="BJ39" s="89">
        <f>COUNTIFS(QC_Status!$T$13:$T$898,$BJ$2,QC_Status!$L$13:$L$898,$BG$1,QC_Status!$E$13:$E$898,'quality analyst analysis'!AQ39,QC_Status!$M$13:$M$898,$AP$35)</f>
        <v>0</v>
      </c>
      <c r="BK39" s="87">
        <f t="shared" si="67"/>
        <v>0</v>
      </c>
      <c r="BL39" s="89">
        <f>COUNTIFS(QC_Status!$T$13:$T$898,$BL$2,QC_Status!$L$13:$L$898,$BG$1,QC_Status!$E$13:$E$898,'quality analyst analysis'!AQ39,QC_Status!$M$13:$M$898,$AP$35)</f>
        <v>0</v>
      </c>
      <c r="BM39" s="87">
        <f t="shared" si="68"/>
        <v>0</v>
      </c>
      <c r="BN39" s="90">
        <f>SUMIFS('2D_LOG'!$BE$3:$BE$898,'2D_LOG'!$E$3:$E$898,AQ39,'2D_LOG'!$F$3:$F$898,$BG$1,'2D_LOG'!$G$3:$G$898,$AP$35)</f>
        <v>0</v>
      </c>
      <c r="BO39" s="90">
        <f>SUMIFS('2D_LOG'!$BF$3:$BF$898,'2D_LOG'!$E$3:$E$898,AQ39,'2D_LOG'!$F$3:$F$898,$BG$1,'2D_LOG'!$G$3:$G$898,$AP$35)</f>
        <v>0</v>
      </c>
      <c r="BP39" s="89">
        <f t="shared" si="69"/>
        <v>0</v>
      </c>
      <c r="BQ39" s="440">
        <f>SUMIFS(QC_Status!AO13:AO872,QC_Status!E13:E872,Standards!B20,QC_Status!M13:M872,Standards!G4)</f>
        <v>0</v>
      </c>
      <c r="BR39" s="86" t="str">
        <f>IF(AS39=0," ",IF(Standards!Q60=" ",Standards!P60,))</f>
        <v xml:space="preserve"> </v>
      </c>
      <c r="BS39" s="86" t="str">
        <f>IF(BE39=0," ",IF(Standards!S60=" ",Standards!R60,))</f>
        <v xml:space="preserve"> </v>
      </c>
    </row>
    <row r="40" spans="1:73" x14ac:dyDescent="0.2">
      <c r="AN40" s="86">
        <v>4</v>
      </c>
      <c r="AO40" s="90">
        <f>QC_Status!E8</f>
        <v>2913</v>
      </c>
      <c r="AP40" s="308">
        <f>QC_Status!F8</f>
        <v>1</v>
      </c>
      <c r="AQ40" s="308">
        <f>'Er. Cd-Er. Cnt'!D23</f>
        <v>4</v>
      </c>
      <c r="AR40" s="86">
        <f>COUNTIFS(QC_Status!$E$13:$E$898,AQ40,QC_Status!$H$13:$H$898,"C")</f>
        <v>0</v>
      </c>
      <c r="AS40" s="86">
        <f>COUNTIFS(QC_Status!$E$13:$E$898,AQ40,QC_Status!$L$13:$L$898,"PQC",QC_Status!$M$13:$M$898,'quality analyst analysis'!$AP$35)</f>
        <v>0</v>
      </c>
      <c r="AT40" s="87">
        <f t="shared" si="70"/>
        <v>0</v>
      </c>
      <c r="AU40" s="88">
        <f>SUMIFS(QC_Status!$W$13:$W$898,QC_Status!$E$13:$E$898,AQ40,QC_Status!$L$13:$L$898,$AT$1,QC_Status!$M$13:$M$898,$AP$35)</f>
        <v>0</v>
      </c>
      <c r="AV40" s="88">
        <f>SUMIFS(QC_Status!$V$13:$V$898,QC_Status!$E$13:$E$898,AQ40,QC_Status!$L$13:$L$898,$AT$1,QC_Status!$M$13:$M$898,$AP$35)</f>
        <v>0</v>
      </c>
      <c r="AW40" s="87">
        <f t="shared" si="63"/>
        <v>0</v>
      </c>
      <c r="AX40" s="89">
        <f>COUNTIFS(QC_Status!$T$13:$T$898,$AX$2,QC_Status!$L$13:$L$898,$AT$1,QC_Status!$E$13:$E$898,'quality analyst analysis'!AQ40,QC_Status!$M$13:$M$898,$AP$35)</f>
        <v>0</v>
      </c>
      <c r="AY40" s="87">
        <f t="shared" si="71"/>
        <v>0</v>
      </c>
      <c r="AZ40" s="89">
        <f>COUNTIFS(QC_Status!$T$13:$T$898,$AZ$2,QC_Status!$L$13:$L$898,$AT$1,QC_Status!$E$13:$E$898,'quality analyst analysis'!AQ40,QC_Status!$M$13:$M$898,$AP$35)</f>
        <v>0</v>
      </c>
      <c r="BA40" s="87">
        <f t="shared" si="64"/>
        <v>0</v>
      </c>
      <c r="BB40" s="90">
        <f>SUMIFS('2D_LOG'!$BE$3:$BE$898,'2D_LOG'!$E$3:$E$898,AQ40,'2D_LOG'!$F$3:$F$898,$AT$1,'2D_LOG'!$G$3:$G$898,$AP$35)</f>
        <v>0</v>
      </c>
      <c r="BC40" s="90">
        <f>SUMIFS('2D_LOG'!$BF$3:$BF$898,'2D_LOG'!$E$3:$E$898,AQ40,'2D_LOG'!$F$3:$F$898,$AT$1,'2D_LOG'!$G$3:$G$898,$AP$35)</f>
        <v>0</v>
      </c>
      <c r="BD40" s="89">
        <f t="shared" si="65"/>
        <v>0</v>
      </c>
      <c r="BE40" s="86">
        <f>COUNTIFS(QC_Status!$E$13:$E$898,AQ40,QC_Status!$L$13:$L$898,$BG$1,QC_Status!$M$13:$M$898,'quality analyst analysis'!$AP$35)</f>
        <v>0</v>
      </c>
      <c r="BF40" s="87">
        <f t="shared" si="66"/>
        <v>0</v>
      </c>
      <c r="BG40" s="88">
        <f>SUMIFS(QC_Status!$W$13:$W$898,QC_Status!$E$13:$E$898,AQ40,QC_Status!$L$13:$L$898,$BG$1,QC_Status!$M$13:$M$898,$AP$35)</f>
        <v>0</v>
      </c>
      <c r="BH40" s="88">
        <f>SUMIFS(QC_Status!$V$13:$V$898,QC_Status!$E$13:$E$898,AQ40,QC_Status!$L$13:$L$898,$BG$1,QC_Status!$M$13:$M$898,$AP$35)</f>
        <v>0</v>
      </c>
      <c r="BI40" s="87">
        <f t="shared" si="62"/>
        <v>0</v>
      </c>
      <c r="BJ40" s="89">
        <f>COUNTIFS(QC_Status!$T$13:$T$898,$BJ$2,QC_Status!$L$13:$L$898,$BG$1,QC_Status!$E$13:$E$898,'quality analyst analysis'!AQ40,QC_Status!$M$13:$M$898,$AP$35)</f>
        <v>0</v>
      </c>
      <c r="BK40" s="87">
        <f t="shared" si="67"/>
        <v>0</v>
      </c>
      <c r="BL40" s="89">
        <f>COUNTIFS(QC_Status!$T$13:$T$898,$BL$2,QC_Status!$L$13:$L$898,$BG$1,QC_Status!$E$13:$E$898,'quality analyst analysis'!AQ40,QC_Status!$M$13:$M$898,$AP$35)</f>
        <v>0</v>
      </c>
      <c r="BM40" s="87">
        <f t="shared" si="68"/>
        <v>0</v>
      </c>
      <c r="BN40" s="90">
        <f>SUMIFS('2D_LOG'!$BE$3:$BE$898,'2D_LOG'!$E$3:$E$898,AQ40,'2D_LOG'!$F$3:$F$898,$BG$1,'2D_LOG'!$G$3:$G$898,$AP$35)</f>
        <v>0</v>
      </c>
      <c r="BO40" s="90">
        <f>SUMIFS('2D_LOG'!$BF$3:$BF$898,'2D_LOG'!$E$3:$E$898,AQ40,'2D_LOG'!$F$3:$F$898,$BG$1,'2D_LOG'!$G$3:$G$898,$AP$35)</f>
        <v>0</v>
      </c>
      <c r="BP40" s="89">
        <f t="shared" si="69"/>
        <v>0</v>
      </c>
      <c r="BQ40" s="440">
        <f>SUMIFS(QC_Status!AO13:AO872,QC_Status!E13:E872,Standards!B21,QC_Status!M13:M872,Standards!G4)</f>
        <v>0</v>
      </c>
      <c r="BR40" s="86" t="str">
        <f>IF(AS40=0," ",IF(Standards!Q61=" ",Standards!P61,))</f>
        <v xml:space="preserve"> </v>
      </c>
      <c r="BS40" s="86" t="str">
        <f>IF(BE40=0," ",IF(Standards!S61=" ",Standards!R61,))</f>
        <v xml:space="preserve"> </v>
      </c>
    </row>
    <row r="41" spans="1:73" s="26" customFormat="1" x14ac:dyDescent="0.2">
      <c r="A41" s="91"/>
      <c r="B41" s="91"/>
      <c r="C41" s="91"/>
      <c r="D41" s="91"/>
      <c r="E41" s="91"/>
      <c r="F41" s="99"/>
      <c r="G41" s="94"/>
      <c r="H41" s="91"/>
      <c r="I41" s="99"/>
      <c r="J41" s="91"/>
      <c r="K41" s="99"/>
      <c r="L41" s="91"/>
      <c r="M41" s="99"/>
      <c r="N41" s="91"/>
      <c r="O41" s="91"/>
      <c r="P41" s="91"/>
      <c r="Q41" s="91"/>
      <c r="R41" s="99"/>
      <c r="S41" s="94"/>
      <c r="T41" s="94"/>
      <c r="U41" s="99"/>
      <c r="V41" s="91"/>
      <c r="W41" s="99"/>
      <c r="X41" s="91"/>
      <c r="Y41" s="99"/>
      <c r="Z41" s="91"/>
      <c r="AA41" s="91"/>
      <c r="AB41" s="91"/>
      <c r="AM41" s="91"/>
      <c r="AN41" s="86">
        <v>5</v>
      </c>
      <c r="AO41" s="90">
        <f>QC_Status!E8</f>
        <v>2913</v>
      </c>
      <c r="AP41" s="308">
        <f>QC_Status!F8</f>
        <v>1</v>
      </c>
      <c r="AQ41" s="308">
        <f>'Er. Cd-Er. Cnt'!D24</f>
        <v>5</v>
      </c>
      <c r="AR41" s="86">
        <f>COUNTIFS(QC_Status!$E$13:$E$898,AQ41,QC_Status!$H$13:$H$898,"C")</f>
        <v>0</v>
      </c>
      <c r="AS41" s="86">
        <f>COUNTIFS(QC_Status!$E$13:$E$898,AQ41,QC_Status!$L$13:$L$898,"PQC",QC_Status!$M$13:$M$898,'quality analyst analysis'!$AP$35)</f>
        <v>0</v>
      </c>
      <c r="AT41" s="87">
        <f t="shared" si="70"/>
        <v>0</v>
      </c>
      <c r="AU41" s="88">
        <f>SUMIFS(QC_Status!$W$13:$W$898,QC_Status!$E$13:$E$898,AQ41,QC_Status!$L$13:$L$898,$AT$1,QC_Status!$M$13:$M$898,$AP$35)</f>
        <v>0</v>
      </c>
      <c r="AV41" s="88">
        <f>SUMIFS(QC_Status!$V$13:$V$898,QC_Status!$E$13:$E$898,AQ41,QC_Status!$L$13:$L$898,$AT$1,QC_Status!$M$13:$M$898,$AP$35)</f>
        <v>0</v>
      </c>
      <c r="AW41" s="87">
        <f t="shared" si="63"/>
        <v>0</v>
      </c>
      <c r="AX41" s="89">
        <f>COUNTIFS(QC_Status!$T$13:$T$898,$AX$2,QC_Status!$L$13:$L$898,$AT$1,QC_Status!$E$13:$E$898,'quality analyst analysis'!AQ41,QC_Status!$M$13:$M$898,$AP$35)</f>
        <v>0</v>
      </c>
      <c r="AY41" s="87">
        <f t="shared" si="71"/>
        <v>0</v>
      </c>
      <c r="AZ41" s="89">
        <f>COUNTIFS(QC_Status!$T$13:$T$898,$AZ$2,QC_Status!$L$13:$L$898,$AT$1,QC_Status!$E$13:$E$898,'quality analyst analysis'!AQ41,QC_Status!$M$13:$M$898,$AP$35)</f>
        <v>0</v>
      </c>
      <c r="BA41" s="87">
        <f t="shared" si="64"/>
        <v>0</v>
      </c>
      <c r="BB41" s="90">
        <f>SUMIFS('2D_LOG'!$BE$3:$BE$898,'2D_LOG'!$E$3:$E$898,AQ41,'2D_LOG'!$F$3:$F$898,$AT$1,'2D_LOG'!$G$3:$G$898,$AP$35)</f>
        <v>0</v>
      </c>
      <c r="BC41" s="90">
        <f>SUMIFS('2D_LOG'!$BF$3:$BF$898,'2D_LOG'!$E$3:$E$898,AQ41,'2D_LOG'!$F$3:$F$898,$AT$1,'2D_LOG'!$G$3:$G$898,$AP$35)</f>
        <v>0</v>
      </c>
      <c r="BD41" s="89">
        <f t="shared" si="65"/>
        <v>0</v>
      </c>
      <c r="BE41" s="86">
        <f>COUNTIFS(QC_Status!$E$13:$E$898,AQ41,QC_Status!$L$13:$L$898,$BG$1,QC_Status!$M$13:$M$898,'quality analyst analysis'!$AP$35)</f>
        <v>0</v>
      </c>
      <c r="BF41" s="87">
        <f t="shared" si="66"/>
        <v>0</v>
      </c>
      <c r="BG41" s="88">
        <f>SUMIFS(QC_Status!$W$13:$W$898,QC_Status!$E$13:$E$898,AQ41,QC_Status!$L$13:$L$898,$BG$1,QC_Status!$M$13:$M$898,$AP$35)</f>
        <v>0</v>
      </c>
      <c r="BH41" s="88">
        <f>SUMIFS(QC_Status!$V$13:$V$898,QC_Status!$E$13:$E$898,AQ41,QC_Status!$L$13:$L$898,$BG$1,QC_Status!$M$13:$M$898,$AP$35)</f>
        <v>0</v>
      </c>
      <c r="BI41" s="87">
        <f t="shared" si="62"/>
        <v>0</v>
      </c>
      <c r="BJ41" s="89">
        <f>COUNTIFS(QC_Status!$T$13:$T$898,$BJ$2,QC_Status!$L$13:$L$898,$BG$1,QC_Status!$E$13:$E$898,'quality analyst analysis'!AQ41,QC_Status!$M$13:$M$898,$AP$35)</f>
        <v>0</v>
      </c>
      <c r="BK41" s="87">
        <f t="shared" si="67"/>
        <v>0</v>
      </c>
      <c r="BL41" s="89">
        <f>COUNTIFS(QC_Status!$T$13:$T$898,$BL$2,QC_Status!$L$13:$L$898,$BG$1,QC_Status!$E$13:$E$898,'quality analyst analysis'!AQ41,QC_Status!$M$13:$M$898,$AP$35)</f>
        <v>0</v>
      </c>
      <c r="BM41" s="87">
        <f t="shared" si="68"/>
        <v>0</v>
      </c>
      <c r="BN41" s="90">
        <f>SUMIFS('2D_LOG'!$BE$3:$BE$898,'2D_LOG'!$E$3:$E$898,AQ41,'2D_LOG'!$F$3:$F$898,$BG$1,'2D_LOG'!$G$3:$G$898,$AP$35)</f>
        <v>0</v>
      </c>
      <c r="BO41" s="90">
        <f>SUMIFS('2D_LOG'!$BF$3:$BF$898,'2D_LOG'!$E$3:$E$898,AQ41,'2D_LOG'!$F$3:$F$898,$BG$1,'2D_LOG'!$G$3:$G$898,$AP$35)</f>
        <v>0</v>
      </c>
      <c r="BP41" s="89">
        <f t="shared" si="69"/>
        <v>0</v>
      </c>
      <c r="BQ41" s="440">
        <f>SUMIFS(QC_Status!AO13:AO872,QC_Status!E13:E872,Standards!B22,QC_Status!M13:M872,Standards!G4)</f>
        <v>0</v>
      </c>
      <c r="BR41" s="86" t="str">
        <f>IF(AS41=0," ",IF(Standards!Q62=" ",Standards!P62,))</f>
        <v xml:space="preserve"> </v>
      </c>
      <c r="BS41" s="86" t="str">
        <f>IF(BE41=0," ",IF(Standards!S62=" ",Standards!R62,))</f>
        <v xml:space="preserve"> </v>
      </c>
      <c r="BT41" s="91"/>
      <c r="BU41" s="91"/>
    </row>
    <row r="42" spans="1:73" x14ac:dyDescent="0.2">
      <c r="AN42" s="86">
        <v>6</v>
      </c>
      <c r="AO42" s="90">
        <f>QC_Status!E8</f>
        <v>2913</v>
      </c>
      <c r="AP42" s="308">
        <f>QC_Status!F8</f>
        <v>1</v>
      </c>
      <c r="AQ42" s="308">
        <f>'Er. Cd-Er. Cnt'!D25</f>
        <v>6</v>
      </c>
      <c r="AR42" s="86">
        <f>COUNTIFS(QC_Status!$E$13:$E$898,AQ42,QC_Status!$H$13:$H$898,"C")</f>
        <v>0</v>
      </c>
      <c r="AS42" s="86">
        <f>COUNTIFS(QC_Status!$E$13:$E$898,AQ42,QC_Status!$L$13:$L$898,"PQC",QC_Status!$M$13:$M$898,'quality analyst analysis'!$AP$35)</f>
        <v>0</v>
      </c>
      <c r="AT42" s="87">
        <f t="shared" si="70"/>
        <v>0</v>
      </c>
      <c r="AU42" s="88">
        <f>SUMIFS(QC_Status!$W$13:$W$898,QC_Status!$E$13:$E$898,AQ42,QC_Status!$L$13:$L$898,$AT$1,QC_Status!$M$13:$M$898,$AP$35)</f>
        <v>0</v>
      </c>
      <c r="AV42" s="88">
        <f>SUMIFS(QC_Status!$V$13:$V$898,QC_Status!$E$13:$E$898,AQ42,QC_Status!$L$13:$L$898,$AT$1,QC_Status!$M$13:$M$898,$AP$35)</f>
        <v>0</v>
      </c>
      <c r="AW42" s="87">
        <f t="shared" si="63"/>
        <v>0</v>
      </c>
      <c r="AX42" s="89">
        <f>COUNTIFS(QC_Status!$T$13:$T$898,$AX$2,QC_Status!$L$13:$L$898,$AT$1,QC_Status!$E$13:$E$898,'quality analyst analysis'!AQ42,QC_Status!$M$13:$M$898,$AP$35)</f>
        <v>0</v>
      </c>
      <c r="AY42" s="87">
        <f t="shared" si="71"/>
        <v>0</v>
      </c>
      <c r="AZ42" s="89">
        <f>COUNTIFS(QC_Status!$T$13:$T$898,$AZ$2,QC_Status!$L$13:$L$898,$AT$1,QC_Status!$E$13:$E$898,'quality analyst analysis'!AQ42,QC_Status!$M$13:$M$898,$AP$35)</f>
        <v>0</v>
      </c>
      <c r="BA42" s="87">
        <f t="shared" si="64"/>
        <v>0</v>
      </c>
      <c r="BB42" s="90">
        <f>SUMIFS('2D_LOG'!$BE$3:$BE$898,'2D_LOG'!$E$3:$E$898,AQ42,'2D_LOG'!$F$3:$F$898,$AT$1,'2D_LOG'!$G$3:$G$898,$AP$35)</f>
        <v>0</v>
      </c>
      <c r="BC42" s="90">
        <f>SUMIFS('2D_LOG'!$BF$3:$BF$898,'2D_LOG'!$E$3:$E$898,AQ42,'2D_LOG'!$F$3:$F$898,$AT$1,'2D_LOG'!$G$3:$G$898,$AP$35)</f>
        <v>0</v>
      </c>
      <c r="BD42" s="89">
        <f t="shared" si="65"/>
        <v>0</v>
      </c>
      <c r="BE42" s="86">
        <f>COUNTIFS(QC_Status!$E$13:$E$898,AQ42,QC_Status!$L$13:$L$898,$BG$1,QC_Status!$M$13:$M$898,'quality analyst analysis'!$AP$35)</f>
        <v>0</v>
      </c>
      <c r="BF42" s="87">
        <f t="shared" si="66"/>
        <v>0</v>
      </c>
      <c r="BG42" s="88">
        <f>SUMIFS(QC_Status!$W$13:$W$898,QC_Status!$E$13:$E$898,AQ42,QC_Status!$L$13:$L$898,$BG$1,QC_Status!$M$13:$M$898,$AP$35)</f>
        <v>0</v>
      </c>
      <c r="BH42" s="88">
        <f>SUMIFS(QC_Status!$V$13:$V$898,QC_Status!$E$13:$E$898,AQ42,QC_Status!$L$13:$L$898,$BG$1,QC_Status!$M$13:$M$898,$AP$35)</f>
        <v>0</v>
      </c>
      <c r="BI42" s="87">
        <f t="shared" si="62"/>
        <v>0</v>
      </c>
      <c r="BJ42" s="89">
        <f>COUNTIFS(QC_Status!$T$13:$T$898,$BJ$2,QC_Status!$L$13:$L$898,$BG$1,QC_Status!$E$13:$E$898,'quality analyst analysis'!AQ42,QC_Status!$M$13:$M$898,$AP$35)</f>
        <v>0</v>
      </c>
      <c r="BK42" s="87">
        <f t="shared" si="67"/>
        <v>0</v>
      </c>
      <c r="BL42" s="89">
        <f>COUNTIFS(QC_Status!$T$13:$T$898,$BL$2,QC_Status!$L$13:$L$898,$BG$1,QC_Status!$E$13:$E$898,'quality analyst analysis'!AQ42,QC_Status!$M$13:$M$898,$AP$35)</f>
        <v>0</v>
      </c>
      <c r="BM42" s="87">
        <f t="shared" si="68"/>
        <v>0</v>
      </c>
      <c r="BN42" s="90">
        <f>SUMIFS('2D_LOG'!$BE$3:$BE$898,'2D_LOG'!$E$3:$E$898,AQ42,'2D_LOG'!$F$3:$F$898,$BG$1,'2D_LOG'!$G$3:$G$898,$AP$35)</f>
        <v>0</v>
      </c>
      <c r="BO42" s="90">
        <f>SUMIFS('2D_LOG'!$BF$3:$BF$898,'2D_LOG'!$E$3:$E$898,AQ42,'2D_LOG'!$F$3:$F$898,$BG$1,'2D_LOG'!$G$3:$G$898,$AP$35)</f>
        <v>0</v>
      </c>
      <c r="BP42" s="89">
        <f t="shared" si="69"/>
        <v>0</v>
      </c>
      <c r="BQ42" s="440">
        <f>SUMIFS(QC_Status!AO13:AO872,QC_Status!E13:E872,Standards!B23,QC_Status!M13:M872,Standards!G4)</f>
        <v>0</v>
      </c>
      <c r="BR42" s="86" t="str">
        <f>IF(AS42=0," ",IF(Standards!Q63=" ",Standards!P63,))</f>
        <v xml:space="preserve"> </v>
      </c>
      <c r="BS42" s="86" t="str">
        <f>IF(BE42=0," ",IF(Standards!S63=" ",Standards!R63,))</f>
        <v xml:space="preserve"> </v>
      </c>
    </row>
    <row r="43" spans="1:73" x14ac:dyDescent="0.2">
      <c r="A43" s="11"/>
      <c r="B43" s="11"/>
      <c r="C43" s="11"/>
      <c r="D43" s="11"/>
      <c r="E43" s="11"/>
      <c r="F43" s="100"/>
      <c r="G43" s="23"/>
      <c r="H43" s="11"/>
      <c r="I43" s="100"/>
      <c r="J43" s="11"/>
      <c r="K43" s="100"/>
      <c r="L43" s="11"/>
      <c r="M43" s="100"/>
      <c r="N43" s="11"/>
      <c r="O43" s="11"/>
      <c r="P43" s="11"/>
      <c r="Q43" s="11"/>
      <c r="R43" s="100"/>
      <c r="S43" s="23"/>
      <c r="T43" s="23"/>
      <c r="U43" s="100"/>
      <c r="V43" s="11"/>
      <c r="W43" s="100"/>
      <c r="X43" s="11"/>
      <c r="Y43" s="100"/>
      <c r="Z43" s="11"/>
      <c r="AA43" s="11"/>
      <c r="AB43" s="11"/>
      <c r="AN43" s="86">
        <v>7</v>
      </c>
      <c r="AO43" s="90">
        <f>QC_Status!E8</f>
        <v>2913</v>
      </c>
      <c r="AP43" s="308">
        <f>QC_Status!F8</f>
        <v>1</v>
      </c>
      <c r="AQ43" s="308">
        <f>'Er. Cd-Er. Cnt'!D26</f>
        <v>7</v>
      </c>
      <c r="AR43" s="86">
        <f>COUNTIFS(QC_Status!$E$13:$E$898,AQ43,QC_Status!$H$13:$H$898,"C")</f>
        <v>0</v>
      </c>
      <c r="AS43" s="86">
        <f>COUNTIFS(QC_Status!$E$13:$E$898,AQ43,QC_Status!$L$13:$L$898,"PQC",QC_Status!$M$13:$M$898,'quality analyst analysis'!$AP$35)</f>
        <v>0</v>
      </c>
      <c r="AT43" s="87">
        <f t="shared" si="70"/>
        <v>0</v>
      </c>
      <c r="AU43" s="88">
        <f>SUMIFS(QC_Status!$W$13:$W$898,QC_Status!$E$13:$E$898,AQ43,QC_Status!$L$13:$L$898,$AT$1,QC_Status!$M$13:$M$898,$AP$35)</f>
        <v>0</v>
      </c>
      <c r="AV43" s="88">
        <f>SUMIFS(QC_Status!$V$13:$V$898,QC_Status!$E$13:$E$898,AQ43,QC_Status!$L$13:$L$898,$AT$1,QC_Status!$M$13:$M$898,$AP$35)</f>
        <v>0</v>
      </c>
      <c r="AW43" s="87">
        <f t="shared" si="63"/>
        <v>0</v>
      </c>
      <c r="AX43" s="89">
        <f>COUNTIFS(QC_Status!$T$13:$T$898,$AX$2,QC_Status!$L$13:$L$898,$AT$1,QC_Status!$E$13:$E$898,'quality analyst analysis'!AQ43,QC_Status!$M$13:$M$898,$AP$35)</f>
        <v>0</v>
      </c>
      <c r="AY43" s="87">
        <f t="shared" si="71"/>
        <v>0</v>
      </c>
      <c r="AZ43" s="89">
        <f>COUNTIFS(QC_Status!$T$13:$T$898,$AZ$2,QC_Status!$L$13:$L$898,$AT$1,QC_Status!$E$13:$E$898,'quality analyst analysis'!AQ43,QC_Status!$M$13:$M$898,$AP$35)</f>
        <v>0</v>
      </c>
      <c r="BA43" s="87">
        <f t="shared" si="64"/>
        <v>0</v>
      </c>
      <c r="BB43" s="90">
        <f>SUMIFS('2D_LOG'!$BE$3:$BE$898,'2D_LOG'!$E$3:$E$898,AQ43,'2D_LOG'!$F$3:$F$898,$AT$1,'2D_LOG'!$G$3:$G$898,$AP$35)</f>
        <v>0</v>
      </c>
      <c r="BC43" s="90">
        <f>SUMIFS('2D_LOG'!$BF$3:$BF$898,'2D_LOG'!$E$3:$E$898,AQ43,'2D_LOG'!$F$3:$F$898,$AT$1,'2D_LOG'!$G$3:$G$898,$AP$35)</f>
        <v>0</v>
      </c>
      <c r="BD43" s="89">
        <f t="shared" si="65"/>
        <v>0</v>
      </c>
      <c r="BE43" s="86">
        <f>COUNTIFS(QC_Status!$E$13:$E$898,AQ43,QC_Status!$L$13:$L$898,$BG$1,QC_Status!$M$13:$M$898,'quality analyst analysis'!$AP$35)</f>
        <v>0</v>
      </c>
      <c r="BF43" s="87">
        <f t="shared" si="66"/>
        <v>0</v>
      </c>
      <c r="BG43" s="88">
        <f>SUMIFS(QC_Status!$W$13:$W$898,QC_Status!$E$13:$E$898,AQ43,QC_Status!$L$13:$L$898,$BG$1,QC_Status!$M$13:$M$898,$AP$35)</f>
        <v>0</v>
      </c>
      <c r="BH43" s="88">
        <f>SUMIFS(QC_Status!$V$13:$V$898,QC_Status!$E$13:$E$898,AQ43,QC_Status!$L$13:$L$898,$BG$1,QC_Status!$M$13:$M$898,$AP$35)</f>
        <v>0</v>
      </c>
      <c r="BI43" s="87">
        <f t="shared" si="62"/>
        <v>0</v>
      </c>
      <c r="BJ43" s="89">
        <f>COUNTIFS(QC_Status!$T$13:$T$898,$BJ$2,QC_Status!$L$13:$L$898,$BG$1,QC_Status!$E$13:$E$898,'quality analyst analysis'!AQ43,QC_Status!$M$13:$M$898,$AP$35)</f>
        <v>0</v>
      </c>
      <c r="BK43" s="87">
        <f t="shared" si="67"/>
        <v>0</v>
      </c>
      <c r="BL43" s="89">
        <f>COUNTIFS(QC_Status!$T$13:$T$898,$BL$2,QC_Status!$L$13:$L$898,$BG$1,QC_Status!$E$13:$E$898,'quality analyst analysis'!AQ43,QC_Status!$M$13:$M$898,$AP$35)</f>
        <v>0</v>
      </c>
      <c r="BM43" s="87">
        <f t="shared" si="68"/>
        <v>0</v>
      </c>
      <c r="BN43" s="90">
        <f>SUMIFS('2D_LOG'!$BE$3:$BE$898,'2D_LOG'!$E$3:$E$898,AQ43,'2D_LOG'!$F$3:$F$898,$BG$1,'2D_LOG'!$G$3:$G$898,$AP$35)</f>
        <v>0</v>
      </c>
      <c r="BO43" s="90">
        <f>SUMIFS('2D_LOG'!$BF$3:$BF$898,'2D_LOG'!$E$3:$E$898,AQ43,'2D_LOG'!$F$3:$F$898,$BG$1,'2D_LOG'!$G$3:$G$898,$AP$35)</f>
        <v>0</v>
      </c>
      <c r="BP43" s="89">
        <f t="shared" si="69"/>
        <v>0</v>
      </c>
      <c r="BQ43" s="440">
        <f>SUMIFS(QC_Status!AO13:AO872,QC_Status!E13:E872,Standards!B24,QC_Status!M13:M872,Standards!G4)</f>
        <v>0</v>
      </c>
      <c r="BR43" s="86" t="str">
        <f>IF(AS43=0," ",IF(Standards!Q64=" ",Standards!P64,))</f>
        <v xml:space="preserve"> </v>
      </c>
      <c r="BS43" s="86" t="str">
        <f>IF(BE43=0," ",IF(Standards!S64=" ",Standards!R64,))</f>
        <v xml:space="preserve"> </v>
      </c>
    </row>
    <row r="44" spans="1:73" s="49" customFormat="1" x14ac:dyDescent="0.2">
      <c r="A44" s="91"/>
      <c r="B44" s="91"/>
      <c r="C44" s="91"/>
      <c r="D44" s="91"/>
      <c r="E44" s="91"/>
      <c r="F44" s="99"/>
      <c r="G44" s="94"/>
      <c r="H44" s="91"/>
      <c r="I44" s="99"/>
      <c r="J44" s="91"/>
      <c r="K44" s="99"/>
      <c r="L44" s="91"/>
      <c r="M44" s="99"/>
      <c r="N44" s="91"/>
      <c r="O44" s="91"/>
      <c r="P44" s="91"/>
      <c r="Q44" s="91"/>
      <c r="R44" s="99"/>
      <c r="S44" s="94"/>
      <c r="T44" s="94"/>
      <c r="U44" s="99"/>
      <c r="V44" s="91"/>
      <c r="W44" s="99"/>
      <c r="X44" s="91"/>
      <c r="Y44" s="99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86">
        <v>8</v>
      </c>
      <c r="AO44" s="90">
        <f>QC_Status!E8</f>
        <v>2913</v>
      </c>
      <c r="AP44" s="308">
        <f>QC_Status!F8</f>
        <v>1</v>
      </c>
      <c r="AQ44" s="308">
        <f>'Er. Cd-Er. Cnt'!D27</f>
        <v>8</v>
      </c>
      <c r="AR44" s="86">
        <f>COUNTIFS(QC_Status!$E$13:$E$898,AQ44,QC_Status!$H$13:$H$898,"C")</f>
        <v>0</v>
      </c>
      <c r="AS44" s="86">
        <f>COUNTIFS(QC_Status!$E$13:$E$898,AQ44,QC_Status!$L$13:$L$898,"PQC",QC_Status!$M$13:$M$898,'quality analyst analysis'!$AP$35)</f>
        <v>0</v>
      </c>
      <c r="AT44" s="87">
        <f t="shared" si="70"/>
        <v>0</v>
      </c>
      <c r="AU44" s="88">
        <f>SUMIFS(QC_Status!$W$13:$W$898,QC_Status!$E$13:$E$898,AQ44,QC_Status!$L$13:$L$898,$AT$1,QC_Status!$M$13:$M$898,$AP$35)</f>
        <v>0</v>
      </c>
      <c r="AV44" s="88">
        <f>SUMIFS(QC_Status!$V$13:$V$898,QC_Status!$E$13:$E$898,AQ44,QC_Status!$L$13:$L$898,$AT$1,QC_Status!$M$13:$M$898,$AP$35)</f>
        <v>0</v>
      </c>
      <c r="AW44" s="87">
        <f t="shared" si="63"/>
        <v>0</v>
      </c>
      <c r="AX44" s="89">
        <f>COUNTIFS(QC_Status!$T$13:$T$898,$AX$2,QC_Status!$L$13:$L$898,$AT$1,QC_Status!$E$13:$E$898,'quality analyst analysis'!AQ44,QC_Status!$M$13:$M$898,$AP$35)</f>
        <v>0</v>
      </c>
      <c r="AY44" s="87">
        <f t="shared" si="71"/>
        <v>0</v>
      </c>
      <c r="AZ44" s="89">
        <f>COUNTIFS(QC_Status!$T$13:$T$898,$AZ$2,QC_Status!$L$13:$L$898,$AT$1,QC_Status!$E$13:$E$898,'quality analyst analysis'!AQ44,QC_Status!$M$13:$M$898,$AP$35)</f>
        <v>0</v>
      </c>
      <c r="BA44" s="87">
        <f t="shared" si="64"/>
        <v>0</v>
      </c>
      <c r="BB44" s="90">
        <f>SUMIFS('2D_LOG'!$BE$3:$BE$898,'2D_LOG'!$E$3:$E$898,AQ44,'2D_LOG'!$F$3:$F$898,$AT$1,'2D_LOG'!$G$3:$G$898,$AP$35)</f>
        <v>0</v>
      </c>
      <c r="BC44" s="90">
        <f>SUMIFS('2D_LOG'!$BF$3:$BF$898,'2D_LOG'!$E$3:$E$898,AQ44,'2D_LOG'!$F$3:$F$898,$AT$1,'2D_LOG'!$G$3:$G$898,$AP$35)</f>
        <v>0</v>
      </c>
      <c r="BD44" s="89">
        <f t="shared" si="65"/>
        <v>0</v>
      </c>
      <c r="BE44" s="86">
        <f>COUNTIFS(QC_Status!$E$13:$E$898,AQ44,QC_Status!$L$13:$L$898,$BG$1,QC_Status!$M$13:$M$898,'quality analyst analysis'!$AP$35)</f>
        <v>0</v>
      </c>
      <c r="BF44" s="87">
        <f t="shared" si="66"/>
        <v>0</v>
      </c>
      <c r="BG44" s="88">
        <f>SUMIFS(QC_Status!$W$13:$W$898,QC_Status!$E$13:$E$898,AQ44,QC_Status!$L$13:$L$898,$BG$1,QC_Status!$M$13:$M$898,$AP$35)</f>
        <v>0</v>
      </c>
      <c r="BH44" s="88">
        <f>SUMIFS(QC_Status!$V$13:$V$898,QC_Status!$E$13:$E$898,AQ44,QC_Status!$L$13:$L$898,$BG$1,QC_Status!$M$13:$M$898,$AP$35)</f>
        <v>0</v>
      </c>
      <c r="BI44" s="87">
        <f t="shared" si="62"/>
        <v>0</v>
      </c>
      <c r="BJ44" s="89">
        <f>COUNTIFS(QC_Status!$T$13:$T$898,$BJ$2,QC_Status!$L$13:$L$898,$BG$1,QC_Status!$E$13:$E$898,'quality analyst analysis'!AQ44,QC_Status!$M$13:$M$898,$AP$35)</f>
        <v>0</v>
      </c>
      <c r="BK44" s="87">
        <f t="shared" si="67"/>
        <v>0</v>
      </c>
      <c r="BL44" s="89">
        <f>COUNTIFS(QC_Status!$T$13:$T$898,$BL$2,QC_Status!$L$13:$L$898,$BG$1,QC_Status!$E$13:$E$898,'quality analyst analysis'!AQ44,QC_Status!$M$13:$M$898,$AP$35)</f>
        <v>0</v>
      </c>
      <c r="BM44" s="87">
        <f t="shared" si="68"/>
        <v>0</v>
      </c>
      <c r="BN44" s="90">
        <f>SUMIFS('2D_LOG'!$BE$3:$BE$898,'2D_LOG'!$E$3:$E$898,AQ44,'2D_LOG'!$F$3:$F$898,$BG$1,'2D_LOG'!$G$3:$G$898,$AP$35)</f>
        <v>0</v>
      </c>
      <c r="BO44" s="90">
        <f>SUMIFS('2D_LOG'!$BF$3:$BF$898,'2D_LOG'!$E$3:$E$898,AQ44,'2D_LOG'!$F$3:$F$898,$BG$1,'2D_LOG'!$G$3:$G$898,$AP$35)</f>
        <v>0</v>
      </c>
      <c r="BP44" s="89">
        <f t="shared" si="69"/>
        <v>0</v>
      </c>
      <c r="BQ44" s="440">
        <f>SUMIFS(QC_Status!AO13:AO873,QC_Status!E13:E873,Standards!B25,QC_Status!M13:M873,Standards!G4)</f>
        <v>0</v>
      </c>
      <c r="BR44" s="86" t="str">
        <f>IF(AS44=0," ",IF(Standards!Q65=" ",Standards!P65,))</f>
        <v xml:space="preserve"> </v>
      </c>
      <c r="BS44" s="86" t="str">
        <f>IF(BE44=0," ",IF(Standards!S65=" ",Standards!R65,))</f>
        <v xml:space="preserve"> </v>
      </c>
      <c r="BT44" s="91"/>
      <c r="BU44" s="286"/>
    </row>
    <row r="45" spans="1:73" s="50" customFormat="1" x14ac:dyDescent="0.2">
      <c r="A45" s="91"/>
      <c r="B45" s="91"/>
      <c r="C45" s="91"/>
      <c r="D45" s="91"/>
      <c r="E45" s="91"/>
      <c r="F45" s="99"/>
      <c r="G45" s="94"/>
      <c r="H45" s="91"/>
      <c r="I45" s="99"/>
      <c r="J45" s="91"/>
      <c r="K45" s="99"/>
      <c r="L45" s="91"/>
      <c r="M45" s="99"/>
      <c r="N45" s="91"/>
      <c r="O45" s="91"/>
      <c r="P45" s="91"/>
      <c r="Q45" s="91"/>
      <c r="R45" s="99"/>
      <c r="S45" s="94"/>
      <c r="T45" s="94"/>
      <c r="U45" s="99"/>
      <c r="V45" s="91"/>
      <c r="W45" s="99"/>
      <c r="X45" s="91"/>
      <c r="Y45" s="99"/>
      <c r="Z45" s="91"/>
      <c r="AA45" s="91"/>
      <c r="AB45" s="9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26"/>
      <c r="AN45" s="86">
        <v>9</v>
      </c>
      <c r="AO45" s="90">
        <f>QC_Status!E8</f>
        <v>2913</v>
      </c>
      <c r="AP45" s="308">
        <f>QC_Status!F8</f>
        <v>1</v>
      </c>
      <c r="AQ45" s="308">
        <f>'Er. Cd-Er. Cnt'!D28</f>
        <v>9</v>
      </c>
      <c r="AR45" s="86">
        <f>COUNTIFS(QC_Status!$E$13:$E$898,AQ45,QC_Status!$H$13:$H$898,"C")</f>
        <v>0</v>
      </c>
      <c r="AS45" s="86">
        <f>COUNTIFS(QC_Status!$E$13:$E$898,AQ45,QC_Status!$L$13:$L$898,"PQC",QC_Status!$M$13:$M$898,'quality analyst analysis'!$AP$35)</f>
        <v>0</v>
      </c>
      <c r="AT45" s="87">
        <f t="shared" si="70"/>
        <v>0</v>
      </c>
      <c r="AU45" s="88">
        <f>SUMIFS(QC_Status!$W$13:$W$898,QC_Status!$E$13:$E$898,AQ45,QC_Status!$L$13:$L$898,$AT$1,QC_Status!$M$13:$M$898,$AP$35)</f>
        <v>0</v>
      </c>
      <c r="AV45" s="88">
        <f>SUMIFS(QC_Status!$V$13:$V$898,QC_Status!$E$13:$E$898,AQ45,QC_Status!$L$13:$L$898,$AT$1,QC_Status!$M$13:$M$898,$AP$35)</f>
        <v>0</v>
      </c>
      <c r="AW45" s="87">
        <f t="shared" si="63"/>
        <v>0</v>
      </c>
      <c r="AX45" s="89">
        <f>COUNTIFS(QC_Status!$T$13:$T$898,$AX$2,QC_Status!$L$13:$L$898,$AT$1,QC_Status!$E$13:$E$898,'quality analyst analysis'!AQ45,QC_Status!$M$13:$M$898,$AP$35)</f>
        <v>0</v>
      </c>
      <c r="AY45" s="87">
        <f t="shared" si="71"/>
        <v>0</v>
      </c>
      <c r="AZ45" s="89">
        <f>COUNTIFS(QC_Status!$T$13:$T$898,$AZ$2,QC_Status!$L$13:$L$898,$AT$1,QC_Status!$E$13:$E$898,'quality analyst analysis'!AQ45,QC_Status!$M$13:$M$898,$AP$35)</f>
        <v>0</v>
      </c>
      <c r="BA45" s="87">
        <f t="shared" si="64"/>
        <v>0</v>
      </c>
      <c r="BB45" s="90">
        <f>SUMIFS('2D_LOG'!$BE$3:$BE$898,'2D_LOG'!$E$3:$E$898,AQ45,'2D_LOG'!$F$3:$F$898,$AT$1,'2D_LOG'!$G$3:$G$898,$AP$35)</f>
        <v>0</v>
      </c>
      <c r="BC45" s="90">
        <f>SUMIFS('2D_LOG'!$BF$3:$BF$898,'2D_LOG'!$E$3:$E$898,AQ45,'2D_LOG'!$F$3:$F$898,$AT$1,'2D_LOG'!$G$3:$G$898,$AP$35)</f>
        <v>0</v>
      </c>
      <c r="BD45" s="89">
        <f t="shared" si="65"/>
        <v>0</v>
      </c>
      <c r="BE45" s="86">
        <f>COUNTIFS(QC_Status!$E$13:$E$898,AQ45,QC_Status!$L$13:$L$898,$BG$1,QC_Status!$M$13:$M$898,'quality analyst analysis'!$AP$35)</f>
        <v>0</v>
      </c>
      <c r="BF45" s="87">
        <f t="shared" si="66"/>
        <v>0</v>
      </c>
      <c r="BG45" s="88">
        <f>SUMIFS(QC_Status!$W$13:$W$898,QC_Status!$E$13:$E$898,AQ45,QC_Status!$L$13:$L$898,$BG$1,QC_Status!$M$13:$M$898,$AP$35)</f>
        <v>0</v>
      </c>
      <c r="BH45" s="88">
        <f>SUMIFS(QC_Status!$V$13:$V$898,QC_Status!$E$13:$E$898,AQ45,QC_Status!$L$13:$L$898,$BG$1,QC_Status!$M$13:$M$898,$AP$35)</f>
        <v>0</v>
      </c>
      <c r="BI45" s="87">
        <f t="shared" si="62"/>
        <v>0</v>
      </c>
      <c r="BJ45" s="89">
        <f>COUNTIFS(QC_Status!$T$13:$T$898,$BJ$2,QC_Status!$L$13:$L$898,$BG$1,QC_Status!$E$13:$E$898,'quality analyst analysis'!AQ45,QC_Status!$M$13:$M$898,$AP$35)</f>
        <v>0</v>
      </c>
      <c r="BK45" s="87">
        <f t="shared" si="67"/>
        <v>0</v>
      </c>
      <c r="BL45" s="89">
        <f>COUNTIFS(QC_Status!$T$13:$T$898,$BL$2,QC_Status!$L$13:$L$898,$BG$1,QC_Status!$E$13:$E$898,'quality analyst analysis'!AQ45,QC_Status!$M$13:$M$898,$AP$35)</f>
        <v>0</v>
      </c>
      <c r="BM45" s="87">
        <f t="shared" si="68"/>
        <v>0</v>
      </c>
      <c r="BN45" s="90">
        <f>SUMIFS('2D_LOG'!$BE$3:$BE$898,'2D_LOG'!$E$3:$E$898,AQ45,'2D_LOG'!$F$3:$F$898,$BG$1,'2D_LOG'!$G$3:$G$898,$AP$35)</f>
        <v>0</v>
      </c>
      <c r="BO45" s="90">
        <f>SUMIFS('2D_LOG'!$BF$3:$BF$898,'2D_LOG'!$E$3:$E$898,AQ45,'2D_LOG'!$F$3:$F$898,$BG$1,'2D_LOG'!$G$3:$G$898,$AP$35)</f>
        <v>0</v>
      </c>
      <c r="BP45" s="89">
        <f t="shared" si="69"/>
        <v>0</v>
      </c>
      <c r="BQ45" s="440">
        <f>SUMIFS(QC_Status!AO13:AO874,QC_Status!E13:E874,Standards!B26,QC_Status!M13:M874,Standards!G4)</f>
        <v>0</v>
      </c>
      <c r="BR45" s="86" t="str">
        <f>IF(AS45=0," ",IF(Standards!Q66=" ",Standards!P66,))</f>
        <v xml:space="preserve"> </v>
      </c>
      <c r="BS45" s="86" t="str">
        <f>IF(BE45=0," ",IF(Standards!S66=" ",Standards!R66,))</f>
        <v xml:space="preserve"> </v>
      </c>
      <c r="BT45" s="91"/>
      <c r="BU45" s="91"/>
    </row>
    <row r="46" spans="1:73" x14ac:dyDescent="0.2">
      <c r="AN46" s="86">
        <v>10</v>
      </c>
      <c r="AO46" s="90">
        <f>QC_Status!E8</f>
        <v>2913</v>
      </c>
      <c r="AP46" s="308">
        <f>QC_Status!F8</f>
        <v>1</v>
      </c>
      <c r="AQ46" s="308">
        <f>'Er. Cd-Er. Cnt'!D29</f>
        <v>10</v>
      </c>
      <c r="AR46" s="86">
        <f>COUNTIFS(QC_Status!$E$13:$E$898,AQ46,QC_Status!$H$13:$H$898,"C")</f>
        <v>0</v>
      </c>
      <c r="AS46" s="86">
        <f>COUNTIFS(QC_Status!$E$13:$E$898,AQ46,QC_Status!$L$13:$L$898,"PQC",QC_Status!$M$13:$M$898,'quality analyst analysis'!$AP$35)</f>
        <v>0</v>
      </c>
      <c r="AT46" s="87">
        <f t="shared" si="70"/>
        <v>0</v>
      </c>
      <c r="AU46" s="88">
        <f>SUMIFS(QC_Status!$W$13:$W$898,QC_Status!$E$13:$E$898,AQ46,QC_Status!$L$13:$L$898,$AT$1,QC_Status!$M$13:$M$898,$AP$35)</f>
        <v>0</v>
      </c>
      <c r="AV46" s="88">
        <f>SUMIFS(QC_Status!$V$13:$V$898,QC_Status!$E$13:$E$898,AQ46,QC_Status!$L$13:$L$898,$AT$1,QC_Status!$M$13:$M$898,$AP$35)</f>
        <v>0</v>
      </c>
      <c r="AW46" s="87">
        <f t="shared" si="63"/>
        <v>0</v>
      </c>
      <c r="AX46" s="89">
        <f>COUNTIFS(QC_Status!$T$13:$T$898,$AX$2,QC_Status!$L$13:$L$898,$AT$1,QC_Status!$E$13:$E$898,'quality analyst analysis'!AQ46,QC_Status!$M$13:$M$898,$AP$35)</f>
        <v>0</v>
      </c>
      <c r="AY46" s="87">
        <f t="shared" si="71"/>
        <v>0</v>
      </c>
      <c r="AZ46" s="89">
        <f>COUNTIFS(QC_Status!$T$13:$T$898,$AZ$2,QC_Status!$L$13:$L$898,$AT$1,QC_Status!$E$13:$E$898,'quality analyst analysis'!AQ46,QC_Status!$M$13:$M$898,$AP$35)</f>
        <v>0</v>
      </c>
      <c r="BA46" s="87">
        <f t="shared" si="64"/>
        <v>0</v>
      </c>
      <c r="BB46" s="90">
        <f>SUMIFS('2D_LOG'!$BE$3:$BE$898,'2D_LOG'!$E$3:$E$898,AQ46,'2D_LOG'!$F$3:$F$898,$AT$1,'2D_LOG'!$G$3:$G$898,$AP$35)</f>
        <v>0</v>
      </c>
      <c r="BC46" s="90">
        <f>SUMIFS('2D_LOG'!$BF$3:$BF$898,'2D_LOG'!$E$3:$E$898,AQ46,'2D_LOG'!$F$3:$F$898,$AT$1,'2D_LOG'!$G$3:$G$898,$AP$35)</f>
        <v>0</v>
      </c>
      <c r="BD46" s="89">
        <f t="shared" si="65"/>
        <v>0</v>
      </c>
      <c r="BE46" s="86">
        <f>COUNTIFS(QC_Status!$E$13:$E$898,AQ46,QC_Status!$L$13:$L$898,$BG$1,QC_Status!$M$13:$M$898,'quality analyst analysis'!$AP$35)</f>
        <v>0</v>
      </c>
      <c r="BF46" s="87">
        <f t="shared" si="66"/>
        <v>0</v>
      </c>
      <c r="BG46" s="88">
        <f>SUMIFS(QC_Status!$W$13:$W$898,QC_Status!$E$13:$E$898,AQ46,QC_Status!$L$13:$L$898,$BG$1,QC_Status!$M$13:$M$898,$AP$35)</f>
        <v>0</v>
      </c>
      <c r="BH46" s="88">
        <f>SUMIFS(QC_Status!$V$13:$V$898,QC_Status!$E$13:$E$898,AQ46,QC_Status!$L$13:$L$898,$BG$1,QC_Status!$M$13:$M$898,$AP$35)</f>
        <v>0</v>
      </c>
      <c r="BI46" s="87">
        <f t="shared" si="62"/>
        <v>0</v>
      </c>
      <c r="BJ46" s="89">
        <f>COUNTIFS(QC_Status!$T$13:$T$898,$BJ$2,QC_Status!$L$13:$L$898,$BG$1,QC_Status!$E$13:$E$898,'quality analyst analysis'!AQ46,QC_Status!$M$13:$M$898,$AP$35)</f>
        <v>0</v>
      </c>
      <c r="BK46" s="87">
        <f t="shared" si="67"/>
        <v>0</v>
      </c>
      <c r="BL46" s="89">
        <f>COUNTIFS(QC_Status!$T$13:$T$898,$BL$2,QC_Status!$L$13:$L$898,$BG$1,QC_Status!$E$13:$E$898,'quality analyst analysis'!AQ46,QC_Status!$M$13:$M$898,$AP$35)</f>
        <v>0</v>
      </c>
      <c r="BM46" s="87">
        <f t="shared" si="68"/>
        <v>0</v>
      </c>
      <c r="BN46" s="90">
        <f>SUMIFS('2D_LOG'!$BE$3:$BE$898,'2D_LOG'!$E$3:$E$898,AQ46,'2D_LOG'!$F$3:$F$898,$BG$1,'2D_LOG'!$G$3:$G$898,$AP$35)</f>
        <v>0</v>
      </c>
      <c r="BO46" s="90">
        <f>SUMIFS('2D_LOG'!$BF$3:$BF$898,'2D_LOG'!$E$3:$E$898,AQ46,'2D_LOG'!$F$3:$F$898,$BG$1,'2D_LOG'!$G$3:$G$898,$AP$35)</f>
        <v>0</v>
      </c>
      <c r="BP46" s="89">
        <f t="shared" si="69"/>
        <v>0</v>
      </c>
      <c r="BQ46" s="440">
        <f>SUMIFS(QC_Status!AO13:AO875,QC_Status!E13:E875,Standards!B27,QC_Status!M13:M875,Standards!G4)</f>
        <v>0</v>
      </c>
      <c r="BR46" s="86" t="str">
        <f>IF(AS46=0," ",IF(Standards!Q67=" ",Standards!P67,))</f>
        <v xml:space="preserve"> </v>
      </c>
      <c r="BS46" s="86" t="str">
        <f>IF(BE46=0," ",IF(Standards!S67=" ",Standards!R67,))</f>
        <v xml:space="preserve"> </v>
      </c>
    </row>
    <row r="47" spans="1:73" x14ac:dyDescent="0.2">
      <c r="AN47" s="86">
        <v>11</v>
      </c>
      <c r="AO47" s="90">
        <f>QC_Status!E8</f>
        <v>2913</v>
      </c>
      <c r="AP47" s="308">
        <f>QC_Status!F8</f>
        <v>1</v>
      </c>
      <c r="AQ47" s="308">
        <f>'Er. Cd-Er. Cnt'!D30</f>
        <v>11</v>
      </c>
      <c r="AR47" s="86">
        <f>COUNTIFS(QC_Status!$E$13:$E$898,AQ47,QC_Status!$H$13:$H$898,"C")</f>
        <v>0</v>
      </c>
      <c r="AS47" s="86">
        <f>COUNTIFS(QC_Status!$E$13:$E$898,AQ47,QC_Status!$L$13:$L$898,"PQC",QC_Status!$M$13:$M$898,'quality analyst analysis'!$AP$35)</f>
        <v>0</v>
      </c>
      <c r="AT47" s="87">
        <f t="shared" si="70"/>
        <v>0</v>
      </c>
      <c r="AU47" s="88">
        <f>SUMIFS(QC_Status!$W$13:$W$898,QC_Status!$E$13:$E$898,AQ47,QC_Status!$L$13:$L$898,$AT$1,QC_Status!$M$13:$M$898,$AP$35)</f>
        <v>0</v>
      </c>
      <c r="AV47" s="88">
        <f>SUMIFS(QC_Status!$V$13:$V$898,QC_Status!$E$13:$E$898,AQ47,QC_Status!$L$13:$L$898,$AT$1,QC_Status!$M$13:$M$898,$AP$35)</f>
        <v>0</v>
      </c>
      <c r="AW47" s="87">
        <f t="shared" si="63"/>
        <v>0</v>
      </c>
      <c r="AX47" s="89">
        <f>COUNTIFS(QC_Status!$T$13:$T$898,$AX$2,QC_Status!$L$13:$L$898,$AT$1,QC_Status!$E$13:$E$898,'quality analyst analysis'!AQ47,QC_Status!$M$13:$M$898,$AP$35)</f>
        <v>0</v>
      </c>
      <c r="AY47" s="87">
        <f t="shared" si="71"/>
        <v>0</v>
      </c>
      <c r="AZ47" s="89">
        <f>COUNTIFS(QC_Status!$T$13:$T$898,$AZ$2,QC_Status!$L$13:$L$898,$AT$1,QC_Status!$E$13:$E$898,'quality analyst analysis'!AQ47,QC_Status!$M$13:$M$898,$AP$35)</f>
        <v>0</v>
      </c>
      <c r="BA47" s="87">
        <f t="shared" si="64"/>
        <v>0</v>
      </c>
      <c r="BB47" s="90">
        <f>SUMIFS('2D_LOG'!$BE$3:$BE$898,'2D_LOG'!$E$3:$E$898,AQ47,'2D_LOG'!$F$3:$F$898,$AT$1,'2D_LOG'!$G$3:$G$898,$AP$35)</f>
        <v>0</v>
      </c>
      <c r="BC47" s="90">
        <f>SUMIFS('2D_LOG'!$BF$3:$BF$898,'2D_LOG'!$E$3:$E$898,AQ47,'2D_LOG'!$F$3:$F$898,$AT$1,'2D_LOG'!$G$3:$G$898,$AP$35)</f>
        <v>0</v>
      </c>
      <c r="BD47" s="89">
        <f t="shared" si="65"/>
        <v>0</v>
      </c>
      <c r="BE47" s="86">
        <f>COUNTIFS(QC_Status!$E$13:$E$898,AQ47,QC_Status!$L$13:$L$898,$BG$1,QC_Status!$M$13:$M$898,'quality analyst analysis'!$AP$35)</f>
        <v>0</v>
      </c>
      <c r="BF47" s="87">
        <f t="shared" si="66"/>
        <v>0</v>
      </c>
      <c r="BG47" s="88">
        <f>SUMIFS(QC_Status!$W$13:$W$898,QC_Status!$E$13:$E$898,AQ47,QC_Status!$L$13:$L$898,$BG$1,QC_Status!$M$13:$M$898,$AP$35)</f>
        <v>0</v>
      </c>
      <c r="BH47" s="88">
        <f>SUMIFS(QC_Status!$V$13:$V$898,QC_Status!$E$13:$E$898,AQ47,QC_Status!$L$13:$L$898,$BG$1,QC_Status!$M$13:$M$898,$AP$35)</f>
        <v>0</v>
      </c>
      <c r="BI47" s="87">
        <f t="shared" si="62"/>
        <v>0</v>
      </c>
      <c r="BJ47" s="89">
        <f>COUNTIFS(QC_Status!$T$13:$T$898,$BJ$2,QC_Status!$L$13:$L$898,$BG$1,QC_Status!$E$13:$E$898,'quality analyst analysis'!AQ47,QC_Status!$M$13:$M$898,$AP$35)</f>
        <v>0</v>
      </c>
      <c r="BK47" s="87">
        <f t="shared" si="67"/>
        <v>0</v>
      </c>
      <c r="BL47" s="89">
        <f>COUNTIFS(QC_Status!$T$13:$T$898,$BL$2,QC_Status!$L$13:$L$898,$BG$1,QC_Status!$E$13:$E$898,'quality analyst analysis'!AQ47,QC_Status!$M$13:$M$898,$AP$35)</f>
        <v>0</v>
      </c>
      <c r="BM47" s="87">
        <f t="shared" si="68"/>
        <v>0</v>
      </c>
      <c r="BN47" s="90">
        <f>SUMIFS('2D_LOG'!$BE$3:$BE$898,'2D_LOG'!$E$3:$E$898,AQ47,'2D_LOG'!$F$3:$F$898,$BG$1,'2D_LOG'!$G$3:$G$898,$AP$35)</f>
        <v>0</v>
      </c>
      <c r="BO47" s="90">
        <f>SUMIFS('2D_LOG'!$BF$3:$BF$898,'2D_LOG'!$E$3:$E$898,AQ47,'2D_LOG'!$F$3:$F$898,$BG$1,'2D_LOG'!$G$3:$G$898,$AP$35)</f>
        <v>0</v>
      </c>
      <c r="BP47" s="89">
        <f t="shared" si="69"/>
        <v>0</v>
      </c>
      <c r="BQ47" s="440">
        <f>SUMIFS(QC_Status!AO13:AO876,QC_Status!E13:E876,Standards!B28,QC_Status!M13:M876,Standards!G4)</f>
        <v>0</v>
      </c>
      <c r="BR47" s="86" t="str">
        <f>IF(AS47=0," ",IF(Standards!Q68=" ",Standards!P68,))</f>
        <v xml:space="preserve"> </v>
      </c>
      <c r="BS47" s="86" t="str">
        <f>IF(BE47=0," ",IF(Standards!S68=" ",Standards!R68,))</f>
        <v xml:space="preserve"> </v>
      </c>
    </row>
    <row r="48" spans="1:73" ht="13.5" thickBot="1" x14ac:dyDescent="0.25">
      <c r="AN48" s="86">
        <v>12</v>
      </c>
      <c r="AO48" s="90">
        <f>QC_Status!E8</f>
        <v>2913</v>
      </c>
      <c r="AP48" s="308">
        <f>QC_Status!F8</f>
        <v>1</v>
      </c>
      <c r="AQ48" s="308">
        <f>'Er. Cd-Er. Cnt'!D31</f>
        <v>12</v>
      </c>
      <c r="AR48" s="86">
        <f>COUNTIFS(QC_Status!$E$13:$E$898,AQ48,QC_Status!$H$13:$H$898,"C")</f>
        <v>0</v>
      </c>
      <c r="AS48" s="86">
        <f>COUNTIFS(QC_Status!$E$13:$E$898,AQ48,QC_Status!$L$13:$L$898,"PQC",QC_Status!$M$13:$M$898,'quality analyst analysis'!$AP$35)</f>
        <v>0</v>
      </c>
      <c r="AT48" s="87">
        <f t="shared" si="70"/>
        <v>0</v>
      </c>
      <c r="AU48" s="88">
        <f>SUMIFS(QC_Status!$W$13:$W$898,QC_Status!$E$13:$E$898,AQ48,QC_Status!$L$13:$L$898,$AT$1,QC_Status!$M$13:$M$898,$AP$35)</f>
        <v>0</v>
      </c>
      <c r="AV48" s="88">
        <f>SUMIFS(QC_Status!$V$13:$V$898,QC_Status!$E$13:$E$898,AQ48,QC_Status!$L$13:$L$898,$AT$1,QC_Status!$M$13:$M$898,$AP$35)</f>
        <v>0</v>
      </c>
      <c r="AW48" s="87">
        <f t="shared" si="63"/>
        <v>0</v>
      </c>
      <c r="AX48" s="89">
        <f>COUNTIFS(QC_Status!$T$13:$T$898,$AX$2,QC_Status!$L$13:$L$898,$AT$1,QC_Status!$E$13:$E$898,'quality analyst analysis'!AQ48,QC_Status!$M$13:$M$898,$AP$35)</f>
        <v>0</v>
      </c>
      <c r="AY48" s="87">
        <f t="shared" si="71"/>
        <v>0</v>
      </c>
      <c r="AZ48" s="89">
        <f>COUNTIFS(QC_Status!$T$13:$T$898,$AZ$2,QC_Status!$L$13:$L$898,$AT$1,QC_Status!$E$13:$E$898,'quality analyst analysis'!AQ48,QC_Status!$M$13:$M$898,$AP$35)</f>
        <v>0</v>
      </c>
      <c r="BA48" s="87">
        <f t="shared" si="64"/>
        <v>0</v>
      </c>
      <c r="BB48" s="90">
        <f>SUMIFS('2D_LOG'!$BE$3:$BE$898,'2D_LOG'!$E$3:$E$898,AQ48,'2D_LOG'!$F$3:$F$898,$AT$1,'2D_LOG'!$G$3:$G$898,$AP$35)</f>
        <v>0</v>
      </c>
      <c r="BC48" s="90">
        <f>SUMIFS('2D_LOG'!$BF$3:$BF$898,'2D_LOG'!$E$3:$E$898,AQ48,'2D_LOG'!$F$3:$F$898,$AT$1,'2D_LOG'!$G$3:$G$898,$AP$35)</f>
        <v>0</v>
      </c>
      <c r="BD48" s="89">
        <f t="shared" si="65"/>
        <v>0</v>
      </c>
      <c r="BE48" s="86">
        <f>COUNTIFS(QC_Status!$E$13:$E$898,AQ48,QC_Status!$L$13:$L$898,$BG$1,QC_Status!$M$13:$M$898,'quality analyst analysis'!$AP$35)</f>
        <v>0</v>
      </c>
      <c r="BF48" s="87">
        <f t="shared" si="66"/>
        <v>0</v>
      </c>
      <c r="BG48" s="88">
        <f>SUMIFS(QC_Status!$W$13:$W$898,QC_Status!$E$13:$E$898,AQ48,QC_Status!$L$13:$L$898,$BG$1,QC_Status!$M$13:$M$898,$AP$35)</f>
        <v>0</v>
      </c>
      <c r="BH48" s="88">
        <f>SUMIFS(QC_Status!$V$13:$V$898,QC_Status!$E$13:$E$898,AQ48,QC_Status!$L$13:$L$898,$BG$1,QC_Status!$M$13:$M$898,$AP$35)</f>
        <v>0</v>
      </c>
      <c r="BI48" s="87">
        <f t="shared" si="62"/>
        <v>0</v>
      </c>
      <c r="BJ48" s="89">
        <f>COUNTIFS(QC_Status!$T$13:$T$898,$BJ$2,QC_Status!$L$13:$L$898,$BG$1,QC_Status!$E$13:$E$898,'quality analyst analysis'!AQ48,QC_Status!$M$13:$M$898,$AP$35)</f>
        <v>0</v>
      </c>
      <c r="BK48" s="87">
        <f t="shared" si="67"/>
        <v>0</v>
      </c>
      <c r="BL48" s="89">
        <f>COUNTIFS(QC_Status!$T$13:$T$898,$BL$2,QC_Status!$L$13:$L$898,$BG$1,QC_Status!$E$13:$E$898,'quality analyst analysis'!AQ48,QC_Status!$M$13:$M$898,$AP$35)</f>
        <v>0</v>
      </c>
      <c r="BM48" s="87">
        <f t="shared" si="68"/>
        <v>0</v>
      </c>
      <c r="BN48" s="90">
        <f>SUMIFS('2D_LOG'!$BE$3:$BE$898,'2D_LOG'!$E$3:$E$898,AQ48,'2D_LOG'!$F$3:$F$898,$BG$1,'2D_LOG'!$G$3:$G$898,$AP$35)</f>
        <v>0</v>
      </c>
      <c r="BO48" s="90">
        <f>SUMIFS('2D_LOG'!$BF$3:$BF$898,'2D_LOG'!$E$3:$E$898,AQ48,'2D_LOG'!$F$3:$F$898,$BG$1,'2D_LOG'!$G$3:$G$898,$AP$35)</f>
        <v>0</v>
      </c>
      <c r="BP48" s="89">
        <f t="shared" si="69"/>
        <v>0</v>
      </c>
      <c r="BQ48" s="440">
        <f>SUMIFS(QC_Status!AO13:AO877,QC_Status!E13:E877,Standards!B29,QC_Status!M13:M877,Standards!G4)</f>
        <v>0</v>
      </c>
      <c r="BR48" s="86" t="str">
        <f>IF(AS48=0," ",IF(Standards!Q69=" ",Standards!P69,))</f>
        <v xml:space="preserve"> </v>
      </c>
      <c r="BS48" s="86" t="str">
        <f>IF(BE48=0," ",IF(Standards!S69=" ",Standards!R69,))</f>
        <v xml:space="preserve"> </v>
      </c>
    </row>
    <row r="49" spans="1:73" ht="13.5" thickBot="1" x14ac:dyDescent="0.25">
      <c r="AM49" s="11"/>
      <c r="AN49" s="26"/>
      <c r="AP49" s="26"/>
      <c r="AQ49" s="26"/>
      <c r="AR49" s="93">
        <f>SUM(AR37:AR48)</f>
        <v>37</v>
      </c>
      <c r="AS49" s="93">
        <f>SUM(AS37:AS48)</f>
        <v>5</v>
      </c>
      <c r="AT49" s="140">
        <f>IF(AS49&gt;0,AS49/AR49,"0"%)</f>
        <v>0.13513513513513514</v>
      </c>
      <c r="AU49" s="96">
        <f>SUM(AU37:AU48)</f>
        <v>14.25</v>
      </c>
      <c r="AV49" s="96" t="e">
        <f>SUM(AV37:AV48)</f>
        <v>#NUM!</v>
      </c>
      <c r="AW49" s="269" t="e">
        <f t="shared" si="63"/>
        <v>#NUM!</v>
      </c>
      <c r="AX49" s="139">
        <f>SUM(AX37:AX48)</f>
        <v>5</v>
      </c>
      <c r="AY49" s="269">
        <f>IF(AS49&gt;0,AX49/AR49,0%)</f>
        <v>0.13513513513513514</v>
      </c>
      <c r="AZ49" s="139">
        <f>SUM(AZ37:AZ48)</f>
        <v>0</v>
      </c>
      <c r="BA49" s="269">
        <f t="shared" si="64"/>
        <v>0</v>
      </c>
      <c r="BB49" s="92">
        <f>SUM(BB37:BB48)</f>
        <v>25</v>
      </c>
      <c r="BC49" s="92">
        <f>SUM(BC37:BC48)</f>
        <v>0</v>
      </c>
      <c r="BD49" s="93">
        <f>SUM(BD37:BD48)</f>
        <v>25</v>
      </c>
      <c r="BE49" s="93">
        <f>SUM(BE37:BE48)</f>
        <v>0</v>
      </c>
      <c r="BF49" s="484">
        <f t="shared" ref="BF49" si="72">SUM(BF37:BF48)</f>
        <v>0</v>
      </c>
      <c r="BG49" s="93">
        <f t="shared" ref="BG49" si="73">SUM(BG37:BG48)</f>
        <v>0</v>
      </c>
      <c r="BH49" s="93">
        <f t="shared" ref="BH49" si="74">SUM(BH37:BH48)</f>
        <v>0</v>
      </c>
      <c r="BI49" s="484">
        <f t="shared" ref="BI49" si="75">SUM(BI37:BI48)</f>
        <v>0</v>
      </c>
      <c r="BJ49" s="93">
        <f t="shared" ref="BJ49" si="76">SUM(BJ37:BJ48)</f>
        <v>0</v>
      </c>
      <c r="BK49" s="484">
        <f t="shared" ref="BK49" si="77">SUM(BK37:BK48)</f>
        <v>0</v>
      </c>
      <c r="BL49" s="93">
        <f t="shared" ref="BL49" si="78">SUM(BL37:BL48)</f>
        <v>0</v>
      </c>
      <c r="BM49" s="484">
        <f t="shared" ref="BM49" si="79">SUM(BM37:BM48)</f>
        <v>0</v>
      </c>
      <c r="BN49" s="93">
        <f t="shared" ref="BN49" si="80">SUM(BN37:BN48)</f>
        <v>0</v>
      </c>
      <c r="BO49" s="93">
        <f t="shared" ref="BO49" si="81">SUM(BO37:BO48)</f>
        <v>0</v>
      </c>
      <c r="BP49" s="93">
        <f t="shared" ref="BP49" si="82">SUM(BP37:BP48)</f>
        <v>0</v>
      </c>
      <c r="BQ49" s="93">
        <f t="shared" ref="BQ49" si="83">SUM(BQ37:BQ48)</f>
        <v>0</v>
      </c>
      <c r="BR49" s="271" t="e">
        <f>IF(AS49=0," ",IF(AW49&lt;=20%,"Achieved",IF(AW49&gt;20%,"Not Achieved")))</f>
        <v>#NUM!</v>
      </c>
      <c r="BS49" s="270" t="str">
        <f>IF(BE49=0," ",IF(BI49&lt;=20%,"Achieved",IF(BI49&gt;20%,"Not Achieved")))</f>
        <v xml:space="preserve"> </v>
      </c>
    </row>
    <row r="50" spans="1:73" x14ac:dyDescent="0.2">
      <c r="AN50" s="16"/>
      <c r="AO50" s="16"/>
      <c r="AP50" s="382"/>
      <c r="AQ50" s="382"/>
      <c r="AR50" s="16"/>
      <c r="AS50" s="16"/>
      <c r="AT50" s="112"/>
      <c r="AU50" s="419"/>
      <c r="AV50" s="419"/>
      <c r="AW50" s="112"/>
      <c r="AX50" s="145"/>
      <c r="AY50" s="112"/>
      <c r="AZ50" s="145"/>
      <c r="BA50" s="112"/>
      <c r="BB50" s="420"/>
      <c r="BC50" s="420"/>
      <c r="BD50" s="145"/>
      <c r="BE50" s="16"/>
      <c r="BF50" s="112"/>
      <c r="BG50" s="419"/>
      <c r="BH50" s="419"/>
      <c r="BI50" s="112"/>
      <c r="BJ50" s="145"/>
      <c r="BK50" s="112"/>
      <c r="BL50" s="145"/>
      <c r="BM50" s="112"/>
      <c r="BN50" s="420"/>
      <c r="BO50" s="420"/>
      <c r="BP50" s="145"/>
      <c r="BQ50" s="420"/>
      <c r="BR50" s="16"/>
      <c r="BS50" s="16"/>
      <c r="BT50" s="144"/>
      <c r="BU50" s="144"/>
    </row>
    <row r="51" spans="1:73" ht="13.5" thickBot="1" x14ac:dyDescent="0.25">
      <c r="AN51" s="16"/>
      <c r="AO51" s="16"/>
      <c r="AP51" s="382"/>
      <c r="AQ51" s="382"/>
      <c r="AR51" s="16"/>
      <c r="AS51" s="16"/>
      <c r="AT51" s="112"/>
      <c r="AU51" s="419"/>
      <c r="AV51" s="419"/>
      <c r="AW51" s="112"/>
      <c r="AX51" s="145"/>
      <c r="AY51" s="112"/>
      <c r="AZ51" s="145"/>
      <c r="BA51" s="112"/>
      <c r="BB51" s="420"/>
      <c r="BC51" s="420"/>
      <c r="BD51" s="145"/>
      <c r="BE51" s="16"/>
      <c r="BF51" s="112"/>
      <c r="BG51" s="419"/>
      <c r="BH51" s="419"/>
      <c r="BI51" s="112"/>
      <c r="BJ51" s="145"/>
      <c r="BK51" s="112"/>
      <c r="BL51" s="145"/>
      <c r="BM51" s="112"/>
      <c r="BN51" s="420"/>
      <c r="BO51" s="420"/>
      <c r="BP51" s="145"/>
      <c r="BQ51" s="420"/>
      <c r="BR51" s="16"/>
      <c r="BS51" s="16"/>
      <c r="BT51" s="144"/>
      <c r="BU51" s="144"/>
    </row>
    <row r="52" spans="1:73" ht="13.5" thickBot="1" x14ac:dyDescent="0.25">
      <c r="AN52" s="49"/>
      <c r="AO52" s="392"/>
      <c r="AP52" s="521" t="str">
        <f>Standards!G5</f>
        <v>BNRH</v>
      </c>
      <c r="AQ52" s="522"/>
      <c r="AR52" s="522"/>
      <c r="AS52" s="523"/>
      <c r="AT52" s="518" t="s">
        <v>4</v>
      </c>
      <c r="AU52" s="519"/>
      <c r="AV52" s="519"/>
      <c r="AW52" s="519"/>
      <c r="AX52" s="519"/>
      <c r="AY52" s="519"/>
      <c r="AZ52" s="519"/>
      <c r="BA52" s="519"/>
      <c r="BB52" s="519"/>
      <c r="BC52" s="519"/>
      <c r="BD52" s="519"/>
      <c r="BE52" s="519"/>
      <c r="BF52" s="520"/>
      <c r="BG52" s="527" t="s">
        <v>5</v>
      </c>
      <c r="BH52" s="528"/>
      <c r="BI52" s="528"/>
      <c r="BJ52" s="528"/>
      <c r="BK52" s="528"/>
      <c r="BL52" s="528"/>
      <c r="BM52" s="528"/>
      <c r="BN52" s="528"/>
      <c r="BO52" s="528"/>
      <c r="BP52" s="528"/>
      <c r="BQ52" s="528"/>
      <c r="BR52" s="528"/>
      <c r="BS52" s="528"/>
      <c r="BT52" s="528"/>
      <c r="BU52" s="529"/>
    </row>
    <row r="53" spans="1:73" ht="67.5" x14ac:dyDescent="0.2">
      <c r="AN53" s="102" t="s">
        <v>108</v>
      </c>
      <c r="AO53" s="439" t="s">
        <v>2</v>
      </c>
      <c r="AP53" s="103" t="s">
        <v>97</v>
      </c>
      <c r="AQ53" s="57" t="s">
        <v>98</v>
      </c>
      <c r="AR53" s="104" t="s">
        <v>101</v>
      </c>
      <c r="AS53" s="105" t="s">
        <v>102</v>
      </c>
      <c r="AT53" s="107" t="s">
        <v>103</v>
      </c>
      <c r="AU53" s="107" t="s">
        <v>104</v>
      </c>
      <c r="AV53" s="107" t="s">
        <v>105</v>
      </c>
      <c r="AW53" s="107" t="s">
        <v>103</v>
      </c>
      <c r="AX53" s="108" t="s">
        <v>16</v>
      </c>
      <c r="AY53" s="107" t="s">
        <v>103</v>
      </c>
      <c r="AZ53" s="109" t="s">
        <v>24</v>
      </c>
      <c r="BA53" s="107" t="s">
        <v>103</v>
      </c>
      <c r="BB53" s="107" t="s">
        <v>145</v>
      </c>
      <c r="BC53" s="107" t="s">
        <v>146</v>
      </c>
      <c r="BD53" s="110" t="s">
        <v>109</v>
      </c>
      <c r="BE53" s="345" t="s">
        <v>107</v>
      </c>
      <c r="BF53" s="310" t="s">
        <v>103</v>
      </c>
      <c r="BG53" s="347" t="s">
        <v>104</v>
      </c>
      <c r="BH53" s="347" t="s">
        <v>105</v>
      </c>
      <c r="BI53" s="347" t="s">
        <v>103</v>
      </c>
      <c r="BJ53" s="349" t="s">
        <v>16</v>
      </c>
      <c r="BK53" s="347" t="s">
        <v>103</v>
      </c>
      <c r="BL53" s="350" t="s">
        <v>24</v>
      </c>
      <c r="BM53" s="347" t="s">
        <v>103</v>
      </c>
      <c r="BN53" s="351" t="s">
        <v>145</v>
      </c>
      <c r="BO53" s="351" t="s">
        <v>147</v>
      </c>
      <c r="BP53" s="421" t="s">
        <v>109</v>
      </c>
      <c r="BQ53" s="205" t="s">
        <v>142</v>
      </c>
      <c r="BR53" s="205" t="s">
        <v>160</v>
      </c>
      <c r="BS53" s="205" t="s">
        <v>159</v>
      </c>
      <c r="BT53" s="50"/>
      <c r="BU53" s="50"/>
    </row>
    <row r="54" spans="1:73" x14ac:dyDescent="0.2">
      <c r="AN54" s="86">
        <v>1</v>
      </c>
      <c r="AO54" s="90">
        <f>QC_Status!E8</f>
        <v>2913</v>
      </c>
      <c r="AP54" s="308">
        <f>QC_Status!F8</f>
        <v>1</v>
      </c>
      <c r="AQ54" s="308">
        <f>'Er. Cd-Er. Cnt'!D20</f>
        <v>1</v>
      </c>
      <c r="AR54" s="86">
        <f>COUNTIFS(QC_Status!$E$13:$E$898,AQ54,QC_Status!$H$13:$H$898,"C")</f>
        <v>37</v>
      </c>
      <c r="AS54" s="86">
        <f>COUNTIFS(QC_Status!$E$13:$E$898,AQ54,QC_Status!$L$13:$L$898,"PQC",QC_Status!$M$13:$M$898,'quality analyst analysis'!$AP$52)</f>
        <v>0</v>
      </c>
      <c r="AT54" s="87">
        <f>IF(AS54&gt;0,AS54/AR54,0%)</f>
        <v>0</v>
      </c>
      <c r="AU54" s="88">
        <f>SUMIFS(QC_Status!$W$13:$W$898,QC_Status!$E$13:$E$898,AQ54,QC_Status!$L$13:$L$898,$AT$1,QC_Status!$M$13:$M$898,$AP$52)</f>
        <v>0</v>
      </c>
      <c r="AV54" s="88">
        <f>SUMIFS(QC_Status!$V$13:$V$898,QC_Status!$E$13:$E$898,AQ54,QC_Status!$L$13:$L$898,$AT$1,QC_Status!$M$13:$M$898,$AP$52)</f>
        <v>0</v>
      </c>
      <c r="AW54" s="87">
        <f>IF(AU54&gt;0,1-(AU54/AV54),0%)</f>
        <v>0</v>
      </c>
      <c r="AX54" s="89">
        <f>COUNTIFS(QC_Status!$T$13:$T$898,$AX$2,QC_Status!$L$13:$L$898,$AT$1,QC_Status!$E$13:$E$898,'quality analyst analysis'!AQ54,QC_Status!$M$13:$M$898,$AP$52)</f>
        <v>0</v>
      </c>
      <c r="AY54" s="87">
        <f>IF(AS54&gt;0,AX54/AR54,0%)</f>
        <v>0</v>
      </c>
      <c r="AZ54" s="89">
        <f>COUNTIFS(QC_Status!$T$13:$T$898,$AZ$2,QC_Status!$L$13:$L$898,$AT$1,QC_Status!$E$13:$E$898,'quality analyst analysis'!AQ54,QC_Status!$M$13:$M$898,$AP$52)</f>
        <v>0</v>
      </c>
      <c r="BA54" s="87">
        <f>IF(AS54&gt;0,AZ54/AR54,0%)</f>
        <v>0</v>
      </c>
      <c r="BB54" s="90">
        <f>SUMIFS('2D_LOG'!$BE$3:$BE$898,'2D_LOG'!$E$3:$E$898,AQ54,'2D_LOG'!$F$3:$F$898,$AT$1,'2D_LOG'!$G$3:$G$898,$AP$52)</f>
        <v>0</v>
      </c>
      <c r="BC54" s="90">
        <f>SUMIFS('2D_LOG'!$BF$3:$BF$898,'2D_LOG'!$E$3:$E$898,AQ54,'2D_LOG'!$F$3:$F$898,$AT$1,'2D_LOG'!$G$3:$G$898,$AP$52)</f>
        <v>0</v>
      </c>
      <c r="BD54" s="89">
        <f>SUM(BB54:BC54)</f>
        <v>0</v>
      </c>
      <c r="BE54" s="86">
        <f>COUNTIFS(QC_Status!$E$13:$E$898,AQ54,QC_Status!$L$13:$L$898,$BG$1,QC_Status!$M$13:$M$898,'quality analyst analysis'!$AP$52)</f>
        <v>0</v>
      </c>
      <c r="BF54" s="87">
        <f>IF(BE54&gt;0,BE54/AR54,0%)</f>
        <v>0</v>
      </c>
      <c r="BG54" s="88">
        <f>SUMIFS(QC_Status!$W$13:$W$898,QC_Status!$E$13:$E$898,AQ54,QC_Status!$L$13:$L$898,$BG$1,QC_Status!$M$13:$M$898,$AP$52)</f>
        <v>0</v>
      </c>
      <c r="BH54" s="88">
        <f>SUMIFS(QC_Status!$V$13:$V$898,QC_Status!$E$13:$E$898,AQ54,QC_Status!$L$13:$L$898,$BG$1,QC_Status!$M$13:$M$898,$AP$52)</f>
        <v>0</v>
      </c>
      <c r="BI54" s="87">
        <f t="shared" ref="BI54:BI65" si="84">IF(BG54&gt;0,1-(BG54/BH54),0%)</f>
        <v>0</v>
      </c>
      <c r="BJ54" s="89">
        <f>COUNTIFS(QC_Status!$T$13:$T$898,$BJ$2,QC_Status!$L$13:$L$898,$BG$1,QC_Status!$E$13:$E$898,'quality analyst analysis'!AQ54,QC_Status!$M$13:$M$898,$AP$52)</f>
        <v>0</v>
      </c>
      <c r="BK54" s="87">
        <f>IF(BE54&gt;0,BJ54/AR54,0%)</f>
        <v>0</v>
      </c>
      <c r="BL54" s="89">
        <f>COUNTIFS(QC_Status!$T$13:$T$898,$BL$2,QC_Status!$L$13:$L$898,$BG$1,QC_Status!$E$13:$E$898,'quality analyst analysis'!AQ54,QC_Status!$M$13:$M$898,$AP$52)</f>
        <v>0</v>
      </c>
      <c r="BM54" s="87">
        <f>IF(BE54&gt;0,BL54/AR54,0%)</f>
        <v>0</v>
      </c>
      <c r="BN54" s="90">
        <f>SUMIFS('2D_LOG'!$BE$3:$BE$898,'2D_LOG'!$E$3:$E$898,AQ54,'2D_LOG'!$F$3:$F$898,$BG$1,'2D_LOG'!$G$3:$G$898,$AP$52)</f>
        <v>0</v>
      </c>
      <c r="BO54" s="90">
        <f>SUMIFS('2D_LOG'!$BF$3:$BF$898,'2D_LOG'!$E$3:$E$898,AQ54,'2D_LOG'!$F$3:$F$898,$BG$1,'2D_LOG'!$G$3:$G$898,$AP$52)</f>
        <v>0</v>
      </c>
      <c r="BP54" s="89">
        <f>SUM(BN54:BO54)</f>
        <v>0</v>
      </c>
      <c r="BQ54" s="440">
        <f>SUMIFS(QC_Status!AO13:AO872,QC_Status!E13:E872,Standards!B18,QC_Status!M13:M872,Standards!G5)</f>
        <v>0</v>
      </c>
      <c r="BR54" s="86" t="str">
        <f>IF(AS54=0," ",IF(Standards!Q72=" ",Standards!P72,))</f>
        <v xml:space="preserve"> </v>
      </c>
      <c r="BS54" s="86" t="str">
        <f>IF(BE54=0," ",IF(Standards!S72=" ",Standards!R72,))</f>
        <v xml:space="preserve"> </v>
      </c>
    </row>
    <row r="55" spans="1:73" x14ac:dyDescent="0.2">
      <c r="AN55" s="86">
        <v>2</v>
      </c>
      <c r="AO55" s="90">
        <f>QC_Status!E8</f>
        <v>2913</v>
      </c>
      <c r="AP55" s="308">
        <f>QC_Status!F8</f>
        <v>1</v>
      </c>
      <c r="AQ55" s="308">
        <f>'Er. Cd-Er. Cnt'!D21</f>
        <v>2</v>
      </c>
      <c r="AR55" s="86">
        <f>COUNTIFS(QC_Status!$E$13:$E$898,AQ55,QC_Status!$H$13:$H$898,"C")</f>
        <v>0</v>
      </c>
      <c r="AS55" s="86">
        <f>COUNTIFS(QC_Status!$E$13:$E$898,AQ55,QC_Status!$L$13:$L$898,"PQC",QC_Status!$M$13:$M$898,'quality analyst analysis'!$AP$52)</f>
        <v>0</v>
      </c>
      <c r="AT55" s="87">
        <f>IF(AS55&gt;0,AS55/AR55,0%)</f>
        <v>0</v>
      </c>
      <c r="AU55" s="88">
        <f>SUMIFS(QC_Status!$W$13:$W$898,QC_Status!$E$13:$E$898,AQ55,QC_Status!$L$13:$L$898,$AT$1,QC_Status!$M$13:$M$898,$AP$52)</f>
        <v>0</v>
      </c>
      <c r="AV55" s="88">
        <f>SUMIFS(QC_Status!$V$13:$V$898,QC_Status!$E$13:$E$898,AQ55,QC_Status!$L$13:$L$898,$AT$1,QC_Status!$M$13:$M$898,$AP$52)</f>
        <v>0</v>
      </c>
      <c r="AW55" s="87">
        <f t="shared" ref="AW55:AW66" si="85">IF(AU55&gt;0,1-(AU55/AV55),0%)</f>
        <v>0</v>
      </c>
      <c r="AX55" s="89">
        <f>COUNTIFS(QC_Status!$T$13:$T$898,$AX$2,QC_Status!$L$13:$L$898,$AT$1,QC_Status!$E$13:$E$898,'quality analyst analysis'!AQ55,QC_Status!$M$13:$M$898,$AP$52)</f>
        <v>0</v>
      </c>
      <c r="AY55" s="87">
        <f>IF(AS55&gt;0,AX55/AR55,0%)</f>
        <v>0</v>
      </c>
      <c r="AZ55" s="89">
        <f>COUNTIFS(QC_Status!$T$13:$T$898,$AZ$2,QC_Status!$L$13:$L$898,$AT$1,QC_Status!$E$13:$E$898,'quality analyst analysis'!AQ55,QC_Status!$M$13:$M$898,$AP$52)</f>
        <v>0</v>
      </c>
      <c r="BA55" s="87">
        <f t="shared" ref="BA55:BA66" si="86">IF(AS55&gt;0,AZ55/AR55,0%)</f>
        <v>0</v>
      </c>
      <c r="BB55" s="90">
        <f>SUMIFS('2D_LOG'!$BE$3:$BE$898,'2D_LOG'!$E$3:$E$898,AQ55,'2D_LOG'!$F$3:$F$898,$AT$1,'2D_LOG'!$G$3:$G$898,$AP$52)</f>
        <v>0</v>
      </c>
      <c r="BC55" s="90">
        <f>SUMIFS('2D_LOG'!$BF$3:$BF$898,'2D_LOG'!$E$3:$E$898,AQ55,'2D_LOG'!$F$3:$F$898,$AT$1,'2D_LOG'!$G$3:$G$898,$AP$52)</f>
        <v>0</v>
      </c>
      <c r="BD55" s="89">
        <f t="shared" ref="BD55:BD65" si="87">SUM(BB55:BC55)</f>
        <v>0</v>
      </c>
      <c r="BE55" s="86">
        <f>COUNTIFS(QC_Status!$E$13:$E$898,AQ55,QC_Status!$L$13:$L$898,$BG$1,QC_Status!$M$13:$M$898,'quality analyst analysis'!$AP$52)</f>
        <v>0</v>
      </c>
      <c r="BF55" s="87">
        <f t="shared" ref="BF55:BF65" si="88">IF(BE55&gt;0,BE55/AR55,0%)</f>
        <v>0</v>
      </c>
      <c r="BG55" s="88">
        <f>SUMIFS(QC_Status!$W$13:$W$898,QC_Status!$E$13:$E$898,AQ55,QC_Status!$L$13:$L$898,$BG$1,QC_Status!$M$13:$M$898,$AP$52)</f>
        <v>0</v>
      </c>
      <c r="BH55" s="88">
        <f>SUMIFS(QC_Status!$V$13:$V$898,QC_Status!$E$13:$E$898,AQ55,QC_Status!$L$13:$L$898,$BG$1,QC_Status!$M$13:$M$898,$AP$52)</f>
        <v>0</v>
      </c>
      <c r="BI55" s="87">
        <f t="shared" si="84"/>
        <v>0</v>
      </c>
      <c r="BJ55" s="89">
        <f>COUNTIFS(QC_Status!$T$13:$T$898,$BJ$2,QC_Status!$L$13:$L$898,$BG$1,QC_Status!$E$13:$E$898,'quality analyst analysis'!AQ55,QC_Status!$M$13:$M$898,$AP$52)</f>
        <v>0</v>
      </c>
      <c r="BK55" s="87">
        <f t="shared" ref="BK55:BK65" si="89">IF(BE55&gt;0,BJ55/AR55,0%)</f>
        <v>0</v>
      </c>
      <c r="BL55" s="89">
        <f>COUNTIFS(QC_Status!$T$13:$T$898,$BL$2,QC_Status!$L$13:$L$898,$BG$1,QC_Status!$E$13:$E$898,'quality analyst analysis'!AQ55,QC_Status!$M$13:$M$898,$AP$52)</f>
        <v>0</v>
      </c>
      <c r="BM55" s="87">
        <f t="shared" ref="BM55:BM65" si="90">IF(BE55&gt;0,BL55/AR55,0%)</f>
        <v>0</v>
      </c>
      <c r="BN55" s="90">
        <f>SUMIFS('2D_LOG'!$BE$3:$BE$898,'2D_LOG'!$E$3:$E$898,AQ55,'2D_LOG'!$F$3:$F$898,$BG$1,'2D_LOG'!$G$3:$G$898,$AP$52)</f>
        <v>0</v>
      </c>
      <c r="BO55" s="90">
        <f>SUMIFS('2D_LOG'!$BF$3:$BF$898,'2D_LOG'!$E$3:$E$898,AQ55,'2D_LOG'!$F$3:$F$898,$BG$1,'2D_LOG'!$G$3:$G$898,$AP$52)</f>
        <v>0</v>
      </c>
      <c r="BP55" s="89">
        <f t="shared" ref="BP55:BP65" si="91">SUM(BN55:BO55)</f>
        <v>0</v>
      </c>
      <c r="BQ55" s="440">
        <f>SUMIFS(QC_Status!AO13:AO872,QC_Status!E13:E872,Standards!B19,QC_Status!M13:M872,Standards!G5)</f>
        <v>0</v>
      </c>
      <c r="BR55" s="86" t="str">
        <f>IF(AS55=0," ",IF(Standards!Q73=" ",Standards!P73,))</f>
        <v xml:space="preserve"> </v>
      </c>
      <c r="BS55" s="86" t="str">
        <f>IF(BE55=0," ",IF(Standards!S73=" ",Standards!R73,))</f>
        <v xml:space="preserve"> </v>
      </c>
    </row>
    <row r="56" spans="1:73" x14ac:dyDescent="0.2">
      <c r="AN56" s="86">
        <v>3</v>
      </c>
      <c r="AO56" s="90">
        <f>QC_Status!E8</f>
        <v>2913</v>
      </c>
      <c r="AP56" s="308">
        <f>QC_Status!F8</f>
        <v>1</v>
      </c>
      <c r="AQ56" s="308">
        <f>'Er. Cd-Er. Cnt'!D22</f>
        <v>3</v>
      </c>
      <c r="AR56" s="86">
        <f>COUNTIFS(QC_Status!$E$13:$E$898,AQ56,QC_Status!$H$13:$H$898,"C")</f>
        <v>0</v>
      </c>
      <c r="AS56" s="86">
        <f>COUNTIFS(QC_Status!$E$13:$E$898,AQ56,QC_Status!$L$13:$L$898,"PQC",QC_Status!$M$13:$M$898,'quality analyst analysis'!$AP$52)</f>
        <v>0</v>
      </c>
      <c r="AT56" s="87">
        <f t="shared" ref="AT56:AT65" si="92">IF(AS56&gt;0,AS56/AR56,0%)</f>
        <v>0</v>
      </c>
      <c r="AU56" s="88">
        <f>SUMIFS(QC_Status!$W$13:$W$898,QC_Status!$E$13:$E$898,AQ56,QC_Status!$L$13:$L$898,$AT$1,QC_Status!$M$13:$M$898,$AP$52)</f>
        <v>0</v>
      </c>
      <c r="AV56" s="88">
        <f>SUMIFS(QC_Status!$V$13:$V$898,QC_Status!$E$13:$E$898,AQ56,QC_Status!$L$13:$L$898,$AT$1,QC_Status!$M$13:$M$898,$AP$52)</f>
        <v>0</v>
      </c>
      <c r="AW56" s="87">
        <f t="shared" si="85"/>
        <v>0</v>
      </c>
      <c r="AX56" s="89">
        <f>COUNTIFS(QC_Status!$T$13:$T$898,$AX$2,QC_Status!$L$13:$L$898,$AT$1,QC_Status!$E$13:$E$898,'quality analyst analysis'!AQ56,QC_Status!$M$13:$M$898,$AP$52)</f>
        <v>0</v>
      </c>
      <c r="AY56" s="87">
        <f t="shared" ref="AY56:AY65" si="93">IF(AS56&gt;0,AX56/AR56,0%)</f>
        <v>0</v>
      </c>
      <c r="AZ56" s="89">
        <f>COUNTIFS(QC_Status!$T$13:$T$898,$AZ$2,QC_Status!$L$13:$L$898,$AT$1,QC_Status!$E$13:$E$898,'quality analyst analysis'!AQ56,QC_Status!$M$13:$M$898,$AP$52)</f>
        <v>0</v>
      </c>
      <c r="BA56" s="87">
        <f t="shared" si="86"/>
        <v>0</v>
      </c>
      <c r="BB56" s="90">
        <f>SUMIFS('2D_LOG'!$BE$3:$BE$898,'2D_LOG'!$E$3:$E$898,AQ56,'2D_LOG'!$F$3:$F$898,$AT$1,'2D_LOG'!$G$3:$G$898,$AP$52)</f>
        <v>0</v>
      </c>
      <c r="BC56" s="90">
        <f>SUMIFS('2D_LOG'!$BF$3:$BF$898,'2D_LOG'!$E$3:$E$898,AQ56,'2D_LOG'!$F$3:$F$898,$AT$1,'2D_LOG'!$G$3:$G$898,$AP$52)</f>
        <v>0</v>
      </c>
      <c r="BD56" s="89">
        <f t="shared" si="87"/>
        <v>0</v>
      </c>
      <c r="BE56" s="86">
        <f>COUNTIFS(QC_Status!$E$13:$E$898,AQ56,QC_Status!$L$13:$L$898,$BG$1,QC_Status!$M$13:$M$898,'quality analyst analysis'!$AP$52)</f>
        <v>0</v>
      </c>
      <c r="BF56" s="87">
        <f t="shared" si="88"/>
        <v>0</v>
      </c>
      <c r="BG56" s="88">
        <f>SUMIFS(QC_Status!$W$13:$W$898,QC_Status!$E$13:$E$898,AQ56,QC_Status!$L$13:$L$898,$BG$1,QC_Status!$M$13:$M$898,$AP$52)</f>
        <v>0</v>
      </c>
      <c r="BH56" s="88">
        <f>SUMIFS(QC_Status!$V$13:$V$898,QC_Status!$E$13:$E$898,AQ56,QC_Status!$L$13:$L$898,$BG$1,QC_Status!$M$13:$M$898,$AP$52)</f>
        <v>0</v>
      </c>
      <c r="BI56" s="87">
        <f t="shared" si="84"/>
        <v>0</v>
      </c>
      <c r="BJ56" s="89">
        <f>COUNTIFS(QC_Status!$T$13:$T$898,$BJ$2,QC_Status!$L$13:$L$898,$BG$1,QC_Status!$E$13:$E$898,'quality analyst analysis'!AQ56,QC_Status!$M$13:$M$898,$AP$52)</f>
        <v>0</v>
      </c>
      <c r="BK56" s="87">
        <f t="shared" si="89"/>
        <v>0</v>
      </c>
      <c r="BL56" s="89">
        <f>COUNTIFS(QC_Status!$T$13:$T$898,$BL$2,QC_Status!$L$13:$L$898,$BG$1,QC_Status!$E$13:$E$898,'quality analyst analysis'!AQ56,QC_Status!$M$13:$M$898,$AP$52)</f>
        <v>0</v>
      </c>
      <c r="BM56" s="87">
        <f t="shared" si="90"/>
        <v>0</v>
      </c>
      <c r="BN56" s="90">
        <f>SUMIFS('2D_LOG'!$BE$3:$BE$898,'2D_LOG'!$E$3:$E$898,AQ56,'2D_LOG'!$F$3:$F$898,$BG$1,'2D_LOG'!$G$3:$G$898,$AP$52)</f>
        <v>0</v>
      </c>
      <c r="BO56" s="90">
        <f>SUMIFS('2D_LOG'!$BF$3:$BF$898,'2D_LOG'!$E$3:$E$898,AQ56,'2D_LOG'!$F$3:$F$898,$BG$1,'2D_LOG'!$G$3:$G$898,$AP$52)</f>
        <v>0</v>
      </c>
      <c r="BP56" s="89">
        <f t="shared" si="91"/>
        <v>0</v>
      </c>
      <c r="BQ56" s="440">
        <f>SUMIFS(QC_Status!AO13:AO872,QC_Status!E13:E872,Standards!B20,QC_Status!M13:M872,Standards!G5)</f>
        <v>0</v>
      </c>
      <c r="BR56" s="86" t="str">
        <f>IF(AS56=0," ",IF(Standards!Q74=" ",Standards!P74,))</f>
        <v xml:space="preserve"> </v>
      </c>
      <c r="BS56" s="86" t="str">
        <f>IF(BE56=0," ",IF(Standards!S74=" ",Standards!R74,))</f>
        <v xml:space="preserve"> </v>
      </c>
    </row>
    <row r="57" spans="1:73" x14ac:dyDescent="0.2">
      <c r="AN57" s="86">
        <v>4</v>
      </c>
      <c r="AO57" s="90">
        <f>QC_Status!E8</f>
        <v>2913</v>
      </c>
      <c r="AP57" s="308">
        <f>QC_Status!F8</f>
        <v>1</v>
      </c>
      <c r="AQ57" s="308">
        <f>'Er. Cd-Er. Cnt'!D23</f>
        <v>4</v>
      </c>
      <c r="AR57" s="86">
        <f>COUNTIFS(QC_Status!$E$13:$E$898,AQ57,QC_Status!$H$13:$H$898,"C")</f>
        <v>0</v>
      </c>
      <c r="AS57" s="86">
        <f>COUNTIFS(QC_Status!$E$13:$E$898,AQ57,QC_Status!$L$13:$L$898,"PQC",QC_Status!$M$13:$M$898,'quality analyst analysis'!$AP$52)</f>
        <v>0</v>
      </c>
      <c r="AT57" s="87">
        <f t="shared" si="92"/>
        <v>0</v>
      </c>
      <c r="AU57" s="88">
        <f>SUMIFS(QC_Status!$W$13:$W$898,QC_Status!$E$13:$E$898,AQ57,QC_Status!$L$13:$L$898,$AT$1,QC_Status!$M$13:$M$898,$AP$52)</f>
        <v>0</v>
      </c>
      <c r="AV57" s="88">
        <f>SUMIFS(QC_Status!$V$13:$V$898,QC_Status!$E$13:$E$898,AQ57,QC_Status!$L$13:$L$898,$AT$1,QC_Status!$M$13:$M$898,$AP$52)</f>
        <v>0</v>
      </c>
      <c r="AW57" s="87">
        <f t="shared" si="85"/>
        <v>0</v>
      </c>
      <c r="AX57" s="89">
        <f>COUNTIFS(QC_Status!$T$13:$T$898,$AX$2,QC_Status!$L$13:$L$898,$AT$1,QC_Status!$E$13:$E$898,'quality analyst analysis'!AQ57,QC_Status!$M$13:$M$898,$AP$52)</f>
        <v>0</v>
      </c>
      <c r="AY57" s="87">
        <f t="shared" si="93"/>
        <v>0</v>
      </c>
      <c r="AZ57" s="89">
        <f>COUNTIFS(QC_Status!$T$13:$T$898,$AZ$2,QC_Status!$L$13:$L$898,$AT$1,QC_Status!$E$13:$E$898,'quality analyst analysis'!AQ57,QC_Status!$M$13:$M$898,$AP$52)</f>
        <v>0</v>
      </c>
      <c r="BA57" s="87">
        <f t="shared" si="86"/>
        <v>0</v>
      </c>
      <c r="BB57" s="90">
        <f>SUMIFS('2D_LOG'!$BE$3:$BE$898,'2D_LOG'!$E$3:$E$898,AQ57,'2D_LOG'!$F$3:$F$898,$AT$1,'2D_LOG'!$G$3:$G$898,$AP$52)</f>
        <v>0</v>
      </c>
      <c r="BC57" s="90">
        <f>SUMIFS('2D_LOG'!$BF$3:$BF$898,'2D_LOG'!$E$3:$E$898,AQ57,'2D_LOG'!$F$3:$F$898,$AT$1,'2D_LOG'!$G$3:$G$898,$AP$52)</f>
        <v>0</v>
      </c>
      <c r="BD57" s="89">
        <f t="shared" si="87"/>
        <v>0</v>
      </c>
      <c r="BE57" s="86">
        <f>COUNTIFS(QC_Status!$E$13:$E$898,AQ57,QC_Status!$L$13:$L$898,$BG$1,QC_Status!$M$13:$M$898,'quality analyst analysis'!$AP$52)</f>
        <v>0</v>
      </c>
      <c r="BF57" s="87">
        <f t="shared" si="88"/>
        <v>0</v>
      </c>
      <c r="BG57" s="88">
        <f>SUMIFS(QC_Status!$W$13:$W$898,QC_Status!$E$13:$E$898,AQ57,QC_Status!$L$13:$L$898,$BG$1,QC_Status!$M$13:$M$898,$AP$52)</f>
        <v>0</v>
      </c>
      <c r="BH57" s="88">
        <f>SUMIFS(QC_Status!$V$13:$V$898,QC_Status!$E$13:$E$898,AQ57,QC_Status!$L$13:$L$898,$BG$1,QC_Status!$M$13:$M$898,$AP$52)</f>
        <v>0</v>
      </c>
      <c r="BI57" s="87">
        <f t="shared" si="84"/>
        <v>0</v>
      </c>
      <c r="BJ57" s="89">
        <f>COUNTIFS(QC_Status!$T$13:$T$898,$BJ$2,QC_Status!$L$13:$L$898,$BG$1,QC_Status!$E$13:$E$898,'quality analyst analysis'!AQ57,QC_Status!$M$13:$M$898,$AP$52)</f>
        <v>0</v>
      </c>
      <c r="BK57" s="87">
        <f t="shared" si="89"/>
        <v>0</v>
      </c>
      <c r="BL57" s="89">
        <f>COUNTIFS(QC_Status!$T$13:$T$898,$BL$2,QC_Status!$L$13:$L$898,$BG$1,QC_Status!$E$13:$E$898,'quality analyst analysis'!AQ57,QC_Status!$M$13:$M$898,$AP$52)</f>
        <v>0</v>
      </c>
      <c r="BM57" s="87">
        <f t="shared" si="90"/>
        <v>0</v>
      </c>
      <c r="BN57" s="90">
        <f>SUMIFS('2D_LOG'!$BE$3:$BE$898,'2D_LOG'!$E$3:$E$898,AQ57,'2D_LOG'!$F$3:$F$898,$BG$1,'2D_LOG'!$G$3:$G$898,$AP$52)</f>
        <v>0</v>
      </c>
      <c r="BO57" s="90">
        <f>SUMIFS('2D_LOG'!$BF$3:$BF$898,'2D_LOG'!$E$3:$E$898,AQ57,'2D_LOG'!$F$3:$F$898,$BG$1,'2D_LOG'!$G$3:$G$898,$AP$52)</f>
        <v>0</v>
      </c>
      <c r="BP57" s="89">
        <f t="shared" si="91"/>
        <v>0</v>
      </c>
      <c r="BQ57" s="440">
        <f>SUMIFS(QC_Status!AO13:AO872,QC_Status!E13:E872,Standards!B21,QC_Status!M13:M872,Standards!G5)</f>
        <v>0</v>
      </c>
      <c r="BR57" s="86" t="str">
        <f>IF(AS57=0," ",IF(Standards!Q75=" ",Standards!P75,))</f>
        <v xml:space="preserve"> </v>
      </c>
      <c r="BS57" s="86" t="str">
        <f>IF(BE57=0," ",IF(Standards!S75=" ",Standards!R75,))</f>
        <v xml:space="preserve"> </v>
      </c>
    </row>
    <row r="58" spans="1:73" x14ac:dyDescent="0.2">
      <c r="A58" s="26"/>
      <c r="B58" s="26"/>
      <c r="C58" s="26"/>
      <c r="D58" s="26"/>
      <c r="E58" s="26"/>
      <c r="F58" s="101"/>
      <c r="G58" s="97"/>
      <c r="H58" s="26"/>
      <c r="I58" s="101"/>
      <c r="J58" s="26"/>
      <c r="K58" s="101"/>
      <c r="L58" s="26"/>
      <c r="M58" s="101"/>
      <c r="N58" s="26"/>
      <c r="O58" s="26"/>
      <c r="P58" s="26"/>
      <c r="Q58" s="26"/>
      <c r="R58" s="101"/>
      <c r="S58" s="97"/>
      <c r="T58" s="97"/>
      <c r="U58" s="101"/>
      <c r="V58" s="26"/>
      <c r="W58" s="101"/>
      <c r="X58" s="26"/>
      <c r="Y58" s="101"/>
      <c r="Z58" s="26"/>
      <c r="AA58" s="26"/>
      <c r="AB58" s="26"/>
      <c r="AN58" s="86">
        <v>5</v>
      </c>
      <c r="AO58" s="90">
        <f>QC_Status!E8</f>
        <v>2913</v>
      </c>
      <c r="AP58" s="308">
        <f>QC_Status!F8</f>
        <v>1</v>
      </c>
      <c r="AQ58" s="308">
        <f>'Er. Cd-Er. Cnt'!D24</f>
        <v>5</v>
      </c>
      <c r="AR58" s="86">
        <f>COUNTIFS(QC_Status!$E$13:$E$898,AQ58,QC_Status!$H$13:$H$898,"C")</f>
        <v>0</v>
      </c>
      <c r="AS58" s="86">
        <f>COUNTIFS(QC_Status!$E$13:$E$898,AQ58,QC_Status!$L$13:$L$898,"PQC",QC_Status!$M$13:$M$898,'quality analyst analysis'!$AP$52)</f>
        <v>0</v>
      </c>
      <c r="AT58" s="87">
        <f t="shared" si="92"/>
        <v>0</v>
      </c>
      <c r="AU58" s="88">
        <f>SUMIFS(QC_Status!$W$13:$W$898,QC_Status!$E$13:$E$898,AQ58,QC_Status!$L$13:$L$898,$AT$1,QC_Status!$M$13:$M$898,$AP$52)</f>
        <v>0</v>
      </c>
      <c r="AV58" s="88">
        <f>SUMIFS(QC_Status!$V$13:$V$898,QC_Status!$E$13:$E$898,AQ58,QC_Status!$L$13:$L$898,$AT$1,QC_Status!$M$13:$M$898,$AP$52)</f>
        <v>0</v>
      </c>
      <c r="AW58" s="87">
        <f t="shared" si="85"/>
        <v>0</v>
      </c>
      <c r="AX58" s="89">
        <f>COUNTIFS(QC_Status!$T$13:$T$898,$AX$2,QC_Status!$L$13:$L$898,$AT$1,QC_Status!$E$13:$E$898,'quality analyst analysis'!AQ58,QC_Status!$M$13:$M$898,$AP$52)</f>
        <v>0</v>
      </c>
      <c r="AY58" s="87">
        <f t="shared" si="93"/>
        <v>0</v>
      </c>
      <c r="AZ58" s="89">
        <f>COUNTIFS(QC_Status!$T$13:$T$898,$AZ$2,QC_Status!$L$13:$L$898,$AT$1,QC_Status!$E$13:$E$898,'quality analyst analysis'!AQ58,QC_Status!$M$13:$M$898,$AP$52)</f>
        <v>0</v>
      </c>
      <c r="BA58" s="87">
        <f t="shared" si="86"/>
        <v>0</v>
      </c>
      <c r="BB58" s="90">
        <f>SUMIFS('2D_LOG'!$BE$3:$BE$898,'2D_LOG'!$E$3:$E$898,AQ58,'2D_LOG'!$F$3:$F$898,$AT$1,'2D_LOG'!$G$3:$G$898,$AP$52)</f>
        <v>0</v>
      </c>
      <c r="BC58" s="90">
        <f>SUMIFS('2D_LOG'!$BF$3:$BF$898,'2D_LOG'!$E$3:$E$898,AQ58,'2D_LOG'!$F$3:$F$898,$AT$1,'2D_LOG'!$G$3:$G$898,$AP$52)</f>
        <v>0</v>
      </c>
      <c r="BD58" s="89">
        <f t="shared" si="87"/>
        <v>0</v>
      </c>
      <c r="BE58" s="86">
        <f>COUNTIFS(QC_Status!$E$13:$E$898,AQ58,QC_Status!$L$13:$L$898,$BG$1,QC_Status!$M$13:$M$898,'quality analyst analysis'!$AP$52)</f>
        <v>0</v>
      </c>
      <c r="BF58" s="87">
        <f t="shared" si="88"/>
        <v>0</v>
      </c>
      <c r="BG58" s="88">
        <f>SUMIFS(QC_Status!$W$13:$W$898,QC_Status!$E$13:$E$898,AQ58,QC_Status!$L$13:$L$898,$BG$1,QC_Status!$M$13:$M$898,$AP$52)</f>
        <v>0</v>
      </c>
      <c r="BH58" s="88">
        <f>SUMIFS(QC_Status!$V$13:$V$898,QC_Status!$E$13:$E$898,AQ58,QC_Status!$L$13:$L$898,$BG$1,QC_Status!$M$13:$M$898,$AP$52)</f>
        <v>0</v>
      </c>
      <c r="BI58" s="87">
        <f t="shared" si="84"/>
        <v>0</v>
      </c>
      <c r="BJ58" s="89">
        <f>COUNTIFS(QC_Status!$T$13:$T$898,$BJ$2,QC_Status!$L$13:$L$898,$BG$1,QC_Status!$E$13:$E$898,'quality analyst analysis'!AQ58,QC_Status!$M$13:$M$898,$AP$52)</f>
        <v>0</v>
      </c>
      <c r="BK58" s="87">
        <f t="shared" si="89"/>
        <v>0</v>
      </c>
      <c r="BL58" s="89">
        <f>COUNTIFS(QC_Status!$T$13:$T$898,$BL$2,QC_Status!$L$13:$L$898,$BG$1,QC_Status!$E$13:$E$898,'quality analyst analysis'!AQ58,QC_Status!$M$13:$M$898,$AP$52)</f>
        <v>0</v>
      </c>
      <c r="BM58" s="87">
        <f t="shared" si="90"/>
        <v>0</v>
      </c>
      <c r="BN58" s="90">
        <f>SUMIFS('2D_LOG'!$BE$3:$BE$898,'2D_LOG'!$E$3:$E$898,AQ58,'2D_LOG'!$F$3:$F$898,$BG$1,'2D_LOG'!$G$3:$G$898,$AP$52)</f>
        <v>0</v>
      </c>
      <c r="BO58" s="90">
        <f>SUMIFS('2D_LOG'!$BF$3:$BF$898,'2D_LOG'!$E$3:$E$898,AQ58,'2D_LOG'!$F$3:$F$898,$BG$1,'2D_LOG'!$G$3:$G$898,$AP$52)</f>
        <v>0</v>
      </c>
      <c r="BP58" s="89">
        <f t="shared" si="91"/>
        <v>0</v>
      </c>
      <c r="BQ58" s="440">
        <f>SUMIFS(QC_Status!AO13:AO872,QC_Status!E13:E872,Standards!B22,QC_Status!M13:M872,Standards!G5)</f>
        <v>0</v>
      </c>
      <c r="BR58" s="86" t="str">
        <f>IF(AS58=0," ",IF(Standards!Q76=" ",Standards!P76,))</f>
        <v xml:space="preserve"> </v>
      </c>
      <c r="BS58" s="86" t="str">
        <f>IF(BE58=0," ",IF(Standards!S76=" ",Standards!R76,))</f>
        <v xml:space="preserve"> </v>
      </c>
    </row>
    <row r="59" spans="1:73" x14ac:dyDescent="0.2">
      <c r="AN59" s="86">
        <v>6</v>
      </c>
      <c r="AO59" s="90">
        <f>QC_Status!E8</f>
        <v>2913</v>
      </c>
      <c r="AP59" s="308">
        <f>QC_Status!F8</f>
        <v>1</v>
      </c>
      <c r="AQ59" s="308">
        <f>'Er. Cd-Er. Cnt'!D25</f>
        <v>6</v>
      </c>
      <c r="AR59" s="86">
        <f>COUNTIFS(QC_Status!$E$13:$E$898,AQ59,QC_Status!$H$13:$H$898,"C")</f>
        <v>0</v>
      </c>
      <c r="AS59" s="86">
        <f>COUNTIFS(QC_Status!$E$13:$E$898,AQ59,QC_Status!$L$13:$L$898,"PQC",QC_Status!$M$13:$M$898,'quality analyst analysis'!$AP$52)</f>
        <v>0</v>
      </c>
      <c r="AT59" s="87">
        <f t="shared" si="92"/>
        <v>0</v>
      </c>
      <c r="AU59" s="88">
        <f>SUMIFS(QC_Status!$W$13:$W$898,QC_Status!$E$13:$E$898,AQ59,QC_Status!$L$13:$L$898,$AT$1,QC_Status!$M$13:$M$898,$AP$52)</f>
        <v>0</v>
      </c>
      <c r="AV59" s="88">
        <f>SUMIFS(QC_Status!$V$13:$V$898,QC_Status!$E$13:$E$898,AQ59,QC_Status!$L$13:$L$898,$AT$1,QC_Status!$M$13:$M$898,$AP$52)</f>
        <v>0</v>
      </c>
      <c r="AW59" s="87">
        <f t="shared" si="85"/>
        <v>0</v>
      </c>
      <c r="AX59" s="89">
        <f>COUNTIFS(QC_Status!$T$13:$T$898,$AX$2,QC_Status!$L$13:$L$898,$AT$1,QC_Status!$E$13:$E$898,'quality analyst analysis'!AQ59,QC_Status!$M$13:$M$898,$AP$52)</f>
        <v>0</v>
      </c>
      <c r="AY59" s="87">
        <f t="shared" si="93"/>
        <v>0</v>
      </c>
      <c r="AZ59" s="89">
        <f>COUNTIFS(QC_Status!$T$13:$T$898,$AZ$2,QC_Status!$L$13:$L$898,$AT$1,QC_Status!$E$13:$E$898,'quality analyst analysis'!AQ59,QC_Status!$M$13:$M$898,$AP$52)</f>
        <v>0</v>
      </c>
      <c r="BA59" s="87">
        <f t="shared" si="86"/>
        <v>0</v>
      </c>
      <c r="BB59" s="90">
        <f>SUMIFS('2D_LOG'!$BE$3:$BE$898,'2D_LOG'!$E$3:$E$898,AQ59,'2D_LOG'!$F$3:$F$898,$AT$1,'2D_LOG'!$G$3:$G$898,$AP$52)</f>
        <v>0</v>
      </c>
      <c r="BC59" s="90">
        <f>SUMIFS('2D_LOG'!$BF$3:$BF$898,'2D_LOG'!$E$3:$E$898,AQ59,'2D_LOG'!$F$3:$F$898,$AT$1,'2D_LOG'!$G$3:$G$898,$AP$52)</f>
        <v>0</v>
      </c>
      <c r="BD59" s="89">
        <f t="shared" si="87"/>
        <v>0</v>
      </c>
      <c r="BE59" s="86">
        <f>COUNTIFS(QC_Status!$E$13:$E$898,AQ59,QC_Status!$L$13:$L$898,$BG$1,QC_Status!$M$13:$M$898,'quality analyst analysis'!$AP$52)</f>
        <v>0</v>
      </c>
      <c r="BF59" s="87">
        <f t="shared" si="88"/>
        <v>0</v>
      </c>
      <c r="BG59" s="88">
        <f>SUMIFS(QC_Status!$W$13:$W$898,QC_Status!$E$13:$E$898,AQ59,QC_Status!$L$13:$L$898,$BG$1,QC_Status!$M$13:$M$898,$AP$52)</f>
        <v>0</v>
      </c>
      <c r="BH59" s="88">
        <f>SUMIFS(QC_Status!$V$13:$V$898,QC_Status!$E$13:$E$898,AQ59,QC_Status!$L$13:$L$898,$BG$1,QC_Status!$M$13:$M$898,$AP$52)</f>
        <v>0</v>
      </c>
      <c r="BI59" s="87">
        <f t="shared" si="84"/>
        <v>0</v>
      </c>
      <c r="BJ59" s="89">
        <f>COUNTIFS(QC_Status!$T$13:$T$898,$BJ$2,QC_Status!$L$13:$L$898,$BG$1,QC_Status!$E$13:$E$898,'quality analyst analysis'!AQ59,QC_Status!$M$13:$M$898,$AP$52)</f>
        <v>0</v>
      </c>
      <c r="BK59" s="87">
        <f t="shared" si="89"/>
        <v>0</v>
      </c>
      <c r="BL59" s="89">
        <f>COUNTIFS(QC_Status!$T$13:$T$898,$BL$2,QC_Status!$L$13:$L$898,$BG$1,QC_Status!$E$13:$E$898,'quality analyst analysis'!AQ59,QC_Status!$M$13:$M$898,$AP$52)</f>
        <v>0</v>
      </c>
      <c r="BM59" s="87">
        <f t="shared" si="90"/>
        <v>0</v>
      </c>
      <c r="BN59" s="90">
        <f>SUMIFS('2D_LOG'!$BE$3:$BE$898,'2D_LOG'!$E$3:$E$898,AQ59,'2D_LOG'!$F$3:$F$898,$BG$1,'2D_LOG'!$G$3:$G$898,$AP$52)</f>
        <v>0</v>
      </c>
      <c r="BO59" s="90">
        <f>SUMIFS('2D_LOG'!$BF$3:$BF$898,'2D_LOG'!$E$3:$E$898,AQ59,'2D_LOG'!$F$3:$F$898,$BG$1,'2D_LOG'!$G$3:$G$898,$AP$52)</f>
        <v>0</v>
      </c>
      <c r="BP59" s="89">
        <f t="shared" si="91"/>
        <v>0</v>
      </c>
      <c r="BQ59" s="440">
        <f>SUMIFS(QC_Status!AO13:AO872,QC_Status!E13:E872,Standards!B23,QC_Status!M13:M872,Standards!G5)</f>
        <v>0</v>
      </c>
      <c r="BR59" s="86" t="str">
        <f>IF(AS59=0," ",IF(Standards!Q77=" ",Standards!P77,))</f>
        <v xml:space="preserve"> </v>
      </c>
      <c r="BS59" s="86" t="str">
        <f>IF(BE59=0," ",IF(Standards!S77=" ",Standards!R77,))</f>
        <v xml:space="preserve"> </v>
      </c>
    </row>
    <row r="60" spans="1:73" x14ac:dyDescent="0.2">
      <c r="AN60" s="86">
        <v>7</v>
      </c>
      <c r="AO60" s="90">
        <f>QC_Status!E8</f>
        <v>2913</v>
      </c>
      <c r="AP60" s="308">
        <f>QC_Status!F8</f>
        <v>1</v>
      </c>
      <c r="AQ60" s="308">
        <f>'Er. Cd-Er. Cnt'!D26</f>
        <v>7</v>
      </c>
      <c r="AR60" s="86">
        <f>COUNTIFS(QC_Status!$E$13:$E$898,AQ60,QC_Status!$H$13:$H$898,"C")</f>
        <v>0</v>
      </c>
      <c r="AS60" s="86">
        <f>COUNTIFS(QC_Status!$E$13:$E$898,AQ60,QC_Status!$L$13:$L$898,"PQC",QC_Status!$M$13:$M$898,'quality analyst analysis'!$AP$52)</f>
        <v>0</v>
      </c>
      <c r="AT60" s="87">
        <f t="shared" si="92"/>
        <v>0</v>
      </c>
      <c r="AU60" s="88">
        <f>SUMIFS(QC_Status!$W$13:$W$898,QC_Status!$E$13:$E$898,AQ60,QC_Status!$L$13:$L$898,$AT$1,QC_Status!$M$13:$M$898,$AP$52)</f>
        <v>0</v>
      </c>
      <c r="AV60" s="88">
        <f>SUMIFS(QC_Status!$V$13:$V$898,QC_Status!$E$13:$E$898,AQ60,QC_Status!$L$13:$L$898,$AT$1,QC_Status!$M$13:$M$898,$AP$52)</f>
        <v>0</v>
      </c>
      <c r="AW60" s="87">
        <f t="shared" si="85"/>
        <v>0</v>
      </c>
      <c r="AX60" s="89">
        <f>COUNTIFS(QC_Status!$T$13:$T$898,$AX$2,QC_Status!$L$13:$L$898,$AT$1,QC_Status!$E$13:$E$898,'quality analyst analysis'!AQ60,QC_Status!$M$13:$M$898,$AP$52)</f>
        <v>0</v>
      </c>
      <c r="AY60" s="87">
        <f t="shared" si="93"/>
        <v>0</v>
      </c>
      <c r="AZ60" s="89">
        <f>COUNTIFS(QC_Status!$T$13:$T$898,$AZ$2,QC_Status!$L$13:$L$898,$AT$1,QC_Status!$E$13:$E$898,'quality analyst analysis'!AQ60,QC_Status!$M$13:$M$898,$AP$52)</f>
        <v>0</v>
      </c>
      <c r="BA60" s="87">
        <f t="shared" si="86"/>
        <v>0</v>
      </c>
      <c r="BB60" s="90">
        <f>SUMIFS('2D_LOG'!$BE$3:$BE$898,'2D_LOG'!$E$3:$E$898,AQ60,'2D_LOG'!$F$3:$F$898,$AT$1,'2D_LOG'!$G$3:$G$898,$AP$52)</f>
        <v>0</v>
      </c>
      <c r="BC60" s="90">
        <f>SUMIFS('2D_LOG'!$BF$3:$BF$898,'2D_LOG'!$E$3:$E$898,AQ60,'2D_LOG'!$F$3:$F$898,$AT$1,'2D_LOG'!$G$3:$G$898,$AP$52)</f>
        <v>0</v>
      </c>
      <c r="BD60" s="89">
        <f t="shared" si="87"/>
        <v>0</v>
      </c>
      <c r="BE60" s="86">
        <f>COUNTIFS(QC_Status!$E$13:$E$898,AQ60,QC_Status!$L$13:$L$898,$BG$1,QC_Status!$M$13:$M$898,'quality analyst analysis'!$AP$52)</f>
        <v>0</v>
      </c>
      <c r="BF60" s="87">
        <f t="shared" si="88"/>
        <v>0</v>
      </c>
      <c r="BG60" s="88">
        <f>SUMIFS(QC_Status!$W$13:$W$898,QC_Status!$E$13:$E$898,AQ60,QC_Status!$L$13:$L$898,$BG$1,QC_Status!$M$13:$M$898,$AP$52)</f>
        <v>0</v>
      </c>
      <c r="BH60" s="88">
        <f>SUMIFS(QC_Status!$V$13:$V$898,QC_Status!$E$13:$E$898,AQ60,QC_Status!$L$13:$L$898,$BG$1,QC_Status!$M$13:$M$898,$AP$52)</f>
        <v>0</v>
      </c>
      <c r="BI60" s="87">
        <f t="shared" si="84"/>
        <v>0</v>
      </c>
      <c r="BJ60" s="89">
        <f>COUNTIFS(QC_Status!$T$13:$T$898,$BJ$2,QC_Status!$L$13:$L$898,$BG$1,QC_Status!$E$13:$E$898,'quality analyst analysis'!AQ60,QC_Status!$M$13:$M$898,$AP$52)</f>
        <v>0</v>
      </c>
      <c r="BK60" s="87">
        <f t="shared" si="89"/>
        <v>0</v>
      </c>
      <c r="BL60" s="89">
        <f>COUNTIFS(QC_Status!$T$13:$T$898,$BL$2,QC_Status!$L$13:$L$898,$BG$1,QC_Status!$E$13:$E$898,'quality analyst analysis'!AQ60,QC_Status!$M$13:$M$898,$AP$52)</f>
        <v>0</v>
      </c>
      <c r="BM60" s="87">
        <f t="shared" si="90"/>
        <v>0</v>
      </c>
      <c r="BN60" s="90">
        <f>SUMIFS('2D_LOG'!$BE$3:$BE$898,'2D_LOG'!$E$3:$E$898,AQ60,'2D_LOG'!$F$3:$F$898,$BG$1,'2D_LOG'!$G$3:$G$898,$AP$52)</f>
        <v>0</v>
      </c>
      <c r="BO60" s="90">
        <f>SUMIFS('2D_LOG'!$BF$3:$BF$898,'2D_LOG'!$E$3:$E$898,AQ60,'2D_LOG'!$F$3:$F$898,$BG$1,'2D_LOG'!$G$3:$G$898,$AP$52)</f>
        <v>0</v>
      </c>
      <c r="BP60" s="89">
        <f t="shared" si="91"/>
        <v>0</v>
      </c>
      <c r="BQ60" s="440">
        <f>SUMIFS(QC_Status!AO13:AO872,QC_Status!E13:E872,Standards!B24,QC_Status!M13:M872,Standards!G5)</f>
        <v>0</v>
      </c>
      <c r="BR60" s="86" t="str">
        <f>IF(AS60=0," ",IF(Standards!Q78=" ",Standards!P78,))</f>
        <v xml:space="preserve"> </v>
      </c>
      <c r="BS60" s="86" t="str">
        <f>IF(BE60=0," ",IF(Standards!S78=" ",Standards!R78,))</f>
        <v xml:space="preserve"> </v>
      </c>
    </row>
    <row r="61" spans="1:73" x14ac:dyDescent="0.2">
      <c r="AN61" s="86">
        <v>8</v>
      </c>
      <c r="AO61" s="90">
        <f>QC_Status!E8</f>
        <v>2913</v>
      </c>
      <c r="AP61" s="308">
        <f>QC_Status!F8</f>
        <v>1</v>
      </c>
      <c r="AQ61" s="308">
        <f>'Er. Cd-Er. Cnt'!D27</f>
        <v>8</v>
      </c>
      <c r="AR61" s="86">
        <f>COUNTIFS(QC_Status!$E$13:$E$898,AQ61,QC_Status!$H$13:$H$898,"C")</f>
        <v>0</v>
      </c>
      <c r="AS61" s="86">
        <f>COUNTIFS(QC_Status!$E$13:$E$898,AQ61,QC_Status!$L$13:$L$898,"PQC",QC_Status!$M$13:$M$898,'quality analyst analysis'!$AP$52)</f>
        <v>0</v>
      </c>
      <c r="AT61" s="87">
        <f t="shared" si="92"/>
        <v>0</v>
      </c>
      <c r="AU61" s="88">
        <f>SUMIFS(QC_Status!$W$13:$W$898,QC_Status!$E$13:$E$898,AQ61,QC_Status!$L$13:$L$898,$AT$1,QC_Status!$M$13:$M$898,$AP$52)</f>
        <v>0</v>
      </c>
      <c r="AV61" s="88">
        <f>SUMIFS(QC_Status!$V$13:$V$898,QC_Status!$E$13:$E$898,AQ61,QC_Status!$L$13:$L$898,$AT$1,QC_Status!$M$13:$M$898,$AP$52)</f>
        <v>0</v>
      </c>
      <c r="AW61" s="87">
        <f t="shared" si="85"/>
        <v>0</v>
      </c>
      <c r="AX61" s="89">
        <f>COUNTIFS(QC_Status!$T$13:$T$898,$AX$2,QC_Status!$L$13:$L$898,$AT$1,QC_Status!$E$13:$E$898,'quality analyst analysis'!AQ61,QC_Status!$M$13:$M$898,$AP$52)</f>
        <v>0</v>
      </c>
      <c r="AY61" s="87">
        <f t="shared" si="93"/>
        <v>0</v>
      </c>
      <c r="AZ61" s="89">
        <f>COUNTIFS(QC_Status!$T$13:$T$898,$AZ$2,QC_Status!$L$13:$L$898,$AT$1,QC_Status!$E$13:$E$898,'quality analyst analysis'!AQ61,QC_Status!$M$13:$M$898,$AP$52)</f>
        <v>0</v>
      </c>
      <c r="BA61" s="87">
        <f t="shared" si="86"/>
        <v>0</v>
      </c>
      <c r="BB61" s="90">
        <f>SUMIFS('2D_LOG'!$BE$3:$BE$898,'2D_LOG'!$E$3:$E$898,AQ61,'2D_LOG'!$F$3:$F$898,$AT$1,'2D_LOG'!$G$3:$G$898,$AP$52)</f>
        <v>0</v>
      </c>
      <c r="BC61" s="90">
        <f>SUMIFS('2D_LOG'!$BF$3:$BF$898,'2D_LOG'!$E$3:$E$898,AQ61,'2D_LOG'!$F$3:$F$898,$AT$1,'2D_LOG'!$G$3:$G$898,$AP$52)</f>
        <v>0</v>
      </c>
      <c r="BD61" s="89">
        <f t="shared" si="87"/>
        <v>0</v>
      </c>
      <c r="BE61" s="86">
        <f>COUNTIFS(QC_Status!$E$13:$E$898,AQ61,QC_Status!$L$13:$L$898,$BG$1,QC_Status!$M$13:$M$898,'quality analyst analysis'!$AP$52)</f>
        <v>0</v>
      </c>
      <c r="BF61" s="87">
        <f t="shared" si="88"/>
        <v>0</v>
      </c>
      <c r="BG61" s="88">
        <f>SUMIFS(QC_Status!$W$13:$W$898,QC_Status!$E$13:$E$898,AQ61,QC_Status!$L$13:$L$898,$BG$1,QC_Status!$M$13:$M$898,$AP$52)</f>
        <v>0</v>
      </c>
      <c r="BH61" s="88">
        <f>SUMIFS(QC_Status!$V$13:$V$898,QC_Status!$E$13:$E$898,AQ61,QC_Status!$L$13:$L$898,$BG$1,QC_Status!$M$13:$M$898,$AP$52)</f>
        <v>0</v>
      </c>
      <c r="BI61" s="87">
        <f t="shared" si="84"/>
        <v>0</v>
      </c>
      <c r="BJ61" s="89">
        <f>COUNTIFS(QC_Status!$T$13:$T$898,$BJ$2,QC_Status!$L$13:$L$898,$BG$1,QC_Status!$E$13:$E$898,'quality analyst analysis'!AQ61,QC_Status!$M$13:$M$898,$AP$52)</f>
        <v>0</v>
      </c>
      <c r="BK61" s="87">
        <f t="shared" si="89"/>
        <v>0</v>
      </c>
      <c r="BL61" s="89">
        <f>COUNTIFS(QC_Status!$T$13:$T$898,$BL$2,QC_Status!$L$13:$L$898,$BG$1,QC_Status!$E$13:$E$898,'quality analyst analysis'!AQ61,QC_Status!$M$13:$M$898,$AP$52)</f>
        <v>0</v>
      </c>
      <c r="BM61" s="87">
        <f t="shared" si="90"/>
        <v>0</v>
      </c>
      <c r="BN61" s="90">
        <f>SUMIFS('2D_LOG'!$BE$3:$BE$898,'2D_LOG'!$E$3:$E$898,AQ61,'2D_LOG'!$F$3:$F$898,$BG$1,'2D_LOG'!$G$3:$G$898,$AP$52)</f>
        <v>0</v>
      </c>
      <c r="BO61" s="90">
        <f>SUMIFS('2D_LOG'!$BF$3:$BF$898,'2D_LOG'!$E$3:$E$898,AQ61,'2D_LOG'!$F$3:$F$898,$BG$1,'2D_LOG'!$G$3:$G$898,$AP$52)</f>
        <v>0</v>
      </c>
      <c r="BP61" s="89">
        <f t="shared" si="91"/>
        <v>0</v>
      </c>
      <c r="BQ61" s="440">
        <f>SUMIFS(QC_Status!AO13:AO873,QC_Status!E13:E873,Standards!B25,QC_Status!M13:M873,Standards!G5)</f>
        <v>0</v>
      </c>
      <c r="BR61" s="86" t="str">
        <f>IF(AS61=0," ",IF(Standards!Q79=" ",Standards!P79,))</f>
        <v xml:space="preserve"> </v>
      </c>
      <c r="BS61" s="86" t="str">
        <f>IF(BE61=0," ",IF(Standards!S79=" ",Standards!R79,))</f>
        <v xml:space="preserve"> </v>
      </c>
      <c r="BU61" s="286"/>
    </row>
    <row r="62" spans="1:73" x14ac:dyDescent="0.2">
      <c r="AN62" s="86">
        <v>9</v>
      </c>
      <c r="AO62" s="90">
        <f>QC_Status!E8</f>
        <v>2913</v>
      </c>
      <c r="AP62" s="308">
        <f>QC_Status!F8</f>
        <v>1</v>
      </c>
      <c r="AQ62" s="308">
        <f>'Er. Cd-Er. Cnt'!D28</f>
        <v>9</v>
      </c>
      <c r="AR62" s="86">
        <f>COUNTIFS(QC_Status!$E$13:$E$898,AQ62,QC_Status!$H$13:$H$898,"C")</f>
        <v>0</v>
      </c>
      <c r="AS62" s="86">
        <f>COUNTIFS(QC_Status!$E$13:$E$898,AQ62,QC_Status!$L$13:$L$898,"PQC",QC_Status!$M$13:$M$898,'quality analyst analysis'!$AP$52)</f>
        <v>0</v>
      </c>
      <c r="AT62" s="87">
        <f t="shared" si="92"/>
        <v>0</v>
      </c>
      <c r="AU62" s="88">
        <f>SUMIFS(QC_Status!$W$13:$W$898,QC_Status!$E$13:$E$898,AQ62,QC_Status!$L$13:$L$898,$AT$1,QC_Status!$M$13:$M$898,$AP$52)</f>
        <v>0</v>
      </c>
      <c r="AV62" s="88">
        <f>SUMIFS(QC_Status!$V$13:$V$898,QC_Status!$E$13:$E$898,AQ62,QC_Status!$L$13:$L$898,$AT$1,QC_Status!$M$13:$M$898,$AP$52)</f>
        <v>0</v>
      </c>
      <c r="AW62" s="87">
        <f t="shared" si="85"/>
        <v>0</v>
      </c>
      <c r="AX62" s="89">
        <f>COUNTIFS(QC_Status!$T$13:$T$898,$AX$2,QC_Status!$L$13:$L$898,$AT$1,QC_Status!$E$13:$E$898,'quality analyst analysis'!AQ62,QC_Status!$M$13:$M$898,$AP$52)</f>
        <v>0</v>
      </c>
      <c r="AY62" s="87">
        <f t="shared" si="93"/>
        <v>0</v>
      </c>
      <c r="AZ62" s="89">
        <f>COUNTIFS(QC_Status!$T$13:$T$898,$AZ$2,QC_Status!$L$13:$L$898,$AT$1,QC_Status!$E$13:$E$898,'quality analyst analysis'!AQ62,QC_Status!$M$13:$M$898,$AP$52)</f>
        <v>0</v>
      </c>
      <c r="BA62" s="87">
        <f t="shared" si="86"/>
        <v>0</v>
      </c>
      <c r="BB62" s="90">
        <f>SUMIFS('2D_LOG'!$BE$3:$BE$898,'2D_LOG'!$E$3:$E$898,AQ62,'2D_LOG'!$F$3:$F$898,$AT$1,'2D_LOG'!$G$3:$G$898,$AP$52)</f>
        <v>0</v>
      </c>
      <c r="BC62" s="90">
        <f>SUMIFS('2D_LOG'!$BF$3:$BF$898,'2D_LOG'!$E$3:$E$898,AQ62,'2D_LOG'!$F$3:$F$898,$AT$1,'2D_LOG'!$G$3:$G$898,$AP$52)</f>
        <v>0</v>
      </c>
      <c r="BD62" s="89">
        <f t="shared" si="87"/>
        <v>0</v>
      </c>
      <c r="BE62" s="86">
        <f>COUNTIFS(QC_Status!$E$13:$E$898,AQ62,QC_Status!$L$13:$L$898,$BG$1,QC_Status!$M$13:$M$898,'quality analyst analysis'!$AP$52)</f>
        <v>0</v>
      </c>
      <c r="BF62" s="87">
        <f t="shared" si="88"/>
        <v>0</v>
      </c>
      <c r="BG62" s="88">
        <f>SUMIFS(QC_Status!$W$13:$W$898,QC_Status!$E$13:$E$898,AQ62,QC_Status!$L$13:$L$898,$BG$1,QC_Status!$M$13:$M$898,$AP$52)</f>
        <v>0</v>
      </c>
      <c r="BH62" s="88">
        <f>SUMIFS(QC_Status!$V$13:$V$898,QC_Status!$E$13:$E$898,AQ62,QC_Status!$L$13:$L$898,$BG$1,QC_Status!$M$13:$M$898,$AP$52)</f>
        <v>0</v>
      </c>
      <c r="BI62" s="87">
        <f t="shared" si="84"/>
        <v>0</v>
      </c>
      <c r="BJ62" s="89">
        <f>COUNTIFS(QC_Status!$T$13:$T$898,$BJ$2,QC_Status!$L$13:$L$898,$BG$1,QC_Status!$E$13:$E$898,'quality analyst analysis'!AQ62,QC_Status!$M$13:$M$898,$AP$52)</f>
        <v>0</v>
      </c>
      <c r="BK62" s="87">
        <f t="shared" si="89"/>
        <v>0</v>
      </c>
      <c r="BL62" s="89">
        <f>COUNTIFS(QC_Status!$T$13:$T$898,$BL$2,QC_Status!$L$13:$L$898,$BG$1,QC_Status!$E$13:$E$898,'quality analyst analysis'!AQ62,QC_Status!$M$13:$M$898,$AP$52)</f>
        <v>0</v>
      </c>
      <c r="BM62" s="87">
        <f t="shared" si="90"/>
        <v>0</v>
      </c>
      <c r="BN62" s="90">
        <f>SUMIFS('2D_LOG'!$BE$3:$BE$898,'2D_LOG'!$E$3:$E$898,AQ62,'2D_LOG'!$F$3:$F$898,$BG$1,'2D_LOG'!$G$3:$G$898,$AP$52)</f>
        <v>0</v>
      </c>
      <c r="BO62" s="90">
        <f>SUMIFS('2D_LOG'!$BF$3:$BF$898,'2D_LOG'!$E$3:$E$898,AQ62,'2D_LOG'!$F$3:$F$898,$BG$1,'2D_LOG'!$G$3:$G$898,$AP$52)</f>
        <v>0</v>
      </c>
      <c r="BP62" s="89">
        <f t="shared" si="91"/>
        <v>0</v>
      </c>
      <c r="BQ62" s="440">
        <f>SUMIFS(QC_Status!AO13:AO874,QC_Status!E13:E874,Standards!B26,QC_Status!M13:M874,Standards!G5)</f>
        <v>0</v>
      </c>
      <c r="BR62" s="86" t="str">
        <f>IF(AS62=0," ",IF(Standards!Q80=" ",Standards!P80,))</f>
        <v xml:space="preserve"> </v>
      </c>
      <c r="BS62" s="86" t="str">
        <f>IF(BE62=0," ",IF(Standards!S80=" ",Standards!R80,))</f>
        <v xml:space="preserve"> </v>
      </c>
    </row>
    <row r="63" spans="1:73" x14ac:dyDescent="0.2">
      <c r="AN63" s="86">
        <v>10</v>
      </c>
      <c r="AO63" s="90">
        <f>QC_Status!E8</f>
        <v>2913</v>
      </c>
      <c r="AP63" s="308">
        <f>QC_Status!F8</f>
        <v>1</v>
      </c>
      <c r="AQ63" s="308">
        <f>'Er. Cd-Er. Cnt'!D29</f>
        <v>10</v>
      </c>
      <c r="AR63" s="86">
        <f>COUNTIFS(QC_Status!$E$13:$E$898,AQ63,QC_Status!$H$13:$H$898,"C")</f>
        <v>0</v>
      </c>
      <c r="AS63" s="86">
        <f>COUNTIFS(QC_Status!$E$13:$E$898,AQ63,QC_Status!$L$13:$L$898,"PQC",QC_Status!$M$13:$M$898,'quality analyst analysis'!$AP$52)</f>
        <v>0</v>
      </c>
      <c r="AT63" s="87">
        <f t="shared" si="92"/>
        <v>0</v>
      </c>
      <c r="AU63" s="88">
        <f>SUMIFS(QC_Status!$W$13:$W$898,QC_Status!$E$13:$E$898,AQ63,QC_Status!$L$13:$L$898,$AT$1,QC_Status!$M$13:$M$898,$AP$52)</f>
        <v>0</v>
      </c>
      <c r="AV63" s="88">
        <f>SUMIFS(QC_Status!$V$13:$V$898,QC_Status!$E$13:$E$898,AQ63,QC_Status!$L$13:$L$898,$AT$1,QC_Status!$M$13:$M$898,$AP$52)</f>
        <v>0</v>
      </c>
      <c r="AW63" s="87">
        <f t="shared" si="85"/>
        <v>0</v>
      </c>
      <c r="AX63" s="89">
        <f>COUNTIFS(QC_Status!$T$13:$T$898,$AX$2,QC_Status!$L$13:$L$898,$AT$1,QC_Status!$E$13:$E$898,'quality analyst analysis'!AQ63,QC_Status!$M$13:$M$898,$AP$52)</f>
        <v>0</v>
      </c>
      <c r="AY63" s="87">
        <f t="shared" si="93"/>
        <v>0</v>
      </c>
      <c r="AZ63" s="89">
        <f>COUNTIFS(QC_Status!$T$13:$T$898,$AZ$2,QC_Status!$L$13:$L$898,$AT$1,QC_Status!$E$13:$E$898,'quality analyst analysis'!AQ63,QC_Status!$M$13:$M$898,$AP$52)</f>
        <v>0</v>
      </c>
      <c r="BA63" s="87">
        <f t="shared" si="86"/>
        <v>0</v>
      </c>
      <c r="BB63" s="90">
        <f>SUMIFS('2D_LOG'!$BE$3:$BE$898,'2D_LOG'!$E$3:$E$898,AQ63,'2D_LOG'!$F$3:$F$898,$AT$1,'2D_LOG'!$G$3:$G$898,$AP$52)</f>
        <v>0</v>
      </c>
      <c r="BC63" s="90">
        <f>SUMIFS('2D_LOG'!$BF$3:$BF$898,'2D_LOG'!$E$3:$E$898,AQ63,'2D_LOG'!$F$3:$F$898,$AT$1,'2D_LOG'!$G$3:$G$898,$AP$52)</f>
        <v>0</v>
      </c>
      <c r="BD63" s="89">
        <f t="shared" si="87"/>
        <v>0</v>
      </c>
      <c r="BE63" s="86">
        <f>COUNTIFS(QC_Status!$E$13:$E$898,AQ63,QC_Status!$L$13:$L$898,$BG$1,QC_Status!$M$13:$M$898,'quality analyst analysis'!$AP$52)</f>
        <v>0</v>
      </c>
      <c r="BF63" s="87">
        <f t="shared" si="88"/>
        <v>0</v>
      </c>
      <c r="BG63" s="88">
        <f>SUMIFS(QC_Status!$W$13:$W$898,QC_Status!$E$13:$E$898,AQ63,QC_Status!$L$13:$L$898,$BG$1,QC_Status!$M$13:$M$898,$AP$52)</f>
        <v>0</v>
      </c>
      <c r="BH63" s="88">
        <f>SUMIFS(QC_Status!$V$13:$V$898,QC_Status!$E$13:$E$898,AQ63,QC_Status!$L$13:$L$898,$BG$1,QC_Status!$M$13:$M$898,$AP$52)</f>
        <v>0</v>
      </c>
      <c r="BI63" s="87">
        <f t="shared" si="84"/>
        <v>0</v>
      </c>
      <c r="BJ63" s="89">
        <f>COUNTIFS(QC_Status!$T$13:$T$898,$BJ$2,QC_Status!$L$13:$L$898,$BG$1,QC_Status!$E$13:$E$898,'quality analyst analysis'!AQ63,QC_Status!$M$13:$M$898,$AP$52)</f>
        <v>0</v>
      </c>
      <c r="BK63" s="87">
        <f t="shared" si="89"/>
        <v>0</v>
      </c>
      <c r="BL63" s="89">
        <f>COUNTIFS(QC_Status!$T$13:$T$898,$BL$2,QC_Status!$L$13:$L$898,$BG$1,QC_Status!$E$13:$E$898,'quality analyst analysis'!AQ63,QC_Status!$M$13:$M$898,$AP$52)</f>
        <v>0</v>
      </c>
      <c r="BM63" s="87">
        <f t="shared" si="90"/>
        <v>0</v>
      </c>
      <c r="BN63" s="90">
        <f>SUMIFS('2D_LOG'!$BE$3:$BE$898,'2D_LOG'!$E$3:$E$898,AQ63,'2D_LOG'!$F$3:$F$898,$BG$1,'2D_LOG'!$G$3:$G$898,$AP$52)</f>
        <v>0</v>
      </c>
      <c r="BO63" s="90">
        <f>SUMIFS('2D_LOG'!$BF$3:$BF$898,'2D_LOG'!$E$3:$E$898,AQ63,'2D_LOG'!$F$3:$F$898,$BG$1,'2D_LOG'!$G$3:$G$898,$AP$52)</f>
        <v>0</v>
      </c>
      <c r="BP63" s="89">
        <f t="shared" si="91"/>
        <v>0</v>
      </c>
      <c r="BQ63" s="440">
        <f>SUMIFS(QC_Status!AO13:AO875,QC_Status!E13:E875,Standards!B27,QC_Status!M13:M875,Standards!G5)</f>
        <v>0</v>
      </c>
      <c r="BR63" s="86" t="str">
        <f>IF(AS63=0," ",IF(Standards!Q81=" ",Standards!P81,))</f>
        <v xml:space="preserve"> </v>
      </c>
      <c r="BS63" s="86" t="str">
        <f>IF(BE63=0," ",IF(Standards!S81=" ",Standards!R81,))</f>
        <v xml:space="preserve"> </v>
      </c>
    </row>
    <row r="64" spans="1:73" x14ac:dyDescent="0.2">
      <c r="AN64" s="86">
        <v>11</v>
      </c>
      <c r="AO64" s="90">
        <f>QC_Status!E8</f>
        <v>2913</v>
      </c>
      <c r="AP64" s="308">
        <f>QC_Status!F8</f>
        <v>1</v>
      </c>
      <c r="AQ64" s="308">
        <f>'Er. Cd-Er. Cnt'!D30</f>
        <v>11</v>
      </c>
      <c r="AR64" s="86">
        <f>COUNTIFS(QC_Status!$E$13:$E$898,AQ64,QC_Status!$H$13:$H$898,"C")</f>
        <v>0</v>
      </c>
      <c r="AS64" s="86">
        <f>COUNTIFS(QC_Status!$E$13:$E$898,AQ64,QC_Status!$L$13:$L$898,"PQC",QC_Status!$M$13:$M$898,'quality analyst analysis'!$AP$52)</f>
        <v>0</v>
      </c>
      <c r="AT64" s="87">
        <f t="shared" si="92"/>
        <v>0</v>
      </c>
      <c r="AU64" s="88">
        <f>SUMIFS(QC_Status!$W$13:$W$898,QC_Status!$E$13:$E$898,AQ64,QC_Status!$L$13:$L$898,$AT$1,QC_Status!$M$13:$M$898,$AP$52)</f>
        <v>0</v>
      </c>
      <c r="AV64" s="88">
        <f>SUMIFS(QC_Status!$V$13:$V$898,QC_Status!$E$13:$E$898,AQ64,QC_Status!$L$13:$L$898,$AT$1,QC_Status!$M$13:$M$898,$AP$52)</f>
        <v>0</v>
      </c>
      <c r="AW64" s="87">
        <f t="shared" si="85"/>
        <v>0</v>
      </c>
      <c r="AX64" s="89">
        <f>COUNTIFS(QC_Status!$T$13:$T$898,$AX$2,QC_Status!$L$13:$L$898,$AT$1,QC_Status!$E$13:$E$898,'quality analyst analysis'!AQ64,QC_Status!$M$13:$M$898,$AP$52)</f>
        <v>0</v>
      </c>
      <c r="AY64" s="87">
        <f t="shared" si="93"/>
        <v>0</v>
      </c>
      <c r="AZ64" s="89">
        <f>COUNTIFS(QC_Status!$T$13:$T$898,$AZ$2,QC_Status!$L$13:$L$898,$AT$1,QC_Status!$E$13:$E$898,'quality analyst analysis'!AQ64,QC_Status!$M$13:$M$898,$AP$52)</f>
        <v>0</v>
      </c>
      <c r="BA64" s="87">
        <f t="shared" si="86"/>
        <v>0</v>
      </c>
      <c r="BB64" s="90">
        <f>SUMIFS('2D_LOG'!$BE$3:$BE$898,'2D_LOG'!$E$3:$E$898,AQ64,'2D_LOG'!$F$3:$F$898,$AT$1,'2D_LOG'!$G$3:$G$898,$AP$52)</f>
        <v>0</v>
      </c>
      <c r="BC64" s="90">
        <f>SUMIFS('2D_LOG'!$BF$3:$BF$898,'2D_LOG'!$E$3:$E$898,AQ64,'2D_LOG'!$F$3:$F$898,$AT$1,'2D_LOG'!$G$3:$G$898,$AP$52)</f>
        <v>0</v>
      </c>
      <c r="BD64" s="89">
        <f t="shared" si="87"/>
        <v>0</v>
      </c>
      <c r="BE64" s="86">
        <f>COUNTIFS(QC_Status!$E$13:$E$898,AQ64,QC_Status!$L$13:$L$898,$BG$1,QC_Status!$M$13:$M$898,'quality analyst analysis'!$AP$52)</f>
        <v>0</v>
      </c>
      <c r="BF64" s="87">
        <f t="shared" si="88"/>
        <v>0</v>
      </c>
      <c r="BG64" s="88">
        <f>SUMIFS(QC_Status!$W$13:$W$898,QC_Status!$E$13:$E$898,AQ64,QC_Status!$L$13:$L$898,$BG$1,QC_Status!$M$13:$M$898,$AP$52)</f>
        <v>0</v>
      </c>
      <c r="BH64" s="88">
        <f>SUMIFS(QC_Status!$V$13:$V$898,QC_Status!$E$13:$E$898,AQ64,QC_Status!$L$13:$L$898,$BG$1,QC_Status!$M$13:$M$898,$AP$52)</f>
        <v>0</v>
      </c>
      <c r="BI64" s="87">
        <f t="shared" si="84"/>
        <v>0</v>
      </c>
      <c r="BJ64" s="89">
        <f>COUNTIFS(QC_Status!$T$13:$T$898,$BJ$2,QC_Status!$L$13:$L$898,$BG$1,QC_Status!$E$13:$E$898,'quality analyst analysis'!AQ64,QC_Status!$M$13:$M$898,$AP$52)</f>
        <v>0</v>
      </c>
      <c r="BK64" s="87">
        <f t="shared" si="89"/>
        <v>0</v>
      </c>
      <c r="BL64" s="89">
        <f>COUNTIFS(QC_Status!$T$13:$T$898,$BL$2,QC_Status!$L$13:$L$898,$BG$1,QC_Status!$E$13:$E$898,'quality analyst analysis'!AQ64,QC_Status!$M$13:$M$898,$AP$52)</f>
        <v>0</v>
      </c>
      <c r="BM64" s="87">
        <f t="shared" si="90"/>
        <v>0</v>
      </c>
      <c r="BN64" s="90">
        <f>SUMIFS('2D_LOG'!$BE$3:$BE$898,'2D_LOG'!$E$3:$E$898,AQ64,'2D_LOG'!$F$3:$F$898,$BG$1,'2D_LOG'!$G$3:$G$898,$AP$52)</f>
        <v>0</v>
      </c>
      <c r="BO64" s="90">
        <f>SUMIFS('2D_LOG'!$BF$3:$BF$898,'2D_LOG'!$E$3:$E$898,AQ64,'2D_LOG'!$F$3:$F$898,$BG$1,'2D_LOG'!$G$3:$G$898,$AP$52)</f>
        <v>0</v>
      </c>
      <c r="BP64" s="89">
        <f t="shared" si="91"/>
        <v>0</v>
      </c>
      <c r="BQ64" s="440">
        <f>SUMIFS(QC_Status!AO13:AO876,QC_Status!E13:E876,Standards!B28,QC_Status!M13:M876,Standards!G5)</f>
        <v>0</v>
      </c>
      <c r="BR64" s="86" t="str">
        <f>IF(AS64=0," ",IF(Standards!Q82=" ",Standards!P82,))</f>
        <v xml:space="preserve"> </v>
      </c>
      <c r="BS64" s="86" t="str">
        <f>IF(BE64=0," ",IF(Standards!S82=" ",Standards!R82,))</f>
        <v xml:space="preserve"> </v>
      </c>
    </row>
    <row r="65" spans="1:73" s="26" customFormat="1" ht="13.5" thickBot="1" x14ac:dyDescent="0.25">
      <c r="A65" s="91"/>
      <c r="B65" s="91"/>
      <c r="C65" s="91"/>
      <c r="D65" s="91"/>
      <c r="E65" s="91"/>
      <c r="F65" s="99"/>
      <c r="G65" s="94"/>
      <c r="H65" s="91"/>
      <c r="I65" s="99"/>
      <c r="J65" s="91"/>
      <c r="K65" s="99"/>
      <c r="L65" s="91"/>
      <c r="M65" s="99"/>
      <c r="N65" s="91"/>
      <c r="O65" s="91"/>
      <c r="P65" s="91"/>
      <c r="Q65" s="91"/>
      <c r="R65" s="99"/>
      <c r="S65" s="94"/>
      <c r="T65" s="94"/>
      <c r="U65" s="99"/>
      <c r="V65" s="91"/>
      <c r="W65" s="99"/>
      <c r="X65" s="91"/>
      <c r="Y65" s="99"/>
      <c r="Z65" s="91"/>
      <c r="AA65" s="91"/>
      <c r="AB65" s="91"/>
      <c r="AM65" s="91"/>
      <c r="AN65" s="86">
        <v>12</v>
      </c>
      <c r="AO65" s="90">
        <f>QC_Status!E8</f>
        <v>2913</v>
      </c>
      <c r="AP65" s="308">
        <f>QC_Status!F8</f>
        <v>1</v>
      </c>
      <c r="AQ65" s="308">
        <f>'Er. Cd-Er. Cnt'!D31</f>
        <v>12</v>
      </c>
      <c r="AR65" s="86">
        <f>COUNTIFS(QC_Status!$E$13:$E$898,AQ65,QC_Status!$H$13:$H$898,"C")</f>
        <v>0</v>
      </c>
      <c r="AS65" s="86">
        <f>COUNTIFS(QC_Status!$E$13:$E$898,AQ65,QC_Status!$L$13:$L$898,"PQC",QC_Status!$M$13:$M$898,'quality analyst analysis'!$AP$52)</f>
        <v>0</v>
      </c>
      <c r="AT65" s="87">
        <f t="shared" si="92"/>
        <v>0</v>
      </c>
      <c r="AU65" s="88">
        <f>SUMIFS(QC_Status!$W$13:$W$898,QC_Status!$E$13:$E$898,AQ65,QC_Status!$L$13:$L$898,$AT$1,QC_Status!$M$13:$M$898,$AP$52)</f>
        <v>0</v>
      </c>
      <c r="AV65" s="88">
        <f>SUMIFS(QC_Status!$V$13:$V$898,QC_Status!$E$13:$E$898,AQ65,QC_Status!$L$13:$L$898,$AT$1,QC_Status!$M$13:$M$898,$AP$52)</f>
        <v>0</v>
      </c>
      <c r="AW65" s="87">
        <f t="shared" si="85"/>
        <v>0</v>
      </c>
      <c r="AX65" s="89">
        <f>COUNTIFS(QC_Status!$T$13:$T$898,$AX$2,QC_Status!$L$13:$L$898,$AT$1,QC_Status!$E$13:$E$898,'quality analyst analysis'!AQ65,QC_Status!$M$13:$M$898,$AP$52)</f>
        <v>0</v>
      </c>
      <c r="AY65" s="87">
        <f t="shared" si="93"/>
        <v>0</v>
      </c>
      <c r="AZ65" s="89">
        <f>COUNTIFS(QC_Status!$T$13:$T$898,$AZ$2,QC_Status!$L$13:$L$898,$AT$1,QC_Status!$E$13:$E$898,'quality analyst analysis'!AQ65,QC_Status!$M$13:$M$898,$AP$52)</f>
        <v>0</v>
      </c>
      <c r="BA65" s="87">
        <f t="shared" si="86"/>
        <v>0</v>
      </c>
      <c r="BB65" s="90">
        <f>SUMIFS('2D_LOG'!$BE$3:$BE$898,'2D_LOG'!$E$3:$E$898,AQ65,'2D_LOG'!$F$3:$F$898,$AT$1,'2D_LOG'!$G$3:$G$898,$AP$52)</f>
        <v>0</v>
      </c>
      <c r="BC65" s="90">
        <f>SUMIFS('2D_LOG'!$BF$3:$BF$898,'2D_LOG'!$E$3:$E$898,AQ65,'2D_LOG'!$F$3:$F$898,$AT$1,'2D_LOG'!$G$3:$G$898,$AP$52)</f>
        <v>0</v>
      </c>
      <c r="BD65" s="89">
        <f t="shared" si="87"/>
        <v>0</v>
      </c>
      <c r="BE65" s="86">
        <f>COUNTIFS(QC_Status!$E$13:$E$898,AQ65,QC_Status!$L$13:$L$898,$BG$1,QC_Status!$M$13:$M$898,'quality analyst analysis'!$AP$52)</f>
        <v>0</v>
      </c>
      <c r="BF65" s="87">
        <f t="shared" si="88"/>
        <v>0</v>
      </c>
      <c r="BG65" s="88">
        <f>SUMIFS(QC_Status!$W$13:$W$898,QC_Status!$E$13:$E$898,AQ65,QC_Status!$L$13:$L$898,$BG$1,QC_Status!$M$13:$M$898,$AP$52)</f>
        <v>0</v>
      </c>
      <c r="BH65" s="88">
        <f>SUMIFS(QC_Status!$V$13:$V$898,QC_Status!$E$13:$E$898,AQ65,QC_Status!$L$13:$L$898,$BG$1,QC_Status!$M$13:$M$898,$AP$52)</f>
        <v>0</v>
      </c>
      <c r="BI65" s="87">
        <f t="shared" si="84"/>
        <v>0</v>
      </c>
      <c r="BJ65" s="89">
        <f>COUNTIFS(QC_Status!$T$13:$T$898,$BJ$2,QC_Status!$L$13:$L$898,$BG$1,QC_Status!$E$13:$E$898,'quality analyst analysis'!AQ65,QC_Status!$M$13:$M$898,$AP$52)</f>
        <v>0</v>
      </c>
      <c r="BK65" s="87">
        <f t="shared" si="89"/>
        <v>0</v>
      </c>
      <c r="BL65" s="89">
        <f>COUNTIFS(QC_Status!$T$13:$T$898,$BL$2,QC_Status!$L$13:$L$898,$BG$1,QC_Status!$E$13:$E$898,'quality analyst analysis'!AQ65,QC_Status!$M$13:$M$898,$AP$52)</f>
        <v>0</v>
      </c>
      <c r="BM65" s="87">
        <f t="shared" si="90"/>
        <v>0</v>
      </c>
      <c r="BN65" s="90">
        <f>SUMIFS('2D_LOG'!$BE$3:$BE$898,'2D_LOG'!$E$3:$E$898,AQ65,'2D_LOG'!$F$3:$F$898,$BG$1,'2D_LOG'!$G$3:$G$898,$AP$52)</f>
        <v>0</v>
      </c>
      <c r="BO65" s="90">
        <f>SUMIFS('2D_LOG'!$BF$3:$BF$898,'2D_LOG'!$E$3:$E$898,AQ65,'2D_LOG'!$F$3:$F$898,$BG$1,'2D_LOG'!$G$3:$G$898,$AP$52)</f>
        <v>0</v>
      </c>
      <c r="BP65" s="89">
        <f t="shared" si="91"/>
        <v>0</v>
      </c>
      <c r="BQ65" s="440">
        <f>SUMIFS(QC_Status!AO13:AO877,QC_Status!E13:E877,Standards!B29,QC_Status!M13:M877,Standards!G5)</f>
        <v>0</v>
      </c>
      <c r="BR65" s="86" t="str">
        <f>IF(AS65=0," ",IF(Standards!Q83=" ",Standards!P83,))</f>
        <v xml:space="preserve"> </v>
      </c>
      <c r="BS65" s="86" t="str">
        <f>IF(BE65=0," ",IF(Standards!S83=" ",Standards!R83,))</f>
        <v xml:space="preserve"> </v>
      </c>
      <c r="BT65" s="91"/>
      <c r="BU65" s="91"/>
    </row>
    <row r="66" spans="1:73" ht="13.5" thickBot="1" x14ac:dyDescent="0.25">
      <c r="AN66" s="26"/>
      <c r="AP66" s="26"/>
      <c r="AQ66" s="26"/>
      <c r="AR66" s="93">
        <f>SUM(AR54:AR65)</f>
        <v>37</v>
      </c>
      <c r="AS66" s="93">
        <f>SUM(AS54:AS65)</f>
        <v>0</v>
      </c>
      <c r="AT66" s="140">
        <f>IF(AS66&gt;0,AS66/AR66,"0"%)</f>
        <v>0</v>
      </c>
      <c r="AU66" s="96">
        <f>SUM(AU54:AU65)</f>
        <v>0</v>
      </c>
      <c r="AV66" s="96">
        <f>SUM(AV54:AV65)</f>
        <v>0</v>
      </c>
      <c r="AW66" s="269">
        <f t="shared" si="85"/>
        <v>0</v>
      </c>
      <c r="AX66" s="139">
        <f>SUM(AX54:AX65)</f>
        <v>0</v>
      </c>
      <c r="AY66" s="269">
        <f>IF(AS66&gt;0,AX66/AR66,0%)</f>
        <v>0</v>
      </c>
      <c r="AZ66" s="139">
        <f>SUM(AZ54:AZ65)</f>
        <v>0</v>
      </c>
      <c r="BA66" s="269">
        <f t="shared" si="86"/>
        <v>0</v>
      </c>
      <c r="BB66" s="92">
        <f>SUM(BB54:BB65)</f>
        <v>0</v>
      </c>
      <c r="BC66" s="92">
        <f>SUM(BC54:BC65)</f>
        <v>0</v>
      </c>
      <c r="BD66" s="93">
        <f>SUM(BD54:BD65)</f>
        <v>0</v>
      </c>
      <c r="BE66" s="93">
        <f>SUM(BE54:BE65)</f>
        <v>0</v>
      </c>
      <c r="BF66" s="484">
        <f t="shared" ref="BF66" si="94">SUM(BF54:BF65)</f>
        <v>0</v>
      </c>
      <c r="BG66" s="93">
        <f t="shared" ref="BG66" si="95">SUM(BG54:BG65)</f>
        <v>0</v>
      </c>
      <c r="BH66" s="93">
        <f t="shared" ref="BH66" si="96">SUM(BH54:BH65)</f>
        <v>0</v>
      </c>
      <c r="BI66" s="484">
        <f t="shared" ref="BI66" si="97">SUM(BI54:BI65)</f>
        <v>0</v>
      </c>
      <c r="BJ66" s="93">
        <f t="shared" ref="BJ66" si="98">SUM(BJ54:BJ65)</f>
        <v>0</v>
      </c>
      <c r="BK66" s="484">
        <f t="shared" ref="BK66" si="99">SUM(BK54:BK65)</f>
        <v>0</v>
      </c>
      <c r="BL66" s="93">
        <f t="shared" ref="BL66" si="100">SUM(BL54:BL65)</f>
        <v>0</v>
      </c>
      <c r="BM66" s="484">
        <f t="shared" ref="BM66" si="101">SUM(BM54:BM65)</f>
        <v>0</v>
      </c>
      <c r="BN66" s="93">
        <f t="shared" ref="BN66" si="102">SUM(BN54:BN65)</f>
        <v>0</v>
      </c>
      <c r="BO66" s="93">
        <f t="shared" ref="BO66" si="103">SUM(BO54:BO65)</f>
        <v>0</v>
      </c>
      <c r="BP66" s="93">
        <f t="shared" ref="BP66" si="104">SUM(BP54:BP65)</f>
        <v>0</v>
      </c>
      <c r="BQ66" s="93">
        <f t="shared" ref="BQ66" si="105">SUM(BQ54:BQ65)</f>
        <v>0</v>
      </c>
      <c r="BR66" s="271" t="str">
        <f>IF(AS66=0," ",IF(AW66&lt;=20%,"Achieved",IF(AW66&gt;20%,"Not Achieved")))</f>
        <v xml:space="preserve"> </v>
      </c>
      <c r="BS66" s="270" t="str">
        <f>IF(BE66=0," ",IF(BI66&lt;=20%,"Achieved",IF(BI66&gt;20%,"Not Achieved")))</f>
        <v xml:space="preserve"> </v>
      </c>
    </row>
    <row r="67" spans="1:73" x14ac:dyDescent="0.2">
      <c r="AN67" s="16"/>
      <c r="AO67" s="16"/>
      <c r="AP67" s="382"/>
      <c r="AQ67" s="382"/>
      <c r="AR67" s="16"/>
      <c r="AS67" s="16"/>
      <c r="AT67" s="112"/>
      <c r="AU67" s="419"/>
      <c r="AV67" s="419"/>
      <c r="AW67" s="112"/>
      <c r="AX67" s="145"/>
      <c r="AY67" s="112"/>
      <c r="AZ67" s="145"/>
      <c r="BA67" s="112"/>
      <c r="BB67" s="420"/>
      <c r="BC67" s="420"/>
      <c r="BD67" s="145"/>
      <c r="BE67" s="16"/>
      <c r="BF67" s="112"/>
      <c r="BG67" s="419"/>
      <c r="BH67" s="419"/>
      <c r="BI67" s="112"/>
      <c r="BJ67" s="145"/>
      <c r="BK67" s="112"/>
      <c r="BL67" s="145"/>
      <c r="BM67" s="112"/>
      <c r="BN67" s="420"/>
      <c r="BO67" s="420"/>
      <c r="BP67" s="145"/>
      <c r="BQ67" s="420"/>
      <c r="BR67" s="16"/>
      <c r="BS67" s="16"/>
      <c r="BT67" s="144"/>
      <c r="BU67" s="144"/>
    </row>
    <row r="68" spans="1:73" ht="13.5" thickBot="1" x14ac:dyDescent="0.25">
      <c r="AN68" s="16"/>
      <c r="AO68" s="16"/>
      <c r="AP68" s="16"/>
      <c r="AQ68" s="16"/>
      <c r="AR68" s="422"/>
      <c r="AS68" s="422"/>
      <c r="AT68" s="423"/>
      <c r="AU68" s="424"/>
      <c r="AV68" s="424"/>
      <c r="AW68" s="423"/>
      <c r="AX68" s="425"/>
      <c r="AY68" s="423"/>
      <c r="AZ68" s="425"/>
      <c r="BA68" s="423"/>
      <c r="BB68" s="426"/>
      <c r="BC68" s="426"/>
      <c r="BD68" s="422"/>
      <c r="BE68" s="422"/>
      <c r="BF68" s="423"/>
      <c r="BG68" s="424"/>
      <c r="BH68" s="424"/>
      <c r="BI68" s="423"/>
      <c r="BJ68" s="425"/>
      <c r="BK68" s="423"/>
      <c r="BL68" s="425"/>
      <c r="BM68" s="423"/>
      <c r="BN68" s="426"/>
      <c r="BO68" s="426"/>
      <c r="BP68" s="422"/>
      <c r="BQ68" s="426"/>
      <c r="BR68" s="422"/>
      <c r="BS68" s="422"/>
      <c r="BT68" s="144"/>
      <c r="BU68" s="144"/>
    </row>
    <row r="69" spans="1:73" ht="13.5" thickBot="1" x14ac:dyDescent="0.25">
      <c r="AM69" s="26"/>
      <c r="AN69" s="49"/>
      <c r="AO69" s="392"/>
      <c r="AP69" s="521" t="str">
        <f>Standards!G6</f>
        <v>VNMR</v>
      </c>
      <c r="AQ69" s="522"/>
      <c r="AR69" s="522"/>
      <c r="AS69" s="523"/>
      <c r="AT69" s="518" t="s">
        <v>4</v>
      </c>
      <c r="AU69" s="519"/>
      <c r="AV69" s="519"/>
      <c r="AW69" s="519"/>
      <c r="AX69" s="519"/>
      <c r="AY69" s="519"/>
      <c r="AZ69" s="519"/>
      <c r="BA69" s="519"/>
      <c r="BB69" s="519"/>
      <c r="BC69" s="519"/>
      <c r="BD69" s="519"/>
      <c r="BE69" s="519"/>
      <c r="BF69" s="520"/>
      <c r="BG69" s="527" t="s">
        <v>5</v>
      </c>
      <c r="BH69" s="528"/>
      <c r="BI69" s="528"/>
      <c r="BJ69" s="528"/>
      <c r="BK69" s="528"/>
      <c r="BL69" s="528"/>
      <c r="BM69" s="528"/>
      <c r="BN69" s="528"/>
      <c r="BO69" s="528"/>
      <c r="BP69" s="528"/>
      <c r="BQ69" s="528"/>
      <c r="BR69" s="528"/>
      <c r="BS69" s="528"/>
      <c r="BT69" s="528"/>
      <c r="BU69" s="529"/>
    </row>
    <row r="70" spans="1:73" ht="67.5" x14ac:dyDescent="0.2">
      <c r="AN70" s="102" t="s">
        <v>108</v>
      </c>
      <c r="AO70" s="439" t="s">
        <v>2</v>
      </c>
      <c r="AP70" s="103" t="s">
        <v>97</v>
      </c>
      <c r="AQ70" s="57" t="s">
        <v>98</v>
      </c>
      <c r="AR70" s="104" t="s">
        <v>101</v>
      </c>
      <c r="AS70" s="105" t="s">
        <v>102</v>
      </c>
      <c r="AT70" s="107" t="s">
        <v>103</v>
      </c>
      <c r="AU70" s="107" t="s">
        <v>104</v>
      </c>
      <c r="AV70" s="107" t="s">
        <v>105</v>
      </c>
      <c r="AW70" s="107" t="s">
        <v>103</v>
      </c>
      <c r="AX70" s="108" t="s">
        <v>16</v>
      </c>
      <c r="AY70" s="107" t="s">
        <v>103</v>
      </c>
      <c r="AZ70" s="109" t="s">
        <v>24</v>
      </c>
      <c r="BA70" s="107" t="s">
        <v>103</v>
      </c>
      <c r="BB70" s="107" t="s">
        <v>145</v>
      </c>
      <c r="BC70" s="107" t="s">
        <v>146</v>
      </c>
      <c r="BD70" s="110" t="s">
        <v>109</v>
      </c>
      <c r="BE70" s="345" t="s">
        <v>107</v>
      </c>
      <c r="BF70" s="310" t="s">
        <v>103</v>
      </c>
      <c r="BG70" s="347" t="s">
        <v>104</v>
      </c>
      <c r="BH70" s="347" t="s">
        <v>105</v>
      </c>
      <c r="BI70" s="347" t="s">
        <v>103</v>
      </c>
      <c r="BJ70" s="349" t="s">
        <v>16</v>
      </c>
      <c r="BK70" s="347" t="s">
        <v>103</v>
      </c>
      <c r="BL70" s="350" t="s">
        <v>24</v>
      </c>
      <c r="BM70" s="347" t="s">
        <v>103</v>
      </c>
      <c r="BN70" s="351" t="s">
        <v>145</v>
      </c>
      <c r="BO70" s="351" t="s">
        <v>147</v>
      </c>
      <c r="BP70" s="421" t="s">
        <v>109</v>
      </c>
      <c r="BQ70" s="205" t="s">
        <v>142</v>
      </c>
      <c r="BR70" s="205" t="s">
        <v>160</v>
      </c>
      <c r="BS70" s="205" t="s">
        <v>159</v>
      </c>
      <c r="BT70" s="50"/>
      <c r="BU70" s="50"/>
    </row>
    <row r="71" spans="1:73" x14ac:dyDescent="0.2">
      <c r="AN71" s="86">
        <v>1</v>
      </c>
      <c r="AO71" s="440">
        <f>QC_Status!E8</f>
        <v>2913</v>
      </c>
      <c r="AP71" s="308">
        <f>QC_Status!F8</f>
        <v>1</v>
      </c>
      <c r="AQ71" s="308">
        <f>'Er. Cd-Er. Cnt'!D20</f>
        <v>1</v>
      </c>
      <c r="AR71" s="86">
        <f>COUNTIFS(QC_Status!$E$13:$E$898,AQ71,QC_Status!$H$13:$H$898,"C")</f>
        <v>37</v>
      </c>
      <c r="AS71" s="86">
        <f>COUNTIFS(QC_Status!$E$13:$E$898,AQ71,QC_Status!$L$13:$L$898,"PQC",QC_Status!$M$13:$M$898,'quality analyst analysis'!$AP$69)</f>
        <v>0</v>
      </c>
      <c r="AT71" s="87">
        <f>IF(AS71&gt;0,AS71/AR71,0%)</f>
        <v>0</v>
      </c>
      <c r="AU71" s="88">
        <f>SUMIFS(QC_Status!$W$13:$W$898,QC_Status!$E$13:$E$898,AQ71,QC_Status!$L$13:$L$898,$AT$1,QC_Status!$M$13:$M$898,$AP$69)</f>
        <v>0</v>
      </c>
      <c r="AV71" s="88">
        <f>SUMIFS(QC_Status!$V$13:$V$898,QC_Status!$E$13:$E$898,AQ71,QC_Status!$L$13:$L$898,$AT$1,QC_Status!$M$13:$M$898,$AP$69)</f>
        <v>0</v>
      </c>
      <c r="AW71" s="87">
        <f>IF(AU71&gt;0,1-(AU71/AV71),0%)</f>
        <v>0</v>
      </c>
      <c r="AX71" s="89">
        <f>COUNTIFS(QC_Status!$T$13:$T$898,$AX$2,QC_Status!$L$13:$L$898,$AT$1,QC_Status!$E$13:$E$898,'quality analyst analysis'!AQ71,QC_Status!$M$13:$M$898,$AP$69)</f>
        <v>0</v>
      </c>
      <c r="AY71" s="87">
        <f>IF(AS71&gt;0,AX71/AR71,0%)</f>
        <v>0</v>
      </c>
      <c r="AZ71" s="89">
        <f>COUNTIFS(QC_Status!$T$13:$T$898,$AZ$2,QC_Status!$L$13:$L$898,$AT$1,QC_Status!$E$13:$E$898,'quality analyst analysis'!AQ71,QC_Status!$M$13:$M$898,$AP$69)</f>
        <v>0</v>
      </c>
      <c r="BA71" s="87">
        <f>IF(AS71&gt;0,AZ71/AR71,0%)</f>
        <v>0</v>
      </c>
      <c r="BB71" s="90">
        <f>SUMIFS('2D_LOG'!$BE$3:$BE$898,'2D_LOG'!$E$3:$E$898,AQ71,'2D_LOG'!$F$3:$F$898,$AT$1,'2D_LOG'!$G$3:$G$898,$AP$69)</f>
        <v>0</v>
      </c>
      <c r="BC71" s="90">
        <f>SUMIFS('2D_LOG'!$BF$3:$BF$898,'2D_LOG'!$E$3:$E$898,AQ71,'2D_LOG'!$F$3:$F$898,$AT$1,'2D_LOG'!$G$3:$G$898,$AP$69)</f>
        <v>0</v>
      </c>
      <c r="BD71" s="89">
        <f>SUM(BB71:BC71)</f>
        <v>0</v>
      </c>
      <c r="BE71" s="86">
        <f>COUNTIFS(QC_Status!$E$13:$E$898,AQ71,QC_Status!$L$13:$L$898,$BG$1,QC_Status!$M$13:$M$898,'quality analyst analysis'!$AP$69)</f>
        <v>0</v>
      </c>
      <c r="BF71" s="87">
        <f>IF(BE71&gt;0,BE71/AR71,0%)</f>
        <v>0</v>
      </c>
      <c r="BG71" s="88">
        <f>SUMIFS(QC_Status!$W$13:$W$898,QC_Status!$E$13:$E$898,AQ71,QC_Status!$L$13:$L$898,$BG$1,QC_Status!$M$13:$M$898,$AP$69)</f>
        <v>0</v>
      </c>
      <c r="BH71" s="88">
        <f>SUMIFS(QC_Status!$V$13:$V$898,QC_Status!$E$13:$E$898,AQ71,QC_Status!$L$13:$L$898,$BG$1,QC_Status!$M$13:$M$898,$AP$69)</f>
        <v>0</v>
      </c>
      <c r="BI71" s="87">
        <f t="shared" ref="BI71:BI82" si="106">IF(BG71&gt;0,1-(BG71/BH71),0%)</f>
        <v>0</v>
      </c>
      <c r="BJ71" s="89">
        <f>COUNTIFS(QC_Status!$T$13:$T$898,$BJ$2,QC_Status!$L$13:$L$898,$BG$1,QC_Status!$E$13:$E$898,'quality analyst analysis'!AQ71,QC_Status!$M$13:$M$898,$AP$69)</f>
        <v>0</v>
      </c>
      <c r="BK71" s="87">
        <f>IF(BE71&gt;0,BJ71/AR71,0%)</f>
        <v>0</v>
      </c>
      <c r="BL71" s="89">
        <f>COUNTIFS(QC_Status!$T$13:$T$898,$BL$2,QC_Status!$L$13:$L$898,$BG$1,QC_Status!$E$13:$E$898,'quality analyst analysis'!AQ71,QC_Status!$M$13:$M$898,$AP$69)</f>
        <v>0</v>
      </c>
      <c r="BM71" s="87">
        <f>IF(BE71&gt;0,BL71/AR71,0%)</f>
        <v>0</v>
      </c>
      <c r="BN71" s="90">
        <f>SUMIFS('2D_LOG'!$BE$3:$BE$898,'2D_LOG'!$E$3:$E$898,AQ71,'2D_LOG'!$F$3:$F$898,$BG$1,'2D_LOG'!$G$3:$G$898,$AP$69)</f>
        <v>0</v>
      </c>
      <c r="BO71" s="90">
        <f>SUMIFS('2D_LOG'!$BF$3:$BF$898,'2D_LOG'!$E$3:$E$898,AQ71,'2D_LOG'!$F$3:$F$898,$BG$1,'2D_LOG'!$G$3:$G$898,$AP$69)</f>
        <v>0</v>
      </c>
      <c r="BP71" s="89">
        <f>SUM(BN71:BO71)</f>
        <v>0</v>
      </c>
      <c r="BQ71" s="440">
        <f>SUMIFS(QC_Status!AO13:AO872,QC_Status!E13:E872,Standards!B18,QC_Status!M13:M872,Standards!G6)</f>
        <v>0</v>
      </c>
      <c r="BR71" s="86" t="str">
        <f>IF(AS71=0," ",IF(Standards!Q86=" ",Standards!P86,))</f>
        <v xml:space="preserve"> </v>
      </c>
      <c r="BS71" s="86" t="str">
        <f>IF(BE71=0," ",IF(Standards!S86=" ",Standards!R86,))</f>
        <v xml:space="preserve"> </v>
      </c>
    </row>
    <row r="72" spans="1:73" x14ac:dyDescent="0.2">
      <c r="AN72" s="86">
        <v>2</v>
      </c>
      <c r="AO72" s="440">
        <f>QC_Status!E8</f>
        <v>2913</v>
      </c>
      <c r="AP72" s="308">
        <f>QC_Status!F8</f>
        <v>1</v>
      </c>
      <c r="AQ72" s="308">
        <f>'Er. Cd-Er. Cnt'!D21</f>
        <v>2</v>
      </c>
      <c r="AR72" s="86">
        <f>COUNTIFS(QC_Status!$E$13:$E$898,AQ72,QC_Status!$H$13:$H$898,"C")</f>
        <v>0</v>
      </c>
      <c r="AS72" s="86">
        <f>COUNTIFS(QC_Status!$E$13:$E$898,AQ72,QC_Status!$L$13:$L$898,"PQC",QC_Status!$M$13:$M$898,'quality analyst analysis'!$AP$69)</f>
        <v>0</v>
      </c>
      <c r="AT72" s="87">
        <f>IF(AS72&gt;0,AS72/AR72,0%)</f>
        <v>0</v>
      </c>
      <c r="AU72" s="88">
        <f>SUMIFS(QC_Status!$W$13:$W$898,QC_Status!$E$13:$E$898,AQ72,QC_Status!$L$13:$L$898,$AT$1,QC_Status!$M$13:$M$898,$AP$69)</f>
        <v>0</v>
      </c>
      <c r="AV72" s="88">
        <f>SUMIFS(QC_Status!$V$13:$V$898,QC_Status!$E$13:$E$898,AQ72,QC_Status!$L$13:$L$898,$AT$1,QC_Status!$M$13:$M$898,$AP$69)</f>
        <v>0</v>
      </c>
      <c r="AW72" s="87">
        <f t="shared" ref="AW72:AW83" si="107">IF(AU72&gt;0,1-(AU72/AV72),0%)</f>
        <v>0</v>
      </c>
      <c r="AX72" s="89">
        <f>COUNTIFS(QC_Status!$T$13:$T$898,$AX$2,QC_Status!$L$13:$L$898,$AT$1,QC_Status!$E$13:$E$898,'quality analyst analysis'!AQ72,QC_Status!$M$13:$M$898,$AP$69)</f>
        <v>0</v>
      </c>
      <c r="AY72" s="87">
        <f>IF(AS72&gt;0,AX72/AR72,0%)</f>
        <v>0</v>
      </c>
      <c r="AZ72" s="89">
        <f>COUNTIFS(QC_Status!$T$13:$T$898,$AZ$2,QC_Status!$L$13:$L$898,$AT$1,QC_Status!$E$13:$E$898,'quality analyst analysis'!AQ72,QC_Status!$M$13:$M$898,$AP$69)</f>
        <v>0</v>
      </c>
      <c r="BA72" s="87">
        <f t="shared" ref="BA72:BA83" si="108">IF(AS72&gt;0,AZ72/AR72,0%)</f>
        <v>0</v>
      </c>
      <c r="BB72" s="90">
        <f>SUMIFS('2D_LOG'!$BE$3:$BE$898,'2D_LOG'!$E$3:$E$898,AQ72,'2D_LOG'!$F$3:$F$898,$AT$1,'2D_LOG'!$G$3:$G$898,$AP$69)</f>
        <v>0</v>
      </c>
      <c r="BC72" s="90">
        <f>SUMIFS('2D_LOG'!$BF$3:$BF$898,'2D_LOG'!$E$3:$E$898,AQ72,'2D_LOG'!$F$3:$F$898,$AT$1,'2D_LOG'!$G$3:$G$898,$AP$69)</f>
        <v>0</v>
      </c>
      <c r="BD72" s="89">
        <f t="shared" ref="BD72:BD82" si="109">SUM(BB72:BC72)</f>
        <v>0</v>
      </c>
      <c r="BE72" s="86">
        <f>COUNTIFS(QC_Status!$E$13:$E$898,AQ72,QC_Status!$L$13:$L$898,$BG$1,QC_Status!$M$13:$M$898,'quality analyst analysis'!$AP$69)</f>
        <v>0</v>
      </c>
      <c r="BF72" s="87">
        <f t="shared" ref="BF72:BF82" si="110">IF(BE72&gt;0,BE72/AR72,0%)</f>
        <v>0</v>
      </c>
      <c r="BG72" s="88">
        <f>SUMIFS(QC_Status!$W$13:$W$898,QC_Status!$E$13:$E$898,AQ72,QC_Status!$L$13:$L$898,$BG$1,QC_Status!$M$13:$M$898,$AP$69)</f>
        <v>0</v>
      </c>
      <c r="BH72" s="88">
        <f>SUMIFS(QC_Status!$V$13:$V$898,QC_Status!$E$13:$E$898,AQ72,QC_Status!$L$13:$L$898,$BG$1,QC_Status!$M$13:$M$898,$AP$69)</f>
        <v>0</v>
      </c>
      <c r="BI72" s="87">
        <f t="shared" si="106"/>
        <v>0</v>
      </c>
      <c r="BJ72" s="89">
        <f>COUNTIFS(QC_Status!$T$13:$T$898,$BJ$2,QC_Status!$L$13:$L$898,$BG$1,QC_Status!$E$13:$E$898,'quality analyst analysis'!AQ72,QC_Status!$M$13:$M$898,$AP$69)</f>
        <v>0</v>
      </c>
      <c r="BK72" s="87">
        <f t="shared" ref="BK72:BK82" si="111">IF(BE72&gt;0,BJ72/AR72,0%)</f>
        <v>0</v>
      </c>
      <c r="BL72" s="89">
        <f>COUNTIFS(QC_Status!$T$13:$T$898,$BL$2,QC_Status!$L$13:$L$898,$BG$1,QC_Status!$E$13:$E$898,'quality analyst analysis'!AQ72,QC_Status!$M$13:$M$898,$AP$69)</f>
        <v>0</v>
      </c>
      <c r="BM72" s="87">
        <f t="shared" ref="BM72:BM82" si="112">IF(BE72&gt;0,BL72/AR72,0%)</f>
        <v>0</v>
      </c>
      <c r="BN72" s="90">
        <f>SUMIFS('2D_LOG'!$BE$3:$BE$898,'2D_LOG'!$E$3:$E$898,AQ72,'2D_LOG'!$F$3:$F$898,$BG$1,'2D_LOG'!$G$3:$G$898,$AP$69)</f>
        <v>0</v>
      </c>
      <c r="BO72" s="90">
        <f>SUMIFS('2D_LOG'!$BF$3:$BF$898,'2D_LOG'!$E$3:$E$898,AQ72,'2D_LOG'!$F$3:$F$898,$BG$1,'2D_LOG'!$G$3:$G$898,$AP$69)</f>
        <v>0</v>
      </c>
      <c r="BP72" s="89">
        <f t="shared" ref="BP72:BP82" si="113">SUM(BN72:BO72)</f>
        <v>0</v>
      </c>
      <c r="BQ72" s="440">
        <f>SUMIFS(QC_Status!AO13:AO872,QC_Status!E13:E872,Standards!B19,QC_Status!M13:M872,Standards!G6)</f>
        <v>0</v>
      </c>
      <c r="BR72" s="86" t="str">
        <f>IF(AS72=0," ",IF(Standards!Q87=" ",Standards!P87,))</f>
        <v xml:space="preserve"> </v>
      </c>
      <c r="BS72" s="86" t="str">
        <f>IF(BE72=0," ",IF(Standards!S87=" ",Standards!R87,))</f>
        <v xml:space="preserve"> </v>
      </c>
    </row>
    <row r="73" spans="1:73" x14ac:dyDescent="0.2">
      <c r="AN73" s="86">
        <v>3</v>
      </c>
      <c r="AO73" s="440">
        <f>QC_Status!E8</f>
        <v>2913</v>
      </c>
      <c r="AP73" s="308">
        <f>QC_Status!F8</f>
        <v>1</v>
      </c>
      <c r="AQ73" s="308">
        <f>'Er. Cd-Er. Cnt'!D22</f>
        <v>3</v>
      </c>
      <c r="AR73" s="86">
        <f>COUNTIFS(QC_Status!$E$13:$E$898,AQ73,QC_Status!$H$13:$H$898,"C")</f>
        <v>0</v>
      </c>
      <c r="AS73" s="86">
        <f>COUNTIFS(QC_Status!$E$13:$E$898,AQ73,QC_Status!$L$13:$L$898,"PQC",QC_Status!$M$13:$M$898,'quality analyst analysis'!$AP$69)</f>
        <v>0</v>
      </c>
      <c r="AT73" s="87">
        <f t="shared" ref="AT73:AT82" si="114">IF(AS73&gt;0,AS73/AR73,0%)</f>
        <v>0</v>
      </c>
      <c r="AU73" s="88">
        <f>SUMIFS(QC_Status!$W$13:$W$898,QC_Status!$E$13:$E$898,AQ73,QC_Status!$L$13:$L$898,$AT$1,QC_Status!$M$13:$M$898,$AP$69)</f>
        <v>0</v>
      </c>
      <c r="AV73" s="88">
        <f>SUMIFS(QC_Status!$V$13:$V$898,QC_Status!$E$13:$E$898,AQ73,QC_Status!$L$13:$L$898,$AT$1,QC_Status!$M$13:$M$898,$AP$69)</f>
        <v>0</v>
      </c>
      <c r="AW73" s="87">
        <f t="shared" si="107"/>
        <v>0</v>
      </c>
      <c r="AX73" s="89">
        <f>COUNTIFS(QC_Status!$T$13:$T$898,$AX$2,QC_Status!$L$13:$L$898,$AT$1,QC_Status!$E$13:$E$898,'quality analyst analysis'!AQ73,QC_Status!$M$13:$M$898,$AP$69)</f>
        <v>0</v>
      </c>
      <c r="AY73" s="87">
        <f t="shared" ref="AY73:AY82" si="115">IF(AS73&gt;0,AX73/AR73,0%)</f>
        <v>0</v>
      </c>
      <c r="AZ73" s="89">
        <f>COUNTIFS(QC_Status!$T$13:$T$898,$AZ$2,QC_Status!$L$13:$L$898,$AT$1,QC_Status!$E$13:$E$898,'quality analyst analysis'!AQ73,QC_Status!$M$13:$M$898,$AP$69)</f>
        <v>0</v>
      </c>
      <c r="BA73" s="87">
        <f t="shared" si="108"/>
        <v>0</v>
      </c>
      <c r="BB73" s="90">
        <f>SUMIFS('2D_LOG'!$BE$3:$BE$898,'2D_LOG'!$E$3:$E$898,AQ73,'2D_LOG'!$F$3:$F$898,$AT$1,'2D_LOG'!$G$3:$G$898,$AP$69)</f>
        <v>0</v>
      </c>
      <c r="BC73" s="90">
        <f>SUMIFS('2D_LOG'!$BF$3:$BF$898,'2D_LOG'!$E$3:$E$898,AQ73,'2D_LOG'!$F$3:$F$898,$AT$1,'2D_LOG'!$G$3:$G$898,$AP$69)</f>
        <v>0</v>
      </c>
      <c r="BD73" s="89">
        <f t="shared" si="109"/>
        <v>0</v>
      </c>
      <c r="BE73" s="86">
        <f>COUNTIFS(QC_Status!$E$13:$E$898,AQ73,QC_Status!$L$13:$L$898,$BG$1,QC_Status!$M$13:$M$898,'quality analyst analysis'!$AP$69)</f>
        <v>0</v>
      </c>
      <c r="BF73" s="87">
        <f t="shared" si="110"/>
        <v>0</v>
      </c>
      <c r="BG73" s="88">
        <f>SUMIFS(QC_Status!$W$13:$W$898,QC_Status!$E$13:$E$898,AQ73,QC_Status!$L$13:$L$898,$BG$1,QC_Status!$M$13:$M$898,$AP$69)</f>
        <v>0</v>
      </c>
      <c r="BH73" s="88">
        <f>SUMIFS(QC_Status!$V$13:$V$898,QC_Status!$E$13:$E$898,AQ73,QC_Status!$L$13:$L$898,$BG$1,QC_Status!$M$13:$M$898,$AP$69)</f>
        <v>0</v>
      </c>
      <c r="BI73" s="87">
        <f t="shared" si="106"/>
        <v>0</v>
      </c>
      <c r="BJ73" s="89">
        <f>COUNTIFS(QC_Status!$T$13:$T$898,$BJ$2,QC_Status!$L$13:$L$898,$BG$1,QC_Status!$E$13:$E$898,'quality analyst analysis'!AQ73,QC_Status!$M$13:$M$898,$AP$69)</f>
        <v>0</v>
      </c>
      <c r="BK73" s="87">
        <f t="shared" si="111"/>
        <v>0</v>
      </c>
      <c r="BL73" s="89">
        <f>COUNTIFS(QC_Status!$T$13:$T$898,$BL$2,QC_Status!$L$13:$L$898,$BG$1,QC_Status!$E$13:$E$898,'quality analyst analysis'!AQ73,QC_Status!$M$13:$M$898,$AP$69)</f>
        <v>0</v>
      </c>
      <c r="BM73" s="87">
        <f t="shared" si="112"/>
        <v>0</v>
      </c>
      <c r="BN73" s="90">
        <f>SUMIFS('2D_LOG'!$BE$3:$BE$898,'2D_LOG'!$E$3:$E$898,AQ73,'2D_LOG'!$F$3:$F$898,$BG$1,'2D_LOG'!$G$3:$G$898,$AP$69)</f>
        <v>0</v>
      </c>
      <c r="BO73" s="90">
        <f>SUMIFS('2D_LOG'!$BF$3:$BF$898,'2D_LOG'!$E$3:$E$898,AQ73,'2D_LOG'!$F$3:$F$898,$BG$1,'2D_LOG'!$G$3:$G$898,$AP$69)</f>
        <v>0</v>
      </c>
      <c r="BP73" s="89">
        <f t="shared" si="113"/>
        <v>0</v>
      </c>
      <c r="BQ73" s="440">
        <f>SUMIFS(QC_Status!AO13:AO872,QC_Status!E13:E872,Standards!B20,QC_Status!M13:M872,Standards!G6)</f>
        <v>0</v>
      </c>
      <c r="BR73" s="86" t="str">
        <f>IF(AS73=0," ",IF(Standards!Q88=" ",Standards!P88,))</f>
        <v xml:space="preserve"> </v>
      </c>
      <c r="BS73" s="86" t="str">
        <f>IF(BE73=0," ",IF(Standards!S88=" ",Standards!R88,))</f>
        <v xml:space="preserve"> </v>
      </c>
    </row>
    <row r="74" spans="1:73" x14ac:dyDescent="0.2">
      <c r="AN74" s="86">
        <v>4</v>
      </c>
      <c r="AO74" s="440">
        <f>QC_Status!E8</f>
        <v>2913</v>
      </c>
      <c r="AP74" s="308">
        <f>QC_Status!F8</f>
        <v>1</v>
      </c>
      <c r="AQ74" s="308">
        <f>'Er. Cd-Er. Cnt'!D23</f>
        <v>4</v>
      </c>
      <c r="AR74" s="86">
        <f>COUNTIFS(QC_Status!$E$13:$E$898,AQ74,QC_Status!$H$13:$H$898,"C")</f>
        <v>0</v>
      </c>
      <c r="AS74" s="86">
        <f>COUNTIFS(QC_Status!$E$13:$E$898,AQ74,QC_Status!$L$13:$L$898,"PQC",QC_Status!$M$13:$M$898,'quality analyst analysis'!$AP$69)</f>
        <v>0</v>
      </c>
      <c r="AT74" s="87">
        <f t="shared" si="114"/>
        <v>0</v>
      </c>
      <c r="AU74" s="88">
        <f>SUMIFS(QC_Status!$W$13:$W$898,QC_Status!$E$13:$E$898,AQ74,QC_Status!$L$13:$L$898,$AT$1,QC_Status!$M$13:$M$898,$AP$69)</f>
        <v>0</v>
      </c>
      <c r="AV74" s="88">
        <f>SUMIFS(QC_Status!$V$13:$V$898,QC_Status!$E$13:$E$898,AQ74,QC_Status!$L$13:$L$898,$AT$1,QC_Status!$M$13:$M$898,$AP$69)</f>
        <v>0</v>
      </c>
      <c r="AW74" s="87">
        <f t="shared" si="107"/>
        <v>0</v>
      </c>
      <c r="AX74" s="89">
        <f>COUNTIFS(QC_Status!$T$13:$T$898,$AX$2,QC_Status!$L$13:$L$898,$AT$1,QC_Status!$E$13:$E$898,'quality analyst analysis'!AQ74,QC_Status!$M$13:$M$898,$AP$69)</f>
        <v>0</v>
      </c>
      <c r="AY74" s="87">
        <f t="shared" si="115"/>
        <v>0</v>
      </c>
      <c r="AZ74" s="89">
        <f>COUNTIFS(QC_Status!$T$13:$T$898,$AZ$2,QC_Status!$L$13:$L$898,$AT$1,QC_Status!$E$13:$E$898,'quality analyst analysis'!AQ74,QC_Status!$M$13:$M$898,$AP$69)</f>
        <v>0</v>
      </c>
      <c r="BA74" s="87">
        <f t="shared" si="108"/>
        <v>0</v>
      </c>
      <c r="BB74" s="90">
        <f>SUMIFS('2D_LOG'!$BE$3:$BE$898,'2D_LOG'!$E$3:$E$898,AQ74,'2D_LOG'!$F$3:$F$898,$AT$1,'2D_LOG'!$G$3:$G$898,$AP$69)</f>
        <v>0</v>
      </c>
      <c r="BC74" s="90">
        <f>SUMIFS('2D_LOG'!$BF$3:$BF$898,'2D_LOG'!$E$3:$E$898,AQ74,'2D_LOG'!$F$3:$F$898,$AT$1,'2D_LOG'!$G$3:$G$898,$AP$69)</f>
        <v>0</v>
      </c>
      <c r="BD74" s="89">
        <f t="shared" si="109"/>
        <v>0</v>
      </c>
      <c r="BE74" s="86">
        <f>COUNTIFS(QC_Status!$E$13:$E$898,AQ74,QC_Status!$L$13:$L$898,$BG$1,QC_Status!$M$13:$M$898,'quality analyst analysis'!$AP$69)</f>
        <v>0</v>
      </c>
      <c r="BF74" s="87">
        <f t="shared" si="110"/>
        <v>0</v>
      </c>
      <c r="BG74" s="88">
        <f>SUMIFS(QC_Status!$W$13:$W$898,QC_Status!$E$13:$E$898,AQ74,QC_Status!$L$13:$L$898,$BG$1,QC_Status!$M$13:$M$898,$AP$69)</f>
        <v>0</v>
      </c>
      <c r="BH74" s="88">
        <f>SUMIFS(QC_Status!$V$13:$V$898,QC_Status!$E$13:$E$898,AQ74,QC_Status!$L$13:$L$898,$BG$1,QC_Status!$M$13:$M$898,$AP$69)</f>
        <v>0</v>
      </c>
      <c r="BI74" s="87">
        <f t="shared" si="106"/>
        <v>0</v>
      </c>
      <c r="BJ74" s="89">
        <f>COUNTIFS(QC_Status!$T$13:$T$898,$BJ$2,QC_Status!$L$13:$L$898,$BG$1,QC_Status!$E$13:$E$898,'quality analyst analysis'!AQ74,QC_Status!$M$13:$M$898,$AP$69)</f>
        <v>0</v>
      </c>
      <c r="BK74" s="87">
        <f t="shared" si="111"/>
        <v>0</v>
      </c>
      <c r="BL74" s="89">
        <f>COUNTIFS(QC_Status!$T$13:$T$898,$BL$2,QC_Status!$L$13:$L$898,$BG$1,QC_Status!$E$13:$E$898,'quality analyst analysis'!AQ74,QC_Status!$M$13:$M$898,$AP$69)</f>
        <v>0</v>
      </c>
      <c r="BM74" s="87">
        <f t="shared" si="112"/>
        <v>0</v>
      </c>
      <c r="BN74" s="90">
        <f>SUMIFS('2D_LOG'!$BE$3:$BE$898,'2D_LOG'!$E$3:$E$898,AQ74,'2D_LOG'!$F$3:$F$898,$BG$1,'2D_LOG'!$G$3:$G$898,$AP$69)</f>
        <v>0</v>
      </c>
      <c r="BO74" s="90">
        <f>SUMIFS('2D_LOG'!$BF$3:$BF$898,'2D_LOG'!$E$3:$E$898,AQ74,'2D_LOG'!$F$3:$F$898,$BG$1,'2D_LOG'!$G$3:$G$898,$AP$69)</f>
        <v>0</v>
      </c>
      <c r="BP74" s="89">
        <f t="shared" si="113"/>
        <v>0</v>
      </c>
      <c r="BQ74" s="440">
        <f>SUMIFS(QC_Status!AO13:AO872,QC_Status!E13:E872,Standards!B21,QC_Status!M13:M872,Standards!G6)</f>
        <v>0</v>
      </c>
      <c r="BR74" s="86" t="str">
        <f>IF(AS74=0," ",IF(Standards!Q89=" ",Standards!P89,))</f>
        <v xml:space="preserve"> </v>
      </c>
      <c r="BS74" s="86" t="str">
        <f>IF(BE74=0," ",IF(Standards!S89=" ",Standards!R89,))</f>
        <v xml:space="preserve"> </v>
      </c>
    </row>
    <row r="75" spans="1:73" x14ac:dyDescent="0.2">
      <c r="AN75" s="86">
        <v>5</v>
      </c>
      <c r="AO75" s="440">
        <f>QC_Status!E8</f>
        <v>2913</v>
      </c>
      <c r="AP75" s="308">
        <f>QC_Status!F8</f>
        <v>1</v>
      </c>
      <c r="AQ75" s="308">
        <f>'Er. Cd-Er. Cnt'!D24</f>
        <v>5</v>
      </c>
      <c r="AR75" s="86">
        <f>COUNTIFS(QC_Status!$E$13:$E$898,AQ75,QC_Status!$H$13:$H$898,"C")</f>
        <v>0</v>
      </c>
      <c r="AS75" s="86">
        <f>COUNTIFS(QC_Status!$E$13:$E$898,AQ75,QC_Status!$L$13:$L$898,"PQC",QC_Status!$M$13:$M$898,'quality analyst analysis'!$AP$69)</f>
        <v>0</v>
      </c>
      <c r="AT75" s="87">
        <f t="shared" si="114"/>
        <v>0</v>
      </c>
      <c r="AU75" s="88">
        <f>SUMIFS(QC_Status!$W$13:$W$898,QC_Status!$E$13:$E$898,AQ75,QC_Status!$L$13:$L$898,$AT$1,QC_Status!$M$13:$M$898,$AP$69)</f>
        <v>0</v>
      </c>
      <c r="AV75" s="88">
        <f>SUMIFS(QC_Status!$V$13:$V$898,QC_Status!$E$13:$E$898,AQ75,QC_Status!$L$13:$L$898,$AT$1,QC_Status!$M$13:$M$898,$AP$69)</f>
        <v>0</v>
      </c>
      <c r="AW75" s="87">
        <f t="shared" si="107"/>
        <v>0</v>
      </c>
      <c r="AX75" s="89">
        <f>COUNTIFS(QC_Status!$T$13:$T$898,$AX$2,QC_Status!$L$13:$L$898,$AT$1,QC_Status!$E$13:$E$898,'quality analyst analysis'!AQ75,QC_Status!$M$13:$M$898,$AP$69)</f>
        <v>0</v>
      </c>
      <c r="AY75" s="87">
        <f t="shared" si="115"/>
        <v>0</v>
      </c>
      <c r="AZ75" s="89">
        <f>COUNTIFS(QC_Status!$T$13:$T$898,$AZ$2,QC_Status!$L$13:$L$898,$AT$1,QC_Status!$E$13:$E$898,'quality analyst analysis'!AQ75,QC_Status!$M$13:$M$898,$AP$69)</f>
        <v>0</v>
      </c>
      <c r="BA75" s="87">
        <f t="shared" si="108"/>
        <v>0</v>
      </c>
      <c r="BB75" s="90">
        <f>SUMIFS('2D_LOG'!$BE$3:$BE$898,'2D_LOG'!$E$3:$E$898,AQ75,'2D_LOG'!$F$3:$F$898,$AT$1,'2D_LOG'!$G$3:$G$898,$AP$69)</f>
        <v>0</v>
      </c>
      <c r="BC75" s="90">
        <f>SUMIFS('2D_LOG'!$BF$3:$BF$898,'2D_LOG'!$E$3:$E$898,AQ75,'2D_LOG'!$F$3:$F$898,$AT$1,'2D_LOG'!$G$3:$G$898,$AP$69)</f>
        <v>0</v>
      </c>
      <c r="BD75" s="89">
        <f t="shared" si="109"/>
        <v>0</v>
      </c>
      <c r="BE75" s="86">
        <f>COUNTIFS(QC_Status!$E$13:$E$898,AQ75,QC_Status!$L$13:$L$898,$BG$1,QC_Status!$M$13:$M$898,'quality analyst analysis'!$AP$69)</f>
        <v>0</v>
      </c>
      <c r="BF75" s="87">
        <f t="shared" si="110"/>
        <v>0</v>
      </c>
      <c r="BG75" s="88">
        <f>SUMIFS(QC_Status!$W$13:$W$898,QC_Status!$E$13:$E$898,AQ75,QC_Status!$L$13:$L$898,$BG$1,QC_Status!$M$13:$M$898,$AP$69)</f>
        <v>0</v>
      </c>
      <c r="BH75" s="88">
        <f>SUMIFS(QC_Status!$V$13:$V$898,QC_Status!$E$13:$E$898,AQ75,QC_Status!$L$13:$L$898,$BG$1,QC_Status!$M$13:$M$898,$AP$69)</f>
        <v>0</v>
      </c>
      <c r="BI75" s="87">
        <f t="shared" si="106"/>
        <v>0</v>
      </c>
      <c r="BJ75" s="89">
        <f>COUNTIFS(QC_Status!$T$13:$T$898,$BJ$2,QC_Status!$L$13:$L$898,$BG$1,QC_Status!$E$13:$E$898,'quality analyst analysis'!AQ75,QC_Status!$M$13:$M$898,$AP$69)</f>
        <v>0</v>
      </c>
      <c r="BK75" s="87">
        <f t="shared" si="111"/>
        <v>0</v>
      </c>
      <c r="BL75" s="89">
        <f>COUNTIFS(QC_Status!$T$13:$T$898,$BL$2,QC_Status!$L$13:$L$898,$BG$1,QC_Status!$E$13:$E$898,'quality analyst analysis'!AQ75,QC_Status!$M$13:$M$898,$AP$69)</f>
        <v>0</v>
      </c>
      <c r="BM75" s="87">
        <f t="shared" si="112"/>
        <v>0</v>
      </c>
      <c r="BN75" s="90">
        <f>SUMIFS('2D_LOG'!$BE$3:$BE$898,'2D_LOG'!$E$3:$E$898,AQ75,'2D_LOG'!$F$3:$F$898,$BG$1,'2D_LOG'!$G$3:$G$898,$AP$69)</f>
        <v>0</v>
      </c>
      <c r="BO75" s="90">
        <f>SUMIFS('2D_LOG'!$BF$3:$BF$898,'2D_LOG'!$E$3:$E$898,AQ75,'2D_LOG'!$F$3:$F$898,$BG$1,'2D_LOG'!$G$3:$G$898,$AP$69)</f>
        <v>0</v>
      </c>
      <c r="BP75" s="89">
        <f t="shared" si="113"/>
        <v>0</v>
      </c>
      <c r="BQ75" s="440">
        <f>SUMIFS(QC_Status!AO13:AO872,QC_Status!E13:E872,Standards!B22,QC_Status!M13:M872,Standards!G6)</f>
        <v>0</v>
      </c>
      <c r="BR75" s="86" t="str">
        <f>IF(AS75=0," ",IF(Standards!Q90=" ",Standards!P90,))</f>
        <v xml:space="preserve"> </v>
      </c>
      <c r="BS75" s="86" t="str">
        <f>IF(BE75=0," ",IF(Standards!S90=" ",Standards!R90,))</f>
        <v xml:space="preserve"> </v>
      </c>
    </row>
    <row r="76" spans="1:73" x14ac:dyDescent="0.2">
      <c r="AN76" s="86">
        <v>6</v>
      </c>
      <c r="AO76" s="440">
        <f>QC_Status!E8</f>
        <v>2913</v>
      </c>
      <c r="AP76" s="308">
        <f>QC_Status!F8</f>
        <v>1</v>
      </c>
      <c r="AQ76" s="308">
        <f>'Er. Cd-Er. Cnt'!D25</f>
        <v>6</v>
      </c>
      <c r="AR76" s="86">
        <f>COUNTIFS(QC_Status!$E$13:$E$898,AQ76,QC_Status!$H$13:$H$898,"C")</f>
        <v>0</v>
      </c>
      <c r="AS76" s="86">
        <f>COUNTIFS(QC_Status!$E$13:$E$898,AQ76,QC_Status!$L$13:$L$898,"PQC",QC_Status!$M$13:$M$898,'quality analyst analysis'!$AP$69)</f>
        <v>0</v>
      </c>
      <c r="AT76" s="87">
        <f t="shared" si="114"/>
        <v>0</v>
      </c>
      <c r="AU76" s="88">
        <f>SUMIFS(QC_Status!$W$13:$W$898,QC_Status!$E$13:$E$898,AQ76,QC_Status!$L$13:$L$898,$AT$1,QC_Status!$M$13:$M$898,$AP$69)</f>
        <v>0</v>
      </c>
      <c r="AV76" s="88">
        <f>SUMIFS(QC_Status!$V$13:$V$898,QC_Status!$E$13:$E$898,AQ76,QC_Status!$L$13:$L$898,$AT$1,QC_Status!$M$13:$M$898,$AP$69)</f>
        <v>0</v>
      </c>
      <c r="AW76" s="87">
        <f t="shared" si="107"/>
        <v>0</v>
      </c>
      <c r="AX76" s="89">
        <f>COUNTIFS(QC_Status!$T$13:$T$898,$AX$2,QC_Status!$L$13:$L$898,$AT$1,QC_Status!$E$13:$E$898,'quality analyst analysis'!AQ76,QC_Status!$M$13:$M$898,$AP$69)</f>
        <v>0</v>
      </c>
      <c r="AY76" s="87">
        <f t="shared" si="115"/>
        <v>0</v>
      </c>
      <c r="AZ76" s="89">
        <f>COUNTIFS(QC_Status!$T$13:$T$898,$AZ$2,QC_Status!$L$13:$L$898,$AT$1,QC_Status!$E$13:$E$898,'quality analyst analysis'!AQ76,QC_Status!$M$13:$M$898,$AP$69)</f>
        <v>0</v>
      </c>
      <c r="BA76" s="87">
        <f t="shared" si="108"/>
        <v>0</v>
      </c>
      <c r="BB76" s="90">
        <f>SUMIFS('2D_LOG'!$BE$3:$BE$898,'2D_LOG'!$E$3:$E$898,AQ76,'2D_LOG'!$F$3:$F$898,$AT$1,'2D_LOG'!$G$3:$G$898,$AP$69)</f>
        <v>0</v>
      </c>
      <c r="BC76" s="90">
        <f>SUMIFS('2D_LOG'!$BF$3:$BF$898,'2D_LOG'!$E$3:$E$898,AQ76,'2D_LOG'!$F$3:$F$898,$AT$1,'2D_LOG'!$G$3:$G$898,$AP$69)</f>
        <v>0</v>
      </c>
      <c r="BD76" s="89">
        <f t="shared" si="109"/>
        <v>0</v>
      </c>
      <c r="BE76" s="86">
        <f>COUNTIFS(QC_Status!$E$13:$E$898,AQ76,QC_Status!$L$13:$L$898,$BG$1,QC_Status!$M$13:$M$898,'quality analyst analysis'!$AP$69)</f>
        <v>0</v>
      </c>
      <c r="BF76" s="87">
        <f t="shared" si="110"/>
        <v>0</v>
      </c>
      <c r="BG76" s="88">
        <f>SUMIFS(QC_Status!$W$13:$W$898,QC_Status!$E$13:$E$898,AQ76,QC_Status!$L$13:$L$898,$BG$1,QC_Status!$M$13:$M$898,$AP$69)</f>
        <v>0</v>
      </c>
      <c r="BH76" s="88">
        <f>SUMIFS(QC_Status!$V$13:$V$898,QC_Status!$E$13:$E$898,AQ76,QC_Status!$L$13:$L$898,$BG$1,QC_Status!$M$13:$M$898,$AP$69)</f>
        <v>0</v>
      </c>
      <c r="BI76" s="87">
        <f t="shared" si="106"/>
        <v>0</v>
      </c>
      <c r="BJ76" s="89">
        <f>COUNTIFS(QC_Status!$T$13:$T$898,$BJ$2,QC_Status!$L$13:$L$898,$BG$1,QC_Status!$E$13:$E$898,'quality analyst analysis'!AQ76,QC_Status!$M$13:$M$898,$AP$69)</f>
        <v>0</v>
      </c>
      <c r="BK76" s="87">
        <f t="shared" si="111"/>
        <v>0</v>
      </c>
      <c r="BL76" s="89">
        <f>COUNTIFS(QC_Status!$T$13:$T$898,$BL$2,QC_Status!$L$13:$L$898,$BG$1,QC_Status!$E$13:$E$898,'quality analyst analysis'!AQ76,QC_Status!$M$13:$M$898,$AP$69)</f>
        <v>0</v>
      </c>
      <c r="BM76" s="87">
        <f t="shared" si="112"/>
        <v>0</v>
      </c>
      <c r="BN76" s="90">
        <f>SUMIFS('2D_LOG'!$BE$3:$BE$898,'2D_LOG'!$E$3:$E$898,AQ76,'2D_LOG'!$F$3:$F$898,$BG$1,'2D_LOG'!$G$3:$G$898,$AP$69)</f>
        <v>0</v>
      </c>
      <c r="BO76" s="90">
        <f>SUMIFS('2D_LOG'!$BF$3:$BF$898,'2D_LOG'!$E$3:$E$898,AQ76,'2D_LOG'!$F$3:$F$898,$BG$1,'2D_LOG'!$G$3:$G$898,$AP$69)</f>
        <v>0</v>
      </c>
      <c r="BP76" s="89">
        <f t="shared" si="113"/>
        <v>0</v>
      </c>
      <c r="BQ76" s="440">
        <f>SUMIFS(QC_Status!AO13:AO872,QC_Status!E13:E872,Standards!B23,QC_Status!M13:M872,Standards!G6)</f>
        <v>0</v>
      </c>
      <c r="BR76" s="86" t="str">
        <f>IF(AS76=0," ",IF(Standards!Q91=" ",Standards!P91,))</f>
        <v xml:space="preserve"> </v>
      </c>
      <c r="BS76" s="86" t="str">
        <f>IF(BE76=0," ",IF(Standards!S91=" ",Standards!R91,))</f>
        <v xml:space="preserve"> </v>
      </c>
    </row>
    <row r="77" spans="1:73" x14ac:dyDescent="0.2">
      <c r="AN77" s="86">
        <v>7</v>
      </c>
      <c r="AO77" s="440">
        <f>QC_Status!E8</f>
        <v>2913</v>
      </c>
      <c r="AP77" s="308">
        <f>QC_Status!F8</f>
        <v>1</v>
      </c>
      <c r="AQ77" s="308">
        <f>'Er. Cd-Er. Cnt'!D26</f>
        <v>7</v>
      </c>
      <c r="AR77" s="86">
        <f>COUNTIFS(QC_Status!$E$13:$E$898,AQ77,QC_Status!$H$13:$H$898,"C")</f>
        <v>0</v>
      </c>
      <c r="AS77" s="86">
        <f>COUNTIFS(QC_Status!$E$13:$E$898,AQ77,QC_Status!$L$13:$L$898,"PQC",QC_Status!$M$13:$M$898,'quality analyst analysis'!$AP$69)</f>
        <v>0</v>
      </c>
      <c r="AT77" s="87">
        <f t="shared" si="114"/>
        <v>0</v>
      </c>
      <c r="AU77" s="88">
        <f>SUMIFS(QC_Status!$W$13:$W$898,QC_Status!$E$13:$E$898,AQ77,QC_Status!$L$13:$L$898,$AT$1,QC_Status!$M$13:$M$898,$AP$69)</f>
        <v>0</v>
      </c>
      <c r="AV77" s="88">
        <f>SUMIFS(QC_Status!$V$13:$V$898,QC_Status!$E$13:$E$898,AQ77,QC_Status!$L$13:$L$898,$AT$1,QC_Status!$M$13:$M$898,$AP$69)</f>
        <v>0</v>
      </c>
      <c r="AW77" s="87">
        <f t="shared" si="107"/>
        <v>0</v>
      </c>
      <c r="AX77" s="89">
        <f>COUNTIFS(QC_Status!$T$13:$T$898,$AX$2,QC_Status!$L$13:$L$898,$AT$1,QC_Status!$E$13:$E$898,'quality analyst analysis'!AQ77,QC_Status!$M$13:$M$898,$AP$69)</f>
        <v>0</v>
      </c>
      <c r="AY77" s="87">
        <f t="shared" si="115"/>
        <v>0</v>
      </c>
      <c r="AZ77" s="89">
        <f>COUNTIFS(QC_Status!$T$13:$T$898,$AZ$2,QC_Status!$L$13:$L$898,$AT$1,QC_Status!$E$13:$E$898,'quality analyst analysis'!AQ77,QC_Status!$M$13:$M$898,$AP$69)</f>
        <v>0</v>
      </c>
      <c r="BA77" s="87">
        <f t="shared" si="108"/>
        <v>0</v>
      </c>
      <c r="BB77" s="90">
        <f>SUMIFS('2D_LOG'!$BE$3:$BE$898,'2D_LOG'!$E$3:$E$898,AQ77,'2D_LOG'!$F$3:$F$898,$AT$1,'2D_LOG'!$G$3:$G$898,$AP$69)</f>
        <v>0</v>
      </c>
      <c r="BC77" s="90">
        <f>SUMIFS('2D_LOG'!$BF$3:$BF$898,'2D_LOG'!$E$3:$E$898,AQ77,'2D_LOG'!$F$3:$F$898,$AT$1,'2D_LOG'!$G$3:$G$898,$AP$69)</f>
        <v>0</v>
      </c>
      <c r="BD77" s="89">
        <f t="shared" si="109"/>
        <v>0</v>
      </c>
      <c r="BE77" s="86">
        <f>COUNTIFS(QC_Status!$E$13:$E$898,AQ77,QC_Status!$L$13:$L$898,$BG$1,QC_Status!$M$13:$M$898,'quality analyst analysis'!$AP$69)</f>
        <v>0</v>
      </c>
      <c r="BF77" s="87">
        <f t="shared" si="110"/>
        <v>0</v>
      </c>
      <c r="BG77" s="88">
        <f>SUMIFS(QC_Status!$W$13:$W$898,QC_Status!$E$13:$E$898,AQ77,QC_Status!$L$13:$L$898,$BG$1,QC_Status!$M$13:$M$898,$AP$69)</f>
        <v>0</v>
      </c>
      <c r="BH77" s="88">
        <f>SUMIFS(QC_Status!$V$13:$V$898,QC_Status!$E$13:$E$898,AQ77,QC_Status!$L$13:$L$898,$BG$1,QC_Status!$M$13:$M$898,$AP$69)</f>
        <v>0</v>
      </c>
      <c r="BI77" s="87">
        <f t="shared" si="106"/>
        <v>0</v>
      </c>
      <c r="BJ77" s="89">
        <f>COUNTIFS(QC_Status!$T$13:$T$898,$BJ$2,QC_Status!$L$13:$L$898,$BG$1,QC_Status!$E$13:$E$898,'quality analyst analysis'!AQ77,QC_Status!$M$13:$M$898,$AP$69)</f>
        <v>0</v>
      </c>
      <c r="BK77" s="87">
        <f t="shared" si="111"/>
        <v>0</v>
      </c>
      <c r="BL77" s="89">
        <f>COUNTIFS(QC_Status!$T$13:$T$898,$BL$2,QC_Status!$L$13:$L$898,$BG$1,QC_Status!$E$13:$E$898,'quality analyst analysis'!AQ77,QC_Status!$M$13:$M$898,$AP$69)</f>
        <v>0</v>
      </c>
      <c r="BM77" s="87">
        <f t="shared" si="112"/>
        <v>0</v>
      </c>
      <c r="BN77" s="90">
        <f>SUMIFS('2D_LOG'!$BE$3:$BE$898,'2D_LOG'!$E$3:$E$898,AQ77,'2D_LOG'!$F$3:$F$898,$BG$1,'2D_LOG'!$G$3:$G$898,$AP$69)</f>
        <v>0</v>
      </c>
      <c r="BO77" s="90">
        <f>SUMIFS('2D_LOG'!$BF$3:$BF$898,'2D_LOG'!$E$3:$E$898,AQ77,'2D_LOG'!$F$3:$F$898,$BG$1,'2D_LOG'!$G$3:$G$898,$AP$69)</f>
        <v>0</v>
      </c>
      <c r="BP77" s="89">
        <f t="shared" si="113"/>
        <v>0</v>
      </c>
      <c r="BQ77" s="440">
        <f>SUMIFS(QC_Status!AO13:AO872,QC_Status!E13:E872,Standards!B24,QC_Status!M13:M872,Standards!G6)</f>
        <v>0</v>
      </c>
      <c r="BR77" s="86" t="str">
        <f>IF(AS77=0," ",IF(Standards!Q92=" ",Standards!P92,))</f>
        <v xml:space="preserve"> </v>
      </c>
      <c r="BS77" s="86" t="str">
        <f>IF(BE77=0," ",IF(Standards!S92=" ",Standards!R92,))</f>
        <v xml:space="preserve"> </v>
      </c>
    </row>
    <row r="78" spans="1:73" x14ac:dyDescent="0.2">
      <c r="AN78" s="86">
        <v>8</v>
      </c>
      <c r="AO78" s="440">
        <f>QC_Status!E8</f>
        <v>2913</v>
      </c>
      <c r="AP78" s="308">
        <f>QC_Status!F8</f>
        <v>1</v>
      </c>
      <c r="AQ78" s="308">
        <f>'Er. Cd-Er. Cnt'!D27</f>
        <v>8</v>
      </c>
      <c r="AR78" s="86">
        <f>COUNTIFS(QC_Status!$E$13:$E$898,AQ78,QC_Status!$H$13:$H$898,"C")</f>
        <v>0</v>
      </c>
      <c r="AS78" s="86">
        <f>COUNTIFS(QC_Status!$E$13:$E$898,AQ78,QC_Status!$L$13:$L$898,"PQC",QC_Status!$M$13:$M$898,'quality analyst analysis'!$AP$69)</f>
        <v>0</v>
      </c>
      <c r="AT78" s="87">
        <f t="shared" si="114"/>
        <v>0</v>
      </c>
      <c r="AU78" s="88">
        <f>SUMIFS(QC_Status!$W$13:$W$898,QC_Status!$E$13:$E$898,AQ78,QC_Status!$L$13:$L$898,$AT$1,QC_Status!$M$13:$M$898,$AP$69)</f>
        <v>0</v>
      </c>
      <c r="AV78" s="88">
        <f>SUMIFS(QC_Status!$V$13:$V$898,QC_Status!$E$13:$E$898,AQ78,QC_Status!$L$13:$L$898,$AT$1,QC_Status!$M$13:$M$898,$AP$69)</f>
        <v>0</v>
      </c>
      <c r="AW78" s="87">
        <f t="shared" si="107"/>
        <v>0</v>
      </c>
      <c r="AX78" s="89">
        <f>COUNTIFS(QC_Status!$T$13:$T$898,$AX$2,QC_Status!$L$13:$L$898,$AT$1,QC_Status!$E$13:$E$898,'quality analyst analysis'!AQ78,QC_Status!$M$13:$M$898,$AP$69)</f>
        <v>0</v>
      </c>
      <c r="AY78" s="87">
        <f t="shared" si="115"/>
        <v>0</v>
      </c>
      <c r="AZ78" s="89">
        <f>COUNTIFS(QC_Status!$T$13:$T$898,$AZ$2,QC_Status!$L$13:$L$898,$AT$1,QC_Status!$E$13:$E$898,'quality analyst analysis'!AQ78,QC_Status!$M$13:$M$898,$AP$69)</f>
        <v>0</v>
      </c>
      <c r="BA78" s="87">
        <f t="shared" si="108"/>
        <v>0</v>
      </c>
      <c r="BB78" s="90">
        <f>SUMIFS('2D_LOG'!$BE$3:$BE$898,'2D_LOG'!$E$3:$E$898,AQ78,'2D_LOG'!$F$3:$F$898,$AT$1,'2D_LOG'!$G$3:$G$898,$AP$69)</f>
        <v>0</v>
      </c>
      <c r="BC78" s="90">
        <f>SUMIFS('2D_LOG'!$BF$3:$BF$898,'2D_LOG'!$E$3:$E$898,AQ78,'2D_LOG'!$F$3:$F$898,$AT$1,'2D_LOG'!$G$3:$G$898,$AP$69)</f>
        <v>0</v>
      </c>
      <c r="BD78" s="89">
        <f t="shared" si="109"/>
        <v>0</v>
      </c>
      <c r="BE78" s="86">
        <f>COUNTIFS(QC_Status!$E$13:$E$898,AQ78,QC_Status!$L$13:$L$898,$BG$1,QC_Status!$M$13:$M$898,'quality analyst analysis'!$AP$69)</f>
        <v>0</v>
      </c>
      <c r="BF78" s="87">
        <f t="shared" si="110"/>
        <v>0</v>
      </c>
      <c r="BG78" s="88">
        <f>SUMIFS(QC_Status!$W$13:$W$898,QC_Status!$E$13:$E$898,AQ78,QC_Status!$L$13:$L$898,$BG$1,QC_Status!$M$13:$M$898,$AP$69)</f>
        <v>0</v>
      </c>
      <c r="BH78" s="88">
        <f>SUMIFS(QC_Status!$V$13:$V$898,QC_Status!$E$13:$E$898,AQ78,QC_Status!$L$13:$L$898,$BG$1,QC_Status!$M$13:$M$898,$AP$69)</f>
        <v>0</v>
      </c>
      <c r="BI78" s="87">
        <f t="shared" si="106"/>
        <v>0</v>
      </c>
      <c r="BJ78" s="89">
        <f>COUNTIFS(QC_Status!$T$13:$T$898,$BJ$2,QC_Status!$L$13:$L$898,$BG$1,QC_Status!$E$13:$E$898,'quality analyst analysis'!AQ78,QC_Status!$M$13:$M$898,$AP$69)</f>
        <v>0</v>
      </c>
      <c r="BK78" s="87">
        <f t="shared" si="111"/>
        <v>0</v>
      </c>
      <c r="BL78" s="89">
        <f>COUNTIFS(QC_Status!$T$13:$T$898,$BL$2,QC_Status!$L$13:$L$898,$BG$1,QC_Status!$E$13:$E$898,'quality analyst analysis'!AQ78,QC_Status!$M$13:$M$898,$AP$69)</f>
        <v>0</v>
      </c>
      <c r="BM78" s="87">
        <f t="shared" si="112"/>
        <v>0</v>
      </c>
      <c r="BN78" s="90">
        <f>SUMIFS('2D_LOG'!$BE$3:$BE$898,'2D_LOG'!$E$3:$E$898,AQ78,'2D_LOG'!$F$3:$F$898,$BG$1,'2D_LOG'!$G$3:$G$898,$AP$69)</f>
        <v>0</v>
      </c>
      <c r="BO78" s="90">
        <f>SUMIFS('2D_LOG'!$BF$3:$BF$898,'2D_LOG'!$E$3:$E$898,AQ78,'2D_LOG'!$F$3:$F$898,$BG$1,'2D_LOG'!$G$3:$G$898,$AP$69)</f>
        <v>0</v>
      </c>
      <c r="BP78" s="89">
        <f t="shared" si="113"/>
        <v>0</v>
      </c>
      <c r="BQ78" s="440">
        <f>SUMIFS(QC_Status!AO13:AO873,QC_Status!E13:E873,Standards!B25,QC_Status!M13:M873,Standards!G6)</f>
        <v>0</v>
      </c>
      <c r="BR78" s="86" t="str">
        <f>IF(AS78=0," ",IF(Standards!Q93=" ",Standards!P93,))</f>
        <v xml:space="preserve"> </v>
      </c>
      <c r="BS78" s="86" t="str">
        <f>IF(BE78=0," ",IF(Standards!S93=" ",Standards!R93,))</f>
        <v xml:space="preserve"> </v>
      </c>
      <c r="BU78" s="286"/>
    </row>
    <row r="79" spans="1:73" x14ac:dyDescent="0.2">
      <c r="AN79" s="86">
        <v>9</v>
      </c>
      <c r="AO79" s="440">
        <f>QC_Status!E8</f>
        <v>2913</v>
      </c>
      <c r="AP79" s="308">
        <f>QC_Status!F8</f>
        <v>1</v>
      </c>
      <c r="AQ79" s="308">
        <f>'Er. Cd-Er. Cnt'!D28</f>
        <v>9</v>
      </c>
      <c r="AR79" s="86">
        <f>COUNTIFS(QC_Status!$E$13:$E$898,AQ79,QC_Status!$H$13:$H$898,"C")</f>
        <v>0</v>
      </c>
      <c r="AS79" s="86">
        <f>COUNTIFS(QC_Status!$E$13:$E$898,AQ79,QC_Status!$L$13:$L$898,"PQC",QC_Status!$M$13:$M$898,'quality analyst analysis'!$AP$69)</f>
        <v>0</v>
      </c>
      <c r="AT79" s="87">
        <f t="shared" si="114"/>
        <v>0</v>
      </c>
      <c r="AU79" s="88">
        <f>SUMIFS(QC_Status!$W$13:$W$898,QC_Status!$E$13:$E$898,AQ79,QC_Status!$L$13:$L$898,$AT$1,QC_Status!$M$13:$M$898,$AP$69)</f>
        <v>0</v>
      </c>
      <c r="AV79" s="88">
        <f>SUMIFS(QC_Status!$V$13:$V$898,QC_Status!$E$13:$E$898,AQ79,QC_Status!$L$13:$L$898,$AT$1,QC_Status!$M$13:$M$898,$AP$69)</f>
        <v>0</v>
      </c>
      <c r="AW79" s="87">
        <f t="shared" si="107"/>
        <v>0</v>
      </c>
      <c r="AX79" s="89">
        <f>COUNTIFS(QC_Status!$T$13:$T$898,$AX$2,QC_Status!$L$13:$L$898,$AT$1,QC_Status!$E$13:$E$898,'quality analyst analysis'!AQ79,QC_Status!$M$13:$M$898,$AP$69)</f>
        <v>0</v>
      </c>
      <c r="AY79" s="87">
        <f t="shared" si="115"/>
        <v>0</v>
      </c>
      <c r="AZ79" s="89">
        <f>COUNTIFS(QC_Status!$T$13:$T$898,$AZ$2,QC_Status!$L$13:$L$898,$AT$1,QC_Status!$E$13:$E$898,'quality analyst analysis'!AQ79,QC_Status!$M$13:$M$898,$AP$69)</f>
        <v>0</v>
      </c>
      <c r="BA79" s="87">
        <f t="shared" si="108"/>
        <v>0</v>
      </c>
      <c r="BB79" s="90">
        <f>SUMIFS('2D_LOG'!$BE$3:$BE$898,'2D_LOG'!$E$3:$E$898,AQ79,'2D_LOG'!$F$3:$F$898,$AT$1,'2D_LOG'!$G$3:$G$898,$AP$69)</f>
        <v>0</v>
      </c>
      <c r="BC79" s="90">
        <f>SUMIFS('2D_LOG'!$BF$3:$BF$898,'2D_LOG'!$E$3:$E$898,AQ79,'2D_LOG'!$F$3:$F$898,$AT$1,'2D_LOG'!$G$3:$G$898,$AP$69)</f>
        <v>0</v>
      </c>
      <c r="BD79" s="89">
        <f t="shared" si="109"/>
        <v>0</v>
      </c>
      <c r="BE79" s="86">
        <f>COUNTIFS(QC_Status!$E$13:$E$898,AQ79,QC_Status!$L$13:$L$898,$BG$1,QC_Status!$M$13:$M$898,'quality analyst analysis'!$AP$69)</f>
        <v>0</v>
      </c>
      <c r="BF79" s="87">
        <f t="shared" si="110"/>
        <v>0</v>
      </c>
      <c r="BG79" s="88">
        <f>SUMIFS(QC_Status!$W$13:$W$898,QC_Status!$E$13:$E$898,AQ79,QC_Status!$L$13:$L$898,$BG$1,QC_Status!$M$13:$M$898,$AP$69)</f>
        <v>0</v>
      </c>
      <c r="BH79" s="88">
        <f>SUMIFS(QC_Status!$V$13:$V$898,QC_Status!$E$13:$E$898,AQ79,QC_Status!$L$13:$L$898,$BG$1,QC_Status!$M$13:$M$898,$AP$69)</f>
        <v>0</v>
      </c>
      <c r="BI79" s="87">
        <f t="shared" si="106"/>
        <v>0</v>
      </c>
      <c r="BJ79" s="89">
        <f>COUNTIFS(QC_Status!$T$13:$T$898,$BJ$2,QC_Status!$L$13:$L$898,$BG$1,QC_Status!$E$13:$E$898,'quality analyst analysis'!AQ79,QC_Status!$M$13:$M$898,$AP$69)</f>
        <v>0</v>
      </c>
      <c r="BK79" s="87">
        <f t="shared" si="111"/>
        <v>0</v>
      </c>
      <c r="BL79" s="89">
        <f>COUNTIFS(QC_Status!$T$13:$T$898,$BL$2,QC_Status!$L$13:$L$898,$BG$1,QC_Status!$E$13:$E$898,'quality analyst analysis'!AQ79,QC_Status!$M$13:$M$898,$AP$69)</f>
        <v>0</v>
      </c>
      <c r="BM79" s="87">
        <f t="shared" si="112"/>
        <v>0</v>
      </c>
      <c r="BN79" s="90">
        <f>SUMIFS('2D_LOG'!$BE$3:$BE$898,'2D_LOG'!$E$3:$E$898,AQ79,'2D_LOG'!$F$3:$F$898,$BG$1,'2D_LOG'!$G$3:$G$898,$AP$69)</f>
        <v>0</v>
      </c>
      <c r="BO79" s="90">
        <f>SUMIFS('2D_LOG'!$BF$3:$BF$898,'2D_LOG'!$E$3:$E$898,AQ79,'2D_LOG'!$F$3:$F$898,$BG$1,'2D_LOG'!$G$3:$G$898,$AP$69)</f>
        <v>0</v>
      </c>
      <c r="BP79" s="89">
        <f t="shared" si="113"/>
        <v>0</v>
      </c>
      <c r="BQ79" s="440">
        <f>SUMIFS(QC_Status!AO13:AO874,QC_Status!E13:E874,Standards!B26,QC_Status!M13:M874,Standards!G6)</f>
        <v>0</v>
      </c>
      <c r="BR79" s="86" t="str">
        <f>IF(AS79=0," ",IF(Standards!Q94=" ",Standards!P94,))</f>
        <v xml:space="preserve"> </v>
      </c>
      <c r="BS79" s="86" t="str">
        <f>IF(BE79=0," ",IF(Standards!S94=" ",Standards!R94,))</f>
        <v xml:space="preserve"> </v>
      </c>
    </row>
    <row r="80" spans="1:73" x14ac:dyDescent="0.2">
      <c r="AN80" s="86">
        <v>10</v>
      </c>
      <c r="AO80" s="440">
        <f>QC_Status!E8</f>
        <v>2913</v>
      </c>
      <c r="AP80" s="308">
        <f>QC_Status!F8</f>
        <v>1</v>
      </c>
      <c r="AQ80" s="308">
        <f>'Er. Cd-Er. Cnt'!D29</f>
        <v>10</v>
      </c>
      <c r="AR80" s="86">
        <f>COUNTIFS(QC_Status!$E$13:$E$898,AQ80,QC_Status!$H$13:$H$898,"C")</f>
        <v>0</v>
      </c>
      <c r="AS80" s="86">
        <f>COUNTIFS(QC_Status!$E$13:$E$898,AQ80,QC_Status!$L$13:$L$898,"PQC",QC_Status!$M$13:$M$898,'quality analyst analysis'!$AP$69)</f>
        <v>0</v>
      </c>
      <c r="AT80" s="87">
        <f t="shared" si="114"/>
        <v>0</v>
      </c>
      <c r="AU80" s="88">
        <f>SUMIFS(QC_Status!$W$13:$W$898,QC_Status!$E$13:$E$898,AQ80,QC_Status!$L$13:$L$898,$AT$1,QC_Status!$M$13:$M$898,$AP$69)</f>
        <v>0</v>
      </c>
      <c r="AV80" s="88">
        <f>SUMIFS(QC_Status!$V$13:$V$898,QC_Status!$E$13:$E$898,AQ80,QC_Status!$L$13:$L$898,$AT$1,QC_Status!$M$13:$M$898,$AP$69)</f>
        <v>0</v>
      </c>
      <c r="AW80" s="87">
        <f t="shared" si="107"/>
        <v>0</v>
      </c>
      <c r="AX80" s="89">
        <f>COUNTIFS(QC_Status!$T$13:$T$898,$AX$2,QC_Status!$L$13:$L$898,$AT$1,QC_Status!$E$13:$E$898,'quality analyst analysis'!AQ80,QC_Status!$M$13:$M$898,$AP$69)</f>
        <v>0</v>
      </c>
      <c r="AY80" s="87">
        <f t="shared" si="115"/>
        <v>0</v>
      </c>
      <c r="AZ80" s="89">
        <f>COUNTIFS(QC_Status!$T$13:$T$898,$AZ$2,QC_Status!$L$13:$L$898,$AT$1,QC_Status!$E$13:$E$898,'quality analyst analysis'!AQ80,QC_Status!$M$13:$M$898,$AP$69)</f>
        <v>0</v>
      </c>
      <c r="BA80" s="87">
        <f t="shared" si="108"/>
        <v>0</v>
      </c>
      <c r="BB80" s="90">
        <f>SUMIFS('2D_LOG'!$BE$3:$BE$898,'2D_LOG'!$E$3:$E$898,AQ80,'2D_LOG'!$F$3:$F$898,$AT$1,'2D_LOG'!$G$3:$G$898,$AP$69)</f>
        <v>0</v>
      </c>
      <c r="BC80" s="90">
        <f>SUMIFS('2D_LOG'!$BF$3:$BF$898,'2D_LOG'!$E$3:$E$898,AQ80,'2D_LOG'!$F$3:$F$898,$AT$1,'2D_LOG'!$G$3:$G$898,$AP$69)</f>
        <v>0</v>
      </c>
      <c r="BD80" s="89">
        <f t="shared" si="109"/>
        <v>0</v>
      </c>
      <c r="BE80" s="86">
        <f>COUNTIFS(QC_Status!$E$13:$E$898,AQ80,QC_Status!$L$13:$L$898,$BG$1,QC_Status!$M$13:$M$898,'quality analyst analysis'!$AP$69)</f>
        <v>0</v>
      </c>
      <c r="BF80" s="87">
        <f t="shared" si="110"/>
        <v>0</v>
      </c>
      <c r="BG80" s="88">
        <f>SUMIFS(QC_Status!$W$13:$W$898,QC_Status!$E$13:$E$898,AQ80,QC_Status!$L$13:$L$898,$BG$1,QC_Status!$M$13:$M$898,$AP$69)</f>
        <v>0</v>
      </c>
      <c r="BH80" s="88">
        <f>SUMIFS(QC_Status!$V$13:$V$898,QC_Status!$E$13:$E$898,AQ80,QC_Status!$L$13:$L$898,$BG$1,QC_Status!$M$13:$M$898,$AP$69)</f>
        <v>0</v>
      </c>
      <c r="BI80" s="87">
        <f t="shared" si="106"/>
        <v>0</v>
      </c>
      <c r="BJ80" s="89">
        <f>COUNTIFS(QC_Status!$T$13:$T$898,$BJ$2,QC_Status!$L$13:$L$898,$BG$1,QC_Status!$E$13:$E$898,'quality analyst analysis'!AQ80,QC_Status!$M$13:$M$898,$AP$69)</f>
        <v>0</v>
      </c>
      <c r="BK80" s="87">
        <f t="shared" si="111"/>
        <v>0</v>
      </c>
      <c r="BL80" s="89">
        <f>COUNTIFS(QC_Status!$T$13:$T$898,$BL$2,QC_Status!$L$13:$L$898,$BG$1,QC_Status!$E$13:$E$898,'quality analyst analysis'!AQ80,QC_Status!$M$13:$M$898,$AP$69)</f>
        <v>0</v>
      </c>
      <c r="BM80" s="87">
        <f t="shared" si="112"/>
        <v>0</v>
      </c>
      <c r="BN80" s="90">
        <f>SUMIFS('2D_LOG'!$BE$3:$BE$898,'2D_LOG'!$E$3:$E$898,AQ80,'2D_LOG'!$F$3:$F$898,$BG$1,'2D_LOG'!$G$3:$G$898,$AP$69)</f>
        <v>0</v>
      </c>
      <c r="BO80" s="90">
        <f>SUMIFS('2D_LOG'!$BF$3:$BF$898,'2D_LOG'!$E$3:$E$898,AQ80,'2D_LOG'!$F$3:$F$898,$BG$1,'2D_LOG'!$G$3:$G$898,$AP$69)</f>
        <v>0</v>
      </c>
      <c r="BP80" s="89">
        <f t="shared" si="113"/>
        <v>0</v>
      </c>
      <c r="BQ80" s="440">
        <f>SUMIFS(QC_Status!AO13:AO875,QC_Status!E13:E875,Standards!B27,QC_Status!M13:M875,Standards!G6)</f>
        <v>0</v>
      </c>
      <c r="BR80" s="86" t="str">
        <f>IF(AS80=0," ",IF(Standards!Q95=" ",Standards!P95,))</f>
        <v xml:space="preserve"> </v>
      </c>
      <c r="BS80" s="86" t="str">
        <f>IF(BE80=0," ",IF(Standards!S95=" ",Standards!R95,))</f>
        <v xml:space="preserve"> </v>
      </c>
    </row>
    <row r="81" spans="40:73" x14ac:dyDescent="0.2">
      <c r="AN81" s="86">
        <v>11</v>
      </c>
      <c r="AO81" s="440">
        <f>QC_Status!E8</f>
        <v>2913</v>
      </c>
      <c r="AP81" s="308">
        <f>QC_Status!F8</f>
        <v>1</v>
      </c>
      <c r="AQ81" s="308">
        <f>'Er. Cd-Er. Cnt'!D30</f>
        <v>11</v>
      </c>
      <c r="AR81" s="86">
        <f>COUNTIFS(QC_Status!$E$13:$E$898,AQ81,QC_Status!$H$13:$H$898,"C")</f>
        <v>0</v>
      </c>
      <c r="AS81" s="86">
        <f>COUNTIFS(QC_Status!$E$13:$E$898,AQ81,QC_Status!$L$13:$L$898,"PQC",QC_Status!$M$13:$M$898,'quality analyst analysis'!$AP$69)</f>
        <v>0</v>
      </c>
      <c r="AT81" s="87">
        <f t="shared" si="114"/>
        <v>0</v>
      </c>
      <c r="AU81" s="88">
        <f>SUMIFS(QC_Status!$W$13:$W$898,QC_Status!$E$13:$E$898,AQ81,QC_Status!$L$13:$L$898,$AT$1,QC_Status!$M$13:$M$898,$AP$69)</f>
        <v>0</v>
      </c>
      <c r="AV81" s="88">
        <f>SUMIFS(QC_Status!$V$13:$V$898,QC_Status!$E$13:$E$898,AQ81,QC_Status!$L$13:$L$898,$AT$1,QC_Status!$M$13:$M$898,$AP$69)</f>
        <v>0</v>
      </c>
      <c r="AW81" s="87">
        <f t="shared" si="107"/>
        <v>0</v>
      </c>
      <c r="AX81" s="89">
        <f>COUNTIFS(QC_Status!$T$13:$T$898,$AX$2,QC_Status!$L$13:$L$898,$AT$1,QC_Status!$E$13:$E$898,'quality analyst analysis'!AQ81,QC_Status!$M$13:$M$898,$AP$69)</f>
        <v>0</v>
      </c>
      <c r="AY81" s="87">
        <f t="shared" si="115"/>
        <v>0</v>
      </c>
      <c r="AZ81" s="89">
        <f>COUNTIFS(QC_Status!$T$13:$T$898,$AZ$2,QC_Status!$L$13:$L$898,$AT$1,QC_Status!$E$13:$E$898,'quality analyst analysis'!AQ81,QC_Status!$M$13:$M$898,$AP$69)</f>
        <v>0</v>
      </c>
      <c r="BA81" s="87">
        <f t="shared" si="108"/>
        <v>0</v>
      </c>
      <c r="BB81" s="90">
        <f>SUMIFS('2D_LOG'!$BE$3:$BE$898,'2D_LOG'!$E$3:$E$898,AQ81,'2D_LOG'!$F$3:$F$898,$AT$1,'2D_LOG'!$G$3:$G$898,$AP$69)</f>
        <v>0</v>
      </c>
      <c r="BC81" s="90">
        <f>SUMIFS('2D_LOG'!$BF$3:$BF$898,'2D_LOG'!$E$3:$E$898,AQ81,'2D_LOG'!$F$3:$F$898,$AT$1,'2D_LOG'!$G$3:$G$898,$AP$69)</f>
        <v>0</v>
      </c>
      <c r="BD81" s="89">
        <f t="shared" si="109"/>
        <v>0</v>
      </c>
      <c r="BE81" s="86">
        <f>COUNTIFS(QC_Status!$E$13:$E$898,AQ81,QC_Status!$L$13:$L$898,$BG$1,QC_Status!$M$13:$M$898,'quality analyst analysis'!$AP$69)</f>
        <v>0</v>
      </c>
      <c r="BF81" s="87">
        <f t="shared" si="110"/>
        <v>0</v>
      </c>
      <c r="BG81" s="88">
        <f>SUMIFS(QC_Status!$W$13:$W$898,QC_Status!$E$13:$E$898,AQ81,QC_Status!$L$13:$L$898,$BG$1,QC_Status!$M$13:$M$898,$AP$69)</f>
        <v>0</v>
      </c>
      <c r="BH81" s="88">
        <f>SUMIFS(QC_Status!$V$13:$V$898,QC_Status!$E$13:$E$898,AQ81,QC_Status!$L$13:$L$898,$BG$1,QC_Status!$M$13:$M$898,$AP$69)</f>
        <v>0</v>
      </c>
      <c r="BI81" s="87">
        <f t="shared" si="106"/>
        <v>0</v>
      </c>
      <c r="BJ81" s="89">
        <f>COUNTIFS(QC_Status!$T$13:$T$898,$BJ$2,QC_Status!$L$13:$L$898,$BG$1,QC_Status!$E$13:$E$898,'quality analyst analysis'!AQ81,QC_Status!$M$13:$M$898,$AP$69)</f>
        <v>0</v>
      </c>
      <c r="BK81" s="87">
        <f t="shared" si="111"/>
        <v>0</v>
      </c>
      <c r="BL81" s="89">
        <f>COUNTIFS(QC_Status!$T$13:$T$898,$BL$2,QC_Status!$L$13:$L$898,$BG$1,QC_Status!$E$13:$E$898,'quality analyst analysis'!AQ81,QC_Status!$M$13:$M$898,$AP$69)</f>
        <v>0</v>
      </c>
      <c r="BM81" s="87">
        <f t="shared" si="112"/>
        <v>0</v>
      </c>
      <c r="BN81" s="90">
        <f>SUMIFS('2D_LOG'!$BE$3:$BE$898,'2D_LOG'!$E$3:$E$898,AQ81,'2D_LOG'!$F$3:$F$898,$BG$1,'2D_LOG'!$G$3:$G$898,$AP$69)</f>
        <v>0</v>
      </c>
      <c r="BO81" s="90">
        <f>SUMIFS('2D_LOG'!$BF$3:$BF$898,'2D_LOG'!$E$3:$E$898,AQ81,'2D_LOG'!$F$3:$F$898,$BG$1,'2D_LOG'!$G$3:$G$898,$AP$69)</f>
        <v>0</v>
      </c>
      <c r="BP81" s="89">
        <f t="shared" si="113"/>
        <v>0</v>
      </c>
      <c r="BQ81" s="440">
        <f>SUMIFS(QC_Status!AO13:AO876,QC_Status!E13:E876,Standards!B28,QC_Status!M13:M876,Standards!G6)</f>
        <v>0</v>
      </c>
      <c r="BR81" s="86" t="str">
        <f>IF(AS81=0," ",IF(Standards!Q96=" ",Standards!P96,))</f>
        <v xml:space="preserve"> </v>
      </c>
      <c r="BS81" s="86" t="str">
        <f>IF(BE81=0," ",IF(Standards!S96=" ",Standards!R96,))</f>
        <v xml:space="preserve"> </v>
      </c>
    </row>
    <row r="82" spans="40:73" ht="13.5" thickBot="1" x14ac:dyDescent="0.25">
      <c r="AN82" s="86">
        <v>12</v>
      </c>
      <c r="AO82" s="440">
        <f>QC_Status!E8</f>
        <v>2913</v>
      </c>
      <c r="AP82" s="308">
        <f>QC_Status!F8</f>
        <v>1</v>
      </c>
      <c r="AQ82" s="308">
        <f>'Er. Cd-Er. Cnt'!D31</f>
        <v>12</v>
      </c>
      <c r="AR82" s="86">
        <f>COUNTIFS(QC_Status!$E$13:$E$898,AQ82,QC_Status!$H$13:$H$898,"C")</f>
        <v>0</v>
      </c>
      <c r="AS82" s="86">
        <f>COUNTIFS(QC_Status!$E$13:$E$898,AQ82,QC_Status!$L$13:$L$898,"PQC",QC_Status!$M$13:$M$898,'quality analyst analysis'!$AP$69)</f>
        <v>0</v>
      </c>
      <c r="AT82" s="87">
        <f t="shared" si="114"/>
        <v>0</v>
      </c>
      <c r="AU82" s="88">
        <f>SUMIFS(QC_Status!$W$13:$W$898,QC_Status!$E$13:$E$898,AQ82,QC_Status!$L$13:$L$898,$AT$1,QC_Status!$M$13:$M$898,$AP$69)</f>
        <v>0</v>
      </c>
      <c r="AV82" s="88">
        <f>SUMIFS(QC_Status!$V$13:$V$898,QC_Status!$E$13:$E$898,AQ82,QC_Status!$L$13:$L$898,$AT$1,QC_Status!$M$13:$M$898,$AP$69)</f>
        <v>0</v>
      </c>
      <c r="AW82" s="87">
        <f t="shared" si="107"/>
        <v>0</v>
      </c>
      <c r="AX82" s="89">
        <f>COUNTIFS(QC_Status!$T$13:$T$898,$AX$2,QC_Status!$L$13:$L$898,$AT$1,QC_Status!$E$13:$E$898,'quality analyst analysis'!AQ82,QC_Status!$M$13:$M$898,$AP$69)</f>
        <v>0</v>
      </c>
      <c r="AY82" s="87">
        <f t="shared" si="115"/>
        <v>0</v>
      </c>
      <c r="AZ82" s="89">
        <f>COUNTIFS(QC_Status!$T$13:$T$898,$AZ$2,QC_Status!$L$13:$L$898,$AT$1,QC_Status!$E$13:$E$898,'quality analyst analysis'!AQ82,QC_Status!$M$13:$M$898,$AP$69)</f>
        <v>0</v>
      </c>
      <c r="BA82" s="87">
        <f t="shared" si="108"/>
        <v>0</v>
      </c>
      <c r="BB82" s="90">
        <f>SUMIFS('2D_LOG'!$BE$3:$BE$898,'2D_LOG'!$E$3:$E$898,AQ82,'2D_LOG'!$F$3:$F$898,$AT$1,'2D_LOG'!$G$3:$G$898,$AP$69)</f>
        <v>0</v>
      </c>
      <c r="BC82" s="90">
        <f>SUMIFS('2D_LOG'!$BF$3:$BF$898,'2D_LOG'!$E$3:$E$898,AQ82,'2D_LOG'!$F$3:$F$898,$AT$1,'2D_LOG'!$G$3:$G$898,$AP$69)</f>
        <v>0</v>
      </c>
      <c r="BD82" s="89">
        <f t="shared" si="109"/>
        <v>0</v>
      </c>
      <c r="BE82" s="86">
        <f>COUNTIFS(QC_Status!$E$13:$E$898,AQ82,QC_Status!$L$13:$L$898,$BG$1,QC_Status!$M$13:$M$898,'quality analyst analysis'!$AP$69)</f>
        <v>0</v>
      </c>
      <c r="BF82" s="87">
        <f t="shared" si="110"/>
        <v>0</v>
      </c>
      <c r="BG82" s="88">
        <f>SUMIFS(QC_Status!$W$13:$W$898,QC_Status!$E$13:$E$898,AQ82,QC_Status!$L$13:$L$898,$BG$1,QC_Status!$M$13:$M$898,$AP$69)</f>
        <v>0</v>
      </c>
      <c r="BH82" s="88">
        <f>SUMIFS(QC_Status!$V$13:$V$898,QC_Status!$E$13:$E$898,AQ82,QC_Status!$L$13:$L$898,$BG$1,QC_Status!$M$13:$M$898,$AP$69)</f>
        <v>0</v>
      </c>
      <c r="BI82" s="87">
        <f t="shared" si="106"/>
        <v>0</v>
      </c>
      <c r="BJ82" s="89">
        <f>COUNTIFS(QC_Status!$T$13:$T$898,$BJ$2,QC_Status!$L$13:$L$898,$BG$1,QC_Status!$E$13:$E$898,'quality analyst analysis'!AQ82,QC_Status!$M$13:$M$898,$AP$69)</f>
        <v>0</v>
      </c>
      <c r="BK82" s="87">
        <f t="shared" si="111"/>
        <v>0</v>
      </c>
      <c r="BL82" s="89">
        <f>COUNTIFS(QC_Status!$T$13:$T$898,$BL$2,QC_Status!$L$13:$L$898,$BG$1,QC_Status!$E$13:$E$898,'quality analyst analysis'!AQ82,QC_Status!$M$13:$M$898,$AP$69)</f>
        <v>0</v>
      </c>
      <c r="BM82" s="87">
        <f t="shared" si="112"/>
        <v>0</v>
      </c>
      <c r="BN82" s="90">
        <f>SUMIFS('2D_LOG'!$BE$3:$BE$898,'2D_LOG'!$E$3:$E$898,AQ82,'2D_LOG'!$F$3:$F$898,$BG$1,'2D_LOG'!$G$3:$G$898,$AP$69)</f>
        <v>0</v>
      </c>
      <c r="BO82" s="90">
        <f>SUMIFS('2D_LOG'!$BF$3:$BF$898,'2D_LOG'!$E$3:$E$898,AQ82,'2D_LOG'!$F$3:$F$898,$BG$1,'2D_LOG'!$G$3:$G$898,$AP$69)</f>
        <v>0</v>
      </c>
      <c r="BP82" s="89">
        <f t="shared" si="113"/>
        <v>0</v>
      </c>
      <c r="BQ82" s="440">
        <f>SUMIFS(QC_Status!AO13:AO877,QC_Status!E13:E877,Standards!B29,QC_Status!M13:M877,Standards!G6)</f>
        <v>0</v>
      </c>
      <c r="BR82" s="86" t="str">
        <f>IF(AS82=0," ",IF(Standards!Q97=" ",Standards!P97,))</f>
        <v xml:space="preserve"> </v>
      </c>
      <c r="BS82" s="86" t="str">
        <f>IF(BE82=0," ",IF(Standards!S97=" ",Standards!R97,))</f>
        <v xml:space="preserve"> </v>
      </c>
    </row>
    <row r="83" spans="40:73" ht="13.5" thickBot="1" x14ac:dyDescent="0.25">
      <c r="AN83" s="26"/>
      <c r="AP83" s="26"/>
      <c r="AQ83" s="26"/>
      <c r="AR83" s="93">
        <f>SUM(AR71:AR82)</f>
        <v>37</v>
      </c>
      <c r="AS83" s="93">
        <f>SUM(AS71:AS82)</f>
        <v>0</v>
      </c>
      <c r="AT83" s="140">
        <f>IF(AS83&gt;0,AS83/AR83,"0"%)</f>
        <v>0</v>
      </c>
      <c r="AU83" s="96">
        <f>SUM(AU71:AU82)</f>
        <v>0</v>
      </c>
      <c r="AV83" s="96">
        <f>SUM(AV71:AV82)</f>
        <v>0</v>
      </c>
      <c r="AW83" s="269">
        <f t="shared" si="107"/>
        <v>0</v>
      </c>
      <c r="AX83" s="139">
        <f>SUM(AX71:AX82)</f>
        <v>0</v>
      </c>
      <c r="AY83" s="269">
        <f>IF(AS83&gt;0,AX83/AR83,0%)</f>
        <v>0</v>
      </c>
      <c r="AZ83" s="139">
        <f>SUM(AZ71:AZ82)</f>
        <v>0</v>
      </c>
      <c r="BA83" s="269">
        <f t="shared" si="108"/>
        <v>0</v>
      </c>
      <c r="BB83" s="92">
        <f>SUM(BB71:BB82)</f>
        <v>0</v>
      </c>
      <c r="BC83" s="92">
        <f>SUM(BC71:BC82)</f>
        <v>0</v>
      </c>
      <c r="BD83" s="93">
        <f>SUM(BD71:BD82)</f>
        <v>0</v>
      </c>
      <c r="BE83" s="93">
        <f>SUM(BE71:BE82)</f>
        <v>0</v>
      </c>
      <c r="BF83" s="484">
        <f t="shared" ref="BF83" si="116">SUM(BF71:BF82)</f>
        <v>0</v>
      </c>
      <c r="BG83" s="93">
        <f t="shared" ref="BG83" si="117">SUM(BG71:BG82)</f>
        <v>0</v>
      </c>
      <c r="BH83" s="93">
        <f t="shared" ref="BH83" si="118">SUM(BH71:BH82)</f>
        <v>0</v>
      </c>
      <c r="BI83" s="484">
        <f t="shared" ref="BI83" si="119">SUM(BI71:BI82)</f>
        <v>0</v>
      </c>
      <c r="BJ83" s="93">
        <f t="shared" ref="BJ83" si="120">SUM(BJ71:BJ82)</f>
        <v>0</v>
      </c>
      <c r="BK83" s="484">
        <f t="shared" ref="BK83" si="121">SUM(BK71:BK82)</f>
        <v>0</v>
      </c>
      <c r="BL83" s="93">
        <f t="shared" ref="BL83" si="122">SUM(BL71:BL82)</f>
        <v>0</v>
      </c>
      <c r="BM83" s="484">
        <f t="shared" ref="BM83" si="123">SUM(BM71:BM82)</f>
        <v>0</v>
      </c>
      <c r="BN83" s="93">
        <f t="shared" ref="BN83" si="124">SUM(BN71:BN82)</f>
        <v>0</v>
      </c>
      <c r="BO83" s="93">
        <f t="shared" ref="BO83" si="125">SUM(BO71:BO82)</f>
        <v>0</v>
      </c>
      <c r="BP83" s="93">
        <f t="shared" ref="BP83" si="126">SUM(BP71:BP82)</f>
        <v>0</v>
      </c>
      <c r="BQ83" s="93">
        <f t="shared" ref="BQ83" si="127">SUM(BQ71:BQ82)</f>
        <v>0</v>
      </c>
      <c r="BR83" s="271" t="str">
        <f>IF(AS83=0," ",IF(AW83&lt;=20%,"Achieved",IF(AW83&gt;20%,"Not Achieved")))</f>
        <v xml:space="preserve"> </v>
      </c>
      <c r="BS83" s="270" t="str">
        <f>IF(BE83=0," ",IF(BI83&lt;=20%,"Achieved",IF(BI83&gt;20%,"Not Achieved")))</f>
        <v xml:space="preserve"> </v>
      </c>
    </row>
    <row r="84" spans="40:73" x14ac:dyDescent="0.2">
      <c r="AN84" s="144"/>
      <c r="AO84" s="16"/>
      <c r="AP84" s="144"/>
      <c r="AQ84" s="144"/>
      <c r="AR84" s="144"/>
      <c r="AS84" s="144"/>
      <c r="AT84" s="144"/>
      <c r="AU84" s="144"/>
      <c r="AV84" s="144"/>
      <c r="AW84" s="144"/>
      <c r="AX84" s="145"/>
      <c r="AY84" s="16"/>
      <c r="AZ84" s="145"/>
      <c r="BA84" s="16"/>
      <c r="BB84" s="16"/>
      <c r="BC84" s="16"/>
      <c r="BD84" s="16"/>
      <c r="BE84" s="144"/>
      <c r="BF84" s="144"/>
      <c r="BG84" s="144"/>
      <c r="BH84" s="144"/>
      <c r="BI84" s="144"/>
      <c r="BJ84" s="144"/>
      <c r="BK84" s="144"/>
      <c r="BL84" s="144"/>
      <c r="BM84" s="144"/>
      <c r="BN84" s="144"/>
      <c r="BO84" s="144"/>
      <c r="BP84" s="144"/>
      <c r="BQ84" s="144"/>
      <c r="BR84" s="144"/>
      <c r="BS84" s="144"/>
      <c r="BT84" s="144"/>
      <c r="BU84" s="144"/>
    </row>
    <row r="85" spans="40:73" ht="13.5" thickBot="1" x14ac:dyDescent="0.25">
      <c r="AN85" s="144"/>
      <c r="AO85" s="16"/>
      <c r="AP85" s="530"/>
      <c r="AQ85" s="530"/>
      <c r="AR85" s="530"/>
      <c r="AS85" s="530"/>
      <c r="AT85" s="531"/>
      <c r="AU85" s="531"/>
      <c r="AV85" s="531"/>
      <c r="AW85" s="531"/>
      <c r="AX85" s="531"/>
      <c r="AY85" s="531"/>
      <c r="AZ85" s="531"/>
      <c r="BA85" s="531"/>
      <c r="BB85" s="531"/>
      <c r="BC85" s="531"/>
      <c r="BD85" s="531"/>
      <c r="BE85" s="531"/>
      <c r="BF85" s="531"/>
      <c r="BG85" s="438"/>
      <c r="BH85" s="438"/>
      <c r="BI85" s="438"/>
      <c r="BJ85" s="438"/>
      <c r="BK85" s="438"/>
      <c r="BL85" s="438"/>
      <c r="BM85" s="438"/>
      <c r="BN85" s="438"/>
      <c r="BO85" s="438"/>
      <c r="BP85" s="438"/>
      <c r="BQ85" s="438"/>
      <c r="BR85" s="438"/>
      <c r="BS85" s="438"/>
      <c r="BT85" s="438"/>
      <c r="BU85" s="438"/>
    </row>
    <row r="86" spans="40:73" ht="13.5" thickBot="1" x14ac:dyDescent="0.25">
      <c r="AN86" s="49"/>
      <c r="AO86" s="392"/>
      <c r="AP86" s="521" t="str">
        <f>Standards!G7</f>
        <v>ARDP</v>
      </c>
      <c r="AQ86" s="522"/>
      <c r="AR86" s="522"/>
      <c r="AS86" s="523"/>
      <c r="AT86" s="518" t="s">
        <v>4</v>
      </c>
      <c r="AU86" s="519"/>
      <c r="AV86" s="519"/>
      <c r="AW86" s="519"/>
      <c r="AX86" s="519"/>
      <c r="AY86" s="519"/>
      <c r="AZ86" s="519"/>
      <c r="BA86" s="519"/>
      <c r="BB86" s="519"/>
      <c r="BC86" s="519"/>
      <c r="BD86" s="519"/>
      <c r="BE86" s="519"/>
      <c r="BF86" s="520"/>
      <c r="BG86" s="527" t="s">
        <v>5</v>
      </c>
      <c r="BH86" s="528"/>
      <c r="BI86" s="528"/>
      <c r="BJ86" s="528"/>
      <c r="BK86" s="528"/>
      <c r="BL86" s="528"/>
      <c r="BM86" s="528"/>
      <c r="BN86" s="528"/>
      <c r="BO86" s="528"/>
      <c r="BP86" s="528"/>
      <c r="BQ86" s="528"/>
      <c r="BR86" s="528"/>
      <c r="BS86" s="528"/>
      <c r="BT86" s="528"/>
      <c r="BU86" s="529"/>
    </row>
    <row r="87" spans="40:73" ht="67.5" x14ac:dyDescent="0.2">
      <c r="AN87" s="102" t="s">
        <v>108</v>
      </c>
      <c r="AO87" s="439" t="s">
        <v>2</v>
      </c>
      <c r="AP87" s="103" t="s">
        <v>97</v>
      </c>
      <c r="AQ87" s="57" t="s">
        <v>98</v>
      </c>
      <c r="AR87" s="104" t="s">
        <v>101</v>
      </c>
      <c r="AS87" s="105" t="s">
        <v>102</v>
      </c>
      <c r="AT87" s="107" t="s">
        <v>103</v>
      </c>
      <c r="AU87" s="107" t="s">
        <v>104</v>
      </c>
      <c r="AV87" s="107" t="s">
        <v>105</v>
      </c>
      <c r="AW87" s="107" t="s">
        <v>103</v>
      </c>
      <c r="AX87" s="108" t="s">
        <v>16</v>
      </c>
      <c r="AY87" s="107" t="s">
        <v>103</v>
      </c>
      <c r="AZ87" s="109" t="s">
        <v>24</v>
      </c>
      <c r="BA87" s="107" t="s">
        <v>103</v>
      </c>
      <c r="BB87" s="107" t="s">
        <v>145</v>
      </c>
      <c r="BC87" s="107" t="s">
        <v>146</v>
      </c>
      <c r="BD87" s="110" t="s">
        <v>109</v>
      </c>
      <c r="BE87" s="345" t="s">
        <v>107</v>
      </c>
      <c r="BF87" s="310" t="s">
        <v>103</v>
      </c>
      <c r="BG87" s="347" t="s">
        <v>104</v>
      </c>
      <c r="BH87" s="347" t="s">
        <v>105</v>
      </c>
      <c r="BI87" s="347" t="s">
        <v>103</v>
      </c>
      <c r="BJ87" s="349" t="s">
        <v>16</v>
      </c>
      <c r="BK87" s="347" t="s">
        <v>103</v>
      </c>
      <c r="BL87" s="350" t="s">
        <v>24</v>
      </c>
      <c r="BM87" s="347" t="s">
        <v>103</v>
      </c>
      <c r="BN87" s="351" t="s">
        <v>145</v>
      </c>
      <c r="BO87" s="351" t="s">
        <v>147</v>
      </c>
      <c r="BP87" s="421" t="s">
        <v>109</v>
      </c>
      <c r="BQ87" s="205" t="s">
        <v>142</v>
      </c>
      <c r="BR87" s="205" t="s">
        <v>160</v>
      </c>
      <c r="BS87" s="205" t="s">
        <v>159</v>
      </c>
      <c r="BT87" s="50"/>
      <c r="BU87" s="50">
        <v>6</v>
      </c>
    </row>
    <row r="88" spans="40:73" x14ac:dyDescent="0.2">
      <c r="AN88" s="86">
        <v>1</v>
      </c>
      <c r="AO88" s="440">
        <f>QC_Status!E8</f>
        <v>2913</v>
      </c>
      <c r="AP88" s="308">
        <f>QC_Status!F8</f>
        <v>1</v>
      </c>
      <c r="AQ88" s="308">
        <f>'Er. Cd-Er. Cnt'!D20</f>
        <v>1</v>
      </c>
      <c r="AR88" s="86">
        <f>COUNTIFS(QC_Status!$E$13:$E$898,AQ88,QC_Status!$H$13:$H$898,"C")</f>
        <v>37</v>
      </c>
      <c r="AS88" s="86">
        <f>COUNTIFS(QC_Status!$E$13:$E$898,AQ88,QC_Status!$L$13:$L$898,"PQC",QC_Status!$M$13:$M$898,'quality analyst analysis'!$AP$86)</f>
        <v>4</v>
      </c>
      <c r="AT88" s="87">
        <f>IF(AS88&gt;0,AS88/AR88,0%)</f>
        <v>0.10810810810810811</v>
      </c>
      <c r="AU88" s="88">
        <f>SUMIFS(QC_Status!$W$13:$W$898,QC_Status!$E$13:$E$898,AQ88,QC_Status!$L$13:$L$898,$AT$1,QC_Status!$M$13:$M$898,$AP$86)</f>
        <v>14.61</v>
      </c>
      <c r="AV88" s="88" t="e">
        <f>SUMIFS(QC_Status!$V$13:$V$898,QC_Status!$E$13:$E$898,AQ88,QC_Status!$L$13:$L$898,$AT$1,QC_Status!$M$13:$M$898,$AP$86)</f>
        <v>#NUM!</v>
      </c>
      <c r="AW88" s="87" t="e">
        <f>IF(AU88&gt;0,1-(AU88/AV88),0%)</f>
        <v>#NUM!</v>
      </c>
      <c r="AX88" s="89">
        <f>COUNTIFS(QC_Status!$T$13:$T$898,$AX$2,QC_Status!$L$13:$L$898,$AT$1,QC_Status!$E$13:$E$898,'quality analyst analysis'!AQ88,QC_Status!$M$13:$M$898,$AP$86)</f>
        <v>4</v>
      </c>
      <c r="AY88" s="87">
        <f>IF(AS88&gt;0,AX88/AR88,0%)</f>
        <v>0.10810810810810811</v>
      </c>
      <c r="AZ88" s="89">
        <f>COUNTIFS(QC_Status!$T$13:$T$898,$AZ$2,QC_Status!$L$13:$L$898,$AT$1,QC_Status!$E$13:$E$898,'quality analyst analysis'!AQ88,QC_Status!$M$13:$M$898,$AP$86)</f>
        <v>0</v>
      </c>
      <c r="BA88" s="87">
        <f>IF(AS88&gt;0,AZ88/AR88,0%)</f>
        <v>0</v>
      </c>
      <c r="BB88" s="90">
        <f>SUMIFS('2D_LOG'!$BE$3:$BE$898,'2D_LOG'!$E$3:$E$898,AQ88,'2D_LOG'!$F$3:$F$898,$AT$1,'2D_LOG'!$G$3:$G$898,$AP$86)</f>
        <v>0</v>
      </c>
      <c r="BC88" s="90">
        <f>SUMIFS('2D_LOG'!$BF$3:$BF$898,'2D_LOG'!$E$3:$E$898,AQ88,'2D_LOG'!$F$3:$F$898,$AT$1,'2D_LOG'!$G$3:$G$898,$AP$86)</f>
        <v>0</v>
      </c>
      <c r="BD88" s="89">
        <f>SUM(BB88:BC88)</f>
        <v>0</v>
      </c>
      <c r="BE88" s="86">
        <f>COUNTIFS(QC_Status!$E$13:$E$898,AQ88,QC_Status!$L$13:$L$898,$BG$1,QC_Status!$M$13:$M$898,'quality analyst analysis'!$AP$86)</f>
        <v>0</v>
      </c>
      <c r="BF88" s="87">
        <f>IF(BE88&gt;0,BE88/AR88,0%)</f>
        <v>0</v>
      </c>
      <c r="BG88" s="88">
        <f>SUMIFS(QC_Status!$W$13:$W$898,QC_Status!$E$13:$E$898,AQ88,QC_Status!$L$13:$L$898,$BG$1,QC_Status!$M$13:$M$898,$AP$86)</f>
        <v>0</v>
      </c>
      <c r="BH88" s="88">
        <f>SUMIFS(QC_Status!$V$13:$V$898,QC_Status!$E$13:$E$898,AQ88,QC_Status!$L$13:$L$898,$BG$1,QC_Status!$M$13:$M$898,$AP$86)</f>
        <v>0</v>
      </c>
      <c r="BI88" s="87">
        <f t="shared" ref="BI88:BI99" si="128">IF(BG88&gt;0,1-(BG88/BH88),0%)</f>
        <v>0</v>
      </c>
      <c r="BJ88" s="89">
        <f>COUNTIFS(QC_Status!$T$13:$T$898,$BJ$2,QC_Status!$L$13:$L$898,$BG$1,QC_Status!$E$13:$E$898,'quality analyst analysis'!AQ88,QC_Status!$M$13:$M$898,$AP$86)</f>
        <v>0</v>
      </c>
      <c r="BK88" s="87">
        <f>IF(BE88&gt;0,BJ88/AR88,0%)</f>
        <v>0</v>
      </c>
      <c r="BL88" s="89">
        <f>COUNTIFS(QC_Status!$T$13:$T$898,$BL$2,QC_Status!$L$13:$L$898,$BG$1,QC_Status!$E$13:$E$898,'quality analyst analysis'!AQ88,QC_Status!$M$13:$M$898,$AP$86)</f>
        <v>0</v>
      </c>
      <c r="BM88" s="87">
        <f>IF(BE88&gt;0,BL88/AR88,0%)</f>
        <v>0</v>
      </c>
      <c r="BN88" s="90">
        <f>SUMIFS('2D_LOG'!$BE$3:$BE$898,'2D_LOG'!$E$3:$E$898,AQ88,'2D_LOG'!$F$3:$F$898,$BG$1,'2D_LOG'!$G$3:$G$898,$AP$86)</f>
        <v>0</v>
      </c>
      <c r="BO88" s="90">
        <f>SUMIFS('2D_LOG'!$BF$3:$BF$898,'2D_LOG'!$E$3:$E$898,AQ88,'2D_LOG'!$F$3:$F$898,$BG$1,'2D_LOG'!$G$3:$G$898,$AP$86)</f>
        <v>0</v>
      </c>
      <c r="BP88" s="89">
        <f>SUM(BN88:BO88)</f>
        <v>0</v>
      </c>
      <c r="BQ88" s="440">
        <f>SUMIFS(QC_Status!AO13:AO862,QC_Status!E13:E862,Standards!B18,QC_Status!M13:M862,Standards!G7)</f>
        <v>0</v>
      </c>
      <c r="BR88" s="86" t="e">
        <f>IF(AS88=0," ",IF(Standards!Q100=" ",Standards!P100,))</f>
        <v>#NUM!</v>
      </c>
      <c r="BS88" s="86" t="str">
        <f>IF(BE88=0," ",IF(Standards!S100=" ",Standards!R100,))</f>
        <v xml:space="preserve"> </v>
      </c>
    </row>
    <row r="89" spans="40:73" x14ac:dyDescent="0.2">
      <c r="AN89" s="86">
        <v>2</v>
      </c>
      <c r="AO89" s="440">
        <f>QC_Status!E8</f>
        <v>2913</v>
      </c>
      <c r="AP89" s="308">
        <f>QC_Status!F8</f>
        <v>1</v>
      </c>
      <c r="AQ89" s="308">
        <f>'Er. Cd-Er. Cnt'!D21</f>
        <v>2</v>
      </c>
      <c r="AR89" s="86">
        <f>COUNTIFS(QC_Status!$E$13:$E$898,AQ89,QC_Status!$H$13:$H$898,"C")</f>
        <v>0</v>
      </c>
      <c r="AS89" s="86">
        <f>COUNTIFS(QC_Status!$E$13:$E$898,AQ89,QC_Status!$L$13:$L$898,"PQC",QC_Status!$M$13:$M$898,'quality analyst analysis'!$AP$86)</f>
        <v>0</v>
      </c>
      <c r="AT89" s="87">
        <f>IF(AS89&gt;0,AS89/AR89,0%)</f>
        <v>0</v>
      </c>
      <c r="AU89" s="88">
        <f>SUMIFS(QC_Status!$W$13:$W$898,QC_Status!$E$13:$E$898,AQ89,QC_Status!$L$13:$L$898,$AT$1,QC_Status!$M$13:$M$898,$AP$86)</f>
        <v>0</v>
      </c>
      <c r="AV89" s="88">
        <f>SUMIFS(QC_Status!$V$13:$V$898,QC_Status!$E$13:$E$898,AQ89,QC_Status!$L$13:$L$898,$AT$1,QC_Status!$M$13:$M$898,$AP$86)</f>
        <v>0</v>
      </c>
      <c r="AW89" s="87">
        <f t="shared" ref="AW89:AW100" si="129">IF(AU89&gt;0,1-(AU89/AV89),0%)</f>
        <v>0</v>
      </c>
      <c r="AX89" s="89">
        <f>COUNTIFS(QC_Status!$T$13:$T$898,$AX$2,QC_Status!$L$13:$L$898,$AT$1,QC_Status!$E$13:$E$898,'quality analyst analysis'!AQ89,QC_Status!$M$13:$M$898,$AP$86)</f>
        <v>0</v>
      </c>
      <c r="AY89" s="87">
        <f>IF(AS89&gt;0,AX89/AR89,0%)</f>
        <v>0</v>
      </c>
      <c r="AZ89" s="89">
        <f>COUNTIFS(QC_Status!$T$13:$T$898,$AZ$2,QC_Status!$L$13:$L$898,$AT$1,QC_Status!$E$13:$E$898,'quality analyst analysis'!AQ89,QC_Status!$M$13:$M$898,$AP$86)</f>
        <v>0</v>
      </c>
      <c r="BA89" s="87">
        <f t="shared" ref="BA89:BA100" si="130">IF(AS89&gt;0,AZ89/AR89,0%)</f>
        <v>0</v>
      </c>
      <c r="BB89" s="90">
        <f>SUMIFS('2D_LOG'!$BE$3:$BE$898,'2D_LOG'!$E$3:$E$898,AQ89,'2D_LOG'!$F$3:$F$898,$AT$1,'2D_LOG'!$G$3:$G$898,$AP$86)</f>
        <v>0</v>
      </c>
      <c r="BC89" s="90">
        <f>SUMIFS('2D_LOG'!$BF$3:$BF$898,'2D_LOG'!$E$3:$E$898,AQ89,'2D_LOG'!$F$3:$F$898,$AT$1,'2D_LOG'!$G$3:$G$898,$AP$86)</f>
        <v>0</v>
      </c>
      <c r="BD89" s="89">
        <f t="shared" ref="BD89:BD99" si="131">SUM(BB89:BC89)</f>
        <v>0</v>
      </c>
      <c r="BE89" s="86">
        <f>COUNTIFS(QC_Status!$E$13:$E$898,AQ89,QC_Status!$L$13:$L$898,$BG$1,QC_Status!$M$13:$M$898,'quality analyst analysis'!$AP$86)</f>
        <v>0</v>
      </c>
      <c r="BF89" s="87">
        <f t="shared" ref="BF89:BF99" si="132">IF(BE89&gt;0,BE89/AR89,0%)</f>
        <v>0</v>
      </c>
      <c r="BG89" s="88">
        <f>SUMIFS(QC_Status!$W$13:$W$898,QC_Status!$E$13:$E$898,AQ89,QC_Status!$L$13:$L$898,$BG$1,QC_Status!$M$13:$M$898,$AP$86)</f>
        <v>0</v>
      </c>
      <c r="BH89" s="88">
        <f>SUMIFS(QC_Status!$V$13:$V$898,QC_Status!$E$13:$E$898,AQ89,QC_Status!$L$13:$L$898,$BG$1,QC_Status!$M$13:$M$898,$AP$86)</f>
        <v>0</v>
      </c>
      <c r="BI89" s="87">
        <f t="shared" si="128"/>
        <v>0</v>
      </c>
      <c r="BJ89" s="89">
        <f>COUNTIFS(QC_Status!$T$13:$T$898,$BJ$2,QC_Status!$L$13:$L$898,$BG$1,QC_Status!$E$13:$E$898,'quality analyst analysis'!AQ89,QC_Status!$M$13:$M$898,$AP$86)</f>
        <v>0</v>
      </c>
      <c r="BK89" s="87">
        <f t="shared" ref="BK89:BK99" si="133">IF(BE89&gt;0,BJ89/AR89,0%)</f>
        <v>0</v>
      </c>
      <c r="BL89" s="89">
        <f>COUNTIFS(QC_Status!$T$13:$T$898,$BL$2,QC_Status!$L$13:$L$898,$BG$1,QC_Status!$E$13:$E$898,'quality analyst analysis'!AQ89,QC_Status!$M$13:$M$898,$AP$86)</f>
        <v>0</v>
      </c>
      <c r="BM89" s="87">
        <f t="shared" ref="BM89:BM99" si="134">IF(BE89&gt;0,BL89/AR89,0%)</f>
        <v>0</v>
      </c>
      <c r="BN89" s="90">
        <f>SUMIFS('2D_LOG'!$BE$3:$BE$898,'2D_LOG'!$E$3:$E$898,AQ89,'2D_LOG'!$F$3:$F$898,$BG$1,'2D_LOG'!$G$3:$G$898,$AP$86)</f>
        <v>0</v>
      </c>
      <c r="BO89" s="90">
        <f>SUMIFS('2D_LOG'!$BF$3:$BF$898,'2D_LOG'!$E$3:$E$898,AQ89,'2D_LOG'!$F$3:$F$898,$BG$1,'2D_LOG'!$G$3:$G$898,$AP$86)</f>
        <v>0</v>
      </c>
      <c r="BP89" s="89">
        <f t="shared" ref="BP89:BP99" si="135">SUM(BN89:BO89)</f>
        <v>0</v>
      </c>
      <c r="BQ89" s="440">
        <f>SUMIFS(QC_Status!AO13:AO862,QC_Status!E13:E862,Standards!B19,QC_Status!M13:M862,Standards!G7)</f>
        <v>0</v>
      </c>
      <c r="BR89" s="86" t="str">
        <f>IF(AS89=0," ",IF(Standards!Q101=" ",Standards!P101,))</f>
        <v xml:space="preserve"> </v>
      </c>
      <c r="BS89" s="86" t="str">
        <f>IF(BE89=0," ",IF(Standards!S101=" ",Standards!R101,))</f>
        <v xml:space="preserve"> </v>
      </c>
    </row>
    <row r="90" spans="40:73" x14ac:dyDescent="0.2">
      <c r="AN90" s="86">
        <v>3</v>
      </c>
      <c r="AO90" s="440">
        <f>QC_Status!E8</f>
        <v>2913</v>
      </c>
      <c r="AP90" s="308">
        <f>QC_Status!F8</f>
        <v>1</v>
      </c>
      <c r="AQ90" s="308">
        <f>'Er. Cd-Er. Cnt'!D22</f>
        <v>3</v>
      </c>
      <c r="AR90" s="86">
        <f>COUNTIFS(QC_Status!$E$13:$E$898,AQ90,QC_Status!$H$13:$H$898,"C")</f>
        <v>0</v>
      </c>
      <c r="AS90" s="86">
        <f>COUNTIFS(QC_Status!$E$13:$E$898,AQ90,QC_Status!$L$13:$L$898,"PQC",QC_Status!$M$13:$M$898,'quality analyst analysis'!$AP$86)</f>
        <v>0</v>
      </c>
      <c r="AT90" s="87">
        <f t="shared" ref="AT90:AT99" si="136">IF(AS90&gt;0,AS90/AR90,0%)</f>
        <v>0</v>
      </c>
      <c r="AU90" s="88">
        <f>SUMIFS(QC_Status!$W$13:$W$898,QC_Status!$E$13:$E$898,AQ90,QC_Status!$L$13:$L$898,$AT$1,QC_Status!$M$13:$M$898,$AP$86)</f>
        <v>0</v>
      </c>
      <c r="AV90" s="88">
        <f>SUMIFS(QC_Status!$V$13:$V$898,QC_Status!$E$13:$E$898,AQ90,QC_Status!$L$13:$L$898,$AT$1,QC_Status!$M$13:$M$898,$AP$86)</f>
        <v>0</v>
      </c>
      <c r="AW90" s="87">
        <f t="shared" si="129"/>
        <v>0</v>
      </c>
      <c r="AX90" s="89">
        <f>COUNTIFS(QC_Status!$T$13:$T$898,$AX$2,QC_Status!$L$13:$L$898,$AT$1,QC_Status!$E$13:$E$898,'quality analyst analysis'!AQ90,QC_Status!$M$13:$M$898,$AP$86)</f>
        <v>0</v>
      </c>
      <c r="AY90" s="87">
        <f t="shared" ref="AY90:AY99" si="137">IF(AS90&gt;0,AX90/AR90,0%)</f>
        <v>0</v>
      </c>
      <c r="AZ90" s="89">
        <f>COUNTIFS(QC_Status!$T$13:$T$898,$AZ$2,QC_Status!$L$13:$L$898,$AT$1,QC_Status!$E$13:$E$898,'quality analyst analysis'!AQ90,QC_Status!$M$13:$M$898,$AP$86)</f>
        <v>0</v>
      </c>
      <c r="BA90" s="87">
        <f t="shared" si="130"/>
        <v>0</v>
      </c>
      <c r="BB90" s="90">
        <f>SUMIFS('2D_LOG'!$BE$3:$BE$898,'2D_LOG'!$E$3:$E$898,AQ90,'2D_LOG'!$F$3:$F$898,$AT$1,'2D_LOG'!$G$3:$G$898,$AP$86)</f>
        <v>0</v>
      </c>
      <c r="BC90" s="90">
        <f>SUMIFS('2D_LOG'!$BF$3:$BF$898,'2D_LOG'!$E$3:$E$898,AQ90,'2D_LOG'!$F$3:$F$898,$AT$1,'2D_LOG'!$G$3:$G$898,$AP$86)</f>
        <v>0</v>
      </c>
      <c r="BD90" s="89">
        <f t="shared" si="131"/>
        <v>0</v>
      </c>
      <c r="BE90" s="86">
        <f>COUNTIFS(QC_Status!$E$13:$E$898,AQ90,QC_Status!$L$13:$L$898,$BG$1,QC_Status!$M$13:$M$898,'quality analyst analysis'!$AP$86)</f>
        <v>0</v>
      </c>
      <c r="BF90" s="87">
        <f t="shared" si="132"/>
        <v>0</v>
      </c>
      <c r="BG90" s="88">
        <f>SUMIFS(QC_Status!$W$13:$W$898,QC_Status!$E$13:$E$898,AQ90,QC_Status!$L$13:$L$898,$BG$1,QC_Status!$M$13:$M$898,$AP$86)</f>
        <v>0</v>
      </c>
      <c r="BH90" s="88">
        <f>SUMIFS(QC_Status!$V$13:$V$898,QC_Status!$E$13:$E$898,AQ90,QC_Status!$L$13:$L$898,$BG$1,QC_Status!$M$13:$M$898,$AP$86)</f>
        <v>0</v>
      </c>
      <c r="BI90" s="87">
        <f t="shared" si="128"/>
        <v>0</v>
      </c>
      <c r="BJ90" s="89">
        <f>COUNTIFS(QC_Status!$T$13:$T$898,$BJ$2,QC_Status!$L$13:$L$898,$BG$1,QC_Status!$E$13:$E$898,'quality analyst analysis'!AQ90,QC_Status!$M$13:$M$898,$AP$86)</f>
        <v>0</v>
      </c>
      <c r="BK90" s="87">
        <f t="shared" si="133"/>
        <v>0</v>
      </c>
      <c r="BL90" s="89">
        <f>COUNTIFS(QC_Status!$T$13:$T$898,$BL$2,QC_Status!$L$13:$L$898,$BG$1,QC_Status!$E$13:$E$898,'quality analyst analysis'!AQ90,QC_Status!$M$13:$M$898,$AP$86)</f>
        <v>0</v>
      </c>
      <c r="BM90" s="87">
        <f t="shared" si="134"/>
        <v>0</v>
      </c>
      <c r="BN90" s="90">
        <f>SUMIFS('2D_LOG'!$BE$3:$BE$898,'2D_LOG'!$E$3:$E$898,AQ90,'2D_LOG'!$F$3:$F$898,$BG$1,'2D_LOG'!$G$3:$G$898,$AP$86)</f>
        <v>0</v>
      </c>
      <c r="BO90" s="90">
        <f>SUMIFS('2D_LOG'!$BF$3:$BF$898,'2D_LOG'!$E$3:$E$898,AQ90,'2D_LOG'!$F$3:$F$898,$BG$1,'2D_LOG'!$G$3:$G$898,$AP$86)</f>
        <v>0</v>
      </c>
      <c r="BP90" s="89">
        <f t="shared" si="135"/>
        <v>0</v>
      </c>
      <c r="BQ90" s="440">
        <f>SUMIFS(QC_Status!AO13:AO862,QC_Status!E13:E862,Standards!B20,QC_Status!M13:M862,Standards!G7)</f>
        <v>0</v>
      </c>
      <c r="BR90" s="86" t="str">
        <f>IF(AS90=0," ",IF(Standards!Q102=" ",Standards!P102,))</f>
        <v xml:space="preserve"> </v>
      </c>
      <c r="BS90" s="86" t="str">
        <f>IF(BE90=0," ",IF(Standards!S102=" ",Standards!R102,))</f>
        <v xml:space="preserve"> </v>
      </c>
    </row>
    <row r="91" spans="40:73" x14ac:dyDescent="0.2">
      <c r="AN91" s="86">
        <v>4</v>
      </c>
      <c r="AO91" s="440">
        <f>QC_Status!E8</f>
        <v>2913</v>
      </c>
      <c r="AP91" s="308">
        <f>QC_Status!F8</f>
        <v>1</v>
      </c>
      <c r="AQ91" s="308">
        <f>'Er. Cd-Er. Cnt'!D23</f>
        <v>4</v>
      </c>
      <c r="AR91" s="86">
        <f>COUNTIFS(QC_Status!$E$13:$E$898,AQ91,QC_Status!$H$13:$H$898,"C")</f>
        <v>0</v>
      </c>
      <c r="AS91" s="86">
        <f>COUNTIFS(QC_Status!$E$13:$E$898,AQ91,QC_Status!$L$13:$L$898,"PQC",QC_Status!$M$13:$M$898,'quality analyst analysis'!$AP$86)</f>
        <v>0</v>
      </c>
      <c r="AT91" s="87">
        <f t="shared" si="136"/>
        <v>0</v>
      </c>
      <c r="AU91" s="88">
        <f>SUMIFS(QC_Status!$W$13:$W$898,QC_Status!$E$13:$E$898,AQ91,QC_Status!$L$13:$L$898,$AT$1,QC_Status!$M$13:$M$898,$AP$86)</f>
        <v>0</v>
      </c>
      <c r="AV91" s="88">
        <f>SUMIFS(QC_Status!$V$13:$V$898,QC_Status!$E$13:$E$898,AQ91,QC_Status!$L$13:$L$898,$AT$1,QC_Status!$M$13:$M$898,$AP$86)</f>
        <v>0</v>
      </c>
      <c r="AW91" s="87">
        <f t="shared" si="129"/>
        <v>0</v>
      </c>
      <c r="AX91" s="89">
        <f>COUNTIFS(QC_Status!$T$13:$T$898,$AX$2,QC_Status!$L$13:$L$898,$AT$1,QC_Status!$E$13:$E$898,'quality analyst analysis'!AQ91,QC_Status!$M$13:$M$898,$AP$86)</f>
        <v>0</v>
      </c>
      <c r="AY91" s="87">
        <f t="shared" si="137"/>
        <v>0</v>
      </c>
      <c r="AZ91" s="89">
        <f>COUNTIFS(QC_Status!$T$13:$T$898,$AZ$2,QC_Status!$L$13:$L$898,$AT$1,QC_Status!$E$13:$E$898,'quality analyst analysis'!AQ91,QC_Status!$M$13:$M$898,$AP$86)</f>
        <v>0</v>
      </c>
      <c r="BA91" s="87">
        <f t="shared" si="130"/>
        <v>0</v>
      </c>
      <c r="BB91" s="90">
        <f>SUMIFS('2D_LOG'!$BE$3:$BE$898,'2D_LOG'!$E$3:$E$898,AQ91,'2D_LOG'!$F$3:$F$898,$AT$1,'2D_LOG'!$G$3:$G$898,$AP$86)</f>
        <v>0</v>
      </c>
      <c r="BC91" s="90">
        <f>SUMIFS('2D_LOG'!$BF$3:$BF$898,'2D_LOG'!$E$3:$E$898,AQ91,'2D_LOG'!$F$3:$F$898,$AT$1,'2D_LOG'!$G$3:$G$898,$AP$86)</f>
        <v>0</v>
      </c>
      <c r="BD91" s="89">
        <f t="shared" si="131"/>
        <v>0</v>
      </c>
      <c r="BE91" s="86">
        <f>COUNTIFS(QC_Status!$E$13:$E$898,AQ91,QC_Status!$L$13:$L$898,$BG$1,QC_Status!$M$13:$M$898,'quality analyst analysis'!$AP$86)</f>
        <v>0</v>
      </c>
      <c r="BF91" s="87">
        <f t="shared" si="132"/>
        <v>0</v>
      </c>
      <c r="BG91" s="88">
        <f>SUMIFS(QC_Status!$W$13:$W$898,QC_Status!$E$13:$E$898,AQ91,QC_Status!$L$13:$L$898,$BG$1,QC_Status!$M$13:$M$898,$AP$86)</f>
        <v>0</v>
      </c>
      <c r="BH91" s="88">
        <f>SUMIFS(QC_Status!$V$13:$V$898,QC_Status!$E$13:$E$898,AQ91,QC_Status!$L$13:$L$898,$BG$1,QC_Status!$M$13:$M$898,$AP$86)</f>
        <v>0</v>
      </c>
      <c r="BI91" s="87">
        <f t="shared" si="128"/>
        <v>0</v>
      </c>
      <c r="BJ91" s="89">
        <f>COUNTIFS(QC_Status!$T$13:$T$898,$BJ$2,QC_Status!$L$13:$L$898,$BG$1,QC_Status!$E$13:$E$898,'quality analyst analysis'!AQ91,QC_Status!$M$13:$M$898,$AP$86)</f>
        <v>0</v>
      </c>
      <c r="BK91" s="87">
        <f t="shared" si="133"/>
        <v>0</v>
      </c>
      <c r="BL91" s="89">
        <f>COUNTIFS(QC_Status!$T$13:$T$898,$BL$2,QC_Status!$L$13:$L$898,$BG$1,QC_Status!$E$13:$E$898,'quality analyst analysis'!AQ91,QC_Status!$M$13:$M$898,$AP$86)</f>
        <v>0</v>
      </c>
      <c r="BM91" s="87">
        <f t="shared" si="134"/>
        <v>0</v>
      </c>
      <c r="BN91" s="90">
        <f>SUMIFS('2D_LOG'!$BE$3:$BE$898,'2D_LOG'!$E$3:$E$898,AQ91,'2D_LOG'!$F$3:$F$898,$BG$1,'2D_LOG'!$G$3:$G$898,$AP$86)</f>
        <v>0</v>
      </c>
      <c r="BO91" s="90">
        <f>SUMIFS('2D_LOG'!$BF$3:$BF$898,'2D_LOG'!$E$3:$E$898,AQ91,'2D_LOG'!$F$3:$F$898,$BG$1,'2D_LOG'!$G$3:$G$898,$AP$86)</f>
        <v>0</v>
      </c>
      <c r="BP91" s="89">
        <f t="shared" si="135"/>
        <v>0</v>
      </c>
      <c r="BQ91" s="440">
        <f>SUMIFS(QC_Status!AO13:AO862,QC_Status!E13:E862,Standards!B21,QC_Status!M13:M862,Standards!G7)</f>
        <v>0</v>
      </c>
      <c r="BR91" s="86" t="str">
        <f>IF(AS91=0," ",IF(Standards!Q103=" ",Standards!P103,))</f>
        <v xml:space="preserve"> </v>
      </c>
      <c r="BS91" s="86" t="str">
        <f>IF(BE91=0," ",IF(Standards!S103=" ",Standards!R103,))</f>
        <v xml:space="preserve"> </v>
      </c>
    </row>
    <row r="92" spans="40:73" x14ac:dyDescent="0.2">
      <c r="AN92" s="86">
        <v>5</v>
      </c>
      <c r="AO92" s="440">
        <f>QC_Status!E8</f>
        <v>2913</v>
      </c>
      <c r="AP92" s="308">
        <f>QC_Status!F8</f>
        <v>1</v>
      </c>
      <c r="AQ92" s="308">
        <f>'Er. Cd-Er. Cnt'!D24</f>
        <v>5</v>
      </c>
      <c r="AR92" s="86">
        <f>COUNTIFS(QC_Status!$E$13:$E$898,AQ92,QC_Status!$H$13:$H$898,"C")</f>
        <v>0</v>
      </c>
      <c r="AS92" s="86">
        <f>COUNTIFS(QC_Status!$E$13:$E$898,AQ92,QC_Status!$L$13:$L$898,"PQC",QC_Status!$M$13:$M$898,'quality analyst analysis'!$AP$86)</f>
        <v>0</v>
      </c>
      <c r="AT92" s="87">
        <f t="shared" si="136"/>
        <v>0</v>
      </c>
      <c r="AU92" s="88">
        <f>SUMIFS(QC_Status!$W$13:$W$898,QC_Status!$E$13:$E$898,AQ92,QC_Status!$L$13:$L$898,$AT$1,QC_Status!$M$13:$M$898,$AP$86)</f>
        <v>0</v>
      </c>
      <c r="AV92" s="88">
        <f>SUMIFS(QC_Status!$V$13:$V$898,QC_Status!$E$13:$E$898,AQ92,QC_Status!$L$13:$L$898,$AT$1,QC_Status!$M$13:$M$898,$AP$86)</f>
        <v>0</v>
      </c>
      <c r="AW92" s="87">
        <f t="shared" si="129"/>
        <v>0</v>
      </c>
      <c r="AX92" s="89">
        <f>COUNTIFS(QC_Status!$T$13:$T$898,$AX$2,QC_Status!$L$13:$L$898,$AT$1,QC_Status!$E$13:$E$898,'quality analyst analysis'!AQ92,QC_Status!$M$13:$M$898,$AP$86)</f>
        <v>0</v>
      </c>
      <c r="AY92" s="87">
        <f t="shared" si="137"/>
        <v>0</v>
      </c>
      <c r="AZ92" s="89">
        <f>COUNTIFS(QC_Status!$T$13:$T$898,$AZ$2,QC_Status!$L$13:$L$898,$AT$1,QC_Status!$E$13:$E$898,'quality analyst analysis'!AQ92,QC_Status!$M$13:$M$898,$AP$86)</f>
        <v>0</v>
      </c>
      <c r="BA92" s="87">
        <f t="shared" si="130"/>
        <v>0</v>
      </c>
      <c r="BB92" s="90">
        <f>SUMIFS('2D_LOG'!$BE$3:$BE$898,'2D_LOG'!$E$3:$E$898,AQ92,'2D_LOG'!$F$3:$F$898,$AT$1,'2D_LOG'!$G$3:$G$898,$AP$86)</f>
        <v>0</v>
      </c>
      <c r="BC92" s="90">
        <f>SUMIFS('2D_LOG'!$BF$3:$BF$898,'2D_LOG'!$E$3:$E$898,AQ92,'2D_LOG'!$F$3:$F$898,$AT$1,'2D_LOG'!$G$3:$G$898,$AP$86)</f>
        <v>0</v>
      </c>
      <c r="BD92" s="89">
        <f t="shared" si="131"/>
        <v>0</v>
      </c>
      <c r="BE92" s="86">
        <f>COUNTIFS(QC_Status!$E$13:$E$898,AQ92,QC_Status!$L$13:$L$898,$BG$1,QC_Status!$M$13:$M$898,'quality analyst analysis'!$AP$86)</f>
        <v>0</v>
      </c>
      <c r="BF92" s="87">
        <f t="shared" si="132"/>
        <v>0</v>
      </c>
      <c r="BG92" s="88">
        <f>SUMIFS(QC_Status!$W$13:$W$898,QC_Status!$E$13:$E$898,AQ92,QC_Status!$L$13:$L$898,$BG$1,QC_Status!$M$13:$M$898,$AP$86)</f>
        <v>0</v>
      </c>
      <c r="BH92" s="88">
        <f>SUMIFS(QC_Status!$V$13:$V$898,QC_Status!$E$13:$E$898,AQ92,QC_Status!$L$13:$L$898,$BG$1,QC_Status!$M$13:$M$898,$AP$86)</f>
        <v>0</v>
      </c>
      <c r="BI92" s="87">
        <f t="shared" si="128"/>
        <v>0</v>
      </c>
      <c r="BJ92" s="89">
        <f>COUNTIFS(QC_Status!$T$13:$T$898,$BJ$2,QC_Status!$L$13:$L$898,$BG$1,QC_Status!$E$13:$E$898,'quality analyst analysis'!AQ92,QC_Status!$M$13:$M$898,$AP$86)</f>
        <v>0</v>
      </c>
      <c r="BK92" s="87">
        <f t="shared" si="133"/>
        <v>0</v>
      </c>
      <c r="BL92" s="89">
        <f>COUNTIFS(QC_Status!$T$13:$T$898,$BL$2,QC_Status!$L$13:$L$898,$BG$1,QC_Status!$E$13:$E$898,'quality analyst analysis'!AQ92,QC_Status!$M$13:$M$898,$AP$86)</f>
        <v>0</v>
      </c>
      <c r="BM92" s="87">
        <f t="shared" si="134"/>
        <v>0</v>
      </c>
      <c r="BN92" s="90">
        <f>SUMIFS('2D_LOG'!$BE$3:$BE$898,'2D_LOG'!$E$3:$E$898,AQ92,'2D_LOG'!$F$3:$F$898,$BG$1,'2D_LOG'!$G$3:$G$898,$AP$86)</f>
        <v>0</v>
      </c>
      <c r="BO92" s="90">
        <f>SUMIFS('2D_LOG'!$BF$3:$BF$898,'2D_LOG'!$E$3:$E$898,AQ92,'2D_LOG'!$F$3:$F$898,$BG$1,'2D_LOG'!$G$3:$G$898,$AP$86)</f>
        <v>0</v>
      </c>
      <c r="BP92" s="89">
        <f t="shared" si="135"/>
        <v>0</v>
      </c>
      <c r="BQ92" s="440">
        <f>SUMIFS(QC_Status!AO13:AO862,QC_Status!E13:E862,Standards!B22,QC_Status!M13:M862,Standards!G7)</f>
        <v>0</v>
      </c>
      <c r="BR92" s="86" t="str">
        <f>IF(AS92=0," ",IF(Standards!Q104=" ",Standards!P104,))</f>
        <v xml:space="preserve"> </v>
      </c>
      <c r="BS92" s="86" t="str">
        <f>IF(BE92=0," ",IF(Standards!S104=" ",Standards!R104,))</f>
        <v xml:space="preserve"> </v>
      </c>
    </row>
    <row r="93" spans="40:73" x14ac:dyDescent="0.2">
      <c r="AN93" s="86">
        <v>6</v>
      </c>
      <c r="AO93" s="440">
        <f>QC_Status!E8</f>
        <v>2913</v>
      </c>
      <c r="AP93" s="308">
        <f>QC_Status!F8</f>
        <v>1</v>
      </c>
      <c r="AQ93" s="308">
        <f>'Er. Cd-Er. Cnt'!D25</f>
        <v>6</v>
      </c>
      <c r="AR93" s="86">
        <f>COUNTIFS(QC_Status!$E$13:$E$898,AQ93,QC_Status!$H$13:$H$898,"C")</f>
        <v>0</v>
      </c>
      <c r="AS93" s="86">
        <f>COUNTIFS(QC_Status!$E$13:$E$898,AQ93,QC_Status!$L$13:$L$898,"PQC",QC_Status!$M$13:$M$898,'quality analyst analysis'!$AP$86)</f>
        <v>0</v>
      </c>
      <c r="AT93" s="87">
        <f t="shared" si="136"/>
        <v>0</v>
      </c>
      <c r="AU93" s="88">
        <f>SUMIFS(QC_Status!$W$13:$W$898,QC_Status!$E$13:$E$898,AQ93,QC_Status!$L$13:$L$898,$AT$1,QC_Status!$M$13:$M$898,$AP$86)</f>
        <v>0</v>
      </c>
      <c r="AV93" s="88">
        <f>SUMIFS(QC_Status!$V$13:$V$898,QC_Status!$E$13:$E$898,AQ93,QC_Status!$L$13:$L$898,$AT$1,QC_Status!$M$13:$M$898,$AP$86)</f>
        <v>0</v>
      </c>
      <c r="AW93" s="87">
        <f t="shared" si="129"/>
        <v>0</v>
      </c>
      <c r="AX93" s="89">
        <f>COUNTIFS(QC_Status!$T$13:$T$898,$AX$2,QC_Status!$L$13:$L$898,$AT$1,QC_Status!$E$13:$E$898,'quality analyst analysis'!AQ93,QC_Status!$M$13:$M$898,$AP$86)</f>
        <v>0</v>
      </c>
      <c r="AY93" s="87">
        <f t="shared" si="137"/>
        <v>0</v>
      </c>
      <c r="AZ93" s="89">
        <f>COUNTIFS(QC_Status!$T$13:$T$898,$AZ$2,QC_Status!$L$13:$L$898,$AT$1,QC_Status!$E$13:$E$898,'quality analyst analysis'!AQ93,QC_Status!$M$13:$M$898,$AP$86)</f>
        <v>0</v>
      </c>
      <c r="BA93" s="87">
        <f t="shared" si="130"/>
        <v>0</v>
      </c>
      <c r="BB93" s="90">
        <f>SUMIFS('2D_LOG'!$BE$3:$BE$898,'2D_LOG'!$E$3:$E$898,AQ93,'2D_LOG'!$F$3:$F$898,$AT$1,'2D_LOG'!$G$3:$G$898,$AP$86)</f>
        <v>0</v>
      </c>
      <c r="BC93" s="90">
        <f>SUMIFS('2D_LOG'!$BF$3:$BF$898,'2D_LOG'!$E$3:$E$898,AQ93,'2D_LOG'!$F$3:$F$898,$AT$1,'2D_LOG'!$G$3:$G$898,$AP$86)</f>
        <v>0</v>
      </c>
      <c r="BD93" s="89">
        <f t="shared" si="131"/>
        <v>0</v>
      </c>
      <c r="BE93" s="86">
        <f>COUNTIFS(QC_Status!$E$13:$E$898,AQ93,QC_Status!$L$13:$L$898,$BG$1,QC_Status!$M$13:$M$898,'quality analyst analysis'!$AP$86)</f>
        <v>0</v>
      </c>
      <c r="BF93" s="87">
        <f t="shared" si="132"/>
        <v>0</v>
      </c>
      <c r="BG93" s="88">
        <f>SUMIFS(QC_Status!$W$13:$W$898,QC_Status!$E$13:$E$898,AQ93,QC_Status!$L$13:$L$898,$BG$1,QC_Status!$M$13:$M$898,$AP$86)</f>
        <v>0</v>
      </c>
      <c r="BH93" s="88">
        <f>SUMIFS(QC_Status!$V$13:$V$898,QC_Status!$E$13:$E$898,AQ93,QC_Status!$L$13:$L$898,$BG$1,QC_Status!$M$13:$M$898,$AP$86)</f>
        <v>0</v>
      </c>
      <c r="BI93" s="87">
        <f t="shared" si="128"/>
        <v>0</v>
      </c>
      <c r="BJ93" s="89">
        <f>COUNTIFS(QC_Status!$T$13:$T$898,$BJ$2,QC_Status!$L$13:$L$898,$BG$1,QC_Status!$E$13:$E$898,'quality analyst analysis'!AQ93,QC_Status!$M$13:$M$898,$AP$86)</f>
        <v>0</v>
      </c>
      <c r="BK93" s="87">
        <f t="shared" si="133"/>
        <v>0</v>
      </c>
      <c r="BL93" s="89">
        <f>COUNTIFS(QC_Status!$T$13:$T$898,$BL$2,QC_Status!$L$13:$L$898,$BG$1,QC_Status!$E$13:$E$898,'quality analyst analysis'!AQ93,QC_Status!$M$13:$M$898,$AP$86)</f>
        <v>0</v>
      </c>
      <c r="BM93" s="87">
        <f t="shared" si="134"/>
        <v>0</v>
      </c>
      <c r="BN93" s="90">
        <f>SUMIFS('2D_LOG'!$BE$3:$BE$898,'2D_LOG'!$E$3:$E$898,AQ93,'2D_LOG'!$F$3:$F$898,$BG$1,'2D_LOG'!$G$3:$G$898,$AP$86)</f>
        <v>0</v>
      </c>
      <c r="BO93" s="90">
        <f>SUMIFS('2D_LOG'!$BF$3:$BF$898,'2D_LOG'!$E$3:$E$898,AQ93,'2D_LOG'!$F$3:$F$898,$BG$1,'2D_LOG'!$G$3:$G$898,$AP$86)</f>
        <v>0</v>
      </c>
      <c r="BP93" s="89">
        <f t="shared" si="135"/>
        <v>0</v>
      </c>
      <c r="BQ93" s="440">
        <f>SUMIFS(QC_Status!AO13:AO862,QC_Status!E13:E862,Standards!B23,QC_Status!M13:M862,Standards!G7)</f>
        <v>0</v>
      </c>
      <c r="BR93" s="86" t="str">
        <f>IF(AS93=0," ",IF(Standards!Q105=" ",Standards!P105,))</f>
        <v xml:space="preserve"> </v>
      </c>
      <c r="BS93" s="86" t="str">
        <f>IF(BE93=0," ",IF(Standards!S105=" ",Standards!R105,))</f>
        <v xml:space="preserve"> </v>
      </c>
    </row>
    <row r="94" spans="40:73" x14ac:dyDescent="0.2">
      <c r="AN94" s="86">
        <v>7</v>
      </c>
      <c r="AO94" s="440">
        <f>QC_Status!E8</f>
        <v>2913</v>
      </c>
      <c r="AP94" s="308">
        <f>QC_Status!F8</f>
        <v>1</v>
      </c>
      <c r="AQ94" s="308">
        <f>'Er. Cd-Er. Cnt'!D26</f>
        <v>7</v>
      </c>
      <c r="AR94" s="86">
        <f>COUNTIFS(QC_Status!$E$13:$E$898,AQ94,QC_Status!$H$13:$H$898,"C")</f>
        <v>0</v>
      </c>
      <c r="AS94" s="86">
        <f>COUNTIFS(QC_Status!$E$13:$E$898,AQ94,QC_Status!$L$13:$L$898,"PQC",QC_Status!$M$13:$M$898,'quality analyst analysis'!$AP$86)</f>
        <v>0</v>
      </c>
      <c r="AT94" s="87">
        <f t="shared" si="136"/>
        <v>0</v>
      </c>
      <c r="AU94" s="88">
        <f>SUMIFS(QC_Status!$W$13:$W$898,QC_Status!$E$13:$E$898,AQ94,QC_Status!$L$13:$L$898,$AT$1,QC_Status!$M$13:$M$898,$AP$86)</f>
        <v>0</v>
      </c>
      <c r="AV94" s="88">
        <f>SUMIFS(QC_Status!$V$13:$V$898,QC_Status!$E$13:$E$898,AQ94,QC_Status!$L$13:$L$898,$AT$1,QC_Status!$M$13:$M$898,$AP$86)</f>
        <v>0</v>
      </c>
      <c r="AW94" s="87">
        <f t="shared" si="129"/>
        <v>0</v>
      </c>
      <c r="AX94" s="89">
        <f>COUNTIFS(QC_Status!$T$13:$T$898,$AX$2,QC_Status!$L$13:$L$898,$AT$1,QC_Status!$E$13:$E$898,'quality analyst analysis'!AQ94,QC_Status!$M$13:$M$898,$AP$86)</f>
        <v>0</v>
      </c>
      <c r="AY94" s="87">
        <f t="shared" si="137"/>
        <v>0</v>
      </c>
      <c r="AZ94" s="89">
        <f>COUNTIFS(QC_Status!$T$13:$T$898,$AZ$2,QC_Status!$L$13:$L$898,$AT$1,QC_Status!$E$13:$E$898,'quality analyst analysis'!AQ94,QC_Status!$M$13:$M$898,$AP$86)</f>
        <v>0</v>
      </c>
      <c r="BA94" s="87">
        <f t="shared" si="130"/>
        <v>0</v>
      </c>
      <c r="BB94" s="90">
        <f>SUMIFS('2D_LOG'!$BE$3:$BE$898,'2D_LOG'!$E$3:$E$898,AQ94,'2D_LOG'!$F$3:$F$898,$AT$1,'2D_LOG'!$G$3:$G$898,$AP$86)</f>
        <v>0</v>
      </c>
      <c r="BC94" s="90">
        <f>SUMIFS('2D_LOG'!$BF$3:$BF$898,'2D_LOG'!$E$3:$E$898,AQ94,'2D_LOG'!$F$3:$F$898,$AT$1,'2D_LOG'!$G$3:$G$898,$AP$86)</f>
        <v>0</v>
      </c>
      <c r="BD94" s="89">
        <f t="shared" si="131"/>
        <v>0</v>
      </c>
      <c r="BE94" s="86">
        <f>COUNTIFS(QC_Status!$E$13:$E$898,AQ94,QC_Status!$L$13:$L$898,$BG$1,QC_Status!$M$13:$M$898,'quality analyst analysis'!$AP$86)</f>
        <v>0</v>
      </c>
      <c r="BF94" s="87">
        <f t="shared" si="132"/>
        <v>0</v>
      </c>
      <c r="BG94" s="88">
        <f>SUMIFS(QC_Status!$W$13:$W$898,QC_Status!$E$13:$E$898,AQ94,QC_Status!$L$13:$L$898,$BG$1,QC_Status!$M$13:$M$898,$AP$86)</f>
        <v>0</v>
      </c>
      <c r="BH94" s="88">
        <f>SUMIFS(QC_Status!$V$13:$V$898,QC_Status!$E$13:$E$898,AQ94,QC_Status!$L$13:$L$898,$BG$1,QC_Status!$M$13:$M$898,$AP$86)</f>
        <v>0</v>
      </c>
      <c r="BI94" s="87">
        <f t="shared" si="128"/>
        <v>0</v>
      </c>
      <c r="BJ94" s="89">
        <f>COUNTIFS(QC_Status!$T$13:$T$898,$BJ$2,QC_Status!$L$13:$L$898,$BG$1,QC_Status!$E$13:$E$898,'quality analyst analysis'!AQ94,QC_Status!$M$13:$M$898,$AP$86)</f>
        <v>0</v>
      </c>
      <c r="BK94" s="87">
        <f t="shared" si="133"/>
        <v>0</v>
      </c>
      <c r="BL94" s="89">
        <f>COUNTIFS(QC_Status!$T$13:$T$898,$BL$2,QC_Status!$L$13:$L$898,$BG$1,QC_Status!$E$13:$E$898,'quality analyst analysis'!AQ94,QC_Status!$M$13:$M$898,$AP$86)</f>
        <v>0</v>
      </c>
      <c r="BM94" s="87">
        <f t="shared" si="134"/>
        <v>0</v>
      </c>
      <c r="BN94" s="90">
        <f>SUMIFS('2D_LOG'!$BE$3:$BE$898,'2D_LOG'!$E$3:$E$898,AQ94,'2D_LOG'!$F$3:$F$898,$BG$1,'2D_LOG'!$G$3:$G$898,$AP$86)</f>
        <v>0</v>
      </c>
      <c r="BO94" s="90">
        <f>SUMIFS('2D_LOG'!$BF$3:$BF$898,'2D_LOG'!$E$3:$E$898,AQ94,'2D_LOG'!$F$3:$F$898,$BG$1,'2D_LOG'!$G$3:$G$898,$AP$86)</f>
        <v>0</v>
      </c>
      <c r="BP94" s="89">
        <f t="shared" si="135"/>
        <v>0</v>
      </c>
      <c r="BQ94" s="440">
        <f>SUMIFS(QC_Status!AO13:AO862,QC_Status!E13:E862,Standards!B24,QC_Status!M13:M862,Standards!G7)</f>
        <v>0</v>
      </c>
      <c r="BR94" s="86" t="str">
        <f>IF(AS94=0," ",IF(Standards!Q106=" ",Standards!P106,))</f>
        <v xml:space="preserve"> </v>
      </c>
      <c r="BS94" s="86" t="str">
        <f>IF(BE94=0," ",IF(Standards!S106=" ",Standards!R106,))</f>
        <v xml:space="preserve"> </v>
      </c>
    </row>
    <row r="95" spans="40:73" x14ac:dyDescent="0.2">
      <c r="AN95" s="86">
        <v>8</v>
      </c>
      <c r="AO95" s="440">
        <f>QC_Status!E8</f>
        <v>2913</v>
      </c>
      <c r="AP95" s="308">
        <f>QC_Status!F8</f>
        <v>1</v>
      </c>
      <c r="AQ95" s="308">
        <f>'Er. Cd-Er. Cnt'!D27</f>
        <v>8</v>
      </c>
      <c r="AR95" s="86">
        <f>COUNTIFS(QC_Status!$E$13:$E$898,AQ95,QC_Status!$H$13:$H$898,"C")</f>
        <v>0</v>
      </c>
      <c r="AS95" s="86">
        <f>COUNTIFS(QC_Status!$E$13:$E$898,AQ95,QC_Status!$L$13:$L$898,"PQC",QC_Status!$M$13:$M$898,'quality analyst analysis'!$AP$86)</f>
        <v>0</v>
      </c>
      <c r="AT95" s="87">
        <f t="shared" si="136"/>
        <v>0</v>
      </c>
      <c r="AU95" s="88">
        <f>SUMIFS(QC_Status!$W$13:$W$898,QC_Status!$E$13:$E$898,AQ95,QC_Status!$L$13:$L$898,$AT$1,QC_Status!$M$13:$M$898,$AP$86)</f>
        <v>0</v>
      </c>
      <c r="AV95" s="88">
        <f>SUMIFS(QC_Status!$V$13:$V$898,QC_Status!$E$13:$E$898,AQ95,QC_Status!$L$13:$L$898,$AT$1,QC_Status!$M$13:$M$898,$AP$86)</f>
        <v>0</v>
      </c>
      <c r="AW95" s="87">
        <f t="shared" si="129"/>
        <v>0</v>
      </c>
      <c r="AX95" s="89">
        <f>COUNTIFS(QC_Status!$T$13:$T$898,$AX$2,QC_Status!$L$13:$L$898,$AT$1,QC_Status!$E$13:$E$898,'quality analyst analysis'!AQ95,QC_Status!$M$13:$M$898,$AP$86)</f>
        <v>0</v>
      </c>
      <c r="AY95" s="87">
        <f t="shared" si="137"/>
        <v>0</v>
      </c>
      <c r="AZ95" s="89">
        <f>COUNTIFS(QC_Status!$T$13:$T$898,$AZ$2,QC_Status!$L$13:$L$898,$AT$1,QC_Status!$E$13:$E$898,'quality analyst analysis'!AQ95,QC_Status!$M$13:$M$898,$AP$86)</f>
        <v>0</v>
      </c>
      <c r="BA95" s="87">
        <f t="shared" si="130"/>
        <v>0</v>
      </c>
      <c r="BB95" s="90">
        <f>SUMIFS('2D_LOG'!$BE$3:$BE$898,'2D_LOG'!$E$3:$E$898,AQ95,'2D_LOG'!$F$3:$F$898,$AT$1,'2D_LOG'!$G$3:$G$898,$AP$86)</f>
        <v>0</v>
      </c>
      <c r="BC95" s="90">
        <f>SUMIFS('2D_LOG'!$BF$3:$BF$898,'2D_LOG'!$E$3:$E$898,AQ95,'2D_LOG'!$F$3:$F$898,$AT$1,'2D_LOG'!$G$3:$G$898,$AP$86)</f>
        <v>0</v>
      </c>
      <c r="BD95" s="89">
        <f t="shared" si="131"/>
        <v>0</v>
      </c>
      <c r="BE95" s="86">
        <f>COUNTIFS(QC_Status!$E$13:$E$898,AQ95,QC_Status!$L$13:$L$898,$BG$1,QC_Status!$M$13:$M$898,'quality analyst analysis'!$AP$86)</f>
        <v>0</v>
      </c>
      <c r="BF95" s="87">
        <f t="shared" si="132"/>
        <v>0</v>
      </c>
      <c r="BG95" s="88">
        <f>SUMIFS(QC_Status!$W$13:$W$898,QC_Status!$E$13:$E$898,AQ95,QC_Status!$L$13:$L$898,$BG$1,QC_Status!$M$13:$M$898,$AP$86)</f>
        <v>0</v>
      </c>
      <c r="BH95" s="88">
        <f>SUMIFS(QC_Status!$V$13:$V$898,QC_Status!$E$13:$E$898,AQ95,QC_Status!$L$13:$L$898,$BG$1,QC_Status!$M$13:$M$898,$AP$86)</f>
        <v>0</v>
      </c>
      <c r="BI95" s="87">
        <f t="shared" si="128"/>
        <v>0</v>
      </c>
      <c r="BJ95" s="89">
        <f>COUNTIFS(QC_Status!$T$13:$T$898,$BJ$2,QC_Status!$L$13:$L$898,$BG$1,QC_Status!$E$13:$E$898,'quality analyst analysis'!AQ95,QC_Status!$M$13:$M$898,$AP$86)</f>
        <v>0</v>
      </c>
      <c r="BK95" s="87">
        <f t="shared" si="133"/>
        <v>0</v>
      </c>
      <c r="BL95" s="89">
        <f>COUNTIFS(QC_Status!$T$13:$T$898,$BL$2,QC_Status!$L$13:$L$898,$BG$1,QC_Status!$E$13:$E$898,'quality analyst analysis'!AQ95,QC_Status!$M$13:$M$898,$AP$86)</f>
        <v>0</v>
      </c>
      <c r="BM95" s="87">
        <f t="shared" si="134"/>
        <v>0</v>
      </c>
      <c r="BN95" s="90">
        <f>SUMIFS('2D_LOG'!$BE$3:$BE$898,'2D_LOG'!$E$3:$E$898,AQ95,'2D_LOG'!$F$3:$F$898,$BG$1,'2D_LOG'!$G$3:$G$898,$AP$86)</f>
        <v>0</v>
      </c>
      <c r="BO95" s="90">
        <f>SUMIFS('2D_LOG'!$BF$3:$BF$898,'2D_LOG'!$E$3:$E$898,AQ95,'2D_LOG'!$F$3:$F$898,$BG$1,'2D_LOG'!$G$3:$G$898,$AP$86)</f>
        <v>0</v>
      </c>
      <c r="BP95" s="89">
        <f t="shared" si="135"/>
        <v>0</v>
      </c>
      <c r="BQ95" s="440">
        <f>SUMIFS(QC_Status!AO13:AO863,QC_Status!E13:E863,Standards!B25,QC_Status!M13:M863,Standards!G7)</f>
        <v>0</v>
      </c>
      <c r="BR95" s="86" t="str">
        <f>IF(AS95=0," ",IF(Standards!Q107=" ",Standards!P107,))</f>
        <v xml:space="preserve"> </v>
      </c>
      <c r="BS95" s="86" t="str">
        <f>IF(BE95=0," ",IF(Standards!S107=" ",Standards!R107,))</f>
        <v xml:space="preserve"> </v>
      </c>
      <c r="BU95" s="286"/>
    </row>
    <row r="96" spans="40:73" x14ac:dyDescent="0.2">
      <c r="AN96" s="86">
        <v>9</v>
      </c>
      <c r="AO96" s="440">
        <f>QC_Status!E8</f>
        <v>2913</v>
      </c>
      <c r="AP96" s="308">
        <f>QC_Status!F8</f>
        <v>1</v>
      </c>
      <c r="AQ96" s="308">
        <f>'Er. Cd-Er. Cnt'!D28</f>
        <v>9</v>
      </c>
      <c r="AR96" s="86">
        <f>COUNTIFS(QC_Status!$E$13:$E$898,AQ96,QC_Status!$H$13:$H$898,"C")</f>
        <v>0</v>
      </c>
      <c r="AS96" s="86">
        <f>COUNTIFS(QC_Status!$E$13:$E$898,AQ96,QC_Status!$L$13:$L$898,"PQC",QC_Status!$M$13:$M$898,'quality analyst analysis'!$AP$86)</f>
        <v>0</v>
      </c>
      <c r="AT96" s="87">
        <f t="shared" si="136"/>
        <v>0</v>
      </c>
      <c r="AU96" s="88">
        <f>SUMIFS(QC_Status!$W$13:$W$898,QC_Status!$E$13:$E$898,AQ96,QC_Status!$L$13:$L$898,$AT$1,QC_Status!$M$13:$M$898,$AP$86)</f>
        <v>0</v>
      </c>
      <c r="AV96" s="88">
        <f>SUMIFS(QC_Status!$V$13:$V$898,QC_Status!$E$13:$E$898,AQ96,QC_Status!$L$13:$L$898,$AT$1,QC_Status!$M$13:$M$898,$AP$86)</f>
        <v>0</v>
      </c>
      <c r="AW96" s="87">
        <f t="shared" si="129"/>
        <v>0</v>
      </c>
      <c r="AX96" s="89">
        <f>COUNTIFS(QC_Status!$T$13:$T$898,$AX$2,QC_Status!$L$13:$L$898,$AT$1,QC_Status!$E$13:$E$898,'quality analyst analysis'!AQ96,QC_Status!$M$13:$M$898,$AP$86)</f>
        <v>0</v>
      </c>
      <c r="AY96" s="87">
        <f t="shared" si="137"/>
        <v>0</v>
      </c>
      <c r="AZ96" s="89">
        <f>COUNTIFS(QC_Status!$T$13:$T$898,$AZ$2,QC_Status!$L$13:$L$898,$AT$1,QC_Status!$E$13:$E$898,'quality analyst analysis'!AQ96,QC_Status!$M$13:$M$898,$AP$86)</f>
        <v>0</v>
      </c>
      <c r="BA96" s="87">
        <f t="shared" si="130"/>
        <v>0</v>
      </c>
      <c r="BB96" s="90">
        <f>SUMIFS('2D_LOG'!$BE$3:$BE$898,'2D_LOG'!$E$3:$E$898,AQ96,'2D_LOG'!$F$3:$F$898,$AT$1,'2D_LOG'!$G$3:$G$898,$AP$86)</f>
        <v>0</v>
      </c>
      <c r="BC96" s="90">
        <f>SUMIFS('2D_LOG'!$BF$3:$BF$898,'2D_LOG'!$E$3:$E$898,AQ96,'2D_LOG'!$F$3:$F$898,$AT$1,'2D_LOG'!$G$3:$G$898,$AP$86)</f>
        <v>0</v>
      </c>
      <c r="BD96" s="89">
        <f t="shared" si="131"/>
        <v>0</v>
      </c>
      <c r="BE96" s="86">
        <f>COUNTIFS(QC_Status!$E$13:$E$898,AQ96,QC_Status!$L$13:$L$898,$BG$1,QC_Status!$M$13:$M$898,'quality analyst analysis'!$AP$86)</f>
        <v>0</v>
      </c>
      <c r="BF96" s="87">
        <f t="shared" si="132"/>
        <v>0</v>
      </c>
      <c r="BG96" s="88">
        <f>SUMIFS(QC_Status!$W$13:$W$898,QC_Status!$E$13:$E$898,AQ96,QC_Status!$L$13:$L$898,$BG$1,QC_Status!$M$13:$M$898,$AP$86)</f>
        <v>0</v>
      </c>
      <c r="BH96" s="88">
        <f>SUMIFS(QC_Status!$V$13:$V$898,QC_Status!$E$13:$E$898,AQ96,QC_Status!$L$13:$L$898,$BG$1,QC_Status!$M$13:$M$898,$AP$86)</f>
        <v>0</v>
      </c>
      <c r="BI96" s="87">
        <f t="shared" si="128"/>
        <v>0</v>
      </c>
      <c r="BJ96" s="89">
        <f>COUNTIFS(QC_Status!$T$13:$T$898,$BJ$2,QC_Status!$L$13:$L$898,$BG$1,QC_Status!$E$13:$E$898,'quality analyst analysis'!AQ96,QC_Status!$M$13:$M$898,$AP$86)</f>
        <v>0</v>
      </c>
      <c r="BK96" s="87">
        <f t="shared" si="133"/>
        <v>0</v>
      </c>
      <c r="BL96" s="89">
        <f>COUNTIFS(QC_Status!$T$13:$T$898,$BL$2,QC_Status!$L$13:$L$898,$BG$1,QC_Status!$E$13:$E$898,'quality analyst analysis'!AQ96,QC_Status!$M$13:$M$898,$AP$86)</f>
        <v>0</v>
      </c>
      <c r="BM96" s="87">
        <f t="shared" si="134"/>
        <v>0</v>
      </c>
      <c r="BN96" s="90">
        <f>SUMIFS('2D_LOG'!$BE$3:$BE$898,'2D_LOG'!$E$3:$E$898,AQ96,'2D_LOG'!$F$3:$F$898,$BG$1,'2D_LOG'!$G$3:$G$898,$AP$86)</f>
        <v>0</v>
      </c>
      <c r="BO96" s="90">
        <f>SUMIFS('2D_LOG'!$BF$3:$BF$898,'2D_LOG'!$E$3:$E$898,AQ96,'2D_LOG'!$F$3:$F$898,$BG$1,'2D_LOG'!$G$3:$G$898,$AP$86)</f>
        <v>0</v>
      </c>
      <c r="BP96" s="89">
        <f t="shared" si="135"/>
        <v>0</v>
      </c>
      <c r="BQ96" s="440">
        <f>SUMIFS(QC_Status!AO13:AO864,QC_Status!E13:E864,Standards!B26,QC_Status!M13:M864,Standards!G7)</f>
        <v>0</v>
      </c>
      <c r="BR96" s="86" t="str">
        <f>IF(AS96=0," ",IF(Standards!Q108=" ",Standards!P108,))</f>
        <v xml:space="preserve"> </v>
      </c>
      <c r="BS96" s="86" t="str">
        <f>IF(BE96=0," ",IF(Standards!S108=" ",Standards!R108,))</f>
        <v xml:space="preserve"> </v>
      </c>
    </row>
    <row r="97" spans="40:73" x14ac:dyDescent="0.2">
      <c r="AN97" s="86">
        <v>10</v>
      </c>
      <c r="AO97" s="440">
        <f>QC_Status!E8</f>
        <v>2913</v>
      </c>
      <c r="AP97" s="308">
        <f>QC_Status!F8</f>
        <v>1</v>
      </c>
      <c r="AQ97" s="308">
        <f>'Er. Cd-Er. Cnt'!D29</f>
        <v>10</v>
      </c>
      <c r="AR97" s="86">
        <f>COUNTIFS(QC_Status!$E$13:$E$898,AQ97,QC_Status!$H$13:$H$898,"C")</f>
        <v>0</v>
      </c>
      <c r="AS97" s="86">
        <f>COUNTIFS(QC_Status!$E$13:$E$898,AQ97,QC_Status!$L$13:$L$898,"PQC",QC_Status!$M$13:$M$898,'quality analyst analysis'!$AP$86)</f>
        <v>0</v>
      </c>
      <c r="AT97" s="87">
        <f t="shared" si="136"/>
        <v>0</v>
      </c>
      <c r="AU97" s="88">
        <f>SUMIFS(QC_Status!$W$13:$W$898,QC_Status!$E$13:$E$898,AQ97,QC_Status!$L$13:$L$898,$AT$1,QC_Status!$M$13:$M$898,$AP$86)</f>
        <v>0</v>
      </c>
      <c r="AV97" s="88">
        <f>SUMIFS(QC_Status!$V$13:$V$898,QC_Status!$E$13:$E$898,AQ97,QC_Status!$L$13:$L$898,$AT$1,QC_Status!$M$13:$M$898,$AP$86)</f>
        <v>0</v>
      </c>
      <c r="AW97" s="87">
        <f t="shared" si="129"/>
        <v>0</v>
      </c>
      <c r="AX97" s="89">
        <f>COUNTIFS(QC_Status!$T$13:$T$898,$AX$2,QC_Status!$L$13:$L$898,$AT$1,QC_Status!$E$13:$E$898,'quality analyst analysis'!AQ97,QC_Status!$M$13:$M$898,$AP$86)</f>
        <v>0</v>
      </c>
      <c r="AY97" s="87">
        <f t="shared" si="137"/>
        <v>0</v>
      </c>
      <c r="AZ97" s="89">
        <f>COUNTIFS(QC_Status!$T$13:$T$898,$AZ$2,QC_Status!$L$13:$L$898,$AT$1,QC_Status!$E$13:$E$898,'quality analyst analysis'!AQ97,QC_Status!$M$13:$M$898,$AP$86)</f>
        <v>0</v>
      </c>
      <c r="BA97" s="87">
        <f t="shared" si="130"/>
        <v>0</v>
      </c>
      <c r="BB97" s="90">
        <f>SUMIFS('2D_LOG'!$BE$3:$BE$898,'2D_LOG'!$E$3:$E$898,AQ97,'2D_LOG'!$F$3:$F$898,$AT$1,'2D_LOG'!$G$3:$G$898,$AP$86)</f>
        <v>0</v>
      </c>
      <c r="BC97" s="90">
        <f>SUMIFS('2D_LOG'!$BF$3:$BF$898,'2D_LOG'!$E$3:$E$898,AQ97,'2D_LOG'!$F$3:$F$898,$AT$1,'2D_LOG'!$G$3:$G$898,$AP$86)</f>
        <v>0</v>
      </c>
      <c r="BD97" s="89">
        <f t="shared" si="131"/>
        <v>0</v>
      </c>
      <c r="BE97" s="86">
        <f>COUNTIFS(QC_Status!$E$13:$E$898,AQ97,QC_Status!$L$13:$L$898,$BG$1,QC_Status!$M$13:$M$898,'quality analyst analysis'!$AP$86)</f>
        <v>0</v>
      </c>
      <c r="BF97" s="87">
        <f t="shared" si="132"/>
        <v>0</v>
      </c>
      <c r="BG97" s="88">
        <f>SUMIFS(QC_Status!$W$13:$W$898,QC_Status!$E$13:$E$898,AQ97,QC_Status!$L$13:$L$898,$BG$1,QC_Status!$M$13:$M$898,$AP$86)</f>
        <v>0</v>
      </c>
      <c r="BH97" s="88">
        <f>SUMIFS(QC_Status!$V$13:$V$898,QC_Status!$E$13:$E$898,AQ97,QC_Status!$L$13:$L$898,$BG$1,QC_Status!$M$13:$M$898,$AP$86)</f>
        <v>0</v>
      </c>
      <c r="BI97" s="87">
        <f t="shared" si="128"/>
        <v>0</v>
      </c>
      <c r="BJ97" s="89">
        <f>COUNTIFS(QC_Status!$T$13:$T$898,$BJ$2,QC_Status!$L$13:$L$898,$BG$1,QC_Status!$E$13:$E$898,'quality analyst analysis'!AQ97,QC_Status!$M$13:$M$898,$AP$86)</f>
        <v>0</v>
      </c>
      <c r="BK97" s="87">
        <f t="shared" si="133"/>
        <v>0</v>
      </c>
      <c r="BL97" s="89">
        <f>COUNTIFS(QC_Status!$T$13:$T$898,$BL$2,QC_Status!$L$13:$L$898,$BG$1,QC_Status!$E$13:$E$898,'quality analyst analysis'!AQ97,QC_Status!$M$13:$M$898,$AP$86)</f>
        <v>0</v>
      </c>
      <c r="BM97" s="87">
        <f t="shared" si="134"/>
        <v>0</v>
      </c>
      <c r="BN97" s="90">
        <f>SUMIFS('2D_LOG'!$BE$3:$BE$898,'2D_LOG'!$E$3:$E$898,AQ97,'2D_LOG'!$F$3:$F$898,$BG$1,'2D_LOG'!$G$3:$G$898,$AP$86)</f>
        <v>0</v>
      </c>
      <c r="BO97" s="90">
        <f>SUMIFS('2D_LOG'!$BF$3:$BF$898,'2D_LOG'!$E$3:$E$898,AQ97,'2D_LOG'!$F$3:$F$898,$BG$1,'2D_LOG'!$G$3:$G$898,$AP$86)</f>
        <v>0</v>
      </c>
      <c r="BP97" s="89">
        <f t="shared" si="135"/>
        <v>0</v>
      </c>
      <c r="BQ97" s="440">
        <f>SUMIFS(QC_Status!AO13:AO865,QC_Status!E13:E865,Standards!B27,QC_Status!M13:M865,Standards!G7)</f>
        <v>0</v>
      </c>
      <c r="BR97" s="86" t="str">
        <f>IF(AS97=0," ",IF(Standards!Q109=" ",Standards!P109,))</f>
        <v xml:space="preserve"> </v>
      </c>
      <c r="BS97" s="86" t="str">
        <f>IF(BE97=0," ",IF(Standards!S109=" ",Standards!R109,))</f>
        <v xml:space="preserve"> </v>
      </c>
    </row>
    <row r="98" spans="40:73" x14ac:dyDescent="0.2">
      <c r="AN98" s="86">
        <v>11</v>
      </c>
      <c r="AO98" s="440">
        <f>QC_Status!E8</f>
        <v>2913</v>
      </c>
      <c r="AP98" s="308">
        <f>QC_Status!F8</f>
        <v>1</v>
      </c>
      <c r="AQ98" s="308">
        <f>'Er. Cd-Er. Cnt'!D30</f>
        <v>11</v>
      </c>
      <c r="AR98" s="86">
        <f>COUNTIFS(QC_Status!$E$13:$E$898,AQ98,QC_Status!$H$13:$H$898,"C")</f>
        <v>0</v>
      </c>
      <c r="AS98" s="86">
        <f>COUNTIFS(QC_Status!$E$13:$E$898,AQ98,QC_Status!$L$13:$L$898,"PQC",QC_Status!$M$13:$M$898,'quality analyst analysis'!$AP$86)</f>
        <v>0</v>
      </c>
      <c r="AT98" s="87">
        <f t="shared" si="136"/>
        <v>0</v>
      </c>
      <c r="AU98" s="88">
        <f>SUMIFS(QC_Status!$W$13:$W$898,QC_Status!$E$13:$E$898,AQ98,QC_Status!$L$13:$L$898,$AT$1,QC_Status!$M$13:$M$898,$AP$86)</f>
        <v>0</v>
      </c>
      <c r="AV98" s="88">
        <f>SUMIFS(QC_Status!$V$13:$V$898,QC_Status!$E$13:$E$898,AQ98,QC_Status!$L$13:$L$898,$AT$1,QC_Status!$M$13:$M$898,$AP$86)</f>
        <v>0</v>
      </c>
      <c r="AW98" s="87">
        <f t="shared" si="129"/>
        <v>0</v>
      </c>
      <c r="AX98" s="89">
        <f>COUNTIFS(QC_Status!$T$13:$T$898,$AX$2,QC_Status!$L$13:$L$898,$AT$1,QC_Status!$E$13:$E$898,'quality analyst analysis'!AQ98,QC_Status!$M$13:$M$898,$AP$86)</f>
        <v>0</v>
      </c>
      <c r="AY98" s="87">
        <f t="shared" si="137"/>
        <v>0</v>
      </c>
      <c r="AZ98" s="89">
        <f>COUNTIFS(QC_Status!$T$13:$T$898,$AZ$2,QC_Status!$L$13:$L$898,$AT$1,QC_Status!$E$13:$E$898,'quality analyst analysis'!AQ98,QC_Status!$M$13:$M$898,$AP$86)</f>
        <v>0</v>
      </c>
      <c r="BA98" s="87">
        <f t="shared" si="130"/>
        <v>0</v>
      </c>
      <c r="BB98" s="90">
        <f>SUMIFS('2D_LOG'!$BE$3:$BE$898,'2D_LOG'!$E$3:$E$898,AQ98,'2D_LOG'!$F$3:$F$898,$AT$1,'2D_LOG'!$G$3:$G$898,$AP$86)</f>
        <v>0</v>
      </c>
      <c r="BC98" s="90">
        <f>SUMIFS('2D_LOG'!$BF$3:$BF$898,'2D_LOG'!$E$3:$E$898,AQ98,'2D_LOG'!$F$3:$F$898,$AT$1,'2D_LOG'!$G$3:$G$898,$AP$86)</f>
        <v>0</v>
      </c>
      <c r="BD98" s="89">
        <f t="shared" si="131"/>
        <v>0</v>
      </c>
      <c r="BE98" s="86">
        <f>COUNTIFS(QC_Status!$E$13:$E$898,AQ98,QC_Status!$L$13:$L$898,$BG$1,QC_Status!$M$13:$M$898,'quality analyst analysis'!$AP$86)</f>
        <v>0</v>
      </c>
      <c r="BF98" s="87">
        <f t="shared" si="132"/>
        <v>0</v>
      </c>
      <c r="BG98" s="88">
        <f>SUMIFS(QC_Status!$W$13:$W$898,QC_Status!$E$13:$E$898,AQ98,QC_Status!$L$13:$L$898,$BG$1,QC_Status!$M$13:$M$898,$AP$86)</f>
        <v>0</v>
      </c>
      <c r="BH98" s="88">
        <f>SUMIFS(QC_Status!$V$13:$V$898,QC_Status!$E$13:$E$898,AQ98,QC_Status!$L$13:$L$898,$BG$1,QC_Status!$M$13:$M$898,$AP$86)</f>
        <v>0</v>
      </c>
      <c r="BI98" s="87">
        <f t="shared" si="128"/>
        <v>0</v>
      </c>
      <c r="BJ98" s="89">
        <f>COUNTIFS(QC_Status!$T$13:$T$898,$BJ$2,QC_Status!$L$13:$L$898,$BG$1,QC_Status!$E$13:$E$898,'quality analyst analysis'!AQ98,QC_Status!$M$13:$M$898,$AP$86)</f>
        <v>0</v>
      </c>
      <c r="BK98" s="87">
        <f t="shared" si="133"/>
        <v>0</v>
      </c>
      <c r="BL98" s="89">
        <f>COUNTIFS(QC_Status!$T$13:$T$898,$BL$2,QC_Status!$L$13:$L$898,$BG$1,QC_Status!$E$13:$E$898,'quality analyst analysis'!AQ98,QC_Status!$M$13:$M$898,$AP$86)</f>
        <v>0</v>
      </c>
      <c r="BM98" s="87">
        <f t="shared" si="134"/>
        <v>0</v>
      </c>
      <c r="BN98" s="90">
        <f>SUMIFS('2D_LOG'!$BE$3:$BE$898,'2D_LOG'!$E$3:$E$898,AQ98,'2D_LOG'!$F$3:$F$898,$BG$1,'2D_LOG'!$G$3:$G$898,$AP$86)</f>
        <v>0</v>
      </c>
      <c r="BO98" s="90">
        <f>SUMIFS('2D_LOG'!$BF$3:$BF$898,'2D_LOG'!$E$3:$E$898,AQ98,'2D_LOG'!$F$3:$F$898,$BG$1,'2D_LOG'!$G$3:$G$898,$AP$86)</f>
        <v>0</v>
      </c>
      <c r="BP98" s="89">
        <f t="shared" si="135"/>
        <v>0</v>
      </c>
      <c r="BQ98" s="440">
        <f>SUMIFS(QC_Status!AO13:AO866,QC_Status!E13:E866,Standards!B28,QC_Status!M13:M866,Standards!G7)</f>
        <v>0</v>
      </c>
      <c r="BR98" s="86" t="str">
        <f>IF(AS98=0," ",IF(Standards!Q110=" ",Standards!P110,))</f>
        <v xml:space="preserve"> </v>
      </c>
      <c r="BS98" s="86" t="str">
        <f>IF(BE98=0," ",IF(Standards!S110=" ",Standards!R110,))</f>
        <v xml:space="preserve"> </v>
      </c>
    </row>
    <row r="99" spans="40:73" ht="13.5" thickBot="1" x14ac:dyDescent="0.25">
      <c r="AN99" s="86">
        <v>12</v>
      </c>
      <c r="AO99" s="440">
        <f>QC_Status!E8</f>
        <v>2913</v>
      </c>
      <c r="AP99" s="308">
        <f>QC_Status!F8</f>
        <v>1</v>
      </c>
      <c r="AQ99" s="308">
        <f>'Er. Cd-Er. Cnt'!D31</f>
        <v>12</v>
      </c>
      <c r="AR99" s="86">
        <f>COUNTIFS(QC_Status!$E$13:$E$898,AQ99,QC_Status!$H$13:$H$898,"C")</f>
        <v>0</v>
      </c>
      <c r="AS99" s="86">
        <f>COUNTIFS(QC_Status!$E$13:$E$898,AQ99,QC_Status!$L$13:$L$898,"PQC",QC_Status!$M$13:$M$898,'quality analyst analysis'!$AP$86)</f>
        <v>0</v>
      </c>
      <c r="AT99" s="87">
        <f t="shared" si="136"/>
        <v>0</v>
      </c>
      <c r="AU99" s="88">
        <f>SUMIFS(QC_Status!$W$13:$W$898,QC_Status!$E$13:$E$898,AQ99,QC_Status!$L$13:$L$898,$AT$1,QC_Status!$M$13:$M$898,$AP$86)</f>
        <v>0</v>
      </c>
      <c r="AV99" s="88">
        <f>SUMIFS(QC_Status!$V$13:$V$898,QC_Status!$E$13:$E$898,AQ99,QC_Status!$L$13:$L$898,$AT$1,QC_Status!$M$13:$M$898,$AP$86)</f>
        <v>0</v>
      </c>
      <c r="AW99" s="87">
        <f t="shared" si="129"/>
        <v>0</v>
      </c>
      <c r="AX99" s="89">
        <f>COUNTIFS(QC_Status!$T$13:$T$898,$AX$2,QC_Status!$L$13:$L$898,$AT$1,QC_Status!$E$13:$E$898,'quality analyst analysis'!AQ99,QC_Status!$M$13:$M$898,$AP$86)</f>
        <v>0</v>
      </c>
      <c r="AY99" s="87">
        <f t="shared" si="137"/>
        <v>0</v>
      </c>
      <c r="AZ99" s="89">
        <f>COUNTIFS(QC_Status!$T$13:$T$898,$AZ$2,QC_Status!$L$13:$L$898,$AT$1,QC_Status!$E$13:$E$898,'quality analyst analysis'!AQ99,QC_Status!$M$13:$M$898,$AP$86)</f>
        <v>0</v>
      </c>
      <c r="BA99" s="87">
        <f t="shared" si="130"/>
        <v>0</v>
      </c>
      <c r="BB99" s="90">
        <f>SUMIFS('2D_LOG'!$BE$3:$BE$898,'2D_LOG'!$E$3:$E$898,AQ99,'2D_LOG'!$F$3:$F$898,$AT$1,'2D_LOG'!$G$3:$G$898,$AP$86)</f>
        <v>0</v>
      </c>
      <c r="BC99" s="90">
        <f>SUMIFS('2D_LOG'!$BF$3:$BF$898,'2D_LOG'!$E$3:$E$898,AQ99,'2D_LOG'!$F$3:$F$898,$AT$1,'2D_LOG'!$G$3:$G$898,$AP$86)</f>
        <v>0</v>
      </c>
      <c r="BD99" s="89">
        <f t="shared" si="131"/>
        <v>0</v>
      </c>
      <c r="BE99" s="86">
        <f>COUNTIFS(QC_Status!$E$13:$E$898,AQ99,QC_Status!$L$13:$L$898,$BG$1,QC_Status!$M$13:$M$898,'quality analyst analysis'!$AP$86)</f>
        <v>0</v>
      </c>
      <c r="BF99" s="87">
        <f t="shared" si="132"/>
        <v>0</v>
      </c>
      <c r="BG99" s="88">
        <f>SUMIFS(QC_Status!$W$13:$W$898,QC_Status!$E$13:$E$898,AQ99,QC_Status!$L$13:$L$898,$BG$1,QC_Status!$M$13:$M$898,$AP$86)</f>
        <v>0</v>
      </c>
      <c r="BH99" s="88">
        <f>SUMIFS(QC_Status!$V$13:$V$898,QC_Status!$E$13:$E$898,AQ99,QC_Status!$L$13:$L$898,$BG$1,QC_Status!$M$13:$M$898,$AP$86)</f>
        <v>0</v>
      </c>
      <c r="BI99" s="87">
        <f t="shared" si="128"/>
        <v>0</v>
      </c>
      <c r="BJ99" s="89">
        <f>COUNTIFS(QC_Status!$T$13:$T$898,$BJ$2,QC_Status!$L$13:$L$898,$BG$1,QC_Status!$E$13:$E$898,'quality analyst analysis'!AQ99,QC_Status!$M$13:$M$898,$AP$86)</f>
        <v>0</v>
      </c>
      <c r="BK99" s="87">
        <f t="shared" si="133"/>
        <v>0</v>
      </c>
      <c r="BL99" s="89">
        <f>COUNTIFS(QC_Status!$T$13:$T$898,$BL$2,QC_Status!$L$13:$L$898,$BG$1,QC_Status!$E$13:$E$898,'quality analyst analysis'!AQ99,QC_Status!$M$13:$M$898,$AP$86)</f>
        <v>0</v>
      </c>
      <c r="BM99" s="87">
        <f t="shared" si="134"/>
        <v>0</v>
      </c>
      <c r="BN99" s="90">
        <f>SUMIFS('2D_LOG'!$BE$3:$BE$898,'2D_LOG'!$E$3:$E$898,AQ99,'2D_LOG'!$F$3:$F$898,$BG$1,'2D_LOG'!$G$3:$G$898,$AP$86)</f>
        <v>0</v>
      </c>
      <c r="BO99" s="90">
        <f>SUMIFS('2D_LOG'!$BF$3:$BF$898,'2D_LOG'!$E$3:$E$898,AQ99,'2D_LOG'!$F$3:$F$898,$BG$1,'2D_LOG'!$G$3:$G$898,$AP$86)</f>
        <v>0</v>
      </c>
      <c r="BP99" s="89">
        <f t="shared" si="135"/>
        <v>0</v>
      </c>
      <c r="BQ99" s="440">
        <f>SUMIFS(QC_Status!AO13:AO867,QC_Status!E13:E867,Standards!B29,QC_Status!M13:M867,Standards!G7)</f>
        <v>0</v>
      </c>
      <c r="BR99" s="86" t="str">
        <f>IF(AS99=0," ",IF(Standards!Q111=" ",Standards!P111,))</f>
        <v xml:space="preserve"> </v>
      </c>
      <c r="BS99" s="86" t="str">
        <f>IF(BE99=0," ",IF(Standards!S111=" ",Standards!R111,))</f>
        <v xml:space="preserve"> </v>
      </c>
    </row>
    <row r="100" spans="40:73" ht="13.5" thickBot="1" x14ac:dyDescent="0.25">
      <c r="AN100" s="26"/>
      <c r="AP100" s="26"/>
      <c r="AQ100" s="26"/>
      <c r="AR100" s="93">
        <f>SUM(AR88:AR99)</f>
        <v>37</v>
      </c>
      <c r="AS100" s="93">
        <f>SUM(AS88:AS99)</f>
        <v>4</v>
      </c>
      <c r="AT100" s="140">
        <f>IF(AS100&gt;0,AS100/AR100,"0"%)</f>
        <v>0.10810810810810811</v>
      </c>
      <c r="AU100" s="96">
        <f>SUM(AU88:AU99)</f>
        <v>14.61</v>
      </c>
      <c r="AV100" s="96" t="e">
        <f>SUM(AV88:AV99)</f>
        <v>#NUM!</v>
      </c>
      <c r="AW100" s="269" t="e">
        <f t="shared" si="129"/>
        <v>#NUM!</v>
      </c>
      <c r="AX100" s="139">
        <f>SUM(AX88:AX99)</f>
        <v>4</v>
      </c>
      <c r="AY100" s="269">
        <f>IF(AS100&gt;0,AX100/AR100,0%)</f>
        <v>0.10810810810810811</v>
      </c>
      <c r="AZ100" s="139">
        <f>SUM(AZ88:AZ99)</f>
        <v>0</v>
      </c>
      <c r="BA100" s="269">
        <f t="shared" si="130"/>
        <v>0</v>
      </c>
      <c r="BB100" s="92">
        <f>SUM(BB88:BB99)</f>
        <v>0</v>
      </c>
      <c r="BC100" s="92">
        <f>SUM(BC88:BC99)</f>
        <v>0</v>
      </c>
      <c r="BD100" s="93">
        <f>SUM(BD88:BD99)</f>
        <v>0</v>
      </c>
      <c r="BE100" s="93">
        <f>SUM(BE88:BE99)</f>
        <v>0</v>
      </c>
      <c r="BF100" s="484">
        <f t="shared" ref="BF100" si="138">SUM(BF88:BF99)</f>
        <v>0</v>
      </c>
      <c r="BG100" s="93">
        <f t="shared" ref="BG100" si="139">SUM(BG88:BG99)</f>
        <v>0</v>
      </c>
      <c r="BH100" s="93">
        <f t="shared" ref="BH100" si="140">SUM(BH88:BH99)</f>
        <v>0</v>
      </c>
      <c r="BI100" s="484">
        <f t="shared" ref="BI100" si="141">SUM(BI88:BI99)</f>
        <v>0</v>
      </c>
      <c r="BJ100" s="93">
        <f t="shared" ref="BJ100" si="142">SUM(BJ88:BJ99)</f>
        <v>0</v>
      </c>
      <c r="BK100" s="484">
        <f t="shared" ref="BK100" si="143">SUM(BK88:BK99)</f>
        <v>0</v>
      </c>
      <c r="BL100" s="93">
        <f t="shared" ref="BL100" si="144">SUM(BL88:BL99)</f>
        <v>0</v>
      </c>
      <c r="BM100" s="484">
        <f t="shared" ref="BM100" si="145">SUM(BM88:BM99)</f>
        <v>0</v>
      </c>
      <c r="BN100" s="93">
        <f t="shared" ref="BN100" si="146">SUM(BN88:BN99)</f>
        <v>0</v>
      </c>
      <c r="BO100" s="93">
        <f t="shared" ref="BO100" si="147">SUM(BO88:BO99)</f>
        <v>0</v>
      </c>
      <c r="BP100" s="93">
        <f t="shared" ref="BP100" si="148">SUM(BP88:BP99)</f>
        <v>0</v>
      </c>
      <c r="BQ100" s="93">
        <f t="shared" ref="BQ100" si="149">SUM(BQ88:BQ99)</f>
        <v>0</v>
      </c>
      <c r="BR100" s="271" t="e">
        <f>IF(AS100=0," ",IF(AW100&lt;=20%,"Achieved",IF(AW100&gt;20%,"Not Achieved")))</f>
        <v>#NUM!</v>
      </c>
      <c r="BS100" s="270" t="str">
        <f>IF(BE100=0," ",IF(BI100&lt;=20%,"Achieved",IF(BI100&gt;20%,"Not Achieved")))</f>
        <v xml:space="preserve"> </v>
      </c>
    </row>
    <row r="101" spans="40:73" x14ac:dyDescent="0.2">
      <c r="AN101" s="16"/>
      <c r="AO101" s="16"/>
      <c r="AP101" s="382"/>
      <c r="AQ101" s="382"/>
      <c r="AR101" s="16"/>
      <c r="AS101" s="16"/>
      <c r="AT101" s="112"/>
      <c r="AU101" s="419"/>
      <c r="AV101" s="419"/>
      <c r="AW101" s="112"/>
      <c r="AX101" s="145"/>
      <c r="AY101" s="112"/>
      <c r="AZ101" s="145"/>
      <c r="BA101" s="112"/>
      <c r="BB101" s="420"/>
      <c r="BC101" s="420"/>
      <c r="BD101" s="145"/>
      <c r="BE101" s="16"/>
      <c r="BF101" s="112"/>
      <c r="BG101" s="419"/>
      <c r="BH101" s="419"/>
      <c r="BI101" s="112"/>
      <c r="BJ101" s="145"/>
      <c r="BK101" s="112"/>
      <c r="BL101" s="145"/>
      <c r="BM101" s="112"/>
      <c r="BN101" s="420"/>
      <c r="BO101" s="420"/>
      <c r="BP101" s="145"/>
      <c r="BQ101" s="420"/>
      <c r="BR101" s="16"/>
      <c r="BS101" s="16"/>
      <c r="BT101" s="144"/>
      <c r="BU101" s="144"/>
    </row>
    <row r="102" spans="40:73" ht="13.5" thickBot="1" x14ac:dyDescent="0.25">
      <c r="AN102" s="16"/>
      <c r="AO102" s="16"/>
      <c r="AP102" s="382"/>
      <c r="AQ102" s="382"/>
      <c r="AR102" s="16"/>
      <c r="AS102" s="16"/>
      <c r="AT102" s="112"/>
      <c r="AU102" s="419"/>
      <c r="AV102" s="419"/>
      <c r="AW102" s="112"/>
      <c r="AX102" s="145"/>
      <c r="AY102" s="112"/>
      <c r="AZ102" s="145"/>
      <c r="BA102" s="112"/>
      <c r="BB102" s="420"/>
      <c r="BC102" s="420"/>
      <c r="BD102" s="145"/>
      <c r="BE102" s="16"/>
      <c r="BF102" s="112"/>
      <c r="BG102" s="419"/>
      <c r="BH102" s="419"/>
      <c r="BI102" s="112"/>
      <c r="BJ102" s="145"/>
      <c r="BK102" s="112"/>
      <c r="BL102" s="145"/>
      <c r="BM102" s="112"/>
      <c r="BN102" s="420"/>
      <c r="BO102" s="420"/>
      <c r="BP102" s="145"/>
      <c r="BQ102" s="420"/>
      <c r="BR102" s="16"/>
      <c r="BS102" s="16"/>
      <c r="BT102" s="144"/>
      <c r="BU102" s="144"/>
    </row>
    <row r="103" spans="40:73" ht="13.5" thickBot="1" x14ac:dyDescent="0.25">
      <c r="AN103" s="49"/>
      <c r="AO103" s="392"/>
      <c r="AP103" s="521">
        <f>Standards!G8</f>
        <v>0</v>
      </c>
      <c r="AQ103" s="522"/>
      <c r="AR103" s="522"/>
      <c r="AS103" s="523"/>
      <c r="AT103" s="518" t="s">
        <v>4</v>
      </c>
      <c r="AU103" s="519"/>
      <c r="AV103" s="519"/>
      <c r="AW103" s="519"/>
      <c r="AX103" s="519"/>
      <c r="AY103" s="519"/>
      <c r="AZ103" s="519"/>
      <c r="BA103" s="519"/>
      <c r="BB103" s="519"/>
      <c r="BC103" s="519"/>
      <c r="BD103" s="519"/>
      <c r="BE103" s="519"/>
      <c r="BF103" s="520"/>
      <c r="BG103" s="527" t="s">
        <v>5</v>
      </c>
      <c r="BH103" s="528"/>
      <c r="BI103" s="528"/>
      <c r="BJ103" s="528"/>
      <c r="BK103" s="528"/>
      <c r="BL103" s="528"/>
      <c r="BM103" s="528"/>
      <c r="BN103" s="528"/>
      <c r="BO103" s="528"/>
      <c r="BP103" s="528"/>
      <c r="BQ103" s="528"/>
      <c r="BR103" s="528"/>
      <c r="BS103" s="528"/>
      <c r="BT103" s="528"/>
      <c r="BU103" s="529"/>
    </row>
    <row r="104" spans="40:73" ht="67.5" x14ac:dyDescent="0.2">
      <c r="AN104" s="102" t="s">
        <v>108</v>
      </c>
      <c r="AO104" s="439" t="s">
        <v>2</v>
      </c>
      <c r="AP104" s="103" t="s">
        <v>97</v>
      </c>
      <c r="AQ104" s="57" t="s">
        <v>98</v>
      </c>
      <c r="AR104" s="104" t="s">
        <v>101</v>
      </c>
      <c r="AS104" s="105" t="s">
        <v>102</v>
      </c>
      <c r="AT104" s="107" t="s">
        <v>103</v>
      </c>
      <c r="AU104" s="107" t="s">
        <v>104</v>
      </c>
      <c r="AV104" s="107" t="s">
        <v>105</v>
      </c>
      <c r="AW104" s="107" t="s">
        <v>103</v>
      </c>
      <c r="AX104" s="108" t="s">
        <v>16</v>
      </c>
      <c r="AY104" s="107" t="s">
        <v>103</v>
      </c>
      <c r="AZ104" s="109" t="s">
        <v>24</v>
      </c>
      <c r="BA104" s="107" t="s">
        <v>103</v>
      </c>
      <c r="BB104" s="107" t="s">
        <v>145</v>
      </c>
      <c r="BC104" s="107" t="s">
        <v>146</v>
      </c>
      <c r="BD104" s="110" t="s">
        <v>109</v>
      </c>
      <c r="BE104" s="345" t="s">
        <v>107</v>
      </c>
      <c r="BF104" s="310" t="s">
        <v>103</v>
      </c>
      <c r="BG104" s="347" t="s">
        <v>104</v>
      </c>
      <c r="BH104" s="347" t="s">
        <v>105</v>
      </c>
      <c r="BI104" s="347" t="s">
        <v>103</v>
      </c>
      <c r="BJ104" s="349" t="s">
        <v>16</v>
      </c>
      <c r="BK104" s="347" t="s">
        <v>103</v>
      </c>
      <c r="BL104" s="350" t="s">
        <v>24</v>
      </c>
      <c r="BM104" s="347" t="s">
        <v>103</v>
      </c>
      <c r="BN104" s="351" t="s">
        <v>145</v>
      </c>
      <c r="BO104" s="351" t="s">
        <v>147</v>
      </c>
      <c r="BP104" s="421" t="s">
        <v>109</v>
      </c>
      <c r="BQ104" s="205" t="s">
        <v>142</v>
      </c>
      <c r="BR104" s="205" t="s">
        <v>160</v>
      </c>
      <c r="BS104" s="205" t="s">
        <v>159</v>
      </c>
      <c r="BT104" s="50"/>
      <c r="BU104" s="50">
        <v>7</v>
      </c>
    </row>
    <row r="105" spans="40:73" x14ac:dyDescent="0.2">
      <c r="AN105" s="86">
        <v>1</v>
      </c>
      <c r="AO105" s="440">
        <f>QC_Status!E8</f>
        <v>2913</v>
      </c>
      <c r="AP105" s="308">
        <f>QC_Status!F8</f>
        <v>1</v>
      </c>
      <c r="AQ105" s="308">
        <f>'Er. Cd-Er. Cnt'!D20</f>
        <v>1</v>
      </c>
      <c r="AR105" s="86">
        <f>COUNTIFS(QC_Status!$E$13:$E$898,AQ105,QC_Status!$H$13:$H$898,"C")</f>
        <v>37</v>
      </c>
      <c r="AS105" s="86">
        <f>COUNTIFS(QC_Status!$E$13:$E$898,AQ105,QC_Status!$L$13:$L$898,"PQC",QC_Status!$M$13:$M$898,'quality analyst analysis'!$AP$103)</f>
        <v>0</v>
      </c>
      <c r="AT105" s="87">
        <f>IF(AS105&gt;0,AS105/AR105,0%)</f>
        <v>0</v>
      </c>
      <c r="AU105" s="88">
        <f>SUMIFS(QC_Status!$W$13:$W$898,QC_Status!$E$13:$E$898,AQ105,QC_Status!$L$13:$L$898,$AT$1,QC_Status!$M$13:$M$898,$AP$103)</f>
        <v>0</v>
      </c>
      <c r="AV105" s="88">
        <f>SUMIFS(QC_Status!$V$13:$V$898,QC_Status!$E$13:$E$898,AQ105,QC_Status!$L$13:$L$898,$AT$1,QC_Status!$M$13:$M$898,$AP$103)</f>
        <v>0</v>
      </c>
      <c r="AW105" s="87">
        <f>IF(AU105&gt;0,1-(AU105/AV105),0%)</f>
        <v>0</v>
      </c>
      <c r="AX105" s="89">
        <f>COUNTIFS(QC_Status!$T$13:$T$898,$AX$2,QC_Status!$L$13:$L$898,$AT$1,QC_Status!$E$13:$E$898,'quality analyst analysis'!AQ105,QC_Status!$M$13:$M$898,$AP$103)</f>
        <v>0</v>
      </c>
      <c r="AY105" s="87">
        <f>IF(AS105&gt;0,AX105/AR105,0%)</f>
        <v>0</v>
      </c>
      <c r="AZ105" s="89">
        <f>COUNTIFS(QC_Status!$T$13:$T$898,$AZ$2,QC_Status!$L$13:$L$898,$AT$1,QC_Status!$E$13:$E$898,'quality analyst analysis'!AQ105,QC_Status!$M$13:$M$898,$AP$103)</f>
        <v>0</v>
      </c>
      <c r="BA105" s="87">
        <f>IF(AS105&gt;0,AZ105/AR105,0%)</f>
        <v>0</v>
      </c>
      <c r="BB105" s="90">
        <f>SUMIFS('2D_LOG'!$BE$3:$BE$898,'2D_LOG'!$E$3:$E$898,AQ105,'2D_LOG'!$F$3:$F$898,$AT$1,'2D_LOG'!$G$3:$G$898,$AP$103)</f>
        <v>0</v>
      </c>
      <c r="BC105" s="90">
        <f>SUMIFS('2D_LOG'!$BF$3:$BF$898,'2D_LOG'!$E$3:$E$898,AQ105,'2D_LOG'!$F$3:$F$898,$AT$1,'2D_LOG'!$G$3:$G$898,$AP$103)</f>
        <v>0</v>
      </c>
      <c r="BD105" s="89">
        <f>SUM(BB105:BC105)</f>
        <v>0</v>
      </c>
      <c r="BE105" s="86">
        <f>COUNTIFS(QC_Status!$E$13:$E$898,AQ105,QC_Status!$L$13:$L$898,$BG$1,QC_Status!$M$13:$M$898,'quality analyst analysis'!$AP$103)</f>
        <v>0</v>
      </c>
      <c r="BF105" s="87">
        <f>IF(BE105&gt;0,BE105/AR105,0%)</f>
        <v>0</v>
      </c>
      <c r="BG105" s="88">
        <f>SUMIFS(QC_Status!$W$13:$W$898,QC_Status!$E$13:$E$898,AQ105,QC_Status!$L$13:$L$898,$BG$1,QC_Status!$M$13:$M$898,$AP$103)</f>
        <v>0</v>
      </c>
      <c r="BH105" s="88">
        <f>SUMIFS(QC_Status!$V$13:$V$898,QC_Status!$E$13:$E$898,AQ105,QC_Status!$L$13:$L$898,$BG$1,QC_Status!$M$13:$M$898,$AP$103)</f>
        <v>0</v>
      </c>
      <c r="BI105" s="87">
        <f t="shared" ref="BI105:BI116" si="150">IF(BG105&gt;0,1-(BG105/BH105),0%)</f>
        <v>0</v>
      </c>
      <c r="BJ105" s="89">
        <f>COUNTIFS(QC_Status!$T$13:$T$898,$BJ$2,QC_Status!$L$13:$L$898,$BG$1,QC_Status!$E$13:$E$898,'quality analyst analysis'!AQ105,QC_Status!$M$13:$M$898,$AP$103)</f>
        <v>0</v>
      </c>
      <c r="BK105" s="87">
        <f>IF(BE105&gt;0,BJ105/AR105,0%)</f>
        <v>0</v>
      </c>
      <c r="BL105" s="89">
        <f>COUNTIFS(QC_Status!$T$13:$T$898,$BL$2,QC_Status!$L$13:$L$898,$BG$1,QC_Status!$E$13:$E$898,'quality analyst analysis'!AQ105,QC_Status!$M$13:$M$898,$AP$103)</f>
        <v>0</v>
      </c>
      <c r="BM105" s="87">
        <f>IF(BE105&gt;0,BL105/AR105,0%)</f>
        <v>0</v>
      </c>
      <c r="BN105" s="90">
        <f>SUMIFS('2D_LOG'!$BE$3:$BE$898,'2D_LOG'!$E$3:$E$898,AQ105,'2D_LOG'!$F$3:$F$898,$BG$1,'2D_LOG'!$G$3:$G$898,$AP$103)</f>
        <v>0</v>
      </c>
      <c r="BO105" s="90">
        <f>SUMIFS('2D_LOG'!$BF$3:$BF$898,'2D_LOG'!$E$3:$E$898,AQ105,'2D_LOG'!$F$3:$F$898,$BG$1,'2D_LOG'!$G$3:$G$898,$AP$103)</f>
        <v>0</v>
      </c>
      <c r="BP105" s="89">
        <f>SUM(BN105:BO105)</f>
        <v>0</v>
      </c>
      <c r="BQ105" s="440">
        <f>SUMIFS(QC_Status!AO13:AO872,QC_Status!E13:E872,Standards!B18,QC_Status!M13:M872,Standards!G8)</f>
        <v>0</v>
      </c>
      <c r="BR105" s="86" t="str">
        <f>IF(AS105=0," ",IF(Standards!Q114=" ",Standards!P114,))</f>
        <v xml:space="preserve"> </v>
      </c>
      <c r="BS105" s="86" t="str">
        <f>IF(BE105=0," ",IF(Standards!S114=" ",Standards!R114,))</f>
        <v xml:space="preserve"> </v>
      </c>
    </row>
    <row r="106" spans="40:73" x14ac:dyDescent="0.2">
      <c r="AN106" s="86">
        <v>2</v>
      </c>
      <c r="AO106" s="440">
        <f>QC_Status!E8</f>
        <v>2913</v>
      </c>
      <c r="AP106" s="308">
        <f>QC_Status!F8</f>
        <v>1</v>
      </c>
      <c r="AQ106" s="308">
        <f>'Er. Cd-Er. Cnt'!D21</f>
        <v>2</v>
      </c>
      <c r="AR106" s="86">
        <f>COUNTIFS(QC_Status!$E$13:$E$898,AQ106,QC_Status!$H$13:$H$898,"C")</f>
        <v>0</v>
      </c>
      <c r="AS106" s="86">
        <f>COUNTIFS(QC_Status!$E$13:$E$898,AQ106,QC_Status!$L$13:$L$898,"PQC",QC_Status!$M$13:$M$898,'quality analyst analysis'!$AP$103)</f>
        <v>0</v>
      </c>
      <c r="AT106" s="87">
        <f>IF(AS106&gt;0,AS106/AR106,0%)</f>
        <v>0</v>
      </c>
      <c r="AU106" s="88">
        <f>SUMIFS(QC_Status!$W$13:$W$898,QC_Status!$E$13:$E$898,AQ106,QC_Status!$L$13:$L$898,$AT$1,QC_Status!$M$13:$M$898,$AP$103)</f>
        <v>0</v>
      </c>
      <c r="AV106" s="88">
        <f>SUMIFS(QC_Status!$V$13:$V$898,QC_Status!$E$13:$E$898,AQ106,QC_Status!$L$13:$L$898,$AT$1,QC_Status!$M$13:$M$898,$AP$103)</f>
        <v>0</v>
      </c>
      <c r="AW106" s="87">
        <f t="shared" ref="AW106:AW117" si="151">IF(AU106&gt;0,1-(AU106/AV106),0%)</f>
        <v>0</v>
      </c>
      <c r="AX106" s="89">
        <f>COUNTIFS(QC_Status!$T$13:$T$898,$AX$2,QC_Status!$L$13:$L$898,$AT$1,QC_Status!$E$13:$E$898,'quality analyst analysis'!AQ106,QC_Status!$M$13:$M$898,$AP$103)</f>
        <v>0</v>
      </c>
      <c r="AY106" s="87">
        <f>IF(AS106&gt;0,AX106/AR106,0%)</f>
        <v>0</v>
      </c>
      <c r="AZ106" s="89">
        <f>COUNTIFS(QC_Status!$T$13:$T$898,$AZ$2,QC_Status!$L$13:$L$898,$AT$1,QC_Status!$E$13:$E$898,'quality analyst analysis'!AQ106,QC_Status!$M$13:$M$898,$AP$103)</f>
        <v>0</v>
      </c>
      <c r="BA106" s="87">
        <f t="shared" ref="BA106:BA117" si="152">IF(AS106&gt;0,AZ106/AR106,0%)</f>
        <v>0</v>
      </c>
      <c r="BB106" s="90">
        <f>SUMIFS('2D_LOG'!$BE$3:$BE$898,'2D_LOG'!$E$3:$E$898,AQ106,'2D_LOG'!$F$3:$F$898,$AT$1,'2D_LOG'!$G$3:$G$898,$AP$103)</f>
        <v>0</v>
      </c>
      <c r="BC106" s="90">
        <f>SUMIFS('2D_LOG'!$BF$3:$BF$898,'2D_LOG'!$E$3:$E$898,AQ106,'2D_LOG'!$F$3:$F$898,$AT$1,'2D_LOG'!$G$3:$G$898,$AP$103)</f>
        <v>0</v>
      </c>
      <c r="BD106" s="89">
        <f t="shared" ref="BD106:BD116" si="153">SUM(BB106:BC106)</f>
        <v>0</v>
      </c>
      <c r="BE106" s="86">
        <f>COUNTIFS(QC_Status!$E$13:$E$898,AQ106,QC_Status!$L$13:$L$898,$BG$1,QC_Status!$M$13:$M$898,'quality analyst analysis'!$AP$103)</f>
        <v>0</v>
      </c>
      <c r="BF106" s="87">
        <f t="shared" ref="BF106:BF116" si="154">IF(BE106&gt;0,BE106/AR106,0%)</f>
        <v>0</v>
      </c>
      <c r="BG106" s="88">
        <f>SUMIFS(QC_Status!$W$13:$W$898,QC_Status!$E$13:$E$898,AQ106,QC_Status!$L$13:$L$898,$BG$1,QC_Status!$M$13:$M$898,$AP$103)</f>
        <v>0</v>
      </c>
      <c r="BH106" s="88">
        <f>SUMIFS(QC_Status!$V$13:$V$898,QC_Status!$E$13:$E$898,AQ106,QC_Status!$L$13:$L$898,$BG$1,QC_Status!$M$13:$M$898,$AP$103)</f>
        <v>0</v>
      </c>
      <c r="BI106" s="87">
        <f t="shared" si="150"/>
        <v>0</v>
      </c>
      <c r="BJ106" s="89">
        <f>COUNTIFS(QC_Status!$T$13:$T$898,$BJ$2,QC_Status!$L$13:$L$898,$BG$1,QC_Status!$E$13:$E$898,'quality analyst analysis'!AQ106,QC_Status!$M$13:$M$898,$AP$103)</f>
        <v>0</v>
      </c>
      <c r="BK106" s="87">
        <f t="shared" ref="BK106:BK116" si="155">IF(BE106&gt;0,BJ106/AR106,0%)</f>
        <v>0</v>
      </c>
      <c r="BL106" s="89">
        <f>COUNTIFS(QC_Status!$T$13:$T$898,$BL$2,QC_Status!$L$13:$L$898,$BG$1,QC_Status!$E$13:$E$898,'quality analyst analysis'!AQ106,QC_Status!$M$13:$M$898,$AP$103)</f>
        <v>0</v>
      </c>
      <c r="BM106" s="87">
        <f t="shared" ref="BM106:BM116" si="156">IF(BE106&gt;0,BL106/AR106,0%)</f>
        <v>0</v>
      </c>
      <c r="BN106" s="90">
        <f>SUMIFS('2D_LOG'!$BE$3:$BE$898,'2D_LOG'!$E$3:$E$898,AQ106,'2D_LOG'!$F$3:$F$898,$BG$1,'2D_LOG'!$G$3:$G$898,$AP$103)</f>
        <v>0</v>
      </c>
      <c r="BO106" s="90">
        <f>SUMIFS('2D_LOG'!$BF$3:$BF$898,'2D_LOG'!$E$3:$E$898,AQ106,'2D_LOG'!$F$3:$F$898,$BG$1,'2D_LOG'!$G$3:$G$898,$AP$103)</f>
        <v>0</v>
      </c>
      <c r="BP106" s="89">
        <f t="shared" ref="BP106:BP116" si="157">SUM(BN106:BO106)</f>
        <v>0</v>
      </c>
      <c r="BQ106" s="440">
        <f>SUMIFS(QC_Status!AO13:AO872,QC_Status!E13:E872,Standards!B19,QC_Status!M13:M872,Standards!G8)</f>
        <v>0</v>
      </c>
      <c r="BR106" s="86" t="str">
        <f>IF(AS106=0," ",IF(Standards!Q115=" ",Standards!P115,))</f>
        <v xml:space="preserve"> </v>
      </c>
      <c r="BS106" s="86" t="str">
        <f>IF(BE106=0," ",IF(Standards!S115=" ",Standards!R115,))</f>
        <v xml:space="preserve"> </v>
      </c>
    </row>
    <row r="107" spans="40:73" x14ac:dyDescent="0.2">
      <c r="AN107" s="86">
        <v>3</v>
      </c>
      <c r="AO107" s="440">
        <f>QC_Status!E8</f>
        <v>2913</v>
      </c>
      <c r="AP107" s="308">
        <f>QC_Status!F8</f>
        <v>1</v>
      </c>
      <c r="AQ107" s="308">
        <f>'Er. Cd-Er. Cnt'!D22</f>
        <v>3</v>
      </c>
      <c r="AR107" s="86">
        <f>COUNTIFS(QC_Status!$E$13:$E$898,AQ107,QC_Status!$H$13:$H$898,"C")</f>
        <v>0</v>
      </c>
      <c r="AS107" s="86">
        <f>COUNTIFS(QC_Status!$E$13:$E$898,AQ107,QC_Status!$L$13:$L$898,"PQC",QC_Status!$M$13:$M$898,'quality analyst analysis'!$AP$103)</f>
        <v>0</v>
      </c>
      <c r="AT107" s="87">
        <f t="shared" ref="AT107:AT116" si="158">IF(AS107&gt;0,AS107/AR107,0%)</f>
        <v>0</v>
      </c>
      <c r="AU107" s="88">
        <f>SUMIFS(QC_Status!$W$13:$W$898,QC_Status!$E$13:$E$898,AQ107,QC_Status!$L$13:$L$898,$AT$1,QC_Status!$M$13:$M$898,$AP$103)</f>
        <v>0</v>
      </c>
      <c r="AV107" s="88">
        <f>SUMIFS(QC_Status!$V$13:$V$898,QC_Status!$E$13:$E$898,AQ107,QC_Status!$L$13:$L$898,$AT$1,QC_Status!$M$13:$M$898,$AP$103)</f>
        <v>0</v>
      </c>
      <c r="AW107" s="87">
        <f t="shared" si="151"/>
        <v>0</v>
      </c>
      <c r="AX107" s="89">
        <f>COUNTIFS(QC_Status!$T$13:$T$898,$AX$2,QC_Status!$L$13:$L$898,$AT$1,QC_Status!$E$13:$E$898,'quality analyst analysis'!AQ107,QC_Status!$M$13:$M$898,$AP$103)</f>
        <v>0</v>
      </c>
      <c r="AY107" s="87">
        <f t="shared" ref="AY107:AY116" si="159">IF(AS107&gt;0,AX107/AR107,0%)</f>
        <v>0</v>
      </c>
      <c r="AZ107" s="89">
        <f>COUNTIFS(QC_Status!$T$13:$T$898,$AZ$2,QC_Status!$L$13:$L$898,$AT$1,QC_Status!$E$13:$E$898,'quality analyst analysis'!AQ107,QC_Status!$M$13:$M$898,$AP$103)</f>
        <v>0</v>
      </c>
      <c r="BA107" s="87">
        <f t="shared" si="152"/>
        <v>0</v>
      </c>
      <c r="BB107" s="90">
        <f>SUMIFS('2D_LOG'!$BE$3:$BE$898,'2D_LOG'!$E$3:$E$898,AQ107,'2D_LOG'!$F$3:$F$898,$AT$1,'2D_LOG'!$G$3:$G$898,$AP$103)</f>
        <v>0</v>
      </c>
      <c r="BC107" s="90">
        <f>SUMIFS('2D_LOG'!$BF$3:$BF$898,'2D_LOG'!$E$3:$E$898,AQ107,'2D_LOG'!$F$3:$F$898,$AT$1,'2D_LOG'!$G$3:$G$898,$AP$103)</f>
        <v>0</v>
      </c>
      <c r="BD107" s="89">
        <f t="shared" si="153"/>
        <v>0</v>
      </c>
      <c r="BE107" s="86">
        <f>COUNTIFS(QC_Status!$E$13:$E$898,AQ107,QC_Status!$L$13:$L$898,$BG$1,QC_Status!$M$13:$M$898,'quality analyst analysis'!$AP$103)</f>
        <v>0</v>
      </c>
      <c r="BF107" s="87">
        <f t="shared" si="154"/>
        <v>0</v>
      </c>
      <c r="BG107" s="88">
        <f>SUMIFS(QC_Status!$W$13:$W$898,QC_Status!$E$13:$E$898,AQ107,QC_Status!$L$13:$L$898,$BG$1,QC_Status!$M$13:$M$898,$AP$103)</f>
        <v>0</v>
      </c>
      <c r="BH107" s="88">
        <f>SUMIFS(QC_Status!$V$13:$V$898,QC_Status!$E$13:$E$898,AQ107,QC_Status!$L$13:$L$898,$BG$1,QC_Status!$M$13:$M$898,$AP$103)</f>
        <v>0</v>
      </c>
      <c r="BI107" s="87">
        <f t="shared" si="150"/>
        <v>0</v>
      </c>
      <c r="BJ107" s="89">
        <f>COUNTIFS(QC_Status!$T$13:$T$898,$BJ$2,QC_Status!$L$13:$L$898,$BG$1,QC_Status!$E$13:$E$898,'quality analyst analysis'!AQ107,QC_Status!$M$13:$M$898,$AP$103)</f>
        <v>0</v>
      </c>
      <c r="BK107" s="87">
        <f t="shared" si="155"/>
        <v>0</v>
      </c>
      <c r="BL107" s="89">
        <f>COUNTIFS(QC_Status!$T$13:$T$898,$BL$2,QC_Status!$L$13:$L$898,$BG$1,QC_Status!$E$13:$E$898,'quality analyst analysis'!AQ107,QC_Status!$M$13:$M$898,$AP$103)</f>
        <v>0</v>
      </c>
      <c r="BM107" s="87">
        <f t="shared" si="156"/>
        <v>0</v>
      </c>
      <c r="BN107" s="90">
        <f>SUMIFS('2D_LOG'!$BE$3:$BE$898,'2D_LOG'!$E$3:$E$898,AQ107,'2D_LOG'!$F$3:$F$898,$BG$1,'2D_LOG'!$G$3:$G$898,$AP$103)</f>
        <v>0</v>
      </c>
      <c r="BO107" s="90">
        <f>SUMIFS('2D_LOG'!$BF$3:$BF$898,'2D_LOG'!$E$3:$E$898,AQ107,'2D_LOG'!$F$3:$F$898,$BG$1,'2D_LOG'!$G$3:$G$898,$AP$103)</f>
        <v>0</v>
      </c>
      <c r="BP107" s="89">
        <f t="shared" si="157"/>
        <v>0</v>
      </c>
      <c r="BQ107" s="440">
        <f>SUMIFS(QC_Status!AO13:AO872,QC_Status!E13:E872,Standards!B20,QC_Status!M13:M872,Standards!G8)</f>
        <v>0</v>
      </c>
      <c r="BR107" s="86" t="str">
        <f>IF(AS107=0," ",IF(Standards!Q116=" ",Standards!P116,))</f>
        <v xml:space="preserve"> </v>
      </c>
      <c r="BS107" s="86" t="str">
        <f>IF(BE107=0," ",IF(Standards!S116=" ",Standards!R116,))</f>
        <v xml:space="preserve"> </v>
      </c>
    </row>
    <row r="108" spans="40:73" x14ac:dyDescent="0.2">
      <c r="AN108" s="86">
        <v>4</v>
      </c>
      <c r="AO108" s="440">
        <f>QC_Status!E8</f>
        <v>2913</v>
      </c>
      <c r="AP108" s="308">
        <f>QC_Status!F8</f>
        <v>1</v>
      </c>
      <c r="AQ108" s="308">
        <f>'Er. Cd-Er. Cnt'!D23</f>
        <v>4</v>
      </c>
      <c r="AR108" s="86">
        <f>COUNTIFS(QC_Status!$E$13:$E$898,AQ108,QC_Status!$H$13:$H$898,"C")</f>
        <v>0</v>
      </c>
      <c r="AS108" s="86">
        <f>COUNTIFS(QC_Status!$E$13:$E$898,AQ108,QC_Status!$L$13:$L$898,"PQC",QC_Status!$M$13:$M$898,'quality analyst analysis'!$AP$103)</f>
        <v>0</v>
      </c>
      <c r="AT108" s="87">
        <f t="shared" si="158"/>
        <v>0</v>
      </c>
      <c r="AU108" s="88">
        <f>SUMIFS(QC_Status!$W$13:$W$898,QC_Status!$E$13:$E$898,AQ108,QC_Status!$L$13:$L$898,$AT$1,QC_Status!$M$13:$M$898,$AP$103)</f>
        <v>0</v>
      </c>
      <c r="AV108" s="88">
        <f>SUMIFS(QC_Status!$V$13:$V$898,QC_Status!$E$13:$E$898,AQ108,QC_Status!$L$13:$L$898,$AT$1,QC_Status!$M$13:$M$898,$AP$103)</f>
        <v>0</v>
      </c>
      <c r="AW108" s="87">
        <f t="shared" si="151"/>
        <v>0</v>
      </c>
      <c r="AX108" s="89">
        <f>COUNTIFS(QC_Status!$T$13:$T$898,$AX$2,QC_Status!$L$13:$L$898,$AT$1,QC_Status!$E$13:$E$898,'quality analyst analysis'!AQ108,QC_Status!$M$13:$M$898,$AP$103)</f>
        <v>0</v>
      </c>
      <c r="AY108" s="87">
        <f t="shared" si="159"/>
        <v>0</v>
      </c>
      <c r="AZ108" s="89">
        <f>COUNTIFS(QC_Status!$T$13:$T$898,$AZ$2,QC_Status!$L$13:$L$898,$AT$1,QC_Status!$E$13:$E$898,'quality analyst analysis'!AQ108,QC_Status!$M$13:$M$898,$AP$103)</f>
        <v>0</v>
      </c>
      <c r="BA108" s="87">
        <f t="shared" si="152"/>
        <v>0</v>
      </c>
      <c r="BB108" s="90">
        <f>SUMIFS('2D_LOG'!$BE$3:$BE$898,'2D_LOG'!$E$3:$E$898,AQ108,'2D_LOG'!$F$3:$F$898,$AT$1,'2D_LOG'!$G$3:$G$898,$AP$103)</f>
        <v>0</v>
      </c>
      <c r="BC108" s="90">
        <f>SUMIFS('2D_LOG'!$BF$3:$BF$898,'2D_LOG'!$E$3:$E$898,AQ108,'2D_LOG'!$F$3:$F$898,$AT$1,'2D_LOG'!$G$3:$G$898,$AP$103)</f>
        <v>0</v>
      </c>
      <c r="BD108" s="89">
        <f t="shared" si="153"/>
        <v>0</v>
      </c>
      <c r="BE108" s="86">
        <f>COUNTIFS(QC_Status!$E$13:$E$898,AQ108,QC_Status!$L$13:$L$898,$BG$1,QC_Status!$M$13:$M$898,'quality analyst analysis'!$AP$103)</f>
        <v>0</v>
      </c>
      <c r="BF108" s="87">
        <f t="shared" si="154"/>
        <v>0</v>
      </c>
      <c r="BG108" s="88">
        <f>SUMIFS(QC_Status!$W$13:$W$898,QC_Status!$E$13:$E$898,AQ108,QC_Status!$L$13:$L$898,$BG$1,QC_Status!$M$13:$M$898,$AP$103)</f>
        <v>0</v>
      </c>
      <c r="BH108" s="88">
        <f>SUMIFS(QC_Status!$V$13:$V$898,QC_Status!$E$13:$E$898,AQ108,QC_Status!$L$13:$L$898,$BG$1,QC_Status!$M$13:$M$898,$AP$103)</f>
        <v>0</v>
      </c>
      <c r="BI108" s="87">
        <f t="shared" si="150"/>
        <v>0</v>
      </c>
      <c r="BJ108" s="89">
        <f>COUNTIFS(QC_Status!$T$13:$T$898,$BJ$2,QC_Status!$L$13:$L$898,$BG$1,QC_Status!$E$13:$E$898,'quality analyst analysis'!AQ108,QC_Status!$M$13:$M$898,$AP$103)</f>
        <v>0</v>
      </c>
      <c r="BK108" s="87">
        <f t="shared" si="155"/>
        <v>0</v>
      </c>
      <c r="BL108" s="89">
        <f>COUNTIFS(QC_Status!$T$13:$T$898,$BL$2,QC_Status!$L$13:$L$898,$BG$1,QC_Status!$E$13:$E$898,'quality analyst analysis'!AQ108,QC_Status!$M$13:$M$898,$AP$103)</f>
        <v>0</v>
      </c>
      <c r="BM108" s="87">
        <f t="shared" si="156"/>
        <v>0</v>
      </c>
      <c r="BN108" s="90">
        <f>SUMIFS('2D_LOG'!$BE$3:$BE$898,'2D_LOG'!$E$3:$E$898,AQ108,'2D_LOG'!$F$3:$F$898,$BG$1,'2D_LOG'!$G$3:$G$898,$AP$103)</f>
        <v>0</v>
      </c>
      <c r="BO108" s="90">
        <f>SUMIFS('2D_LOG'!$BF$3:$BF$898,'2D_LOG'!$E$3:$E$898,AQ108,'2D_LOG'!$F$3:$F$898,$BG$1,'2D_LOG'!$G$3:$G$898,$AP$103)</f>
        <v>0</v>
      </c>
      <c r="BP108" s="89">
        <f t="shared" si="157"/>
        <v>0</v>
      </c>
      <c r="BQ108" s="440">
        <f>SUMIFS(QC_Status!AO13:AO872,QC_Status!E13:E872,Standards!B21,QC_Status!M13:M872,Standards!G8)</f>
        <v>0</v>
      </c>
      <c r="BR108" s="86" t="str">
        <f>IF(AS108=0," ",IF(Standards!Q117=" ",Standards!P117,))</f>
        <v xml:space="preserve"> </v>
      </c>
      <c r="BS108" s="86" t="str">
        <f>IF(BE108=0," ",IF(Standards!S117=" ",Standards!R117,))</f>
        <v xml:space="preserve"> </v>
      </c>
    </row>
    <row r="109" spans="40:73" x14ac:dyDescent="0.2">
      <c r="AN109" s="86">
        <v>5</v>
      </c>
      <c r="AO109" s="440">
        <f>QC_Status!E8</f>
        <v>2913</v>
      </c>
      <c r="AP109" s="308">
        <f>QC_Status!F8</f>
        <v>1</v>
      </c>
      <c r="AQ109" s="308">
        <f>'Er. Cd-Er. Cnt'!D24</f>
        <v>5</v>
      </c>
      <c r="AR109" s="86">
        <f>COUNTIFS(QC_Status!$E$13:$E$898,AQ109,QC_Status!$H$13:$H$898,"C")</f>
        <v>0</v>
      </c>
      <c r="AS109" s="86">
        <f>COUNTIFS(QC_Status!$E$13:$E$898,AQ109,QC_Status!$L$13:$L$898,"PQC",QC_Status!$M$13:$M$898,'quality analyst analysis'!$AP$103)</f>
        <v>0</v>
      </c>
      <c r="AT109" s="87">
        <f t="shared" si="158"/>
        <v>0</v>
      </c>
      <c r="AU109" s="88">
        <f>SUMIFS(QC_Status!$W$13:$W$898,QC_Status!$E$13:$E$898,AQ109,QC_Status!$L$13:$L$898,$AT$1,QC_Status!$M$13:$M$898,$AP$103)</f>
        <v>0</v>
      </c>
      <c r="AV109" s="88">
        <f>SUMIFS(QC_Status!$V$13:$V$898,QC_Status!$E$13:$E$898,AQ109,QC_Status!$L$13:$L$898,$AT$1,QC_Status!$M$13:$M$898,$AP$103)</f>
        <v>0</v>
      </c>
      <c r="AW109" s="87">
        <f t="shared" si="151"/>
        <v>0</v>
      </c>
      <c r="AX109" s="89">
        <f>COUNTIFS(QC_Status!$T$13:$T$898,$AX$2,QC_Status!$L$13:$L$898,$AT$1,QC_Status!$E$13:$E$898,'quality analyst analysis'!AQ109,QC_Status!$M$13:$M$898,$AP$103)</f>
        <v>0</v>
      </c>
      <c r="AY109" s="87">
        <f t="shared" si="159"/>
        <v>0</v>
      </c>
      <c r="AZ109" s="89">
        <f>COUNTIFS(QC_Status!$T$13:$T$898,$AZ$2,QC_Status!$L$13:$L$898,$AT$1,QC_Status!$E$13:$E$898,'quality analyst analysis'!AQ109,QC_Status!$M$13:$M$898,$AP$103)</f>
        <v>0</v>
      </c>
      <c r="BA109" s="87">
        <f t="shared" si="152"/>
        <v>0</v>
      </c>
      <c r="BB109" s="90">
        <f>SUMIFS('2D_LOG'!$BE$3:$BE$898,'2D_LOG'!$E$3:$E$898,AQ109,'2D_LOG'!$F$3:$F$898,$AT$1,'2D_LOG'!$G$3:$G$898,$AP$103)</f>
        <v>0</v>
      </c>
      <c r="BC109" s="90">
        <f>SUMIFS('2D_LOG'!$BF$3:$BF$898,'2D_LOG'!$E$3:$E$898,AQ109,'2D_LOG'!$F$3:$F$898,$AT$1,'2D_LOG'!$G$3:$G$898,$AP$103)</f>
        <v>0</v>
      </c>
      <c r="BD109" s="89">
        <f t="shared" si="153"/>
        <v>0</v>
      </c>
      <c r="BE109" s="86">
        <f>COUNTIFS(QC_Status!$E$13:$E$898,AQ109,QC_Status!$L$13:$L$898,$BG$1,QC_Status!$M$13:$M$898,'quality analyst analysis'!$AP$103)</f>
        <v>0</v>
      </c>
      <c r="BF109" s="87">
        <f t="shared" si="154"/>
        <v>0</v>
      </c>
      <c r="BG109" s="88">
        <f>SUMIFS(QC_Status!$W$13:$W$898,QC_Status!$E$13:$E$898,AQ109,QC_Status!$L$13:$L$898,$BG$1,QC_Status!$M$13:$M$898,$AP$103)</f>
        <v>0</v>
      </c>
      <c r="BH109" s="88">
        <f>SUMIFS(QC_Status!$V$13:$V$898,QC_Status!$E$13:$E$898,AQ109,QC_Status!$L$13:$L$898,$BG$1,QC_Status!$M$13:$M$898,$AP$103)</f>
        <v>0</v>
      </c>
      <c r="BI109" s="87">
        <f t="shared" si="150"/>
        <v>0</v>
      </c>
      <c r="BJ109" s="89">
        <f>COUNTIFS(QC_Status!$T$13:$T$898,$BJ$2,QC_Status!$L$13:$L$898,$BG$1,QC_Status!$E$13:$E$898,'quality analyst analysis'!AQ109,QC_Status!$M$13:$M$898,$AP$103)</f>
        <v>0</v>
      </c>
      <c r="BK109" s="87">
        <f t="shared" si="155"/>
        <v>0</v>
      </c>
      <c r="BL109" s="89">
        <f>COUNTIFS(QC_Status!$T$13:$T$898,$BL$2,QC_Status!$L$13:$L$898,$BG$1,QC_Status!$E$13:$E$898,'quality analyst analysis'!AQ109,QC_Status!$M$13:$M$898,$AP$103)</f>
        <v>0</v>
      </c>
      <c r="BM109" s="87">
        <f t="shared" si="156"/>
        <v>0</v>
      </c>
      <c r="BN109" s="90">
        <f>SUMIFS('2D_LOG'!$BE$3:$BE$898,'2D_LOG'!$E$3:$E$898,AQ109,'2D_LOG'!$F$3:$F$898,$BG$1,'2D_LOG'!$G$3:$G$898,$AP$103)</f>
        <v>0</v>
      </c>
      <c r="BO109" s="90">
        <f>SUMIFS('2D_LOG'!$BF$3:$BF$898,'2D_LOG'!$E$3:$E$898,AQ109,'2D_LOG'!$F$3:$F$898,$BG$1,'2D_LOG'!$G$3:$G$898,$AP$103)</f>
        <v>0</v>
      </c>
      <c r="BP109" s="89">
        <f t="shared" si="157"/>
        <v>0</v>
      </c>
      <c r="BQ109" s="440">
        <f>SUMIFS(QC_Status!AO13:AO872,QC_Status!E13:E872,Standards!B22,QC_Status!M13:M872,Standards!G8)</f>
        <v>0</v>
      </c>
      <c r="BR109" s="86" t="str">
        <f>IF(AS109=0," ",IF(Standards!Q118=" ",Standards!P118,))</f>
        <v xml:space="preserve"> </v>
      </c>
      <c r="BS109" s="86" t="str">
        <f>IF(BE109=0," ",IF(Standards!S118=" ",Standards!R118,))</f>
        <v xml:space="preserve"> </v>
      </c>
    </row>
    <row r="110" spans="40:73" x14ac:dyDescent="0.2">
      <c r="AN110" s="86">
        <v>6</v>
      </c>
      <c r="AO110" s="440">
        <f>QC_Status!E8</f>
        <v>2913</v>
      </c>
      <c r="AP110" s="308">
        <f>QC_Status!F8</f>
        <v>1</v>
      </c>
      <c r="AQ110" s="308">
        <f>'Er. Cd-Er. Cnt'!D25</f>
        <v>6</v>
      </c>
      <c r="AR110" s="86">
        <f>COUNTIFS(QC_Status!$E$13:$E$898,AQ110,QC_Status!$H$13:$H$898,"C")</f>
        <v>0</v>
      </c>
      <c r="AS110" s="86">
        <f>COUNTIFS(QC_Status!$E$13:$E$898,AQ110,QC_Status!$L$13:$L$898,"PQC",QC_Status!$M$13:$M$898,'quality analyst analysis'!$AP$103)</f>
        <v>0</v>
      </c>
      <c r="AT110" s="87">
        <f t="shared" si="158"/>
        <v>0</v>
      </c>
      <c r="AU110" s="88">
        <f>SUMIFS(QC_Status!$W$13:$W$898,QC_Status!$E$13:$E$898,AQ110,QC_Status!$L$13:$L$898,$AT$1,QC_Status!$M$13:$M$898,$AP$103)</f>
        <v>0</v>
      </c>
      <c r="AV110" s="88">
        <f>SUMIFS(QC_Status!$V$13:$V$898,QC_Status!$E$13:$E$898,AQ110,QC_Status!$L$13:$L$898,$AT$1,QC_Status!$M$13:$M$898,$AP$103)</f>
        <v>0</v>
      </c>
      <c r="AW110" s="87">
        <f t="shared" si="151"/>
        <v>0</v>
      </c>
      <c r="AX110" s="89">
        <f>COUNTIFS(QC_Status!$T$13:$T$898,$AX$2,QC_Status!$L$13:$L$898,$AT$1,QC_Status!$E$13:$E$898,'quality analyst analysis'!AQ110,QC_Status!$M$13:$M$898,$AP$103)</f>
        <v>0</v>
      </c>
      <c r="AY110" s="87">
        <f t="shared" si="159"/>
        <v>0</v>
      </c>
      <c r="AZ110" s="89">
        <f>COUNTIFS(QC_Status!$T$13:$T$898,$AZ$2,QC_Status!$L$13:$L$898,$AT$1,QC_Status!$E$13:$E$898,'quality analyst analysis'!AQ110,QC_Status!$M$13:$M$898,$AP$103)</f>
        <v>0</v>
      </c>
      <c r="BA110" s="87">
        <f t="shared" si="152"/>
        <v>0</v>
      </c>
      <c r="BB110" s="90">
        <f>SUMIFS('2D_LOG'!$BE$3:$BE$898,'2D_LOG'!$E$3:$E$898,AQ110,'2D_LOG'!$F$3:$F$898,$AT$1,'2D_LOG'!$G$3:$G$898,$AP$103)</f>
        <v>0</v>
      </c>
      <c r="BC110" s="90">
        <f>SUMIFS('2D_LOG'!$BF$3:$BF$898,'2D_LOG'!$E$3:$E$898,AQ110,'2D_LOG'!$F$3:$F$898,$AT$1,'2D_LOG'!$G$3:$G$898,$AP$103)</f>
        <v>0</v>
      </c>
      <c r="BD110" s="89">
        <f t="shared" si="153"/>
        <v>0</v>
      </c>
      <c r="BE110" s="86">
        <f>COUNTIFS(QC_Status!$E$13:$E$898,AQ110,QC_Status!$L$13:$L$898,$BG$1,QC_Status!$M$13:$M$898,'quality analyst analysis'!$AP$103)</f>
        <v>0</v>
      </c>
      <c r="BF110" s="87">
        <f t="shared" si="154"/>
        <v>0</v>
      </c>
      <c r="BG110" s="88">
        <f>SUMIFS(QC_Status!$W$13:$W$898,QC_Status!$E$13:$E$898,AQ110,QC_Status!$L$13:$L$898,$BG$1,QC_Status!$M$13:$M$898,$AP$103)</f>
        <v>0</v>
      </c>
      <c r="BH110" s="88">
        <f>SUMIFS(QC_Status!$V$13:$V$898,QC_Status!$E$13:$E$898,AQ110,QC_Status!$L$13:$L$898,$BG$1,QC_Status!$M$13:$M$898,$AP$103)</f>
        <v>0</v>
      </c>
      <c r="BI110" s="87">
        <f t="shared" si="150"/>
        <v>0</v>
      </c>
      <c r="BJ110" s="89">
        <f>COUNTIFS(QC_Status!$T$13:$T$898,$BJ$2,QC_Status!$L$13:$L$898,$BG$1,QC_Status!$E$13:$E$898,'quality analyst analysis'!AQ110,QC_Status!$M$13:$M$898,$AP$103)</f>
        <v>0</v>
      </c>
      <c r="BK110" s="87">
        <f t="shared" si="155"/>
        <v>0</v>
      </c>
      <c r="BL110" s="89">
        <f>COUNTIFS(QC_Status!$T$13:$T$898,$BL$2,QC_Status!$L$13:$L$898,$BG$1,QC_Status!$E$13:$E$898,'quality analyst analysis'!AQ110,QC_Status!$M$13:$M$898,$AP$103)</f>
        <v>0</v>
      </c>
      <c r="BM110" s="87">
        <f t="shared" si="156"/>
        <v>0</v>
      </c>
      <c r="BN110" s="90">
        <f>SUMIFS('2D_LOG'!$BE$3:$BE$898,'2D_LOG'!$E$3:$E$898,AQ110,'2D_LOG'!$F$3:$F$898,$BG$1,'2D_LOG'!$G$3:$G$898,$AP$103)</f>
        <v>0</v>
      </c>
      <c r="BO110" s="90">
        <f>SUMIFS('2D_LOG'!$BF$3:$BF$898,'2D_LOG'!$E$3:$E$898,AQ110,'2D_LOG'!$F$3:$F$898,$BG$1,'2D_LOG'!$G$3:$G$898,$AP$103)</f>
        <v>0</v>
      </c>
      <c r="BP110" s="89">
        <f t="shared" si="157"/>
        <v>0</v>
      </c>
      <c r="BQ110" s="440">
        <f>SUMIFS(QC_Status!AO13:AO872,QC_Status!E13:E872,Standards!B23,QC_Status!M13:M872,Standards!G8)</f>
        <v>0</v>
      </c>
      <c r="BR110" s="86" t="str">
        <f>IF(AS110=0," ",IF(Standards!Q119=" ",Standards!P119,))</f>
        <v xml:space="preserve"> </v>
      </c>
      <c r="BS110" s="86" t="str">
        <f>IF(BE110=0," ",IF(Standards!S119=" ",Standards!R119,))</f>
        <v xml:space="preserve"> </v>
      </c>
    </row>
    <row r="111" spans="40:73" x14ac:dyDescent="0.2">
      <c r="AN111" s="86">
        <v>7</v>
      </c>
      <c r="AO111" s="440">
        <f>QC_Status!E8</f>
        <v>2913</v>
      </c>
      <c r="AP111" s="308">
        <f>QC_Status!F8</f>
        <v>1</v>
      </c>
      <c r="AQ111" s="308">
        <f>'Er. Cd-Er. Cnt'!D26</f>
        <v>7</v>
      </c>
      <c r="AR111" s="86">
        <f>COUNTIFS(QC_Status!$E$13:$E$898,AQ111,QC_Status!$H$13:$H$898,"C")</f>
        <v>0</v>
      </c>
      <c r="AS111" s="86">
        <f>COUNTIFS(QC_Status!$E$13:$E$898,AQ111,QC_Status!$L$13:$L$898,"PQC",QC_Status!$M$13:$M$898,'quality analyst analysis'!$AP$103)</f>
        <v>0</v>
      </c>
      <c r="AT111" s="87">
        <f t="shared" si="158"/>
        <v>0</v>
      </c>
      <c r="AU111" s="88">
        <f>SUMIFS(QC_Status!$W$13:$W$898,QC_Status!$E$13:$E$898,AQ111,QC_Status!$L$13:$L$898,$AT$1,QC_Status!$M$13:$M$898,$AP$103)</f>
        <v>0</v>
      </c>
      <c r="AV111" s="88">
        <f>SUMIFS(QC_Status!$V$13:$V$898,QC_Status!$E$13:$E$898,AQ111,QC_Status!$L$13:$L$898,$AT$1,QC_Status!$M$13:$M$898,$AP$103)</f>
        <v>0</v>
      </c>
      <c r="AW111" s="87">
        <f t="shared" si="151"/>
        <v>0</v>
      </c>
      <c r="AX111" s="89">
        <f>COUNTIFS(QC_Status!$T$13:$T$898,$AX$2,QC_Status!$L$13:$L$898,$AT$1,QC_Status!$E$13:$E$898,'quality analyst analysis'!AQ111,QC_Status!$M$13:$M$898,$AP$103)</f>
        <v>0</v>
      </c>
      <c r="AY111" s="87">
        <f t="shared" si="159"/>
        <v>0</v>
      </c>
      <c r="AZ111" s="89">
        <f>COUNTIFS(QC_Status!$T$13:$T$898,$AZ$2,QC_Status!$L$13:$L$898,$AT$1,QC_Status!$E$13:$E$898,'quality analyst analysis'!AQ111,QC_Status!$M$13:$M$898,$AP$103)</f>
        <v>0</v>
      </c>
      <c r="BA111" s="87">
        <f t="shared" si="152"/>
        <v>0</v>
      </c>
      <c r="BB111" s="90">
        <f>SUMIFS('2D_LOG'!$BE$3:$BE$898,'2D_LOG'!$E$3:$E$898,AQ111,'2D_LOG'!$F$3:$F$898,$AT$1,'2D_LOG'!$G$3:$G$898,$AP$103)</f>
        <v>0</v>
      </c>
      <c r="BC111" s="90">
        <f>SUMIFS('2D_LOG'!$BF$3:$BF$898,'2D_LOG'!$E$3:$E$898,AQ111,'2D_LOG'!$F$3:$F$898,$AT$1,'2D_LOG'!$G$3:$G$898,$AP$103)</f>
        <v>0</v>
      </c>
      <c r="BD111" s="89">
        <f t="shared" si="153"/>
        <v>0</v>
      </c>
      <c r="BE111" s="86">
        <f>COUNTIFS(QC_Status!$E$13:$E$898,AQ111,QC_Status!$L$13:$L$898,$BG$1,QC_Status!$M$13:$M$898,'quality analyst analysis'!$AP$103)</f>
        <v>0</v>
      </c>
      <c r="BF111" s="87">
        <f t="shared" si="154"/>
        <v>0</v>
      </c>
      <c r="BG111" s="88">
        <f>SUMIFS(QC_Status!$W$13:$W$898,QC_Status!$E$13:$E$898,AQ111,QC_Status!$L$13:$L$898,$BG$1,QC_Status!$M$13:$M$898,$AP$103)</f>
        <v>0</v>
      </c>
      <c r="BH111" s="88">
        <f>SUMIFS(QC_Status!$V$13:$V$898,QC_Status!$E$13:$E$898,AQ111,QC_Status!$L$13:$L$898,$BG$1,QC_Status!$M$13:$M$898,$AP$103)</f>
        <v>0</v>
      </c>
      <c r="BI111" s="87">
        <f t="shared" si="150"/>
        <v>0</v>
      </c>
      <c r="BJ111" s="89">
        <f>COUNTIFS(QC_Status!$T$13:$T$898,$BJ$2,QC_Status!$L$13:$L$898,$BG$1,QC_Status!$E$13:$E$898,'quality analyst analysis'!AQ111,QC_Status!$M$13:$M$898,$AP$103)</f>
        <v>0</v>
      </c>
      <c r="BK111" s="87">
        <f t="shared" si="155"/>
        <v>0</v>
      </c>
      <c r="BL111" s="89">
        <f>COUNTIFS(QC_Status!$T$13:$T$898,$BL$2,QC_Status!$L$13:$L$898,$BG$1,QC_Status!$E$13:$E$898,'quality analyst analysis'!AQ111,QC_Status!$M$13:$M$898,$AP$103)</f>
        <v>0</v>
      </c>
      <c r="BM111" s="87">
        <f t="shared" si="156"/>
        <v>0</v>
      </c>
      <c r="BN111" s="90">
        <f>SUMIFS('2D_LOG'!$BE$3:$BE$898,'2D_LOG'!$E$3:$E$898,AQ111,'2D_LOG'!$F$3:$F$898,$BG$1,'2D_LOG'!$G$3:$G$898,$AP$103)</f>
        <v>0</v>
      </c>
      <c r="BO111" s="90">
        <f>SUMIFS('2D_LOG'!$BF$3:$BF$898,'2D_LOG'!$E$3:$E$898,AQ111,'2D_LOG'!$F$3:$F$898,$BG$1,'2D_LOG'!$G$3:$G$898,$AP$103)</f>
        <v>0</v>
      </c>
      <c r="BP111" s="89">
        <f t="shared" si="157"/>
        <v>0</v>
      </c>
      <c r="BQ111" s="440">
        <f>SUMIFS(QC_Status!AO13:AO872,QC_Status!E13:E872,Standards!B24,QC_Status!M13:M872,Standards!G8)</f>
        <v>0</v>
      </c>
      <c r="BR111" s="86" t="str">
        <f>IF(AS111=0," ",IF(Standards!Q120=" ",Standards!P120,))</f>
        <v xml:space="preserve"> </v>
      </c>
      <c r="BS111" s="86" t="str">
        <f>IF(BE111=0," ",IF(Standards!S120=" ",Standards!R120,))</f>
        <v xml:space="preserve"> </v>
      </c>
    </row>
    <row r="112" spans="40:73" x14ac:dyDescent="0.2">
      <c r="AN112" s="86">
        <v>8</v>
      </c>
      <c r="AO112" s="440">
        <f>QC_Status!E8</f>
        <v>2913</v>
      </c>
      <c r="AP112" s="308">
        <f>QC_Status!F8</f>
        <v>1</v>
      </c>
      <c r="AQ112" s="308">
        <f>'Er. Cd-Er. Cnt'!D27</f>
        <v>8</v>
      </c>
      <c r="AR112" s="86">
        <f>COUNTIFS(QC_Status!$E$13:$E$898,AQ112,QC_Status!$H$13:$H$898,"C")</f>
        <v>0</v>
      </c>
      <c r="AS112" s="86">
        <f>COUNTIFS(QC_Status!$E$13:$E$898,AQ112,QC_Status!$L$13:$L$898,"PQC",QC_Status!$M$13:$M$898,'quality analyst analysis'!$AP$103)</f>
        <v>0</v>
      </c>
      <c r="AT112" s="87">
        <f t="shared" si="158"/>
        <v>0</v>
      </c>
      <c r="AU112" s="88">
        <f>SUMIFS(QC_Status!$W$13:$W$898,QC_Status!$E$13:$E$898,AQ112,QC_Status!$L$13:$L$898,$AT$1,QC_Status!$M$13:$M$898,$AP$103)</f>
        <v>0</v>
      </c>
      <c r="AV112" s="88">
        <f>SUMIFS(QC_Status!$V$13:$V$898,QC_Status!$E$13:$E$898,AQ112,QC_Status!$L$13:$L$898,$AT$1,QC_Status!$M$13:$M$898,$AP$103)</f>
        <v>0</v>
      </c>
      <c r="AW112" s="87">
        <f t="shared" si="151"/>
        <v>0</v>
      </c>
      <c r="AX112" s="89">
        <f>COUNTIFS(QC_Status!$T$13:$T$898,$AX$2,QC_Status!$L$13:$L$898,$AT$1,QC_Status!$E$13:$E$898,'quality analyst analysis'!AQ112,QC_Status!$M$13:$M$898,$AP$103)</f>
        <v>0</v>
      </c>
      <c r="AY112" s="87">
        <f t="shared" si="159"/>
        <v>0</v>
      </c>
      <c r="AZ112" s="89">
        <f>COUNTIFS(QC_Status!$T$13:$T$898,$AZ$2,QC_Status!$L$13:$L$898,$AT$1,QC_Status!$E$13:$E$898,'quality analyst analysis'!AQ112,QC_Status!$M$13:$M$898,$AP$103)</f>
        <v>0</v>
      </c>
      <c r="BA112" s="87">
        <f t="shared" si="152"/>
        <v>0</v>
      </c>
      <c r="BB112" s="90">
        <f>SUMIFS('2D_LOG'!$BE$3:$BE$898,'2D_LOG'!$E$3:$E$898,AQ112,'2D_LOG'!$F$3:$F$898,$AT$1,'2D_LOG'!$G$3:$G$898,$AP$103)</f>
        <v>0</v>
      </c>
      <c r="BC112" s="90">
        <f>SUMIFS('2D_LOG'!$BF$3:$BF$898,'2D_LOG'!$E$3:$E$898,AQ112,'2D_LOG'!$F$3:$F$898,$AT$1,'2D_LOG'!$G$3:$G$898,$AP$103)</f>
        <v>0</v>
      </c>
      <c r="BD112" s="89">
        <f t="shared" si="153"/>
        <v>0</v>
      </c>
      <c r="BE112" s="86">
        <f>COUNTIFS(QC_Status!$E$13:$E$898,AQ112,QC_Status!$L$13:$L$898,$BG$1,QC_Status!$M$13:$M$898,'quality analyst analysis'!$AP$103)</f>
        <v>0</v>
      </c>
      <c r="BF112" s="87">
        <f t="shared" si="154"/>
        <v>0</v>
      </c>
      <c r="BG112" s="88">
        <f>SUMIFS(QC_Status!$W$13:$W$898,QC_Status!$E$13:$E$898,AQ112,QC_Status!$L$13:$L$898,$BG$1,QC_Status!$M$13:$M$898,$AP$103)</f>
        <v>0</v>
      </c>
      <c r="BH112" s="88">
        <f>SUMIFS(QC_Status!$V$13:$V$898,QC_Status!$E$13:$E$898,AQ112,QC_Status!$L$13:$L$898,$BG$1,QC_Status!$M$13:$M$898,$AP$103)</f>
        <v>0</v>
      </c>
      <c r="BI112" s="87">
        <f t="shared" si="150"/>
        <v>0</v>
      </c>
      <c r="BJ112" s="89">
        <f>COUNTIFS(QC_Status!$T$13:$T$898,$BJ$2,QC_Status!$L$13:$L$898,$BG$1,QC_Status!$E$13:$E$898,'quality analyst analysis'!AQ112,QC_Status!$M$13:$M$898,$AP$103)</f>
        <v>0</v>
      </c>
      <c r="BK112" s="87">
        <f t="shared" si="155"/>
        <v>0</v>
      </c>
      <c r="BL112" s="89">
        <f>COUNTIFS(QC_Status!$T$13:$T$898,$BL$2,QC_Status!$L$13:$L$898,$BG$1,QC_Status!$E$13:$E$898,'quality analyst analysis'!AQ112,QC_Status!$M$13:$M$898,$AP$103)</f>
        <v>0</v>
      </c>
      <c r="BM112" s="87">
        <f t="shared" si="156"/>
        <v>0</v>
      </c>
      <c r="BN112" s="90">
        <f>SUMIFS('2D_LOG'!$BE$3:$BE$898,'2D_LOG'!$E$3:$E$898,AQ112,'2D_LOG'!$F$3:$F$898,$BG$1,'2D_LOG'!$G$3:$G$898,$AP$103)</f>
        <v>0</v>
      </c>
      <c r="BO112" s="90">
        <f>SUMIFS('2D_LOG'!$BF$3:$BF$898,'2D_LOG'!$E$3:$E$898,AQ112,'2D_LOG'!$F$3:$F$898,$BG$1,'2D_LOG'!$G$3:$G$898,$AP$103)</f>
        <v>0</v>
      </c>
      <c r="BP112" s="89">
        <f t="shared" si="157"/>
        <v>0</v>
      </c>
      <c r="BQ112" s="440">
        <f>SUMIFS(QC_Status!AO13:AO873,QC_Status!E13:E873,Standards!B25,QC_Status!M13:M873,Standards!G8)</f>
        <v>0</v>
      </c>
      <c r="BR112" s="86" t="str">
        <f>IF(AS112=0," ",IF(Standards!Q121=" ",Standards!P121,))</f>
        <v xml:space="preserve"> </v>
      </c>
      <c r="BS112" s="86" t="str">
        <f>IF(BE112=0," ",IF(Standards!S121=" ",Standards!R121,))</f>
        <v xml:space="preserve"> </v>
      </c>
      <c r="BU112" s="286"/>
    </row>
    <row r="113" spans="40:73" x14ac:dyDescent="0.2">
      <c r="AN113" s="86">
        <v>9</v>
      </c>
      <c r="AO113" s="440">
        <f>QC_Status!E8</f>
        <v>2913</v>
      </c>
      <c r="AP113" s="308">
        <f>QC_Status!F8</f>
        <v>1</v>
      </c>
      <c r="AQ113" s="308">
        <f>'Er. Cd-Er. Cnt'!D28</f>
        <v>9</v>
      </c>
      <c r="AR113" s="86">
        <f>COUNTIFS(QC_Status!$E$13:$E$898,AQ113,QC_Status!$H$13:$H$898,"C")</f>
        <v>0</v>
      </c>
      <c r="AS113" s="86">
        <f>COUNTIFS(QC_Status!$E$13:$E$898,AQ113,QC_Status!$L$13:$L$898,"PQC",QC_Status!$M$13:$M$898,'quality analyst analysis'!$AP$103)</f>
        <v>0</v>
      </c>
      <c r="AT113" s="87">
        <f t="shared" si="158"/>
        <v>0</v>
      </c>
      <c r="AU113" s="88">
        <f>SUMIFS(QC_Status!$W$13:$W$898,QC_Status!$E$13:$E$898,AQ113,QC_Status!$L$13:$L$898,$AT$1,QC_Status!$M$13:$M$898,$AP$103)</f>
        <v>0</v>
      </c>
      <c r="AV113" s="88">
        <f>SUMIFS(QC_Status!$V$13:$V$898,QC_Status!$E$13:$E$898,AQ113,QC_Status!$L$13:$L$898,$AT$1,QC_Status!$M$13:$M$898,$AP$103)</f>
        <v>0</v>
      </c>
      <c r="AW113" s="87">
        <f t="shared" si="151"/>
        <v>0</v>
      </c>
      <c r="AX113" s="89">
        <f>COUNTIFS(QC_Status!$T$13:$T$898,$AX$2,QC_Status!$L$13:$L$898,$AT$1,QC_Status!$E$13:$E$898,'quality analyst analysis'!AQ113,QC_Status!$M$13:$M$898,$AP$103)</f>
        <v>0</v>
      </c>
      <c r="AY113" s="87">
        <f t="shared" si="159"/>
        <v>0</v>
      </c>
      <c r="AZ113" s="89">
        <f>COUNTIFS(QC_Status!$T$13:$T$898,$AZ$2,QC_Status!$L$13:$L$898,$AT$1,QC_Status!$E$13:$E$898,'quality analyst analysis'!AQ113,QC_Status!$M$13:$M$898,$AP$103)</f>
        <v>0</v>
      </c>
      <c r="BA113" s="87">
        <f t="shared" si="152"/>
        <v>0</v>
      </c>
      <c r="BB113" s="90">
        <f>SUMIFS('2D_LOG'!$BE$3:$BE$898,'2D_LOG'!$E$3:$E$898,AQ113,'2D_LOG'!$F$3:$F$898,$AT$1,'2D_LOG'!$G$3:$G$898,$AP$103)</f>
        <v>0</v>
      </c>
      <c r="BC113" s="90">
        <f>SUMIFS('2D_LOG'!$BF$3:$BF$898,'2D_LOG'!$E$3:$E$898,AQ113,'2D_LOG'!$F$3:$F$898,$AT$1,'2D_LOG'!$G$3:$G$898,$AP$103)</f>
        <v>0</v>
      </c>
      <c r="BD113" s="89">
        <f t="shared" si="153"/>
        <v>0</v>
      </c>
      <c r="BE113" s="86">
        <f>COUNTIFS(QC_Status!$E$13:$E$898,AQ113,QC_Status!$L$13:$L$898,$BG$1,QC_Status!$M$13:$M$898,'quality analyst analysis'!$AP$103)</f>
        <v>0</v>
      </c>
      <c r="BF113" s="87">
        <f t="shared" si="154"/>
        <v>0</v>
      </c>
      <c r="BG113" s="88">
        <f>SUMIFS(QC_Status!$W$13:$W$898,QC_Status!$E$13:$E$898,AQ113,QC_Status!$L$13:$L$898,$BG$1,QC_Status!$M$13:$M$898,$AP$103)</f>
        <v>0</v>
      </c>
      <c r="BH113" s="88">
        <f>SUMIFS(QC_Status!$V$13:$V$898,QC_Status!$E$13:$E$898,AQ113,QC_Status!$L$13:$L$898,$BG$1,QC_Status!$M$13:$M$898,$AP$103)</f>
        <v>0</v>
      </c>
      <c r="BI113" s="87">
        <f t="shared" si="150"/>
        <v>0</v>
      </c>
      <c r="BJ113" s="89">
        <f>COUNTIFS(QC_Status!$T$13:$T$898,$BJ$2,QC_Status!$L$13:$L$898,$BG$1,QC_Status!$E$13:$E$898,'quality analyst analysis'!AQ113,QC_Status!$M$13:$M$898,$AP$103)</f>
        <v>0</v>
      </c>
      <c r="BK113" s="87">
        <f t="shared" si="155"/>
        <v>0</v>
      </c>
      <c r="BL113" s="89">
        <f>COUNTIFS(QC_Status!$T$13:$T$898,$BL$2,QC_Status!$L$13:$L$898,$BG$1,QC_Status!$E$13:$E$898,'quality analyst analysis'!AQ113,QC_Status!$M$13:$M$898,$AP$103)</f>
        <v>0</v>
      </c>
      <c r="BM113" s="87">
        <f t="shared" si="156"/>
        <v>0</v>
      </c>
      <c r="BN113" s="90">
        <f>SUMIFS('2D_LOG'!$BE$3:$BE$898,'2D_LOG'!$E$3:$E$898,AQ113,'2D_LOG'!$F$3:$F$898,$BG$1,'2D_LOG'!$G$3:$G$898,$AP$103)</f>
        <v>0</v>
      </c>
      <c r="BO113" s="90">
        <f>SUMIFS('2D_LOG'!$BF$3:$BF$898,'2D_LOG'!$E$3:$E$898,AQ113,'2D_LOG'!$F$3:$F$898,$BG$1,'2D_LOG'!$G$3:$G$898,$AP$103)</f>
        <v>0</v>
      </c>
      <c r="BP113" s="89">
        <f t="shared" si="157"/>
        <v>0</v>
      </c>
      <c r="BQ113" s="440">
        <f>SUMIFS(QC_Status!AO13:AO874,QC_Status!E13:E874,Standards!B26,QC_Status!M13:M874,Standards!G8)</f>
        <v>0</v>
      </c>
      <c r="BR113" s="86" t="str">
        <f>IF(AS113=0," ",IF(Standards!Q122=" ",Standards!P122,))</f>
        <v xml:space="preserve"> </v>
      </c>
      <c r="BS113" s="86" t="str">
        <f>IF(BE113=0," ",IF(Standards!S122=" ",Standards!R122,))</f>
        <v xml:space="preserve"> </v>
      </c>
    </row>
    <row r="114" spans="40:73" x14ac:dyDescent="0.2">
      <c r="AN114" s="86">
        <v>10</v>
      </c>
      <c r="AO114" s="440">
        <f>QC_Status!E8</f>
        <v>2913</v>
      </c>
      <c r="AP114" s="308">
        <f>QC_Status!F8</f>
        <v>1</v>
      </c>
      <c r="AQ114" s="308">
        <f>'Er. Cd-Er. Cnt'!D29</f>
        <v>10</v>
      </c>
      <c r="AR114" s="86">
        <f>COUNTIFS(QC_Status!$E$13:$E$898,AQ114,QC_Status!$H$13:$H$898,"C")</f>
        <v>0</v>
      </c>
      <c r="AS114" s="86">
        <f>COUNTIFS(QC_Status!$E$13:$E$898,AQ114,QC_Status!$L$13:$L$898,"PQC",QC_Status!$M$13:$M$898,'quality analyst analysis'!$AP$103)</f>
        <v>0</v>
      </c>
      <c r="AT114" s="87">
        <f t="shared" si="158"/>
        <v>0</v>
      </c>
      <c r="AU114" s="88">
        <f>SUMIFS(QC_Status!$W$13:$W$898,QC_Status!$E$13:$E$898,AQ114,QC_Status!$L$13:$L$898,$AT$1,QC_Status!$M$13:$M$898,$AP$103)</f>
        <v>0</v>
      </c>
      <c r="AV114" s="88">
        <f>SUMIFS(QC_Status!$V$13:$V$898,QC_Status!$E$13:$E$898,AQ114,QC_Status!$L$13:$L$898,$AT$1,QC_Status!$M$13:$M$898,$AP$103)</f>
        <v>0</v>
      </c>
      <c r="AW114" s="87">
        <f t="shared" si="151"/>
        <v>0</v>
      </c>
      <c r="AX114" s="89">
        <f>COUNTIFS(QC_Status!$T$13:$T$898,$AX$2,QC_Status!$L$13:$L$898,$AT$1,QC_Status!$E$13:$E$898,'quality analyst analysis'!AQ114,QC_Status!$M$13:$M$898,$AP$103)</f>
        <v>0</v>
      </c>
      <c r="AY114" s="87">
        <f t="shared" si="159"/>
        <v>0</v>
      </c>
      <c r="AZ114" s="89">
        <f>COUNTIFS(QC_Status!$T$13:$T$898,$AZ$2,QC_Status!$L$13:$L$898,$AT$1,QC_Status!$E$13:$E$898,'quality analyst analysis'!AQ114,QC_Status!$M$13:$M$898,$AP$103)</f>
        <v>0</v>
      </c>
      <c r="BA114" s="87">
        <f t="shared" si="152"/>
        <v>0</v>
      </c>
      <c r="BB114" s="90">
        <f>SUMIFS('2D_LOG'!$BE$3:$BE$898,'2D_LOG'!$E$3:$E$898,AQ114,'2D_LOG'!$F$3:$F$898,$AT$1,'2D_LOG'!$G$3:$G$898,$AP$103)</f>
        <v>0</v>
      </c>
      <c r="BC114" s="90">
        <f>SUMIFS('2D_LOG'!$BF$3:$BF$898,'2D_LOG'!$E$3:$E$898,AQ114,'2D_LOG'!$F$3:$F$898,$AT$1,'2D_LOG'!$G$3:$G$898,$AP$103)</f>
        <v>0</v>
      </c>
      <c r="BD114" s="89">
        <f t="shared" si="153"/>
        <v>0</v>
      </c>
      <c r="BE114" s="86">
        <f>COUNTIFS(QC_Status!$E$13:$E$898,AQ114,QC_Status!$L$13:$L$898,$BG$1,QC_Status!$M$13:$M$898,'quality analyst analysis'!$AP$103)</f>
        <v>0</v>
      </c>
      <c r="BF114" s="87">
        <f t="shared" si="154"/>
        <v>0</v>
      </c>
      <c r="BG114" s="88">
        <f>SUMIFS(QC_Status!$W$13:$W$898,QC_Status!$E$13:$E$898,AQ114,QC_Status!$L$13:$L$898,$BG$1,QC_Status!$M$13:$M$898,$AP$103)</f>
        <v>0</v>
      </c>
      <c r="BH114" s="88">
        <f>SUMIFS(QC_Status!$V$13:$V$898,QC_Status!$E$13:$E$898,AQ114,QC_Status!$L$13:$L$898,$BG$1,QC_Status!$M$13:$M$898,$AP$103)</f>
        <v>0</v>
      </c>
      <c r="BI114" s="87">
        <f t="shared" si="150"/>
        <v>0</v>
      </c>
      <c r="BJ114" s="89">
        <f>COUNTIFS(QC_Status!$T$13:$T$898,$BJ$2,QC_Status!$L$13:$L$898,$BG$1,QC_Status!$E$13:$E$898,'quality analyst analysis'!AQ114,QC_Status!$M$13:$M$898,$AP$103)</f>
        <v>0</v>
      </c>
      <c r="BK114" s="87">
        <f t="shared" si="155"/>
        <v>0</v>
      </c>
      <c r="BL114" s="89">
        <f>COUNTIFS(QC_Status!$T$13:$T$898,$BL$2,QC_Status!$L$13:$L$898,$BG$1,QC_Status!$E$13:$E$898,'quality analyst analysis'!AQ114,QC_Status!$M$13:$M$898,$AP$103)</f>
        <v>0</v>
      </c>
      <c r="BM114" s="87">
        <f t="shared" si="156"/>
        <v>0</v>
      </c>
      <c r="BN114" s="90">
        <f>SUMIFS('2D_LOG'!$BE$3:$BE$898,'2D_LOG'!$E$3:$E$898,AQ114,'2D_LOG'!$F$3:$F$898,$BG$1,'2D_LOG'!$G$3:$G$898,$AP$103)</f>
        <v>0</v>
      </c>
      <c r="BO114" s="90">
        <f>SUMIFS('2D_LOG'!$BF$3:$BF$898,'2D_LOG'!$E$3:$E$898,AQ114,'2D_LOG'!$F$3:$F$898,$BG$1,'2D_LOG'!$G$3:$G$898,$AP$103)</f>
        <v>0</v>
      </c>
      <c r="BP114" s="89">
        <f t="shared" si="157"/>
        <v>0</v>
      </c>
      <c r="BQ114" s="440">
        <f>SUMIFS(QC_Status!AO13:AO875,QC_Status!E13:E875,Standards!B27,QC_Status!M13:M875,Standards!G8)</f>
        <v>0</v>
      </c>
      <c r="BR114" s="86" t="str">
        <f>IF(AS114=0," ",IF(Standards!Q123=" ",Standards!P123,))</f>
        <v xml:space="preserve"> </v>
      </c>
      <c r="BS114" s="86" t="str">
        <f>IF(BE114=0," ",IF(Standards!S123=" ",Standards!R123,))</f>
        <v xml:space="preserve"> </v>
      </c>
    </row>
    <row r="115" spans="40:73" x14ac:dyDescent="0.2">
      <c r="AN115" s="86">
        <v>11</v>
      </c>
      <c r="AO115" s="440">
        <f>QC_Status!E8</f>
        <v>2913</v>
      </c>
      <c r="AP115" s="308">
        <f>QC_Status!F8</f>
        <v>1</v>
      </c>
      <c r="AQ115" s="308">
        <f>'Er. Cd-Er. Cnt'!D30</f>
        <v>11</v>
      </c>
      <c r="AR115" s="86">
        <f>COUNTIFS(QC_Status!$E$13:$E$898,AQ115,QC_Status!$H$13:$H$898,"C")</f>
        <v>0</v>
      </c>
      <c r="AS115" s="86">
        <f>COUNTIFS(QC_Status!$E$13:$E$898,AQ115,QC_Status!$L$13:$L$898,"PQC",QC_Status!$M$13:$M$898,'quality analyst analysis'!$AP$103)</f>
        <v>0</v>
      </c>
      <c r="AT115" s="87">
        <f t="shared" si="158"/>
        <v>0</v>
      </c>
      <c r="AU115" s="88">
        <f>SUMIFS(QC_Status!$W$13:$W$898,QC_Status!$E$13:$E$898,AQ115,QC_Status!$L$13:$L$898,$AT$1,QC_Status!$M$13:$M$898,$AP$103)</f>
        <v>0</v>
      </c>
      <c r="AV115" s="88">
        <f>SUMIFS(QC_Status!$V$13:$V$898,QC_Status!$E$13:$E$898,AQ115,QC_Status!$L$13:$L$898,$AT$1,QC_Status!$M$13:$M$898,$AP$103)</f>
        <v>0</v>
      </c>
      <c r="AW115" s="87">
        <f t="shared" si="151"/>
        <v>0</v>
      </c>
      <c r="AX115" s="89">
        <f>COUNTIFS(QC_Status!$T$13:$T$898,$AX$2,QC_Status!$L$13:$L$898,$AT$1,QC_Status!$E$13:$E$898,'quality analyst analysis'!AQ115,QC_Status!$M$13:$M$898,$AP$103)</f>
        <v>0</v>
      </c>
      <c r="AY115" s="87">
        <f t="shared" si="159"/>
        <v>0</v>
      </c>
      <c r="AZ115" s="89">
        <f>COUNTIFS(QC_Status!$T$13:$T$898,$AZ$2,QC_Status!$L$13:$L$898,$AT$1,QC_Status!$E$13:$E$898,'quality analyst analysis'!AQ115,QC_Status!$M$13:$M$898,$AP$103)</f>
        <v>0</v>
      </c>
      <c r="BA115" s="87">
        <f t="shared" si="152"/>
        <v>0</v>
      </c>
      <c r="BB115" s="90">
        <f>SUMIFS('2D_LOG'!$BE$3:$BE$898,'2D_LOG'!$E$3:$E$898,AQ115,'2D_LOG'!$F$3:$F$898,$AT$1,'2D_LOG'!$G$3:$G$898,$AP$103)</f>
        <v>0</v>
      </c>
      <c r="BC115" s="90">
        <f>SUMIFS('2D_LOG'!$BF$3:$BF$898,'2D_LOG'!$E$3:$E$898,AQ115,'2D_LOG'!$F$3:$F$898,$AT$1,'2D_LOG'!$G$3:$G$898,$AP$103)</f>
        <v>0</v>
      </c>
      <c r="BD115" s="89">
        <f t="shared" si="153"/>
        <v>0</v>
      </c>
      <c r="BE115" s="86">
        <f>COUNTIFS(QC_Status!$E$13:$E$898,AQ115,QC_Status!$L$13:$L$898,$BG$1,QC_Status!$M$13:$M$898,'quality analyst analysis'!$AP$103)</f>
        <v>0</v>
      </c>
      <c r="BF115" s="87">
        <f t="shared" si="154"/>
        <v>0</v>
      </c>
      <c r="BG115" s="88">
        <f>SUMIFS(QC_Status!$W$13:$W$898,QC_Status!$E$13:$E$898,AQ115,QC_Status!$L$13:$L$898,$BG$1,QC_Status!$M$13:$M$898,$AP$103)</f>
        <v>0</v>
      </c>
      <c r="BH115" s="88">
        <f>SUMIFS(QC_Status!$V$13:$V$898,QC_Status!$E$13:$E$898,AQ115,QC_Status!$L$13:$L$898,$BG$1,QC_Status!$M$13:$M$898,$AP$103)</f>
        <v>0</v>
      </c>
      <c r="BI115" s="87">
        <f t="shared" si="150"/>
        <v>0</v>
      </c>
      <c r="BJ115" s="89">
        <f>COUNTIFS(QC_Status!$T$13:$T$898,$BJ$2,QC_Status!$L$13:$L$898,$BG$1,QC_Status!$E$13:$E$898,'quality analyst analysis'!AQ115,QC_Status!$M$13:$M$898,$AP$103)</f>
        <v>0</v>
      </c>
      <c r="BK115" s="87">
        <f t="shared" si="155"/>
        <v>0</v>
      </c>
      <c r="BL115" s="89">
        <f>COUNTIFS(QC_Status!$T$13:$T$898,$BL$2,QC_Status!$L$13:$L$898,$BG$1,QC_Status!$E$13:$E$898,'quality analyst analysis'!AQ115,QC_Status!$M$13:$M$898,$AP$103)</f>
        <v>0</v>
      </c>
      <c r="BM115" s="87">
        <f t="shared" si="156"/>
        <v>0</v>
      </c>
      <c r="BN115" s="90">
        <f>SUMIFS('2D_LOG'!$BE$3:$BE$898,'2D_LOG'!$E$3:$E$898,AQ115,'2D_LOG'!$F$3:$F$898,$BG$1,'2D_LOG'!$G$3:$G$898,$AP$103)</f>
        <v>0</v>
      </c>
      <c r="BO115" s="90">
        <f>SUMIFS('2D_LOG'!$BF$3:$BF$898,'2D_LOG'!$E$3:$E$898,AQ115,'2D_LOG'!$F$3:$F$898,$BG$1,'2D_LOG'!$G$3:$G$898,$AP$103)</f>
        <v>0</v>
      </c>
      <c r="BP115" s="89">
        <f t="shared" si="157"/>
        <v>0</v>
      </c>
      <c r="BQ115" s="440">
        <f>SUMIFS(QC_Status!AO13:AO876,QC_Status!E13:E876,Standards!B28,QC_Status!M13:M876,Standards!G8)</f>
        <v>0</v>
      </c>
      <c r="BR115" s="86" t="str">
        <f>IF(AS115=0," ",IF(Standards!Q124=" ",Standards!P124,))</f>
        <v xml:space="preserve"> </v>
      </c>
      <c r="BS115" s="86" t="str">
        <f>IF(BE115=0," ",IF(Standards!S124=" ",Standards!R124,))</f>
        <v xml:space="preserve"> </v>
      </c>
    </row>
    <row r="116" spans="40:73" ht="13.5" thickBot="1" x14ac:dyDescent="0.25">
      <c r="AN116" s="86">
        <v>12</v>
      </c>
      <c r="AO116" s="440">
        <f>QC_Status!E8</f>
        <v>2913</v>
      </c>
      <c r="AP116" s="308">
        <f>QC_Status!F8</f>
        <v>1</v>
      </c>
      <c r="AQ116" s="308">
        <f>'Er. Cd-Er. Cnt'!D31</f>
        <v>12</v>
      </c>
      <c r="AR116" s="86">
        <f>COUNTIFS(QC_Status!$E$13:$E$898,AQ116,QC_Status!$H$13:$H$898,"C")</f>
        <v>0</v>
      </c>
      <c r="AS116" s="86">
        <f>COUNTIFS(QC_Status!$E$13:$E$898,AQ116,QC_Status!$L$13:$L$898,"PQC",QC_Status!$M$13:$M$898,'quality analyst analysis'!$AP$103)</f>
        <v>0</v>
      </c>
      <c r="AT116" s="87">
        <f t="shared" si="158"/>
        <v>0</v>
      </c>
      <c r="AU116" s="88">
        <f>SUMIFS(QC_Status!$W$13:$W$898,QC_Status!$E$13:$E$898,AQ116,QC_Status!$L$13:$L$898,$AT$1,QC_Status!$M$13:$M$898,$AP$103)</f>
        <v>0</v>
      </c>
      <c r="AV116" s="88">
        <f>SUMIFS(QC_Status!$V$13:$V$898,QC_Status!$E$13:$E$898,AQ116,QC_Status!$L$13:$L$898,$AT$1,QC_Status!$M$13:$M$898,$AP$103)</f>
        <v>0</v>
      </c>
      <c r="AW116" s="87">
        <f t="shared" si="151"/>
        <v>0</v>
      </c>
      <c r="AX116" s="89">
        <f>COUNTIFS(QC_Status!$T$13:$T$898,$AX$2,QC_Status!$L$13:$L$898,$AT$1,QC_Status!$E$13:$E$898,'quality analyst analysis'!AQ116,QC_Status!$M$13:$M$898,$AP$103)</f>
        <v>0</v>
      </c>
      <c r="AY116" s="87">
        <f t="shared" si="159"/>
        <v>0</v>
      </c>
      <c r="AZ116" s="89">
        <f>COUNTIFS(QC_Status!$T$13:$T$898,$AZ$2,QC_Status!$L$13:$L$898,$AT$1,QC_Status!$E$13:$E$898,'quality analyst analysis'!AQ116,QC_Status!$M$13:$M$898,$AP$103)</f>
        <v>0</v>
      </c>
      <c r="BA116" s="87">
        <f t="shared" si="152"/>
        <v>0</v>
      </c>
      <c r="BB116" s="90">
        <f>SUMIFS('2D_LOG'!$BE$3:$BE$898,'2D_LOG'!$E$3:$E$898,AQ116,'2D_LOG'!$F$3:$F$898,$AT$1,'2D_LOG'!$G$3:$G$898,$AP$103)</f>
        <v>0</v>
      </c>
      <c r="BC116" s="90">
        <f>SUMIFS('2D_LOG'!$BF$3:$BF$898,'2D_LOG'!$E$3:$E$898,AQ116,'2D_LOG'!$F$3:$F$898,$AT$1,'2D_LOG'!$G$3:$G$898,$AP$103)</f>
        <v>0</v>
      </c>
      <c r="BD116" s="89">
        <f t="shared" si="153"/>
        <v>0</v>
      </c>
      <c r="BE116" s="86">
        <f>COUNTIFS(QC_Status!$E$13:$E$898,AQ116,QC_Status!$L$13:$L$898,$BG$1,QC_Status!$M$13:$M$898,'quality analyst analysis'!$AP$103)</f>
        <v>0</v>
      </c>
      <c r="BF116" s="87">
        <f t="shared" si="154"/>
        <v>0</v>
      </c>
      <c r="BG116" s="88">
        <f>SUMIFS(QC_Status!$W$13:$W$898,QC_Status!$E$13:$E$898,AQ116,QC_Status!$L$13:$L$898,$BG$1,QC_Status!$M$13:$M$898,$AP$103)</f>
        <v>0</v>
      </c>
      <c r="BH116" s="88">
        <f>SUMIFS(QC_Status!$V$13:$V$898,QC_Status!$E$13:$E$898,AQ116,QC_Status!$L$13:$L$898,$BG$1,QC_Status!$M$13:$M$898,$AP$103)</f>
        <v>0</v>
      </c>
      <c r="BI116" s="87">
        <f t="shared" si="150"/>
        <v>0</v>
      </c>
      <c r="BJ116" s="89">
        <f>COUNTIFS(QC_Status!$T$13:$T$898,$BJ$2,QC_Status!$L$13:$L$898,$BG$1,QC_Status!$E$13:$E$898,'quality analyst analysis'!AQ116,QC_Status!$M$13:$M$898,$AP$103)</f>
        <v>0</v>
      </c>
      <c r="BK116" s="87">
        <f t="shared" si="155"/>
        <v>0</v>
      </c>
      <c r="BL116" s="89">
        <f>COUNTIFS(QC_Status!$T$13:$T$898,$BL$2,QC_Status!$L$13:$L$898,$BG$1,QC_Status!$E$13:$E$898,'quality analyst analysis'!AQ116,QC_Status!$M$13:$M$898,$AP$103)</f>
        <v>0</v>
      </c>
      <c r="BM116" s="87">
        <f t="shared" si="156"/>
        <v>0</v>
      </c>
      <c r="BN116" s="90">
        <f>SUMIFS('2D_LOG'!$BE$3:$BE$898,'2D_LOG'!$E$3:$E$898,AQ116,'2D_LOG'!$F$3:$F$898,$BG$1,'2D_LOG'!$G$3:$G$898,$AP$103)</f>
        <v>0</v>
      </c>
      <c r="BO116" s="90">
        <f>SUMIFS('2D_LOG'!$BF$3:$BF$898,'2D_LOG'!$E$3:$E$898,AQ116,'2D_LOG'!$F$3:$F$898,$BG$1,'2D_LOG'!$G$3:$G$898,$AP$103)</f>
        <v>0</v>
      </c>
      <c r="BP116" s="89">
        <f t="shared" si="157"/>
        <v>0</v>
      </c>
      <c r="BQ116" s="440">
        <f>SUMIFS(QC_Status!AO13:AO877,QC_Status!E13:E877,Standards!B29,QC_Status!M13:M877,Standards!G8)</f>
        <v>0</v>
      </c>
      <c r="BR116" s="86" t="str">
        <f>IF(AS116=0," ",IF(Standards!Q125=" ",Standards!P125,))</f>
        <v xml:space="preserve"> </v>
      </c>
      <c r="BS116" s="86" t="str">
        <f>IF(BE116=0," ",IF(Standards!S125=" ",Standards!R125,))</f>
        <v xml:space="preserve"> </v>
      </c>
    </row>
    <row r="117" spans="40:73" ht="13.5" thickBot="1" x14ac:dyDescent="0.25">
      <c r="AN117" s="26"/>
      <c r="AP117" s="26"/>
      <c r="AQ117" s="26"/>
      <c r="AR117" s="93">
        <f>SUM(AR105:AR116)</f>
        <v>37</v>
      </c>
      <c r="AS117" s="93">
        <f>SUM(AS105:AS116)</f>
        <v>0</v>
      </c>
      <c r="AT117" s="140">
        <f>IF(AS117&gt;0,AS117/AR117,"0"%)</f>
        <v>0</v>
      </c>
      <c r="AU117" s="96">
        <f>SUM(AU105:AU116)</f>
        <v>0</v>
      </c>
      <c r="AV117" s="96">
        <f>SUM(AV105:AV116)</f>
        <v>0</v>
      </c>
      <c r="AW117" s="269">
        <f t="shared" si="151"/>
        <v>0</v>
      </c>
      <c r="AX117" s="139">
        <f>SUM(AX105:AX116)</f>
        <v>0</v>
      </c>
      <c r="AY117" s="269">
        <f>IF(AS117&gt;0,AX117/AR117,0%)</f>
        <v>0</v>
      </c>
      <c r="AZ117" s="139">
        <f>SUM(AZ105:AZ116)</f>
        <v>0</v>
      </c>
      <c r="BA117" s="269">
        <f t="shared" si="152"/>
        <v>0</v>
      </c>
      <c r="BB117" s="92">
        <f>SUM(BB105:BB116)</f>
        <v>0</v>
      </c>
      <c r="BC117" s="92">
        <f>SUM(BC105:BC116)</f>
        <v>0</v>
      </c>
      <c r="BD117" s="93">
        <f>SUM(BD105:BD116)</f>
        <v>0</v>
      </c>
      <c r="BE117" s="93">
        <f>SUM(BE105:BE116)</f>
        <v>0</v>
      </c>
      <c r="BF117" s="484">
        <f t="shared" ref="BF117" si="160">SUM(BF105:BF116)</f>
        <v>0</v>
      </c>
      <c r="BG117" s="93">
        <f t="shared" ref="BG117" si="161">SUM(BG105:BG116)</f>
        <v>0</v>
      </c>
      <c r="BH117" s="93">
        <f t="shared" ref="BH117" si="162">SUM(BH105:BH116)</f>
        <v>0</v>
      </c>
      <c r="BI117" s="484">
        <f t="shared" ref="BI117" si="163">SUM(BI105:BI116)</f>
        <v>0</v>
      </c>
      <c r="BJ117" s="93">
        <f t="shared" ref="BJ117" si="164">SUM(BJ105:BJ116)</f>
        <v>0</v>
      </c>
      <c r="BK117" s="484">
        <f t="shared" ref="BK117" si="165">SUM(BK105:BK116)</f>
        <v>0</v>
      </c>
      <c r="BL117" s="93">
        <f t="shared" ref="BL117" si="166">SUM(BL105:BL116)</f>
        <v>0</v>
      </c>
      <c r="BM117" s="484">
        <f t="shared" ref="BM117" si="167">SUM(BM105:BM116)</f>
        <v>0</v>
      </c>
      <c r="BN117" s="93">
        <f t="shared" ref="BN117" si="168">SUM(BN105:BN116)</f>
        <v>0</v>
      </c>
      <c r="BO117" s="93">
        <f t="shared" ref="BO117" si="169">SUM(BO105:BO116)</f>
        <v>0</v>
      </c>
      <c r="BP117" s="93">
        <f t="shared" ref="BP117" si="170">SUM(BP105:BP116)</f>
        <v>0</v>
      </c>
      <c r="BQ117" s="93">
        <f t="shared" ref="BQ117" si="171">SUM(BQ105:BQ116)</f>
        <v>0</v>
      </c>
      <c r="BR117" s="271" t="str">
        <f>IF(AS117=0," ",IF(AW117&lt;=20%,"Achieved",IF(AW117&gt;20%,"Not Achieved")))</f>
        <v xml:space="preserve"> </v>
      </c>
      <c r="BS117" s="270" t="str">
        <f>IF(BE117=0," ",IF(BI117&lt;=20%,"Achieved",IF(BI117&gt;20%,"Not Achieved")))</f>
        <v xml:space="preserve"> </v>
      </c>
    </row>
    <row r="118" spans="40:73" x14ac:dyDescent="0.2">
      <c r="AN118" s="16"/>
      <c r="AO118" s="16"/>
      <c r="AP118" s="382"/>
      <c r="AQ118" s="382"/>
      <c r="AR118" s="16"/>
      <c r="AS118" s="16"/>
      <c r="AT118" s="112"/>
      <c r="AU118" s="419"/>
      <c r="AV118" s="419"/>
      <c r="AW118" s="112"/>
      <c r="AX118" s="145"/>
      <c r="AY118" s="112"/>
      <c r="AZ118" s="145"/>
      <c r="BA118" s="112"/>
      <c r="BB118" s="420"/>
      <c r="BC118" s="420"/>
      <c r="BD118" s="145"/>
      <c r="BE118" s="16"/>
      <c r="BF118" s="112"/>
      <c r="BG118" s="419"/>
      <c r="BH118" s="419"/>
      <c r="BI118" s="112"/>
      <c r="BJ118" s="145"/>
      <c r="BK118" s="112"/>
      <c r="BL118" s="145"/>
      <c r="BM118" s="112"/>
      <c r="BN118" s="420"/>
      <c r="BO118" s="420"/>
      <c r="BP118" s="145"/>
      <c r="BQ118" s="420"/>
      <c r="BR118" s="16"/>
      <c r="BS118" s="16"/>
      <c r="BT118" s="144"/>
      <c r="BU118" s="144"/>
    </row>
    <row r="119" spans="40:73" ht="13.5" thickBot="1" x14ac:dyDescent="0.25">
      <c r="AN119" s="16"/>
      <c r="AO119" s="16"/>
      <c r="AP119" s="382"/>
      <c r="AQ119" s="382"/>
      <c r="AR119" s="16"/>
      <c r="AS119" s="16"/>
      <c r="AT119" s="112"/>
      <c r="AU119" s="419"/>
      <c r="AV119" s="419"/>
      <c r="AW119" s="112"/>
      <c r="AX119" s="145"/>
      <c r="AY119" s="112"/>
      <c r="AZ119" s="145"/>
      <c r="BA119" s="112"/>
      <c r="BB119" s="420"/>
      <c r="BC119" s="420"/>
      <c r="BD119" s="145"/>
      <c r="BE119" s="16"/>
      <c r="BF119" s="112"/>
      <c r="BG119" s="419"/>
      <c r="BH119" s="419"/>
      <c r="BI119" s="112"/>
      <c r="BJ119" s="145"/>
      <c r="BK119" s="112"/>
      <c r="BL119" s="145"/>
      <c r="BM119" s="112"/>
      <c r="BN119" s="420"/>
      <c r="BO119" s="420"/>
      <c r="BP119" s="145"/>
      <c r="BQ119" s="420"/>
      <c r="BR119" s="16"/>
      <c r="BS119" s="16"/>
      <c r="BT119" s="144"/>
      <c r="BU119" s="144"/>
    </row>
    <row r="120" spans="40:73" ht="13.5" thickBot="1" x14ac:dyDescent="0.25">
      <c r="AN120" s="49"/>
      <c r="AO120" s="392"/>
      <c r="AP120" s="521">
        <f>Standards!G9</f>
        <v>0</v>
      </c>
      <c r="AQ120" s="522"/>
      <c r="AR120" s="522"/>
      <c r="AS120" s="523"/>
      <c r="AT120" s="518" t="s">
        <v>4</v>
      </c>
      <c r="AU120" s="519"/>
      <c r="AV120" s="519"/>
      <c r="AW120" s="519"/>
      <c r="AX120" s="519"/>
      <c r="AY120" s="519"/>
      <c r="AZ120" s="519"/>
      <c r="BA120" s="519"/>
      <c r="BB120" s="519"/>
      <c r="BC120" s="519"/>
      <c r="BD120" s="519"/>
      <c r="BE120" s="519"/>
      <c r="BF120" s="520"/>
      <c r="BG120" s="527" t="s">
        <v>5</v>
      </c>
      <c r="BH120" s="528"/>
      <c r="BI120" s="528"/>
      <c r="BJ120" s="528"/>
      <c r="BK120" s="528"/>
      <c r="BL120" s="528"/>
      <c r="BM120" s="528"/>
      <c r="BN120" s="528"/>
      <c r="BO120" s="528"/>
      <c r="BP120" s="528"/>
      <c r="BQ120" s="528"/>
      <c r="BR120" s="528"/>
      <c r="BS120" s="528"/>
      <c r="BT120" s="528"/>
      <c r="BU120" s="529"/>
    </row>
    <row r="121" spans="40:73" ht="67.5" x14ac:dyDescent="0.2">
      <c r="AN121" s="102" t="s">
        <v>108</v>
      </c>
      <c r="AO121" s="439" t="s">
        <v>2</v>
      </c>
      <c r="AP121" s="103" t="s">
        <v>97</v>
      </c>
      <c r="AQ121" s="57" t="s">
        <v>98</v>
      </c>
      <c r="AR121" s="104" t="s">
        <v>101</v>
      </c>
      <c r="AS121" s="105" t="s">
        <v>102</v>
      </c>
      <c r="AT121" s="107" t="s">
        <v>103</v>
      </c>
      <c r="AU121" s="107" t="s">
        <v>104</v>
      </c>
      <c r="AV121" s="107" t="s">
        <v>105</v>
      </c>
      <c r="AW121" s="107" t="s">
        <v>103</v>
      </c>
      <c r="AX121" s="108" t="s">
        <v>16</v>
      </c>
      <c r="AY121" s="107" t="s">
        <v>103</v>
      </c>
      <c r="AZ121" s="109" t="s">
        <v>24</v>
      </c>
      <c r="BA121" s="107" t="s">
        <v>103</v>
      </c>
      <c r="BB121" s="107" t="s">
        <v>145</v>
      </c>
      <c r="BC121" s="107" t="s">
        <v>146</v>
      </c>
      <c r="BD121" s="110" t="s">
        <v>109</v>
      </c>
      <c r="BE121" s="345" t="s">
        <v>107</v>
      </c>
      <c r="BF121" s="310" t="s">
        <v>103</v>
      </c>
      <c r="BG121" s="347" t="s">
        <v>104</v>
      </c>
      <c r="BH121" s="347" t="s">
        <v>105</v>
      </c>
      <c r="BI121" s="347" t="s">
        <v>103</v>
      </c>
      <c r="BJ121" s="349" t="s">
        <v>16</v>
      </c>
      <c r="BK121" s="347" t="s">
        <v>103</v>
      </c>
      <c r="BL121" s="350" t="s">
        <v>24</v>
      </c>
      <c r="BM121" s="347" t="s">
        <v>103</v>
      </c>
      <c r="BN121" s="351" t="s">
        <v>145</v>
      </c>
      <c r="BO121" s="351" t="s">
        <v>147</v>
      </c>
      <c r="BP121" s="421" t="s">
        <v>109</v>
      </c>
      <c r="BQ121" s="205" t="s">
        <v>142</v>
      </c>
      <c r="BR121" s="205" t="s">
        <v>160</v>
      </c>
      <c r="BS121" s="205" t="s">
        <v>159</v>
      </c>
      <c r="BT121" s="50"/>
      <c r="BU121" s="50">
        <v>8</v>
      </c>
    </row>
    <row r="122" spans="40:73" x14ac:dyDescent="0.2">
      <c r="AN122" s="86">
        <v>1</v>
      </c>
      <c r="AO122" s="440">
        <f>QC_Status!E8</f>
        <v>2913</v>
      </c>
      <c r="AP122" s="308">
        <f>QC_Status!F8</f>
        <v>1</v>
      </c>
      <c r="AQ122" s="308">
        <f>'Er. Cd-Er. Cnt'!D20</f>
        <v>1</v>
      </c>
      <c r="AR122" s="86">
        <f>COUNTIFS(QC_Status!$E$13:$E$898,AQ122,QC_Status!$H$13:$H$898,"C")</f>
        <v>37</v>
      </c>
      <c r="AS122" s="86">
        <f>COUNTIFS(QC_Status!$E$13:$E$898,AQ122,QC_Status!$L$13:$L$898,"PQC",QC_Status!$M$13:$M$898,'quality analyst analysis'!$AP$120)</f>
        <v>0</v>
      </c>
      <c r="AT122" s="87">
        <f>IF(AS122&gt;0,AS122/AR122,0%)</f>
        <v>0</v>
      </c>
      <c r="AU122" s="88">
        <f>SUMIFS(QC_Status!$W$13:$W$898,QC_Status!$E$13:$E$898,AQ122,QC_Status!$L$13:$L$898,$AT$1,QC_Status!$M$13:$M$898,$AP$120)</f>
        <v>0</v>
      </c>
      <c r="AV122" s="88">
        <f>SUMIFS(QC_Status!$V$13:$V$898,QC_Status!$E$13:$E$898,AQ122,QC_Status!$L$13:$L$898,$AT$1,QC_Status!$M$13:$M$898,$AP$120)</f>
        <v>0</v>
      </c>
      <c r="AW122" s="87">
        <f>IF(AU122&gt;0,1-(AU122/AV122),0%)</f>
        <v>0</v>
      </c>
      <c r="AX122" s="89">
        <f>COUNTIFS(QC_Status!$T$13:$T$898,$AX$2,QC_Status!$L$13:$L$898,$AT$1,QC_Status!$E$13:$E$898,'quality analyst analysis'!AQ122,QC_Status!$M$13:$M$898,$AP$120)</f>
        <v>0</v>
      </c>
      <c r="AY122" s="87">
        <f>IF(AS122&gt;0,AX122/AR122,0%)</f>
        <v>0</v>
      </c>
      <c r="AZ122" s="89">
        <f>COUNTIFS(QC_Status!$T$13:$T$898,$AZ$2,QC_Status!$L$13:$L$898,$AT$1,QC_Status!$E$13:$E$898,'quality analyst analysis'!AQ122,QC_Status!$M$13:$M$898,$AP$120)</f>
        <v>0</v>
      </c>
      <c r="BA122" s="87">
        <f>IF(AS122&gt;0,AZ122/AR122,0%)</f>
        <v>0</v>
      </c>
      <c r="BB122" s="90">
        <f>SUMIFS('2D_LOG'!$BE$3:$BE$898,'2D_LOG'!$E$3:$E$898,AQ122,'2D_LOG'!$F$3:$F$898,$AT$1,'2D_LOG'!$G$3:$G$898,$AP$120)</f>
        <v>0</v>
      </c>
      <c r="BC122" s="90">
        <f>SUMIFS('2D_LOG'!$BF$3:$BF$898,'2D_LOG'!$E$3:$E$898,AQ122,'2D_LOG'!$F$3:$F$898,$AT$1,'2D_LOG'!$G$3:$G$898,$AP$120)</f>
        <v>0</v>
      </c>
      <c r="BD122" s="89">
        <f>SUM(BB122:BC122)</f>
        <v>0</v>
      </c>
      <c r="BE122" s="86">
        <f>COUNTIFS(QC_Status!$E$13:$E$898,AQ122,QC_Status!$L$13:$L$898,$BG$1,QC_Status!$M$13:$M$898,'quality analyst analysis'!$AP$120)</f>
        <v>0</v>
      </c>
      <c r="BF122" s="87">
        <f>IF(BE122&gt;0,BE122/AR122,0%)</f>
        <v>0</v>
      </c>
      <c r="BG122" s="88">
        <f>SUMIFS(QC_Status!$W$13:$W$898,QC_Status!$E$13:$E$898,AQ122,QC_Status!$L$13:$L$898,$BG$1,QC_Status!$M$13:$M$898,$AP$120)</f>
        <v>0</v>
      </c>
      <c r="BH122" s="88">
        <f>SUMIFS(QC_Status!$V$13:$V$898,QC_Status!$E$13:$E$898,AQ122,QC_Status!$L$13:$L$898,$BG$1,QC_Status!$M$13:$M$898,$AP$120)</f>
        <v>0</v>
      </c>
      <c r="BI122" s="87">
        <f t="shared" ref="BI122:BI133" si="172">IF(BG122&gt;0,1-(BG122/BH122),0%)</f>
        <v>0</v>
      </c>
      <c r="BJ122" s="89">
        <f>COUNTIFS(QC_Status!$T$13:$T$898,$BJ$2,QC_Status!$L$13:$L$898,$BG$1,QC_Status!$E$13:$E$898,'quality analyst analysis'!AQ122,QC_Status!$M$13:$M$898,$AP$120)</f>
        <v>0</v>
      </c>
      <c r="BK122" s="87">
        <f>IF(BE122&gt;0,BJ122/AR122,0%)</f>
        <v>0</v>
      </c>
      <c r="BL122" s="89">
        <f>COUNTIFS(QC_Status!$T$13:$T$898,$BL$2,QC_Status!$L$13:$L$898,$BG$1,QC_Status!$E$13:$E$898,'quality analyst analysis'!AQ122,QC_Status!$M$13:$M$898,$AP$120)</f>
        <v>0</v>
      </c>
      <c r="BM122" s="87">
        <f>IF(BE122&gt;0,BL122/AR122,0%)</f>
        <v>0</v>
      </c>
      <c r="BN122" s="90">
        <f>SUMIFS('2D_LOG'!$BE$3:$BE$898,'2D_LOG'!$E$3:$E$898,AQ122,'2D_LOG'!$F$3:$F$898,$BG$1,'2D_LOG'!$G$3:$G$898,$AP$120)</f>
        <v>0</v>
      </c>
      <c r="BO122" s="90">
        <f>SUMIFS('2D_LOG'!$BF$3:$BF$898,'2D_LOG'!$E$3:$E$898,AQ122,'2D_LOG'!$F$3:$F$898,$BG$1,'2D_LOG'!$G$3:$G$898,$AP$120)</f>
        <v>0</v>
      </c>
      <c r="BP122" s="89">
        <f>SUM(BN122:BO122)</f>
        <v>0</v>
      </c>
      <c r="BQ122" s="440">
        <f>SUMIFS(QC_Status!AO13:AO872,QC_Status!E13:E872,Standards!B18,QC_Status!M13:M872,Standards!G9)</f>
        <v>0</v>
      </c>
      <c r="BR122" s="86" t="str">
        <f>IF(AS122=0," ",IF(Standards!Q128=" ",Standards!P128,))</f>
        <v xml:space="preserve"> </v>
      </c>
      <c r="BS122" s="86" t="str">
        <f>IF(BE122=0," ",IF(Standards!S128=" ",Standards!R128,))</f>
        <v xml:space="preserve"> </v>
      </c>
    </row>
    <row r="123" spans="40:73" x14ac:dyDescent="0.2">
      <c r="AN123" s="86">
        <v>2</v>
      </c>
      <c r="AO123" s="440">
        <f>QC_Status!E8</f>
        <v>2913</v>
      </c>
      <c r="AP123" s="308">
        <f>QC_Status!F8</f>
        <v>1</v>
      </c>
      <c r="AQ123" s="308">
        <f>'Er. Cd-Er. Cnt'!D21</f>
        <v>2</v>
      </c>
      <c r="AR123" s="86">
        <f>COUNTIFS(QC_Status!$E$13:$E$898,AQ123,QC_Status!$H$13:$H$898,"C")</f>
        <v>0</v>
      </c>
      <c r="AS123" s="86">
        <f>COUNTIFS(QC_Status!$E$13:$E$898,AQ123,QC_Status!$L$13:$L$898,"PQC",QC_Status!$M$13:$M$898,'quality analyst analysis'!$AP$120)</f>
        <v>0</v>
      </c>
      <c r="AT123" s="87">
        <f>IF(AS123&gt;0,AS123/AR123,0%)</f>
        <v>0</v>
      </c>
      <c r="AU123" s="88">
        <f>SUMIFS(QC_Status!$W$13:$W$898,QC_Status!$E$13:$E$898,AQ123,QC_Status!$L$13:$L$898,$AT$1,QC_Status!$M$13:$M$898,$AP$120)</f>
        <v>0</v>
      </c>
      <c r="AV123" s="88">
        <f>SUMIFS(QC_Status!$V$13:$V$898,QC_Status!$E$13:$E$898,AQ123,QC_Status!$L$13:$L$898,$AT$1,QC_Status!$M$13:$M$898,$AP$120)</f>
        <v>0</v>
      </c>
      <c r="AW123" s="87">
        <f t="shared" ref="AW123:AW134" si="173">IF(AU123&gt;0,1-(AU123/AV123),0%)</f>
        <v>0</v>
      </c>
      <c r="AX123" s="89">
        <f>COUNTIFS(QC_Status!$T$13:$T$898,$AX$2,QC_Status!$L$13:$L$898,$AT$1,QC_Status!$E$13:$E$898,'quality analyst analysis'!AQ123,QC_Status!$M$13:$M$898,$AP$120)</f>
        <v>0</v>
      </c>
      <c r="AY123" s="87">
        <f>IF(AS123&gt;0,AX123/AR123,0%)</f>
        <v>0</v>
      </c>
      <c r="AZ123" s="89">
        <f>COUNTIFS(QC_Status!$T$13:$T$898,$AZ$2,QC_Status!$L$13:$L$898,$AT$1,QC_Status!$E$13:$E$898,'quality analyst analysis'!AQ123,QC_Status!$M$13:$M$898,$AP$120)</f>
        <v>0</v>
      </c>
      <c r="BA123" s="87">
        <f t="shared" ref="BA123:BA134" si="174">IF(AS123&gt;0,AZ123/AR123,0%)</f>
        <v>0</v>
      </c>
      <c r="BB123" s="90">
        <f>SUMIFS('2D_LOG'!$BE$3:$BE$898,'2D_LOG'!$E$3:$E$898,AQ123,'2D_LOG'!$F$3:$F$898,$AT$1,'2D_LOG'!$G$3:$G$898,$AP$120)</f>
        <v>0</v>
      </c>
      <c r="BC123" s="90">
        <f>SUMIFS('2D_LOG'!$BF$3:$BF$898,'2D_LOG'!$E$3:$E$898,AQ123,'2D_LOG'!$F$3:$F$898,$AT$1,'2D_LOG'!$G$3:$G$898,$AP$120)</f>
        <v>0</v>
      </c>
      <c r="BD123" s="89">
        <f t="shared" ref="BD123:BD133" si="175">SUM(BB123:BC123)</f>
        <v>0</v>
      </c>
      <c r="BE123" s="86">
        <f>COUNTIFS(QC_Status!$E$13:$E$898,AQ123,QC_Status!$L$13:$L$898,$BG$1,QC_Status!$M$13:$M$898,'quality analyst analysis'!$AP$120)</f>
        <v>0</v>
      </c>
      <c r="BF123" s="87">
        <f t="shared" ref="BF123:BF133" si="176">IF(BE123&gt;0,BE123/AR123,0%)</f>
        <v>0</v>
      </c>
      <c r="BG123" s="88">
        <f>SUMIFS(QC_Status!$W$13:$W$898,QC_Status!$E$13:$E$898,AQ123,QC_Status!$L$13:$L$898,$BG$1,QC_Status!$M$13:$M$898,$AP$120)</f>
        <v>0</v>
      </c>
      <c r="BH123" s="88">
        <f>SUMIFS(QC_Status!$V$13:$V$898,QC_Status!$E$13:$E$898,AQ123,QC_Status!$L$13:$L$898,$BG$1,QC_Status!$M$13:$M$898,$AP$120)</f>
        <v>0</v>
      </c>
      <c r="BI123" s="87">
        <f t="shared" si="172"/>
        <v>0</v>
      </c>
      <c r="BJ123" s="89">
        <f>COUNTIFS(QC_Status!$T$13:$T$898,$BJ$2,QC_Status!$L$13:$L$898,$BG$1,QC_Status!$E$13:$E$898,'quality analyst analysis'!AQ123,QC_Status!$M$13:$M$898,$AP$120)</f>
        <v>0</v>
      </c>
      <c r="BK123" s="87">
        <f t="shared" ref="BK123:BK133" si="177">IF(BE123&gt;0,BJ123/AR123,0%)</f>
        <v>0</v>
      </c>
      <c r="BL123" s="89">
        <f>COUNTIFS(QC_Status!$T$13:$T$898,$BL$2,QC_Status!$L$13:$L$898,$BG$1,QC_Status!$E$13:$E$898,'quality analyst analysis'!AQ123,QC_Status!$M$13:$M$898,$AP$120)</f>
        <v>0</v>
      </c>
      <c r="BM123" s="87">
        <f t="shared" ref="BM123:BM133" si="178">IF(BE123&gt;0,BL123/AR123,0%)</f>
        <v>0</v>
      </c>
      <c r="BN123" s="90">
        <f>SUMIFS('2D_LOG'!$BE$3:$BE$898,'2D_LOG'!$E$3:$E$898,AQ123,'2D_LOG'!$F$3:$F$898,$BG$1,'2D_LOG'!$G$3:$G$898,$AP$120)</f>
        <v>0</v>
      </c>
      <c r="BO123" s="90">
        <f>SUMIFS('2D_LOG'!$BF$3:$BF$898,'2D_LOG'!$E$3:$E$898,AQ123,'2D_LOG'!$F$3:$F$898,$BG$1,'2D_LOG'!$G$3:$G$898,$AP$120)</f>
        <v>0</v>
      </c>
      <c r="BP123" s="89">
        <f t="shared" ref="BP123:BP133" si="179">SUM(BN123:BO123)</f>
        <v>0</v>
      </c>
      <c r="BQ123" s="440">
        <f>SUMIFS(QC_Status!AO13:AO872,QC_Status!E13:E872,Standards!B19,QC_Status!M13:M872,Standards!G9)</f>
        <v>0</v>
      </c>
      <c r="BR123" s="86" t="str">
        <f>IF(AS123=0," ",IF(Standards!Q129=" ",Standards!P129,))</f>
        <v xml:space="preserve"> </v>
      </c>
      <c r="BS123" s="86" t="str">
        <f>IF(BE123=0," ",IF(Standards!S129=" ",Standards!R129,))</f>
        <v xml:space="preserve"> </v>
      </c>
    </row>
    <row r="124" spans="40:73" x14ac:dyDescent="0.2">
      <c r="AN124" s="86">
        <v>3</v>
      </c>
      <c r="AO124" s="440">
        <f>QC_Status!E8</f>
        <v>2913</v>
      </c>
      <c r="AP124" s="308">
        <f>QC_Status!F8</f>
        <v>1</v>
      </c>
      <c r="AQ124" s="308">
        <f>'Er. Cd-Er. Cnt'!D22</f>
        <v>3</v>
      </c>
      <c r="AR124" s="86">
        <f>COUNTIFS(QC_Status!$E$13:$E$898,AQ124,QC_Status!$H$13:$H$898,"C")</f>
        <v>0</v>
      </c>
      <c r="AS124" s="86">
        <f>COUNTIFS(QC_Status!$E$13:$E$898,AQ124,QC_Status!$L$13:$L$898,"PQC",QC_Status!$M$13:$M$898,'quality analyst analysis'!$AP$120)</f>
        <v>0</v>
      </c>
      <c r="AT124" s="87">
        <f t="shared" ref="AT124:AT133" si="180">IF(AS124&gt;0,AS124/AR124,0%)</f>
        <v>0</v>
      </c>
      <c r="AU124" s="88">
        <f>SUMIFS(QC_Status!$W$13:$W$898,QC_Status!$E$13:$E$898,AQ124,QC_Status!$L$13:$L$898,$AT$1,QC_Status!$M$13:$M$898,$AP$120)</f>
        <v>0</v>
      </c>
      <c r="AV124" s="88">
        <f>SUMIFS(QC_Status!$V$13:$V$898,QC_Status!$E$13:$E$898,AQ124,QC_Status!$L$13:$L$898,$AT$1,QC_Status!$M$13:$M$898,$AP$120)</f>
        <v>0</v>
      </c>
      <c r="AW124" s="87">
        <f t="shared" si="173"/>
        <v>0</v>
      </c>
      <c r="AX124" s="89">
        <f>COUNTIFS(QC_Status!$T$13:$T$898,$AX$2,QC_Status!$L$13:$L$898,$AT$1,QC_Status!$E$13:$E$898,'quality analyst analysis'!AQ124,QC_Status!$M$13:$M$898,$AP$120)</f>
        <v>0</v>
      </c>
      <c r="AY124" s="87">
        <f t="shared" ref="AY124:AY133" si="181">IF(AS124&gt;0,AX124/AR124,0%)</f>
        <v>0</v>
      </c>
      <c r="AZ124" s="89">
        <f>COUNTIFS(QC_Status!$T$13:$T$898,$AZ$2,QC_Status!$L$13:$L$898,$AT$1,QC_Status!$E$13:$E$898,'quality analyst analysis'!AQ124,QC_Status!$M$13:$M$898,$AP$120)</f>
        <v>0</v>
      </c>
      <c r="BA124" s="87">
        <f t="shared" si="174"/>
        <v>0</v>
      </c>
      <c r="BB124" s="90">
        <f>SUMIFS('2D_LOG'!$BE$3:$BE$898,'2D_LOG'!$E$3:$E$898,AQ124,'2D_LOG'!$F$3:$F$898,$AT$1,'2D_LOG'!$G$3:$G$898,$AP$120)</f>
        <v>0</v>
      </c>
      <c r="BC124" s="90">
        <f>SUMIFS('2D_LOG'!$BF$3:$BF$898,'2D_LOG'!$E$3:$E$898,AQ124,'2D_LOG'!$F$3:$F$898,$AT$1,'2D_LOG'!$G$3:$G$898,$AP$120)</f>
        <v>0</v>
      </c>
      <c r="BD124" s="89">
        <f t="shared" si="175"/>
        <v>0</v>
      </c>
      <c r="BE124" s="86">
        <f>COUNTIFS(QC_Status!$E$13:$E$898,AQ124,QC_Status!$L$13:$L$898,$BG$1,QC_Status!$M$13:$M$898,'quality analyst analysis'!$AP$120)</f>
        <v>0</v>
      </c>
      <c r="BF124" s="87">
        <f t="shared" si="176"/>
        <v>0</v>
      </c>
      <c r="BG124" s="88">
        <f>SUMIFS(QC_Status!$W$13:$W$898,QC_Status!$E$13:$E$898,AQ124,QC_Status!$L$13:$L$898,$BG$1,QC_Status!$M$13:$M$898,$AP$120)</f>
        <v>0</v>
      </c>
      <c r="BH124" s="88">
        <f>SUMIFS(QC_Status!$V$13:$V$898,QC_Status!$E$13:$E$898,AQ124,QC_Status!$L$13:$L$898,$BG$1,QC_Status!$M$13:$M$898,$AP$120)</f>
        <v>0</v>
      </c>
      <c r="BI124" s="87">
        <f t="shared" si="172"/>
        <v>0</v>
      </c>
      <c r="BJ124" s="89">
        <f>COUNTIFS(QC_Status!$T$13:$T$898,$BJ$2,QC_Status!$L$13:$L$898,$BG$1,QC_Status!$E$13:$E$898,'quality analyst analysis'!AQ124,QC_Status!$M$13:$M$898,$AP$120)</f>
        <v>0</v>
      </c>
      <c r="BK124" s="87">
        <f t="shared" si="177"/>
        <v>0</v>
      </c>
      <c r="BL124" s="89">
        <f>COUNTIFS(QC_Status!$T$13:$T$898,$BL$2,QC_Status!$L$13:$L$898,$BG$1,QC_Status!$E$13:$E$898,'quality analyst analysis'!AQ124,QC_Status!$M$13:$M$898,$AP$120)</f>
        <v>0</v>
      </c>
      <c r="BM124" s="87">
        <f t="shared" si="178"/>
        <v>0</v>
      </c>
      <c r="BN124" s="90">
        <f>SUMIFS('2D_LOG'!$BE$3:$BE$898,'2D_LOG'!$E$3:$E$898,AQ124,'2D_LOG'!$F$3:$F$898,$BG$1,'2D_LOG'!$G$3:$G$898,$AP$120)</f>
        <v>0</v>
      </c>
      <c r="BO124" s="90">
        <f>SUMIFS('2D_LOG'!$BF$3:$BF$898,'2D_LOG'!$E$3:$E$898,AQ124,'2D_LOG'!$F$3:$F$898,$BG$1,'2D_LOG'!$G$3:$G$898,$AP$120)</f>
        <v>0</v>
      </c>
      <c r="BP124" s="89">
        <f t="shared" si="179"/>
        <v>0</v>
      </c>
      <c r="BQ124" s="440">
        <f>SUMIFS(QC_Status!AO13:AO872,QC_Status!E13:E872,Standards!B20,QC_Status!M13:M872,Standards!G9)</f>
        <v>0</v>
      </c>
      <c r="BR124" s="86" t="str">
        <f>IF(AS124=0," ",IF(Standards!Q130=" ",Standards!P130,))</f>
        <v xml:space="preserve"> </v>
      </c>
      <c r="BS124" s="86" t="str">
        <f>IF(BE124=0," ",IF(Standards!S130=" ",Standards!R130,))</f>
        <v xml:space="preserve"> </v>
      </c>
    </row>
    <row r="125" spans="40:73" x14ac:dyDescent="0.2">
      <c r="AN125" s="86">
        <v>4</v>
      </c>
      <c r="AO125" s="440">
        <f>QC_Status!E8</f>
        <v>2913</v>
      </c>
      <c r="AP125" s="308">
        <f>QC_Status!F8</f>
        <v>1</v>
      </c>
      <c r="AQ125" s="308">
        <f>'Er. Cd-Er. Cnt'!D23</f>
        <v>4</v>
      </c>
      <c r="AR125" s="86">
        <f>COUNTIFS(QC_Status!$E$13:$E$898,AQ125,QC_Status!$H$13:$H$898,"C")</f>
        <v>0</v>
      </c>
      <c r="AS125" s="86">
        <f>COUNTIFS(QC_Status!$E$13:$E$898,AQ125,QC_Status!$L$13:$L$898,"PQC",QC_Status!$M$13:$M$898,'quality analyst analysis'!$AP$120)</f>
        <v>0</v>
      </c>
      <c r="AT125" s="87">
        <f t="shared" si="180"/>
        <v>0</v>
      </c>
      <c r="AU125" s="88">
        <f>SUMIFS(QC_Status!$W$13:$W$898,QC_Status!$E$13:$E$898,AQ125,QC_Status!$L$13:$L$898,$AT$1,QC_Status!$M$13:$M$898,$AP$120)</f>
        <v>0</v>
      </c>
      <c r="AV125" s="88">
        <f>SUMIFS(QC_Status!$V$13:$V$898,QC_Status!$E$13:$E$898,AQ125,QC_Status!$L$13:$L$898,$AT$1,QC_Status!$M$13:$M$898,$AP$120)</f>
        <v>0</v>
      </c>
      <c r="AW125" s="87">
        <f t="shared" si="173"/>
        <v>0</v>
      </c>
      <c r="AX125" s="89">
        <f>COUNTIFS(QC_Status!$T$13:$T$898,$AX$2,QC_Status!$L$13:$L$898,$AT$1,QC_Status!$E$13:$E$898,'quality analyst analysis'!AQ125,QC_Status!$M$13:$M$898,$AP$120)</f>
        <v>0</v>
      </c>
      <c r="AY125" s="87">
        <f t="shared" si="181"/>
        <v>0</v>
      </c>
      <c r="AZ125" s="89">
        <f>COUNTIFS(QC_Status!$T$13:$T$898,$AZ$2,QC_Status!$L$13:$L$898,$AT$1,QC_Status!$E$13:$E$898,'quality analyst analysis'!AQ125,QC_Status!$M$13:$M$898,$AP$120)</f>
        <v>0</v>
      </c>
      <c r="BA125" s="87">
        <f t="shared" si="174"/>
        <v>0</v>
      </c>
      <c r="BB125" s="90">
        <f>SUMIFS('2D_LOG'!$BE$3:$BE$898,'2D_LOG'!$E$3:$E$898,AQ125,'2D_LOG'!$F$3:$F$898,$AT$1,'2D_LOG'!$G$3:$G$898,$AP$120)</f>
        <v>0</v>
      </c>
      <c r="BC125" s="90">
        <f>SUMIFS('2D_LOG'!$BF$3:$BF$898,'2D_LOG'!$E$3:$E$898,AQ125,'2D_LOG'!$F$3:$F$898,$AT$1,'2D_LOG'!$G$3:$G$898,$AP$120)</f>
        <v>0</v>
      </c>
      <c r="BD125" s="89">
        <f t="shared" si="175"/>
        <v>0</v>
      </c>
      <c r="BE125" s="86">
        <f>COUNTIFS(QC_Status!$E$13:$E$898,AQ125,QC_Status!$L$13:$L$898,$BG$1,QC_Status!$M$13:$M$898,'quality analyst analysis'!$AP$120)</f>
        <v>0</v>
      </c>
      <c r="BF125" s="87">
        <f t="shared" si="176"/>
        <v>0</v>
      </c>
      <c r="BG125" s="88">
        <f>SUMIFS(QC_Status!$W$13:$W$898,QC_Status!$E$13:$E$898,AQ125,QC_Status!$L$13:$L$898,$BG$1,QC_Status!$M$13:$M$898,$AP$120)</f>
        <v>0</v>
      </c>
      <c r="BH125" s="88">
        <f>SUMIFS(QC_Status!$V$13:$V$898,QC_Status!$E$13:$E$898,AQ125,QC_Status!$L$13:$L$898,$BG$1,QC_Status!$M$13:$M$898,$AP$120)</f>
        <v>0</v>
      </c>
      <c r="BI125" s="87">
        <f t="shared" si="172"/>
        <v>0</v>
      </c>
      <c r="BJ125" s="89">
        <f>COUNTIFS(QC_Status!$T$13:$T$898,$BJ$2,QC_Status!$L$13:$L$898,$BG$1,QC_Status!$E$13:$E$898,'quality analyst analysis'!AQ125,QC_Status!$M$13:$M$898,$AP$120)</f>
        <v>0</v>
      </c>
      <c r="BK125" s="87">
        <f t="shared" si="177"/>
        <v>0</v>
      </c>
      <c r="BL125" s="89">
        <f>COUNTIFS(QC_Status!$T$13:$T$898,$BL$2,QC_Status!$L$13:$L$898,$BG$1,QC_Status!$E$13:$E$898,'quality analyst analysis'!AQ125,QC_Status!$M$13:$M$898,$AP$120)</f>
        <v>0</v>
      </c>
      <c r="BM125" s="87">
        <f t="shared" si="178"/>
        <v>0</v>
      </c>
      <c r="BN125" s="90">
        <f>SUMIFS('2D_LOG'!$BE$3:$BE$898,'2D_LOG'!$E$3:$E$898,AQ125,'2D_LOG'!$F$3:$F$898,$BG$1,'2D_LOG'!$G$3:$G$898,$AP$120)</f>
        <v>0</v>
      </c>
      <c r="BO125" s="90">
        <f>SUMIFS('2D_LOG'!$BF$3:$BF$898,'2D_LOG'!$E$3:$E$898,AQ125,'2D_LOG'!$F$3:$F$898,$BG$1,'2D_LOG'!$G$3:$G$898,$AP$120)</f>
        <v>0</v>
      </c>
      <c r="BP125" s="89">
        <f t="shared" si="179"/>
        <v>0</v>
      </c>
      <c r="BQ125" s="440">
        <f>SUMIFS(QC_Status!AO13:AO872,QC_Status!E13:E872,Standards!B21,QC_Status!M13:M872,Standards!G9)</f>
        <v>0</v>
      </c>
      <c r="BR125" s="86" t="str">
        <f>IF(AS125=0," ",IF(Standards!Q131=" ",Standards!P131,))</f>
        <v xml:space="preserve"> </v>
      </c>
      <c r="BS125" s="86" t="str">
        <f>IF(BE125=0," ",IF(Standards!S131=" ",Standards!R131,))</f>
        <v xml:space="preserve"> </v>
      </c>
    </row>
    <row r="126" spans="40:73" x14ac:dyDescent="0.2">
      <c r="AN126" s="86">
        <v>5</v>
      </c>
      <c r="AO126" s="440">
        <f>QC_Status!E8</f>
        <v>2913</v>
      </c>
      <c r="AP126" s="308">
        <f>QC_Status!F8</f>
        <v>1</v>
      </c>
      <c r="AQ126" s="308">
        <f>'Er. Cd-Er. Cnt'!D24</f>
        <v>5</v>
      </c>
      <c r="AR126" s="86">
        <f>COUNTIFS(QC_Status!$E$13:$E$898,AQ126,QC_Status!$H$13:$H$898,"C")</f>
        <v>0</v>
      </c>
      <c r="AS126" s="86">
        <f>COUNTIFS(QC_Status!$E$13:$E$898,AQ126,QC_Status!$L$13:$L$898,"PQC",QC_Status!$M$13:$M$898,'quality analyst analysis'!$AP$120)</f>
        <v>0</v>
      </c>
      <c r="AT126" s="87">
        <f t="shared" si="180"/>
        <v>0</v>
      </c>
      <c r="AU126" s="88">
        <f>SUMIFS(QC_Status!$W$13:$W$898,QC_Status!$E$13:$E$898,AQ126,QC_Status!$L$13:$L$898,$AT$1,QC_Status!$M$13:$M$898,$AP$120)</f>
        <v>0</v>
      </c>
      <c r="AV126" s="88">
        <f>SUMIFS(QC_Status!$V$13:$V$898,QC_Status!$E$13:$E$898,AQ126,QC_Status!$L$13:$L$898,$AT$1,QC_Status!$M$13:$M$898,$AP$120)</f>
        <v>0</v>
      </c>
      <c r="AW126" s="87">
        <f t="shared" si="173"/>
        <v>0</v>
      </c>
      <c r="AX126" s="89">
        <f>COUNTIFS(QC_Status!$T$13:$T$898,$AX$2,QC_Status!$L$13:$L$898,$AT$1,QC_Status!$E$13:$E$898,'quality analyst analysis'!AQ126,QC_Status!$M$13:$M$898,$AP$120)</f>
        <v>0</v>
      </c>
      <c r="AY126" s="87">
        <f t="shared" si="181"/>
        <v>0</v>
      </c>
      <c r="AZ126" s="89">
        <f>COUNTIFS(QC_Status!$T$13:$T$898,$AZ$2,QC_Status!$L$13:$L$898,$AT$1,QC_Status!$E$13:$E$898,'quality analyst analysis'!AQ126,QC_Status!$M$13:$M$898,$AP$120)</f>
        <v>0</v>
      </c>
      <c r="BA126" s="87">
        <f t="shared" si="174"/>
        <v>0</v>
      </c>
      <c r="BB126" s="90">
        <f>SUMIFS('2D_LOG'!$BE$3:$BE$898,'2D_LOG'!$E$3:$E$898,AQ126,'2D_LOG'!$F$3:$F$898,$AT$1,'2D_LOG'!$G$3:$G$898,$AP$120)</f>
        <v>0</v>
      </c>
      <c r="BC126" s="90">
        <f>SUMIFS('2D_LOG'!$BF$3:$BF$898,'2D_LOG'!$E$3:$E$898,AQ126,'2D_LOG'!$F$3:$F$898,$AT$1,'2D_LOG'!$G$3:$G$898,$AP$120)</f>
        <v>0</v>
      </c>
      <c r="BD126" s="89">
        <f t="shared" si="175"/>
        <v>0</v>
      </c>
      <c r="BE126" s="86">
        <f>COUNTIFS(QC_Status!$E$13:$E$898,AQ126,QC_Status!$L$13:$L$898,$BG$1,QC_Status!$M$13:$M$898,'quality analyst analysis'!$AP$120)</f>
        <v>0</v>
      </c>
      <c r="BF126" s="87">
        <f t="shared" si="176"/>
        <v>0</v>
      </c>
      <c r="BG126" s="88">
        <f>SUMIFS(QC_Status!$W$13:$W$898,QC_Status!$E$13:$E$898,AQ126,QC_Status!$L$13:$L$898,$BG$1,QC_Status!$M$13:$M$898,$AP$120)</f>
        <v>0</v>
      </c>
      <c r="BH126" s="88">
        <f>SUMIFS(QC_Status!$V$13:$V$898,QC_Status!$E$13:$E$898,AQ126,QC_Status!$L$13:$L$898,$BG$1,QC_Status!$M$13:$M$898,$AP$120)</f>
        <v>0</v>
      </c>
      <c r="BI126" s="87">
        <f t="shared" si="172"/>
        <v>0</v>
      </c>
      <c r="BJ126" s="89">
        <f>COUNTIFS(QC_Status!$T$13:$T$898,$BJ$2,QC_Status!$L$13:$L$898,$BG$1,QC_Status!$E$13:$E$898,'quality analyst analysis'!AQ126,QC_Status!$M$13:$M$898,$AP$120)</f>
        <v>0</v>
      </c>
      <c r="BK126" s="87">
        <f t="shared" si="177"/>
        <v>0</v>
      </c>
      <c r="BL126" s="89">
        <f>COUNTIFS(QC_Status!$T$13:$T$898,$BL$2,QC_Status!$L$13:$L$898,$BG$1,QC_Status!$E$13:$E$898,'quality analyst analysis'!AQ126,QC_Status!$M$13:$M$898,$AP$120)</f>
        <v>0</v>
      </c>
      <c r="BM126" s="87">
        <f t="shared" si="178"/>
        <v>0</v>
      </c>
      <c r="BN126" s="90">
        <f>SUMIFS('2D_LOG'!$BE$3:$BE$898,'2D_LOG'!$E$3:$E$898,AQ126,'2D_LOG'!$F$3:$F$898,$BG$1,'2D_LOG'!$G$3:$G$898,$AP$120)</f>
        <v>0</v>
      </c>
      <c r="BO126" s="90">
        <f>SUMIFS('2D_LOG'!$BF$3:$BF$898,'2D_LOG'!$E$3:$E$898,AQ126,'2D_LOG'!$F$3:$F$898,$BG$1,'2D_LOG'!$G$3:$G$898,$AP$120)</f>
        <v>0</v>
      </c>
      <c r="BP126" s="89">
        <f t="shared" si="179"/>
        <v>0</v>
      </c>
      <c r="BQ126" s="440">
        <f>SUMIFS(QC_Status!AO13:AO872,QC_Status!E13:E872,Standards!B22,QC_Status!M13:M872,Standards!G9)</f>
        <v>0</v>
      </c>
      <c r="BR126" s="86" t="str">
        <f>IF(AS126=0," ",IF(Standards!Q132=" ",Standards!P132,))</f>
        <v xml:space="preserve"> </v>
      </c>
      <c r="BS126" s="86" t="str">
        <f>IF(BE126=0," ",IF(Standards!S132=" ",Standards!R132,))</f>
        <v xml:space="preserve"> </v>
      </c>
    </row>
    <row r="127" spans="40:73" x14ac:dyDescent="0.2">
      <c r="AN127" s="86">
        <v>6</v>
      </c>
      <c r="AO127" s="440">
        <f>QC_Status!E8</f>
        <v>2913</v>
      </c>
      <c r="AP127" s="308">
        <f>QC_Status!F8</f>
        <v>1</v>
      </c>
      <c r="AQ127" s="308">
        <f>'Er. Cd-Er. Cnt'!D25</f>
        <v>6</v>
      </c>
      <c r="AR127" s="86">
        <f>COUNTIFS(QC_Status!$E$13:$E$898,AQ127,QC_Status!$H$13:$H$898,"C")</f>
        <v>0</v>
      </c>
      <c r="AS127" s="86">
        <f>COUNTIFS(QC_Status!$E$13:$E$898,AQ127,QC_Status!$L$13:$L$898,"PQC",QC_Status!$M$13:$M$898,'quality analyst analysis'!$AP$120)</f>
        <v>0</v>
      </c>
      <c r="AT127" s="87">
        <f t="shared" si="180"/>
        <v>0</v>
      </c>
      <c r="AU127" s="88">
        <f>SUMIFS(QC_Status!$W$13:$W$898,QC_Status!$E$13:$E$898,AQ127,QC_Status!$L$13:$L$898,$AT$1,QC_Status!$M$13:$M$898,$AP$120)</f>
        <v>0</v>
      </c>
      <c r="AV127" s="88">
        <f>SUMIFS(QC_Status!$V$13:$V$898,QC_Status!$E$13:$E$898,AQ127,QC_Status!$L$13:$L$898,$AT$1,QC_Status!$M$13:$M$898,$AP$120)</f>
        <v>0</v>
      </c>
      <c r="AW127" s="87">
        <f t="shared" si="173"/>
        <v>0</v>
      </c>
      <c r="AX127" s="89">
        <f>COUNTIFS(QC_Status!$T$13:$T$898,$AX$2,QC_Status!$L$13:$L$898,$AT$1,QC_Status!$E$13:$E$898,'quality analyst analysis'!AQ127,QC_Status!$M$13:$M$898,$AP$120)</f>
        <v>0</v>
      </c>
      <c r="AY127" s="87">
        <f t="shared" si="181"/>
        <v>0</v>
      </c>
      <c r="AZ127" s="89">
        <f>COUNTIFS(QC_Status!$T$13:$T$898,$AZ$2,QC_Status!$L$13:$L$898,$AT$1,QC_Status!$E$13:$E$898,'quality analyst analysis'!AQ127,QC_Status!$M$13:$M$898,$AP$120)</f>
        <v>0</v>
      </c>
      <c r="BA127" s="87">
        <f t="shared" si="174"/>
        <v>0</v>
      </c>
      <c r="BB127" s="90">
        <f>SUMIFS('2D_LOG'!$BE$3:$BE$898,'2D_LOG'!$E$3:$E$898,AQ127,'2D_LOG'!$F$3:$F$898,$AT$1,'2D_LOG'!$G$3:$G$898,$AP$120)</f>
        <v>0</v>
      </c>
      <c r="BC127" s="90">
        <f>SUMIFS('2D_LOG'!$BF$3:$BF$898,'2D_LOG'!$E$3:$E$898,AQ127,'2D_LOG'!$F$3:$F$898,$AT$1,'2D_LOG'!$G$3:$G$898,$AP$120)</f>
        <v>0</v>
      </c>
      <c r="BD127" s="89">
        <f t="shared" si="175"/>
        <v>0</v>
      </c>
      <c r="BE127" s="86">
        <f>COUNTIFS(QC_Status!$E$13:$E$898,AQ127,QC_Status!$L$13:$L$898,$BG$1,QC_Status!$M$13:$M$898,'quality analyst analysis'!$AP$120)</f>
        <v>0</v>
      </c>
      <c r="BF127" s="87">
        <f t="shared" si="176"/>
        <v>0</v>
      </c>
      <c r="BG127" s="88">
        <f>SUMIFS(QC_Status!$W$13:$W$898,QC_Status!$E$13:$E$898,AQ127,QC_Status!$L$13:$L$898,$BG$1,QC_Status!$M$13:$M$898,$AP$120)</f>
        <v>0</v>
      </c>
      <c r="BH127" s="88">
        <f>SUMIFS(QC_Status!$V$13:$V$898,QC_Status!$E$13:$E$898,AQ127,QC_Status!$L$13:$L$898,$BG$1,QC_Status!$M$13:$M$898,$AP$120)</f>
        <v>0</v>
      </c>
      <c r="BI127" s="87">
        <f t="shared" si="172"/>
        <v>0</v>
      </c>
      <c r="BJ127" s="89">
        <f>COUNTIFS(QC_Status!$T$13:$T$898,$BJ$2,QC_Status!$L$13:$L$898,$BG$1,QC_Status!$E$13:$E$898,'quality analyst analysis'!AQ127,QC_Status!$M$13:$M$898,$AP$120)</f>
        <v>0</v>
      </c>
      <c r="BK127" s="87">
        <f t="shared" si="177"/>
        <v>0</v>
      </c>
      <c r="BL127" s="89">
        <f>COUNTIFS(QC_Status!$T$13:$T$898,$BL$2,QC_Status!$L$13:$L$898,$BG$1,QC_Status!$E$13:$E$898,'quality analyst analysis'!AQ127,QC_Status!$M$13:$M$898,$AP$120)</f>
        <v>0</v>
      </c>
      <c r="BM127" s="87">
        <f t="shared" si="178"/>
        <v>0</v>
      </c>
      <c r="BN127" s="90">
        <f>SUMIFS('2D_LOG'!$BE$3:$BE$898,'2D_LOG'!$E$3:$E$898,AQ127,'2D_LOG'!$F$3:$F$898,$BG$1,'2D_LOG'!$G$3:$G$898,$AP$120)</f>
        <v>0</v>
      </c>
      <c r="BO127" s="90">
        <f>SUMIFS('2D_LOG'!$BF$3:$BF$898,'2D_LOG'!$E$3:$E$898,AQ127,'2D_LOG'!$F$3:$F$898,$BG$1,'2D_LOG'!$G$3:$G$898,$AP$120)</f>
        <v>0</v>
      </c>
      <c r="BP127" s="89">
        <f t="shared" si="179"/>
        <v>0</v>
      </c>
      <c r="BQ127" s="440">
        <f>SUMIFS(QC_Status!AO13:AO872,QC_Status!E13:E872,Standards!B23,QC_Status!M13:M872,Standards!G9)</f>
        <v>0</v>
      </c>
      <c r="BR127" s="86" t="str">
        <f>IF(AS127=0," ",IF(Standards!Q133=" ",Standards!P133,))</f>
        <v xml:space="preserve"> </v>
      </c>
      <c r="BS127" s="86" t="str">
        <f>IF(BE127=0," ",IF(Standards!S133=" ",Standards!R133,))</f>
        <v xml:space="preserve"> </v>
      </c>
    </row>
    <row r="128" spans="40:73" x14ac:dyDescent="0.2">
      <c r="AN128" s="86">
        <v>7</v>
      </c>
      <c r="AO128" s="440">
        <f>QC_Status!E8</f>
        <v>2913</v>
      </c>
      <c r="AP128" s="308">
        <f>QC_Status!F8</f>
        <v>1</v>
      </c>
      <c r="AQ128" s="308">
        <f>'Er. Cd-Er. Cnt'!D26</f>
        <v>7</v>
      </c>
      <c r="AR128" s="86">
        <f>COUNTIFS(QC_Status!$E$13:$E$898,AQ128,QC_Status!$H$13:$H$898,"C")</f>
        <v>0</v>
      </c>
      <c r="AS128" s="86">
        <f>COUNTIFS(QC_Status!$E$13:$E$898,AQ128,QC_Status!$L$13:$L$898,"PQC",QC_Status!$M$13:$M$898,'quality analyst analysis'!$AP$120)</f>
        <v>0</v>
      </c>
      <c r="AT128" s="87">
        <f t="shared" si="180"/>
        <v>0</v>
      </c>
      <c r="AU128" s="88">
        <f>SUMIFS(QC_Status!$W$13:$W$898,QC_Status!$E$13:$E$898,AQ128,QC_Status!$L$13:$L$898,$AT$1,QC_Status!$M$13:$M$898,$AP$120)</f>
        <v>0</v>
      </c>
      <c r="AV128" s="88">
        <f>SUMIFS(QC_Status!$V$13:$V$898,QC_Status!$E$13:$E$898,AQ128,QC_Status!$L$13:$L$898,$AT$1,QC_Status!$M$13:$M$898,$AP$120)</f>
        <v>0</v>
      </c>
      <c r="AW128" s="87">
        <f t="shared" si="173"/>
        <v>0</v>
      </c>
      <c r="AX128" s="89">
        <f>COUNTIFS(QC_Status!$T$13:$T$898,$AX$2,QC_Status!$L$13:$L$898,$AT$1,QC_Status!$E$13:$E$898,'quality analyst analysis'!AQ128,QC_Status!$M$13:$M$898,$AP$120)</f>
        <v>0</v>
      </c>
      <c r="AY128" s="87">
        <f t="shared" si="181"/>
        <v>0</v>
      </c>
      <c r="AZ128" s="89">
        <f>COUNTIFS(QC_Status!$T$13:$T$898,$AZ$2,QC_Status!$L$13:$L$898,$AT$1,QC_Status!$E$13:$E$898,'quality analyst analysis'!AQ128,QC_Status!$M$13:$M$898,$AP$120)</f>
        <v>0</v>
      </c>
      <c r="BA128" s="87">
        <f t="shared" si="174"/>
        <v>0</v>
      </c>
      <c r="BB128" s="90">
        <f>SUMIFS('2D_LOG'!$BE$3:$BE$898,'2D_LOG'!$E$3:$E$898,AQ128,'2D_LOG'!$F$3:$F$898,$AT$1,'2D_LOG'!$G$3:$G$898,$AP$120)</f>
        <v>0</v>
      </c>
      <c r="BC128" s="90">
        <f>SUMIFS('2D_LOG'!$BF$3:$BF$898,'2D_LOG'!$E$3:$E$898,AQ128,'2D_LOG'!$F$3:$F$898,$AT$1,'2D_LOG'!$G$3:$G$898,$AP$120)</f>
        <v>0</v>
      </c>
      <c r="BD128" s="89">
        <f t="shared" si="175"/>
        <v>0</v>
      </c>
      <c r="BE128" s="86">
        <f>COUNTIFS(QC_Status!$E$13:$E$898,AQ128,QC_Status!$L$13:$L$898,$BG$1,QC_Status!$M$13:$M$898,'quality analyst analysis'!$AP$120)</f>
        <v>0</v>
      </c>
      <c r="BF128" s="87">
        <f t="shared" si="176"/>
        <v>0</v>
      </c>
      <c r="BG128" s="88">
        <f>SUMIFS(QC_Status!$W$13:$W$898,QC_Status!$E$13:$E$898,AQ128,QC_Status!$L$13:$L$898,$BG$1,QC_Status!$M$13:$M$898,$AP$120)</f>
        <v>0</v>
      </c>
      <c r="BH128" s="88">
        <f>SUMIFS(QC_Status!$V$13:$V$898,QC_Status!$E$13:$E$898,AQ128,QC_Status!$L$13:$L$898,$BG$1,QC_Status!$M$13:$M$898,$AP$120)</f>
        <v>0</v>
      </c>
      <c r="BI128" s="87">
        <f t="shared" si="172"/>
        <v>0</v>
      </c>
      <c r="BJ128" s="89">
        <f>COUNTIFS(QC_Status!$T$13:$T$898,$BJ$2,QC_Status!$L$13:$L$898,$BG$1,QC_Status!$E$13:$E$898,'quality analyst analysis'!AQ128,QC_Status!$M$13:$M$898,$AP$120)</f>
        <v>0</v>
      </c>
      <c r="BK128" s="87">
        <f t="shared" si="177"/>
        <v>0</v>
      </c>
      <c r="BL128" s="89">
        <f>COUNTIFS(QC_Status!$T$13:$T$898,$BL$2,QC_Status!$L$13:$L$898,$BG$1,QC_Status!$E$13:$E$898,'quality analyst analysis'!AQ128,QC_Status!$M$13:$M$898,$AP$120)</f>
        <v>0</v>
      </c>
      <c r="BM128" s="87">
        <f t="shared" si="178"/>
        <v>0</v>
      </c>
      <c r="BN128" s="90">
        <f>SUMIFS('2D_LOG'!$BE$3:$BE$898,'2D_LOG'!$E$3:$E$898,AQ128,'2D_LOG'!$F$3:$F$898,$BG$1,'2D_LOG'!$G$3:$G$898,$AP$120)</f>
        <v>0</v>
      </c>
      <c r="BO128" s="90">
        <f>SUMIFS('2D_LOG'!$BF$3:$BF$898,'2D_LOG'!$E$3:$E$898,AQ128,'2D_LOG'!$F$3:$F$898,$BG$1,'2D_LOG'!$G$3:$G$898,$AP$120)</f>
        <v>0</v>
      </c>
      <c r="BP128" s="89">
        <f t="shared" si="179"/>
        <v>0</v>
      </c>
      <c r="BQ128" s="440">
        <f>SUMIFS(QC_Status!AO13:AO872,QC_Status!E13:E872,Standards!B24,QC_Status!M13:M872,Standards!G9)</f>
        <v>0</v>
      </c>
      <c r="BR128" s="86" t="str">
        <f>IF(AS128=0," ",IF(Standards!Q134=" ",Standards!P134,))</f>
        <v xml:space="preserve"> </v>
      </c>
      <c r="BS128" s="86" t="str">
        <f>IF(BE128=0," ",IF(Standards!S134=" ",Standards!R134,))</f>
        <v xml:space="preserve"> </v>
      </c>
    </row>
    <row r="129" spans="40:73" x14ac:dyDescent="0.2">
      <c r="AN129" s="86">
        <v>8</v>
      </c>
      <c r="AO129" s="440">
        <f>QC_Status!E8</f>
        <v>2913</v>
      </c>
      <c r="AP129" s="308">
        <f>QC_Status!F8</f>
        <v>1</v>
      </c>
      <c r="AQ129" s="308">
        <f>'Er. Cd-Er. Cnt'!D27</f>
        <v>8</v>
      </c>
      <c r="AR129" s="86">
        <f>COUNTIFS(QC_Status!$E$13:$E$898,AQ129,QC_Status!$H$13:$H$898,"C")</f>
        <v>0</v>
      </c>
      <c r="AS129" s="86">
        <f>COUNTIFS(QC_Status!$E$13:$E$898,AQ129,QC_Status!$L$13:$L$898,"PQC",QC_Status!$M$13:$M$898,'quality analyst analysis'!$AP$120)</f>
        <v>0</v>
      </c>
      <c r="AT129" s="87">
        <f t="shared" si="180"/>
        <v>0</v>
      </c>
      <c r="AU129" s="88">
        <f>SUMIFS(QC_Status!$W$13:$W$898,QC_Status!$E$13:$E$898,AQ129,QC_Status!$L$13:$L$898,$AT$1,QC_Status!$M$13:$M$898,$AP$120)</f>
        <v>0</v>
      </c>
      <c r="AV129" s="88">
        <f>SUMIFS(QC_Status!$V$13:$V$898,QC_Status!$E$13:$E$898,AQ129,QC_Status!$L$13:$L$898,$AT$1,QC_Status!$M$13:$M$898,$AP$120)</f>
        <v>0</v>
      </c>
      <c r="AW129" s="87">
        <f t="shared" si="173"/>
        <v>0</v>
      </c>
      <c r="AX129" s="89">
        <f>COUNTIFS(QC_Status!$T$13:$T$898,$AX$2,QC_Status!$L$13:$L$898,$AT$1,QC_Status!$E$13:$E$898,'quality analyst analysis'!AQ129,QC_Status!$M$13:$M$898,$AP$120)</f>
        <v>0</v>
      </c>
      <c r="AY129" s="87">
        <f t="shared" si="181"/>
        <v>0</v>
      </c>
      <c r="AZ129" s="89">
        <f>COUNTIFS(QC_Status!$T$13:$T$898,$AZ$2,QC_Status!$L$13:$L$898,$AT$1,QC_Status!$E$13:$E$898,'quality analyst analysis'!AQ129,QC_Status!$M$13:$M$898,$AP$120)</f>
        <v>0</v>
      </c>
      <c r="BA129" s="87">
        <f t="shared" si="174"/>
        <v>0</v>
      </c>
      <c r="BB129" s="90">
        <f>SUMIFS('2D_LOG'!$BE$3:$BE$898,'2D_LOG'!$E$3:$E$898,AQ129,'2D_LOG'!$F$3:$F$898,$AT$1,'2D_LOG'!$G$3:$G$898,$AP$120)</f>
        <v>0</v>
      </c>
      <c r="BC129" s="90">
        <f>SUMIFS('2D_LOG'!$BF$3:$BF$898,'2D_LOG'!$E$3:$E$898,AQ129,'2D_LOG'!$F$3:$F$898,$AT$1,'2D_LOG'!$G$3:$G$898,$AP$120)</f>
        <v>0</v>
      </c>
      <c r="BD129" s="89">
        <f t="shared" si="175"/>
        <v>0</v>
      </c>
      <c r="BE129" s="86">
        <f>COUNTIFS(QC_Status!$E$13:$E$898,AQ129,QC_Status!$L$13:$L$898,$BG$1,QC_Status!$M$13:$M$898,'quality analyst analysis'!$AP$120)</f>
        <v>0</v>
      </c>
      <c r="BF129" s="87">
        <f t="shared" si="176"/>
        <v>0</v>
      </c>
      <c r="BG129" s="88">
        <f>SUMIFS(QC_Status!$W$13:$W$898,QC_Status!$E$13:$E$898,AQ129,QC_Status!$L$13:$L$898,$BG$1,QC_Status!$M$13:$M$898,$AP$120)</f>
        <v>0</v>
      </c>
      <c r="BH129" s="88">
        <f>SUMIFS(QC_Status!$V$13:$V$898,QC_Status!$E$13:$E$898,AQ129,QC_Status!$L$13:$L$898,$BG$1,QC_Status!$M$13:$M$898,$AP$120)</f>
        <v>0</v>
      </c>
      <c r="BI129" s="87">
        <f t="shared" si="172"/>
        <v>0</v>
      </c>
      <c r="BJ129" s="89">
        <f>COUNTIFS(QC_Status!$T$13:$T$898,$BJ$2,QC_Status!$L$13:$L$898,$BG$1,QC_Status!$E$13:$E$898,'quality analyst analysis'!AQ129,QC_Status!$M$13:$M$898,$AP$120)</f>
        <v>0</v>
      </c>
      <c r="BK129" s="87">
        <f t="shared" si="177"/>
        <v>0</v>
      </c>
      <c r="BL129" s="89">
        <f>COUNTIFS(QC_Status!$T$13:$T$898,$BL$2,QC_Status!$L$13:$L$898,$BG$1,QC_Status!$E$13:$E$898,'quality analyst analysis'!AQ129,QC_Status!$M$13:$M$898,$AP$120)</f>
        <v>0</v>
      </c>
      <c r="BM129" s="87">
        <f t="shared" si="178"/>
        <v>0</v>
      </c>
      <c r="BN129" s="90">
        <f>SUMIFS('2D_LOG'!$BE$3:$BE$898,'2D_LOG'!$E$3:$E$898,AQ129,'2D_LOG'!$F$3:$F$898,$BG$1,'2D_LOG'!$G$3:$G$898,$AP$120)</f>
        <v>0</v>
      </c>
      <c r="BO129" s="90">
        <f>SUMIFS('2D_LOG'!$BF$3:$BF$898,'2D_LOG'!$E$3:$E$898,AQ129,'2D_LOG'!$F$3:$F$898,$BG$1,'2D_LOG'!$G$3:$G$898,$AP$120)</f>
        <v>0</v>
      </c>
      <c r="BP129" s="89">
        <f t="shared" si="179"/>
        <v>0</v>
      </c>
      <c r="BQ129" s="440">
        <f>SUMIFS(QC_Status!AO13:AO873,QC_Status!E13:E873,Standards!B25,QC_Status!M13:M873,Standards!G9)</f>
        <v>0</v>
      </c>
      <c r="BR129" s="86" t="str">
        <f>IF(AS129=0," ",IF(Standards!Q135=" ",Standards!P135,))</f>
        <v xml:space="preserve"> </v>
      </c>
      <c r="BS129" s="86" t="str">
        <f>IF(BE129=0," ",IF(Standards!S135=" ",Standards!R135,))</f>
        <v xml:space="preserve"> </v>
      </c>
      <c r="BU129" s="286"/>
    </row>
    <row r="130" spans="40:73" x14ac:dyDescent="0.2">
      <c r="AN130" s="86">
        <v>9</v>
      </c>
      <c r="AO130" s="440">
        <f>QC_Status!E8</f>
        <v>2913</v>
      </c>
      <c r="AP130" s="308">
        <f>QC_Status!F8</f>
        <v>1</v>
      </c>
      <c r="AQ130" s="308">
        <f>'Er. Cd-Er. Cnt'!D28</f>
        <v>9</v>
      </c>
      <c r="AR130" s="86">
        <f>COUNTIFS(QC_Status!$E$13:$E$898,AQ130,QC_Status!$H$13:$H$898,"C")</f>
        <v>0</v>
      </c>
      <c r="AS130" s="86">
        <f>COUNTIFS(QC_Status!$E$13:$E$898,AQ130,QC_Status!$L$13:$L$898,"PQC",QC_Status!$M$13:$M$898,'quality analyst analysis'!$AP$120)</f>
        <v>0</v>
      </c>
      <c r="AT130" s="87">
        <f t="shared" si="180"/>
        <v>0</v>
      </c>
      <c r="AU130" s="88">
        <f>SUMIFS(QC_Status!$W$13:$W$898,QC_Status!$E$13:$E$898,AQ130,QC_Status!$L$13:$L$898,$AT$1,QC_Status!$M$13:$M$898,$AP$120)</f>
        <v>0</v>
      </c>
      <c r="AV130" s="88">
        <f>SUMIFS(QC_Status!$V$13:$V$898,QC_Status!$E$13:$E$898,AQ130,QC_Status!$L$13:$L$898,$AT$1,QC_Status!$M$13:$M$898,$AP$120)</f>
        <v>0</v>
      </c>
      <c r="AW130" s="87">
        <f t="shared" si="173"/>
        <v>0</v>
      </c>
      <c r="AX130" s="89">
        <f>COUNTIFS(QC_Status!$T$13:$T$898,$AX$2,QC_Status!$L$13:$L$898,$AT$1,QC_Status!$E$13:$E$898,'quality analyst analysis'!AQ130,QC_Status!$M$13:$M$898,$AP$120)</f>
        <v>0</v>
      </c>
      <c r="AY130" s="87">
        <f t="shared" si="181"/>
        <v>0</v>
      </c>
      <c r="AZ130" s="89">
        <f>COUNTIFS(QC_Status!$T$13:$T$898,$AZ$2,QC_Status!$L$13:$L$898,$AT$1,QC_Status!$E$13:$E$898,'quality analyst analysis'!AQ130,QC_Status!$M$13:$M$898,$AP$120)</f>
        <v>0</v>
      </c>
      <c r="BA130" s="87">
        <f t="shared" si="174"/>
        <v>0</v>
      </c>
      <c r="BB130" s="90">
        <f>SUMIFS('2D_LOG'!$BE$3:$BE$898,'2D_LOG'!$E$3:$E$898,AQ130,'2D_LOG'!$F$3:$F$898,$AT$1,'2D_LOG'!$G$3:$G$898,$AP$120)</f>
        <v>0</v>
      </c>
      <c r="BC130" s="90">
        <f>SUMIFS('2D_LOG'!$BF$3:$BF$898,'2D_LOG'!$E$3:$E$898,AQ130,'2D_LOG'!$F$3:$F$898,$AT$1,'2D_LOG'!$G$3:$G$898,$AP$120)</f>
        <v>0</v>
      </c>
      <c r="BD130" s="89">
        <f t="shared" si="175"/>
        <v>0</v>
      </c>
      <c r="BE130" s="86">
        <f>COUNTIFS(QC_Status!$E$13:$E$898,AQ130,QC_Status!$L$13:$L$898,$BG$1,QC_Status!$M$13:$M$898,'quality analyst analysis'!$AP$120)</f>
        <v>0</v>
      </c>
      <c r="BF130" s="87">
        <f t="shared" si="176"/>
        <v>0</v>
      </c>
      <c r="BG130" s="88">
        <f>SUMIFS(QC_Status!$W$13:$W$898,QC_Status!$E$13:$E$898,AQ130,QC_Status!$L$13:$L$898,$BG$1,QC_Status!$M$13:$M$898,$AP$120)</f>
        <v>0</v>
      </c>
      <c r="BH130" s="88">
        <f>SUMIFS(QC_Status!$V$13:$V$898,QC_Status!$E$13:$E$898,AQ130,QC_Status!$L$13:$L$898,$BG$1,QC_Status!$M$13:$M$898,$AP$120)</f>
        <v>0</v>
      </c>
      <c r="BI130" s="87">
        <f t="shared" si="172"/>
        <v>0</v>
      </c>
      <c r="BJ130" s="89">
        <f>COUNTIFS(QC_Status!$T$13:$T$898,$BJ$2,QC_Status!$L$13:$L$898,$BG$1,QC_Status!$E$13:$E$898,'quality analyst analysis'!AQ130,QC_Status!$M$13:$M$898,$AP$120)</f>
        <v>0</v>
      </c>
      <c r="BK130" s="87">
        <f t="shared" si="177"/>
        <v>0</v>
      </c>
      <c r="BL130" s="89">
        <f>COUNTIFS(QC_Status!$T$13:$T$898,$BL$2,QC_Status!$L$13:$L$898,$BG$1,QC_Status!$E$13:$E$898,'quality analyst analysis'!AQ130,QC_Status!$M$13:$M$898,$AP$120)</f>
        <v>0</v>
      </c>
      <c r="BM130" s="87">
        <f t="shared" si="178"/>
        <v>0</v>
      </c>
      <c r="BN130" s="90">
        <f>SUMIFS('2D_LOG'!$BE$3:$BE$898,'2D_LOG'!$E$3:$E$898,AQ130,'2D_LOG'!$F$3:$F$898,$BG$1,'2D_LOG'!$G$3:$G$898,$AP$120)</f>
        <v>0</v>
      </c>
      <c r="BO130" s="90">
        <f>SUMIFS('2D_LOG'!$BF$3:$BF$898,'2D_LOG'!$E$3:$E$898,AQ130,'2D_LOG'!$F$3:$F$898,$BG$1,'2D_LOG'!$G$3:$G$898,$AP$120)</f>
        <v>0</v>
      </c>
      <c r="BP130" s="89">
        <f t="shared" si="179"/>
        <v>0</v>
      </c>
      <c r="BQ130" s="440">
        <f>SUMIFS(QC_Status!AO13:AO874,QC_Status!E13:E874,Standards!B26,QC_Status!M13:M874,Standards!G9)</f>
        <v>0</v>
      </c>
      <c r="BR130" s="86" t="str">
        <f>IF(AS130=0," ",IF(Standards!Q136=" ",Standards!P136,))</f>
        <v xml:space="preserve"> </v>
      </c>
      <c r="BS130" s="86" t="str">
        <f>IF(BE130=0," ",IF(Standards!S136=" ",Standards!R136,))</f>
        <v xml:space="preserve"> </v>
      </c>
    </row>
    <row r="131" spans="40:73" x14ac:dyDescent="0.2">
      <c r="AN131" s="86">
        <v>10</v>
      </c>
      <c r="AO131" s="440">
        <f>QC_Status!E8</f>
        <v>2913</v>
      </c>
      <c r="AP131" s="308">
        <f>QC_Status!F8</f>
        <v>1</v>
      </c>
      <c r="AQ131" s="308">
        <f>'Er. Cd-Er. Cnt'!D29</f>
        <v>10</v>
      </c>
      <c r="AR131" s="86">
        <f>COUNTIFS(QC_Status!$E$13:$E$898,AQ131,QC_Status!$H$13:$H$898,"C")</f>
        <v>0</v>
      </c>
      <c r="AS131" s="86">
        <f>COUNTIFS(QC_Status!$E$13:$E$898,AQ131,QC_Status!$L$13:$L$898,"PQC",QC_Status!$M$13:$M$898,'quality analyst analysis'!$AP$120)</f>
        <v>0</v>
      </c>
      <c r="AT131" s="87">
        <f t="shared" si="180"/>
        <v>0</v>
      </c>
      <c r="AU131" s="88">
        <f>SUMIFS(QC_Status!$W$13:$W$898,QC_Status!$E$13:$E$898,AQ131,QC_Status!$L$13:$L$898,$AT$1,QC_Status!$M$13:$M$898,$AP$120)</f>
        <v>0</v>
      </c>
      <c r="AV131" s="88">
        <f>SUMIFS(QC_Status!$V$13:$V$898,QC_Status!$E$13:$E$898,AQ131,QC_Status!$L$13:$L$898,$AT$1,QC_Status!$M$13:$M$898,$AP$120)</f>
        <v>0</v>
      </c>
      <c r="AW131" s="87">
        <f t="shared" si="173"/>
        <v>0</v>
      </c>
      <c r="AX131" s="89">
        <f>COUNTIFS(QC_Status!$T$13:$T$898,$AX$2,QC_Status!$L$13:$L$898,$AT$1,QC_Status!$E$13:$E$898,'quality analyst analysis'!AQ131,QC_Status!$M$13:$M$898,$AP$120)</f>
        <v>0</v>
      </c>
      <c r="AY131" s="87">
        <f t="shared" si="181"/>
        <v>0</v>
      </c>
      <c r="AZ131" s="89">
        <f>COUNTIFS(QC_Status!$T$13:$T$898,$AZ$2,QC_Status!$L$13:$L$898,$AT$1,QC_Status!$E$13:$E$898,'quality analyst analysis'!AQ131,QC_Status!$M$13:$M$898,$AP$120)</f>
        <v>0</v>
      </c>
      <c r="BA131" s="87">
        <f t="shared" si="174"/>
        <v>0</v>
      </c>
      <c r="BB131" s="90">
        <f>SUMIFS('2D_LOG'!$BE$3:$BE$898,'2D_LOG'!$E$3:$E$898,AQ131,'2D_LOG'!$F$3:$F$898,$AT$1,'2D_LOG'!$G$3:$G$898,$AP$120)</f>
        <v>0</v>
      </c>
      <c r="BC131" s="90">
        <f>SUMIFS('2D_LOG'!$BF$3:$BF$898,'2D_LOG'!$E$3:$E$898,AQ131,'2D_LOG'!$F$3:$F$898,$AT$1,'2D_LOG'!$G$3:$G$898,$AP$120)</f>
        <v>0</v>
      </c>
      <c r="BD131" s="89">
        <f t="shared" si="175"/>
        <v>0</v>
      </c>
      <c r="BE131" s="86">
        <f>COUNTIFS(QC_Status!$E$13:$E$898,AQ131,QC_Status!$L$13:$L$898,$BG$1,QC_Status!$M$13:$M$898,'quality analyst analysis'!$AP$120)</f>
        <v>0</v>
      </c>
      <c r="BF131" s="87">
        <f t="shared" si="176"/>
        <v>0</v>
      </c>
      <c r="BG131" s="88">
        <f>SUMIFS(QC_Status!$W$13:$W$898,QC_Status!$E$13:$E$898,AQ131,QC_Status!$L$13:$L$898,$BG$1,QC_Status!$M$13:$M$898,$AP$120)</f>
        <v>0</v>
      </c>
      <c r="BH131" s="88">
        <f>SUMIFS(QC_Status!$V$13:$V$898,QC_Status!$E$13:$E$898,AQ131,QC_Status!$L$13:$L$898,$BG$1,QC_Status!$M$13:$M$898,$AP$120)</f>
        <v>0</v>
      </c>
      <c r="BI131" s="87">
        <f t="shared" si="172"/>
        <v>0</v>
      </c>
      <c r="BJ131" s="89">
        <f>COUNTIFS(QC_Status!$T$13:$T$898,$BJ$2,QC_Status!$L$13:$L$898,$BG$1,QC_Status!$E$13:$E$898,'quality analyst analysis'!AQ131,QC_Status!$M$13:$M$898,$AP$120)</f>
        <v>0</v>
      </c>
      <c r="BK131" s="87">
        <f t="shared" si="177"/>
        <v>0</v>
      </c>
      <c r="BL131" s="89">
        <f>COUNTIFS(QC_Status!$T$13:$T$898,$BL$2,QC_Status!$L$13:$L$898,$BG$1,QC_Status!$E$13:$E$898,'quality analyst analysis'!AQ131,QC_Status!$M$13:$M$898,$AP$120)</f>
        <v>0</v>
      </c>
      <c r="BM131" s="87">
        <f t="shared" si="178"/>
        <v>0</v>
      </c>
      <c r="BN131" s="90">
        <f>SUMIFS('2D_LOG'!$BE$3:$BE$898,'2D_LOG'!$E$3:$E$898,AQ131,'2D_LOG'!$F$3:$F$898,$BG$1,'2D_LOG'!$G$3:$G$898,$AP$120)</f>
        <v>0</v>
      </c>
      <c r="BO131" s="90">
        <f>SUMIFS('2D_LOG'!$BF$3:$BF$898,'2D_LOG'!$E$3:$E$898,AQ131,'2D_LOG'!$F$3:$F$898,$BG$1,'2D_LOG'!$G$3:$G$898,$AP$120)</f>
        <v>0</v>
      </c>
      <c r="BP131" s="89">
        <f t="shared" si="179"/>
        <v>0</v>
      </c>
      <c r="BQ131" s="440">
        <f>SUMIFS(QC_Status!AO13:AO875,QC_Status!E13:E875,Standards!B27,QC_Status!M13:M875,Standards!G9)</f>
        <v>0</v>
      </c>
      <c r="BR131" s="86" t="str">
        <f>IF(AS131=0," ",IF(Standards!Q137=" ",Standards!P137,))</f>
        <v xml:space="preserve"> </v>
      </c>
      <c r="BS131" s="86" t="str">
        <f>IF(BE131=0," ",IF(Standards!S137=" ",Standards!R137,))</f>
        <v xml:space="preserve"> </v>
      </c>
    </row>
    <row r="132" spans="40:73" x14ac:dyDescent="0.2">
      <c r="AN132" s="86">
        <v>11</v>
      </c>
      <c r="AO132" s="440">
        <f>QC_Status!E8</f>
        <v>2913</v>
      </c>
      <c r="AP132" s="308">
        <f>QC_Status!F8</f>
        <v>1</v>
      </c>
      <c r="AQ132" s="308">
        <f>'Er. Cd-Er. Cnt'!D30</f>
        <v>11</v>
      </c>
      <c r="AR132" s="86">
        <f>COUNTIFS(QC_Status!$E$13:$E$898,AQ132,QC_Status!$H$13:$H$898,"C")</f>
        <v>0</v>
      </c>
      <c r="AS132" s="86">
        <f>COUNTIFS(QC_Status!$E$13:$E$898,AQ132,QC_Status!$L$13:$L$898,"PQC",QC_Status!$M$13:$M$898,'quality analyst analysis'!$AP$120)</f>
        <v>0</v>
      </c>
      <c r="AT132" s="87">
        <f t="shared" si="180"/>
        <v>0</v>
      </c>
      <c r="AU132" s="88">
        <f>SUMIFS(QC_Status!$W$13:$W$898,QC_Status!$E$13:$E$898,AQ132,QC_Status!$L$13:$L$898,$AT$1,QC_Status!$M$13:$M$898,$AP$120)</f>
        <v>0</v>
      </c>
      <c r="AV132" s="88">
        <f>SUMIFS(QC_Status!$V$13:$V$898,QC_Status!$E$13:$E$898,AQ132,QC_Status!$L$13:$L$898,$AT$1,QC_Status!$M$13:$M$898,$AP$120)</f>
        <v>0</v>
      </c>
      <c r="AW132" s="87">
        <f t="shared" si="173"/>
        <v>0</v>
      </c>
      <c r="AX132" s="89">
        <f>COUNTIFS(QC_Status!$T$13:$T$898,$AX$2,QC_Status!$L$13:$L$898,$AT$1,QC_Status!$E$13:$E$898,'quality analyst analysis'!AQ132,QC_Status!$M$13:$M$898,$AP$120)</f>
        <v>0</v>
      </c>
      <c r="AY132" s="87">
        <f t="shared" si="181"/>
        <v>0</v>
      </c>
      <c r="AZ132" s="89">
        <f>COUNTIFS(QC_Status!$T$13:$T$898,$AZ$2,QC_Status!$L$13:$L$898,$AT$1,QC_Status!$E$13:$E$898,'quality analyst analysis'!AQ132,QC_Status!$M$13:$M$898,$AP$120)</f>
        <v>0</v>
      </c>
      <c r="BA132" s="87">
        <f t="shared" si="174"/>
        <v>0</v>
      </c>
      <c r="BB132" s="90">
        <f>SUMIFS('2D_LOG'!$BE$3:$BE$898,'2D_LOG'!$E$3:$E$898,AQ132,'2D_LOG'!$F$3:$F$898,$AT$1,'2D_LOG'!$G$3:$G$898,$AP$120)</f>
        <v>0</v>
      </c>
      <c r="BC132" s="90">
        <f>SUMIFS('2D_LOG'!$BF$3:$BF$898,'2D_LOG'!$E$3:$E$898,AQ132,'2D_LOG'!$F$3:$F$898,$AT$1,'2D_LOG'!$G$3:$G$898,$AP$120)</f>
        <v>0</v>
      </c>
      <c r="BD132" s="89">
        <f t="shared" si="175"/>
        <v>0</v>
      </c>
      <c r="BE132" s="86">
        <f>COUNTIFS(QC_Status!$E$13:$E$898,AQ132,QC_Status!$L$13:$L$898,$BG$1,QC_Status!$M$13:$M$898,'quality analyst analysis'!$AP$120)</f>
        <v>0</v>
      </c>
      <c r="BF132" s="87">
        <f t="shared" si="176"/>
        <v>0</v>
      </c>
      <c r="BG132" s="88">
        <f>SUMIFS(QC_Status!$W$13:$W$898,QC_Status!$E$13:$E$898,AQ132,QC_Status!$L$13:$L$898,$BG$1,QC_Status!$M$13:$M$898,$AP$120)</f>
        <v>0</v>
      </c>
      <c r="BH132" s="88">
        <f>SUMIFS(QC_Status!$V$13:$V$898,QC_Status!$E$13:$E$898,AQ132,QC_Status!$L$13:$L$898,$BG$1,QC_Status!$M$13:$M$898,$AP$120)</f>
        <v>0</v>
      </c>
      <c r="BI132" s="87">
        <f t="shared" si="172"/>
        <v>0</v>
      </c>
      <c r="BJ132" s="89">
        <f>COUNTIFS(QC_Status!$T$13:$T$898,$BJ$2,QC_Status!$L$13:$L$898,$BG$1,QC_Status!$E$13:$E$898,'quality analyst analysis'!AQ132,QC_Status!$M$13:$M$898,$AP$120)</f>
        <v>0</v>
      </c>
      <c r="BK132" s="87">
        <f t="shared" si="177"/>
        <v>0</v>
      </c>
      <c r="BL132" s="89">
        <f>COUNTIFS(QC_Status!$T$13:$T$898,$BL$2,QC_Status!$L$13:$L$898,$BG$1,QC_Status!$E$13:$E$898,'quality analyst analysis'!AQ132,QC_Status!$M$13:$M$898,$AP$120)</f>
        <v>0</v>
      </c>
      <c r="BM132" s="87">
        <f t="shared" si="178"/>
        <v>0</v>
      </c>
      <c r="BN132" s="90">
        <f>SUMIFS('2D_LOG'!$BE$3:$BE$898,'2D_LOG'!$E$3:$E$898,AQ132,'2D_LOG'!$F$3:$F$898,$BG$1,'2D_LOG'!$G$3:$G$898,$AP$120)</f>
        <v>0</v>
      </c>
      <c r="BO132" s="90">
        <f>SUMIFS('2D_LOG'!$BF$3:$BF$898,'2D_LOG'!$E$3:$E$898,AQ132,'2D_LOG'!$F$3:$F$898,$BG$1,'2D_LOG'!$G$3:$G$898,$AP$120)</f>
        <v>0</v>
      </c>
      <c r="BP132" s="89">
        <f t="shared" si="179"/>
        <v>0</v>
      </c>
      <c r="BQ132" s="440">
        <f>SUMIFS(QC_Status!AO13:AO876,QC_Status!E13:E876,Standards!B28,QC_Status!M13:M876,Standards!G9)</f>
        <v>0</v>
      </c>
      <c r="BR132" s="86" t="str">
        <f>IF(AS132=0," ",IF(Standards!Q138=" ",Standards!P138,))</f>
        <v xml:space="preserve"> </v>
      </c>
      <c r="BS132" s="86" t="str">
        <f>IF(BE132=0," ",IF(Standards!S138=" ",Standards!R138,))</f>
        <v xml:space="preserve"> </v>
      </c>
    </row>
    <row r="133" spans="40:73" ht="13.5" thickBot="1" x14ac:dyDescent="0.25">
      <c r="AN133" s="86">
        <v>12</v>
      </c>
      <c r="AO133" s="440">
        <f>QC_Status!E8</f>
        <v>2913</v>
      </c>
      <c r="AP133" s="308">
        <f>QC_Status!F8</f>
        <v>1</v>
      </c>
      <c r="AQ133" s="308">
        <f>'Er. Cd-Er. Cnt'!D31</f>
        <v>12</v>
      </c>
      <c r="AR133" s="86">
        <f>COUNTIFS(QC_Status!$E$13:$E$898,AQ133,QC_Status!$H$13:$H$898,"C")</f>
        <v>0</v>
      </c>
      <c r="AS133" s="86">
        <f>COUNTIFS(QC_Status!$E$13:$E$898,AQ133,QC_Status!$L$13:$L$898,"PQC",QC_Status!$M$13:$M$898,'quality analyst analysis'!$AP$120)</f>
        <v>0</v>
      </c>
      <c r="AT133" s="87">
        <f t="shared" si="180"/>
        <v>0</v>
      </c>
      <c r="AU133" s="88">
        <f>SUMIFS(QC_Status!$W$13:$W$898,QC_Status!$E$13:$E$898,AQ133,QC_Status!$L$13:$L$898,$AT$1,QC_Status!$M$13:$M$898,$AP$120)</f>
        <v>0</v>
      </c>
      <c r="AV133" s="88">
        <f>SUMIFS(QC_Status!$V$13:$V$898,QC_Status!$E$13:$E$898,AQ133,QC_Status!$L$13:$L$898,$AT$1,QC_Status!$M$13:$M$898,$AP$120)</f>
        <v>0</v>
      </c>
      <c r="AW133" s="87">
        <f t="shared" si="173"/>
        <v>0</v>
      </c>
      <c r="AX133" s="89">
        <f>COUNTIFS(QC_Status!$T$13:$T$898,$AX$2,QC_Status!$L$13:$L$898,$AT$1,QC_Status!$E$13:$E$898,'quality analyst analysis'!AQ133,QC_Status!$M$13:$M$898,$AP$120)</f>
        <v>0</v>
      </c>
      <c r="AY133" s="87">
        <f t="shared" si="181"/>
        <v>0</v>
      </c>
      <c r="AZ133" s="89">
        <f>COUNTIFS(QC_Status!$T$13:$T$898,$AZ$2,QC_Status!$L$13:$L$898,$AT$1,QC_Status!$E$13:$E$898,'quality analyst analysis'!AQ133,QC_Status!$M$13:$M$898,$AP$120)</f>
        <v>0</v>
      </c>
      <c r="BA133" s="87">
        <f t="shared" si="174"/>
        <v>0</v>
      </c>
      <c r="BB133" s="90">
        <f>SUMIFS('2D_LOG'!$BE$3:$BE$898,'2D_LOG'!$E$3:$E$898,AQ133,'2D_LOG'!$F$3:$F$898,$AT$1,'2D_LOG'!$G$3:$G$898,$AP$120)</f>
        <v>0</v>
      </c>
      <c r="BC133" s="90">
        <f>SUMIFS('2D_LOG'!$BF$3:$BF$898,'2D_LOG'!$E$3:$E$898,AQ133,'2D_LOG'!$F$3:$F$898,$AT$1,'2D_LOG'!$G$3:$G$898,$AP$120)</f>
        <v>0</v>
      </c>
      <c r="BD133" s="89">
        <f t="shared" si="175"/>
        <v>0</v>
      </c>
      <c r="BE133" s="86">
        <f>COUNTIFS(QC_Status!$E$13:$E$898,AQ133,QC_Status!$L$13:$L$898,$BG$1,QC_Status!$M$13:$M$898,'quality analyst analysis'!$AP$120)</f>
        <v>0</v>
      </c>
      <c r="BF133" s="87">
        <f t="shared" si="176"/>
        <v>0</v>
      </c>
      <c r="BG133" s="88">
        <f>SUMIFS(QC_Status!$W$13:$W$898,QC_Status!$E$13:$E$898,AQ133,QC_Status!$L$13:$L$898,$BG$1,QC_Status!$M$13:$M$898,$AP$120)</f>
        <v>0</v>
      </c>
      <c r="BH133" s="88">
        <f>SUMIFS(QC_Status!$V$13:$V$898,QC_Status!$E$13:$E$898,AQ133,QC_Status!$L$13:$L$898,$BG$1,QC_Status!$M$13:$M$898,$AP$120)</f>
        <v>0</v>
      </c>
      <c r="BI133" s="87">
        <f t="shared" si="172"/>
        <v>0</v>
      </c>
      <c r="BJ133" s="89">
        <f>COUNTIFS(QC_Status!$T$13:$T$898,$BJ$2,QC_Status!$L$13:$L$898,$BG$1,QC_Status!$E$13:$E$898,'quality analyst analysis'!AQ133,QC_Status!$M$13:$M$898,$AP$120)</f>
        <v>0</v>
      </c>
      <c r="BK133" s="87">
        <f t="shared" si="177"/>
        <v>0</v>
      </c>
      <c r="BL133" s="89">
        <f>COUNTIFS(QC_Status!$T$13:$T$898,$BL$2,QC_Status!$L$13:$L$898,$BG$1,QC_Status!$E$13:$E$898,'quality analyst analysis'!AQ133,QC_Status!$M$13:$M$898,$AP$120)</f>
        <v>0</v>
      </c>
      <c r="BM133" s="87">
        <f t="shared" si="178"/>
        <v>0</v>
      </c>
      <c r="BN133" s="90">
        <f>SUMIFS('2D_LOG'!$BE$3:$BE$898,'2D_LOG'!$E$3:$E$898,AQ133,'2D_LOG'!$F$3:$F$898,$BG$1,'2D_LOG'!$G$3:$G$898,$AP$120)</f>
        <v>0</v>
      </c>
      <c r="BO133" s="90">
        <f>SUMIFS('2D_LOG'!$BF$3:$BF$898,'2D_LOG'!$E$3:$E$898,AQ133,'2D_LOG'!$F$3:$F$898,$BG$1,'2D_LOG'!$G$3:$G$898,$AP$120)</f>
        <v>0</v>
      </c>
      <c r="BP133" s="89">
        <f t="shared" si="179"/>
        <v>0</v>
      </c>
      <c r="BQ133" s="440">
        <f>SUMIFS(QC_Status!AO13:AO877,QC_Status!E13:E877,Standards!B29,QC_Status!M13:M877,Standards!G9)</f>
        <v>0</v>
      </c>
      <c r="BR133" s="86" t="str">
        <f>IF(AS133=0," ",IF(Standards!Q139=" ",Standards!P139,))</f>
        <v xml:space="preserve"> </v>
      </c>
      <c r="BS133" s="86" t="str">
        <f>IF(BE133=0," ",IF(Standards!S139=" ",Standards!R139,))</f>
        <v xml:space="preserve"> </v>
      </c>
    </row>
    <row r="134" spans="40:73" ht="13.5" thickBot="1" x14ac:dyDescent="0.25">
      <c r="AN134" s="26"/>
      <c r="AP134" s="26"/>
      <c r="AQ134" s="26"/>
      <c r="AR134" s="93">
        <f>SUM(AR122:AR133)</f>
        <v>37</v>
      </c>
      <c r="AS134" s="93">
        <f>SUM(AS122:AS133)</f>
        <v>0</v>
      </c>
      <c r="AT134" s="140">
        <f>IF(AS134&gt;0,AS134/AR134,"0"%)</f>
        <v>0</v>
      </c>
      <c r="AU134" s="96">
        <f>SUM(AU122:AU133)</f>
        <v>0</v>
      </c>
      <c r="AV134" s="96">
        <f>SUM(AV122:AV133)</f>
        <v>0</v>
      </c>
      <c r="AW134" s="269">
        <f t="shared" si="173"/>
        <v>0</v>
      </c>
      <c r="AX134" s="139">
        <f>SUM(AX122:AX133)</f>
        <v>0</v>
      </c>
      <c r="AY134" s="269">
        <f>IF(AS134&gt;0,AX134/AR134,0%)</f>
        <v>0</v>
      </c>
      <c r="AZ134" s="139">
        <f>SUM(AZ122:AZ133)</f>
        <v>0</v>
      </c>
      <c r="BA134" s="269">
        <f t="shared" si="174"/>
        <v>0</v>
      </c>
      <c r="BB134" s="92">
        <f>SUM(BB122:BB133)</f>
        <v>0</v>
      </c>
      <c r="BC134" s="92">
        <f>SUM(BC122:BC133)</f>
        <v>0</v>
      </c>
      <c r="BD134" s="93">
        <f>SUM(BD122:BD133)</f>
        <v>0</v>
      </c>
      <c r="BE134" s="93">
        <f>SUM(BE122:BE133)</f>
        <v>0</v>
      </c>
      <c r="BF134" s="484">
        <f t="shared" ref="BF134" si="182">SUM(BF122:BF133)</f>
        <v>0</v>
      </c>
      <c r="BG134" s="93">
        <f t="shared" ref="BG134" si="183">SUM(BG122:BG133)</f>
        <v>0</v>
      </c>
      <c r="BH134" s="93">
        <f t="shared" ref="BH134" si="184">SUM(BH122:BH133)</f>
        <v>0</v>
      </c>
      <c r="BI134" s="484">
        <f t="shared" ref="BI134" si="185">SUM(BI122:BI133)</f>
        <v>0</v>
      </c>
      <c r="BJ134" s="93">
        <f t="shared" ref="BJ134" si="186">SUM(BJ122:BJ133)</f>
        <v>0</v>
      </c>
      <c r="BK134" s="484">
        <f t="shared" ref="BK134" si="187">SUM(BK122:BK133)</f>
        <v>0</v>
      </c>
      <c r="BL134" s="93">
        <f t="shared" ref="BL134" si="188">SUM(BL122:BL133)</f>
        <v>0</v>
      </c>
      <c r="BM134" s="484">
        <f t="shared" ref="BM134" si="189">SUM(BM122:BM133)</f>
        <v>0</v>
      </c>
      <c r="BN134" s="93">
        <f t="shared" ref="BN134" si="190">SUM(BN122:BN133)</f>
        <v>0</v>
      </c>
      <c r="BO134" s="93">
        <f t="shared" ref="BO134" si="191">SUM(BO122:BO133)</f>
        <v>0</v>
      </c>
      <c r="BP134" s="93">
        <f t="shared" ref="BP134" si="192">SUM(BP122:BP133)</f>
        <v>0</v>
      </c>
      <c r="BQ134" s="93">
        <f t="shared" ref="BQ134" si="193">SUM(BQ122:BQ133)</f>
        <v>0</v>
      </c>
      <c r="BR134" s="271" t="str">
        <f>IF(AS134=0," ",IF(AW134&lt;=20%,"Achieved",IF(AW134&gt;20%,"Not Achieved")))</f>
        <v xml:space="preserve"> </v>
      </c>
      <c r="BS134" s="270" t="str">
        <f>IF(BE134=0," ",IF(BI134&lt;=20%,"Achieved",IF(BI134&gt;20%,"Not Achieved")))</f>
        <v xml:space="preserve"> </v>
      </c>
    </row>
    <row r="135" spans="40:73" x14ac:dyDescent="0.2">
      <c r="AN135" s="16"/>
      <c r="AO135" s="16"/>
      <c r="AP135" s="382"/>
      <c r="AQ135" s="382"/>
      <c r="AR135" s="16"/>
      <c r="AS135" s="16"/>
      <c r="AT135" s="112"/>
      <c r="AU135" s="419"/>
      <c r="AV135" s="419"/>
      <c r="AW135" s="112"/>
      <c r="AX135" s="145"/>
      <c r="AY135" s="112"/>
      <c r="AZ135" s="145"/>
      <c r="BA135" s="112"/>
      <c r="BB135" s="420"/>
      <c r="BC135" s="420"/>
      <c r="BD135" s="145"/>
      <c r="BE135" s="16"/>
      <c r="BF135" s="112"/>
      <c r="BG135" s="419"/>
      <c r="BH135" s="419"/>
      <c r="BI135" s="112"/>
      <c r="BJ135" s="145"/>
      <c r="BK135" s="112"/>
      <c r="BL135" s="145"/>
      <c r="BM135" s="112"/>
      <c r="BN135" s="420"/>
      <c r="BO135" s="420"/>
      <c r="BP135" s="145"/>
      <c r="BQ135" s="420"/>
      <c r="BR135" s="16"/>
      <c r="BS135" s="16"/>
      <c r="BT135" s="144"/>
      <c r="BU135" s="144"/>
    </row>
    <row r="136" spans="40:73" ht="13.5" thickBot="1" x14ac:dyDescent="0.25">
      <c r="AN136" s="16"/>
      <c r="AO136" s="16"/>
      <c r="AP136" s="16"/>
      <c r="AQ136" s="16"/>
      <c r="AR136" s="422"/>
      <c r="AS136" s="422"/>
      <c r="AT136" s="423"/>
      <c r="AU136" s="424"/>
      <c r="AV136" s="424"/>
      <c r="AW136" s="423"/>
      <c r="AX136" s="425"/>
      <c r="AY136" s="112"/>
      <c r="AZ136" s="425"/>
      <c r="BA136" s="423"/>
      <c r="BB136" s="426"/>
      <c r="BC136" s="426"/>
      <c r="BD136" s="422"/>
      <c r="BE136" s="422"/>
      <c r="BF136" s="423"/>
      <c r="BG136" s="424"/>
      <c r="BH136" s="424"/>
      <c r="BI136" s="423"/>
      <c r="BJ136" s="425"/>
      <c r="BK136" s="423"/>
      <c r="BL136" s="425"/>
      <c r="BM136" s="423"/>
      <c r="BN136" s="426"/>
      <c r="BO136" s="426"/>
      <c r="BP136" s="422"/>
      <c r="BQ136" s="426"/>
      <c r="BR136" s="422"/>
      <c r="BS136" s="422"/>
      <c r="BT136" s="144"/>
      <c r="BU136" s="144"/>
    </row>
    <row r="137" spans="40:73" ht="13.5" thickBot="1" x14ac:dyDescent="0.25">
      <c r="AN137" s="49"/>
      <c r="AO137" s="392"/>
      <c r="AP137" s="521">
        <f>Standards!G10</f>
        <v>0</v>
      </c>
      <c r="AQ137" s="522"/>
      <c r="AR137" s="522"/>
      <c r="AS137" s="523"/>
      <c r="AT137" s="518" t="s">
        <v>4</v>
      </c>
      <c r="AU137" s="519"/>
      <c r="AV137" s="519"/>
      <c r="AW137" s="519"/>
      <c r="AX137" s="519"/>
      <c r="AY137" s="519"/>
      <c r="AZ137" s="519"/>
      <c r="BA137" s="519"/>
      <c r="BB137" s="519"/>
      <c r="BC137" s="519"/>
      <c r="BD137" s="519"/>
      <c r="BE137" s="519"/>
      <c r="BF137" s="520"/>
      <c r="BG137" s="527" t="s">
        <v>5</v>
      </c>
      <c r="BH137" s="528"/>
      <c r="BI137" s="528"/>
      <c r="BJ137" s="528"/>
      <c r="BK137" s="528"/>
      <c r="BL137" s="528"/>
      <c r="BM137" s="528"/>
      <c r="BN137" s="528"/>
      <c r="BO137" s="528"/>
      <c r="BP137" s="528"/>
      <c r="BQ137" s="528"/>
      <c r="BR137" s="528"/>
      <c r="BS137" s="528"/>
      <c r="BT137" s="528"/>
      <c r="BU137" s="529"/>
    </row>
    <row r="138" spans="40:73" ht="67.5" x14ac:dyDescent="0.2">
      <c r="AN138" s="102" t="s">
        <v>108</v>
      </c>
      <c r="AO138" s="439" t="s">
        <v>2</v>
      </c>
      <c r="AP138" s="103" t="s">
        <v>97</v>
      </c>
      <c r="AQ138" s="57" t="s">
        <v>98</v>
      </c>
      <c r="AR138" s="104" t="s">
        <v>101</v>
      </c>
      <c r="AS138" s="105" t="s">
        <v>102</v>
      </c>
      <c r="AT138" s="107" t="s">
        <v>103</v>
      </c>
      <c r="AU138" s="107" t="s">
        <v>104</v>
      </c>
      <c r="AV138" s="107" t="s">
        <v>105</v>
      </c>
      <c r="AW138" s="107" t="s">
        <v>103</v>
      </c>
      <c r="AX138" s="108" t="s">
        <v>16</v>
      </c>
      <c r="AY138" s="107" t="s">
        <v>103</v>
      </c>
      <c r="AZ138" s="109" t="s">
        <v>24</v>
      </c>
      <c r="BA138" s="107" t="s">
        <v>103</v>
      </c>
      <c r="BB138" s="107" t="s">
        <v>145</v>
      </c>
      <c r="BC138" s="107" t="s">
        <v>146</v>
      </c>
      <c r="BD138" s="110" t="s">
        <v>109</v>
      </c>
      <c r="BE138" s="345" t="s">
        <v>107</v>
      </c>
      <c r="BF138" s="310" t="s">
        <v>103</v>
      </c>
      <c r="BG138" s="347" t="s">
        <v>104</v>
      </c>
      <c r="BH138" s="347" t="s">
        <v>105</v>
      </c>
      <c r="BI138" s="347" t="s">
        <v>103</v>
      </c>
      <c r="BJ138" s="349" t="s">
        <v>16</v>
      </c>
      <c r="BK138" s="347" t="s">
        <v>103</v>
      </c>
      <c r="BL138" s="350" t="s">
        <v>24</v>
      </c>
      <c r="BM138" s="347" t="s">
        <v>103</v>
      </c>
      <c r="BN138" s="351" t="s">
        <v>145</v>
      </c>
      <c r="BO138" s="351" t="s">
        <v>147</v>
      </c>
      <c r="BP138" s="421" t="s">
        <v>109</v>
      </c>
      <c r="BQ138" s="205" t="s">
        <v>142</v>
      </c>
      <c r="BR138" s="205" t="s">
        <v>160</v>
      </c>
      <c r="BS138" s="205" t="s">
        <v>159</v>
      </c>
      <c r="BT138" s="50"/>
      <c r="BU138" s="50">
        <v>9</v>
      </c>
    </row>
    <row r="139" spans="40:73" x14ac:dyDescent="0.2">
      <c r="AN139" s="86">
        <v>1</v>
      </c>
      <c r="AO139" s="440">
        <f>QC_Status!E8</f>
        <v>2913</v>
      </c>
      <c r="AP139" s="308">
        <f>QC_Status!F8</f>
        <v>1</v>
      </c>
      <c r="AQ139" s="308">
        <f>'Er. Cd-Er. Cnt'!D20</f>
        <v>1</v>
      </c>
      <c r="AR139" s="86">
        <f>COUNTIFS(QC_Status!$E$13:$E$898,AQ139,QC_Status!$H$13:$H$898,"C")</f>
        <v>37</v>
      </c>
      <c r="AS139" s="86">
        <f>COUNTIFS(QC_Status!$E$13:$E$898,AQ139,QC_Status!$L$13:$L$898,"PQC",QC_Status!$M$13:$M$898,'quality analyst analysis'!$AP$137)</f>
        <v>0</v>
      </c>
      <c r="AT139" s="87">
        <f>IF(AS139&gt;0,AS139/AR139,0%)</f>
        <v>0</v>
      </c>
      <c r="AU139" s="88">
        <f>SUMIFS(QC_Status!$W$13:$W$898,QC_Status!$E$13:$E$898,AQ139,QC_Status!$L$13:$L$898,$AT$1,QC_Status!$M$13:$M$898,$AP$137)</f>
        <v>0</v>
      </c>
      <c r="AV139" s="88">
        <f>SUMIFS(QC_Status!$V$13:$V$898,QC_Status!$E$13:$E$898,AQ139,QC_Status!$L$13:$L$898,$AT$1,QC_Status!$M$13:$M$898,$AP$137)</f>
        <v>0</v>
      </c>
      <c r="AW139" s="87">
        <f>IF(AU139&gt;0,1-(AU139/AV139),0%)</f>
        <v>0</v>
      </c>
      <c r="AX139" s="89">
        <f>COUNTIFS(QC_Status!$T$13:$T$898,$AX$2,QC_Status!$L$13:$L$898,$AT$1,QC_Status!$E$13:$E$898,'quality analyst analysis'!AQ139,QC_Status!$M$13:$M$898,$AP$137)</f>
        <v>0</v>
      </c>
      <c r="AY139" s="87">
        <f>IF(AS139&gt;0,AX139/AR139,0%)</f>
        <v>0</v>
      </c>
      <c r="AZ139" s="89">
        <f>COUNTIFS(QC_Status!$T$13:$T$898,$AZ$2,QC_Status!$L$13:$L$898,$AT$1,QC_Status!$E$13:$E$898,'quality analyst analysis'!AQ139,QC_Status!$M$13:$M$898,$AP$137)</f>
        <v>0</v>
      </c>
      <c r="BA139" s="87">
        <f>IF(AS139&gt;0,AZ139/AR139,0%)</f>
        <v>0</v>
      </c>
      <c r="BB139" s="90">
        <f>SUMIFS('2D_LOG'!$BE$3:$BE$898,'2D_LOG'!$E$3:$E$898,AQ139,'2D_LOG'!$F$3:$F$898,$AT$1,'2D_LOG'!$G$3:$G$898,$AP$137)</f>
        <v>0</v>
      </c>
      <c r="BC139" s="90">
        <f>SUMIFS('2D_LOG'!$BF$3:$BF$898,'2D_LOG'!$E$3:$E$898,AQ139,'2D_LOG'!$F$3:$F$898,$AT$1,'2D_LOG'!$G$3:$G$898,$AP$137)</f>
        <v>0</v>
      </c>
      <c r="BD139" s="89">
        <f>SUM(BB139:BC139)</f>
        <v>0</v>
      </c>
      <c r="BE139" s="86">
        <f>COUNTIFS(QC_Status!$E$13:$E$898,AQ139,QC_Status!$L$13:$L$898,$BG$1,QC_Status!$M$13:$M$898,'quality analyst analysis'!$AP$137)</f>
        <v>0</v>
      </c>
      <c r="BF139" s="87">
        <f>IF(BE139&gt;0,BE139/AR139,0%)</f>
        <v>0</v>
      </c>
      <c r="BG139" s="88">
        <f>SUMIFS(QC_Status!$W$13:$W$898,QC_Status!$E$13:$E$898,AQ139,QC_Status!$L$13:$L$898,$BG$1,QC_Status!$M$13:$M$898,$AP$137)</f>
        <v>0</v>
      </c>
      <c r="BH139" s="88">
        <f>SUMIFS(QC_Status!$V$13:$V$898,QC_Status!$E$13:$E$898,AQ139,QC_Status!$L$13:$L$898,$BG$1,QC_Status!$M$13:$M$898,$AP$137)</f>
        <v>0</v>
      </c>
      <c r="BI139" s="87">
        <f t="shared" ref="BI139:BI150" si="194">IF(BG139&gt;0,1-(BG139/BH139),0%)</f>
        <v>0</v>
      </c>
      <c r="BJ139" s="89">
        <f>COUNTIFS(QC_Status!$T$13:$T$898,$BJ$2,QC_Status!$L$13:$L$898,$BG$1,QC_Status!$E$13:$E$898,'quality analyst analysis'!AQ139,QC_Status!$M$13:$M$898,$AP$137)</f>
        <v>0</v>
      </c>
      <c r="BK139" s="87">
        <f>IF(BE139&gt;0,BJ139/AR139,0%)</f>
        <v>0</v>
      </c>
      <c r="BL139" s="89">
        <f>COUNTIFS(QC_Status!$T$13:$T$898,$BL$2,QC_Status!$L$13:$L$898,$BG$1,QC_Status!$E$13:$E$898,'quality analyst analysis'!AQ139,QC_Status!$M$13:$M$898,$AP$137)</f>
        <v>0</v>
      </c>
      <c r="BM139" s="87">
        <f>IF(BE139&gt;0,BL139/AR139,0%)</f>
        <v>0</v>
      </c>
      <c r="BN139" s="90">
        <f>SUMIFS('2D_LOG'!$BE$3:$BE$898,'2D_LOG'!$E$3:$E$898,AQ139,'2D_LOG'!$F$3:$F$898,$BG$1,'2D_LOG'!$G$3:$G$898,$AP$137)</f>
        <v>0</v>
      </c>
      <c r="BO139" s="90">
        <f>SUMIFS('2D_LOG'!$BF$3:$BF$898,'2D_LOG'!$E$3:$E$898,AQ139,'2D_LOG'!$F$3:$F$898,$BG$1,'2D_LOG'!$G$3:$G$898,$AP$137)</f>
        <v>0</v>
      </c>
      <c r="BP139" s="89">
        <f>SUM(BN139:BO139)</f>
        <v>0</v>
      </c>
      <c r="BQ139" s="440">
        <f>SUMIFS(QC_Status!AO13:AO872,QC_Status!E13:E872,Standards!B18,QC_Status!M13:M872,Standards!G10)</f>
        <v>0</v>
      </c>
      <c r="BR139" s="86" t="str">
        <f>IF(AS139=0," ",IF(Standards!Q142=" ",Standards!P142,))</f>
        <v xml:space="preserve"> </v>
      </c>
      <c r="BS139" s="86" t="str">
        <f>IF(BE139=0," ",IF(Standards!S142=" ",Standards!R142,))</f>
        <v xml:space="preserve"> </v>
      </c>
    </row>
    <row r="140" spans="40:73" x14ac:dyDescent="0.2">
      <c r="AN140" s="86">
        <v>2</v>
      </c>
      <c r="AO140" s="440">
        <f>QC_Status!E8</f>
        <v>2913</v>
      </c>
      <c r="AP140" s="308">
        <f>QC_Status!F8</f>
        <v>1</v>
      </c>
      <c r="AQ140" s="308">
        <f>'Er. Cd-Er. Cnt'!D21</f>
        <v>2</v>
      </c>
      <c r="AR140" s="86">
        <f>COUNTIFS(QC_Status!$E$13:$E$898,AQ140,QC_Status!$H$13:$H$898,"C")</f>
        <v>0</v>
      </c>
      <c r="AS140" s="86">
        <f>COUNTIFS(QC_Status!$E$13:$E$898,AQ140,QC_Status!$L$13:$L$898,"PQC",QC_Status!$M$13:$M$898,'quality analyst analysis'!$AP$137)</f>
        <v>0</v>
      </c>
      <c r="AT140" s="87">
        <f>IF(AS140&gt;0,AS140/AR140,0%)</f>
        <v>0</v>
      </c>
      <c r="AU140" s="88">
        <f>SUMIFS(QC_Status!$W$13:$W$898,QC_Status!$E$13:$E$898,AQ140,QC_Status!$L$13:$L$898,$AT$1,QC_Status!$M$13:$M$898,$AP$137)</f>
        <v>0</v>
      </c>
      <c r="AV140" s="88">
        <f>SUMIFS(QC_Status!$V$13:$V$898,QC_Status!$E$13:$E$898,AQ140,QC_Status!$L$13:$L$898,$AT$1,QC_Status!$M$13:$M$898,$AP$137)</f>
        <v>0</v>
      </c>
      <c r="AW140" s="87">
        <f t="shared" ref="AW140:AW151" si="195">IF(AU140&gt;0,1-(AU140/AV140),0%)</f>
        <v>0</v>
      </c>
      <c r="AX140" s="89">
        <f>COUNTIFS(QC_Status!$T$13:$T$898,$AX$2,QC_Status!$L$13:$L$898,$AT$1,QC_Status!$E$13:$E$898,'quality analyst analysis'!AQ140,QC_Status!$M$13:$M$898,$AP$137)</f>
        <v>0</v>
      </c>
      <c r="AY140" s="87">
        <f>IF(AS140&gt;0,AX140/AR140,0%)</f>
        <v>0</v>
      </c>
      <c r="AZ140" s="89">
        <f>COUNTIFS(QC_Status!$T$13:$T$898,$AZ$2,QC_Status!$L$13:$L$898,$AT$1,QC_Status!$E$13:$E$898,'quality analyst analysis'!AQ140,QC_Status!$M$13:$M$898,$AP$137)</f>
        <v>0</v>
      </c>
      <c r="BA140" s="87">
        <f t="shared" ref="BA140:BA151" si="196">IF(AS140&gt;0,AZ140/AR140,0%)</f>
        <v>0</v>
      </c>
      <c r="BB140" s="90">
        <f>SUMIFS('2D_LOG'!$BE$3:$BE$898,'2D_LOG'!$E$3:$E$898,AQ140,'2D_LOG'!$F$3:$F$898,$AT$1,'2D_LOG'!$G$3:$G$898,$AP$137)</f>
        <v>0</v>
      </c>
      <c r="BC140" s="90">
        <f>SUMIFS('2D_LOG'!$BF$3:$BF$898,'2D_LOG'!$E$3:$E$898,AQ140,'2D_LOG'!$F$3:$F$898,$AT$1,'2D_LOG'!$G$3:$G$898,$AP$137)</f>
        <v>0</v>
      </c>
      <c r="BD140" s="89">
        <f t="shared" ref="BD140:BD150" si="197">SUM(BB140:BC140)</f>
        <v>0</v>
      </c>
      <c r="BE140" s="86">
        <f>COUNTIFS(QC_Status!$E$13:$E$898,AQ140,QC_Status!$L$13:$L$898,$BG$1,QC_Status!$M$13:$M$898,'quality analyst analysis'!$AP$137)</f>
        <v>0</v>
      </c>
      <c r="BF140" s="87">
        <f t="shared" ref="BF140:BF150" si="198">IF(BE140&gt;0,BE140/AR140,0%)</f>
        <v>0</v>
      </c>
      <c r="BG140" s="88">
        <f>SUMIFS(QC_Status!$W$13:$W$898,QC_Status!$E$13:$E$898,AQ140,QC_Status!$L$13:$L$898,$BG$1,QC_Status!$M$13:$M$898,$AP$137)</f>
        <v>0</v>
      </c>
      <c r="BH140" s="88">
        <f>SUMIFS(QC_Status!$V$13:$V$898,QC_Status!$E$13:$E$898,AQ140,QC_Status!$L$13:$L$898,$BG$1,QC_Status!$M$13:$M$898,$AP$137)</f>
        <v>0</v>
      </c>
      <c r="BI140" s="87">
        <f t="shared" si="194"/>
        <v>0</v>
      </c>
      <c r="BJ140" s="89">
        <f>COUNTIFS(QC_Status!$T$13:$T$898,$BJ$2,QC_Status!$L$13:$L$898,$BG$1,QC_Status!$E$13:$E$898,'quality analyst analysis'!AQ140,QC_Status!$M$13:$M$898,$AP$137)</f>
        <v>0</v>
      </c>
      <c r="BK140" s="87">
        <f t="shared" ref="BK140:BK150" si="199">IF(BE140&gt;0,BJ140/AR140,0%)</f>
        <v>0</v>
      </c>
      <c r="BL140" s="89">
        <f>COUNTIFS(QC_Status!$T$13:$T$898,$BL$2,QC_Status!$L$13:$L$898,$BG$1,QC_Status!$E$13:$E$898,'quality analyst analysis'!AQ140,QC_Status!$M$13:$M$898,$AP$137)</f>
        <v>0</v>
      </c>
      <c r="BM140" s="87">
        <f t="shared" ref="BM140:BM150" si="200">IF(BE140&gt;0,BL140/AR140,0%)</f>
        <v>0</v>
      </c>
      <c r="BN140" s="90">
        <f>SUMIFS('2D_LOG'!$BE$3:$BE$898,'2D_LOG'!$E$3:$E$898,AQ140,'2D_LOG'!$F$3:$F$898,$BG$1,'2D_LOG'!$G$3:$G$898,$AP$137)</f>
        <v>0</v>
      </c>
      <c r="BO140" s="90">
        <f>SUMIFS('2D_LOG'!$BF$3:$BF$898,'2D_LOG'!$E$3:$E$898,AQ140,'2D_LOG'!$F$3:$F$898,$BG$1,'2D_LOG'!$G$3:$G$898,$AP$137)</f>
        <v>0</v>
      </c>
      <c r="BP140" s="89">
        <f t="shared" ref="BP140:BP150" si="201">SUM(BN140:BO140)</f>
        <v>0</v>
      </c>
      <c r="BQ140" s="440">
        <f>SUMIFS(QC_Status!AO13:AO872,QC_Status!E13:E872,Standards!B19,QC_Status!M13:M872,Standards!G10)</f>
        <v>0</v>
      </c>
      <c r="BR140" s="86" t="str">
        <f>IF(AS140=0," ",IF(Standards!Q143=" ",Standards!P143,))</f>
        <v xml:space="preserve"> </v>
      </c>
      <c r="BS140" s="86" t="str">
        <f>IF(BE140=0," ",IF(Standards!S143=" ",Standards!R143,))</f>
        <v xml:space="preserve"> </v>
      </c>
    </row>
    <row r="141" spans="40:73" x14ac:dyDescent="0.2">
      <c r="AN141" s="86">
        <v>3</v>
      </c>
      <c r="AO141" s="440">
        <f>QC_Status!E8</f>
        <v>2913</v>
      </c>
      <c r="AP141" s="308">
        <f>QC_Status!F8</f>
        <v>1</v>
      </c>
      <c r="AQ141" s="308">
        <f>'Er. Cd-Er. Cnt'!D22</f>
        <v>3</v>
      </c>
      <c r="AR141" s="86">
        <f>COUNTIFS(QC_Status!$E$13:$E$898,AQ141,QC_Status!$H$13:$H$898,"C")</f>
        <v>0</v>
      </c>
      <c r="AS141" s="86">
        <f>COUNTIFS(QC_Status!$E$13:$E$898,AQ141,QC_Status!$L$13:$L$898,"PQC",QC_Status!$M$13:$M$898,'quality analyst analysis'!$AP$137)</f>
        <v>0</v>
      </c>
      <c r="AT141" s="87">
        <f t="shared" ref="AT141:AT150" si="202">IF(AS141&gt;0,AS141/AR141,0%)</f>
        <v>0</v>
      </c>
      <c r="AU141" s="88">
        <f>SUMIFS(QC_Status!$W$13:$W$898,QC_Status!$E$13:$E$898,AQ141,QC_Status!$L$13:$L$898,$AT$1,QC_Status!$M$13:$M$898,$AP$137)</f>
        <v>0</v>
      </c>
      <c r="AV141" s="88">
        <f>SUMIFS(QC_Status!$V$13:$V$898,QC_Status!$E$13:$E$898,AQ141,QC_Status!$L$13:$L$898,$AT$1,QC_Status!$M$13:$M$898,$AP$137)</f>
        <v>0</v>
      </c>
      <c r="AW141" s="87">
        <f t="shared" si="195"/>
        <v>0</v>
      </c>
      <c r="AX141" s="89">
        <f>COUNTIFS(QC_Status!$T$13:$T$898,$AX$2,QC_Status!$L$13:$L$898,$AT$1,QC_Status!$E$13:$E$898,'quality analyst analysis'!AQ141,QC_Status!$M$13:$M$898,$AP$137)</f>
        <v>0</v>
      </c>
      <c r="AY141" s="87">
        <f t="shared" ref="AY141:AY150" si="203">IF(AS141&gt;0,AX141/AR141,0%)</f>
        <v>0</v>
      </c>
      <c r="AZ141" s="89">
        <f>COUNTIFS(QC_Status!$T$13:$T$898,$AZ$2,QC_Status!$L$13:$L$898,$AT$1,QC_Status!$E$13:$E$898,'quality analyst analysis'!AQ141,QC_Status!$M$13:$M$898,$AP$137)</f>
        <v>0</v>
      </c>
      <c r="BA141" s="87">
        <f t="shared" si="196"/>
        <v>0</v>
      </c>
      <c r="BB141" s="90">
        <f>SUMIFS('2D_LOG'!$BE$3:$BE$898,'2D_LOG'!$E$3:$E$898,AQ141,'2D_LOG'!$F$3:$F$898,$AT$1,'2D_LOG'!$G$3:$G$898,$AP$137)</f>
        <v>0</v>
      </c>
      <c r="BC141" s="90">
        <f>SUMIFS('2D_LOG'!$BF$3:$BF$898,'2D_LOG'!$E$3:$E$898,AQ141,'2D_LOG'!$F$3:$F$898,$AT$1,'2D_LOG'!$G$3:$G$898,$AP$137)</f>
        <v>0</v>
      </c>
      <c r="BD141" s="89">
        <f t="shared" si="197"/>
        <v>0</v>
      </c>
      <c r="BE141" s="86">
        <f>COUNTIFS(QC_Status!$E$13:$E$898,AQ141,QC_Status!$L$13:$L$898,$BG$1,QC_Status!$M$13:$M$898,'quality analyst analysis'!$AP$137)</f>
        <v>0</v>
      </c>
      <c r="BF141" s="87">
        <f t="shared" si="198"/>
        <v>0</v>
      </c>
      <c r="BG141" s="88">
        <f>SUMIFS(QC_Status!$W$13:$W$898,QC_Status!$E$13:$E$898,AQ141,QC_Status!$L$13:$L$898,$BG$1,QC_Status!$M$13:$M$898,$AP$137)</f>
        <v>0</v>
      </c>
      <c r="BH141" s="88">
        <f>SUMIFS(QC_Status!$V$13:$V$898,QC_Status!$E$13:$E$898,AQ141,QC_Status!$L$13:$L$898,$BG$1,QC_Status!$M$13:$M$898,$AP$137)</f>
        <v>0</v>
      </c>
      <c r="BI141" s="87">
        <f t="shared" si="194"/>
        <v>0</v>
      </c>
      <c r="BJ141" s="89">
        <f>COUNTIFS(QC_Status!$T$13:$T$898,$BJ$2,QC_Status!$L$13:$L$898,$BG$1,QC_Status!$E$13:$E$898,'quality analyst analysis'!AQ141,QC_Status!$M$13:$M$898,$AP$137)</f>
        <v>0</v>
      </c>
      <c r="BK141" s="87">
        <f t="shared" si="199"/>
        <v>0</v>
      </c>
      <c r="BL141" s="89">
        <f>COUNTIFS(QC_Status!$T$13:$T$898,$BL$2,QC_Status!$L$13:$L$898,$BG$1,QC_Status!$E$13:$E$898,'quality analyst analysis'!AQ141,QC_Status!$M$13:$M$898,$AP$137)</f>
        <v>0</v>
      </c>
      <c r="BM141" s="87">
        <f t="shared" si="200"/>
        <v>0</v>
      </c>
      <c r="BN141" s="90">
        <f>SUMIFS('2D_LOG'!$BE$3:$BE$898,'2D_LOG'!$E$3:$E$898,AQ141,'2D_LOG'!$F$3:$F$898,$BG$1,'2D_LOG'!$G$3:$G$898,$AP$137)</f>
        <v>0</v>
      </c>
      <c r="BO141" s="90">
        <f>SUMIFS('2D_LOG'!$BF$3:$BF$898,'2D_LOG'!$E$3:$E$898,AQ141,'2D_LOG'!$F$3:$F$898,$BG$1,'2D_LOG'!$G$3:$G$898,$AP$137)</f>
        <v>0</v>
      </c>
      <c r="BP141" s="89">
        <f t="shared" si="201"/>
        <v>0</v>
      </c>
      <c r="BQ141" s="440">
        <f>SUMIFS(QC_Status!AO13:AO872,QC_Status!E13:E872,Standards!B20,QC_Status!M13:M872,Standards!G10)</f>
        <v>0</v>
      </c>
      <c r="BR141" s="86" t="str">
        <f>IF(AS141=0," ",IF(Standards!Q144=" ",Standards!P144,))</f>
        <v xml:space="preserve"> </v>
      </c>
      <c r="BS141" s="86" t="str">
        <f>IF(BE141=0," ",IF(Standards!S144=" ",Standards!R144,))</f>
        <v xml:space="preserve"> </v>
      </c>
    </row>
    <row r="142" spans="40:73" x14ac:dyDescent="0.2">
      <c r="AN142" s="86">
        <v>4</v>
      </c>
      <c r="AO142" s="440">
        <f>QC_Status!E8</f>
        <v>2913</v>
      </c>
      <c r="AP142" s="308">
        <f>QC_Status!F8</f>
        <v>1</v>
      </c>
      <c r="AQ142" s="308">
        <f>'Er. Cd-Er. Cnt'!D23</f>
        <v>4</v>
      </c>
      <c r="AR142" s="86">
        <f>COUNTIFS(QC_Status!$E$13:$E$898,AQ142,QC_Status!$H$13:$H$898,"C")</f>
        <v>0</v>
      </c>
      <c r="AS142" s="86">
        <f>COUNTIFS(QC_Status!$E$13:$E$898,AQ142,QC_Status!$L$13:$L$898,"PQC",QC_Status!$M$13:$M$898,'quality analyst analysis'!$AP$137)</f>
        <v>0</v>
      </c>
      <c r="AT142" s="87">
        <f t="shared" si="202"/>
        <v>0</v>
      </c>
      <c r="AU142" s="88">
        <f>SUMIFS(QC_Status!$W$13:$W$898,QC_Status!$E$13:$E$898,AQ142,QC_Status!$L$13:$L$898,$AT$1,QC_Status!$M$13:$M$898,$AP$137)</f>
        <v>0</v>
      </c>
      <c r="AV142" s="88">
        <f>SUMIFS(QC_Status!$V$13:$V$898,QC_Status!$E$13:$E$898,AQ142,QC_Status!$L$13:$L$898,$AT$1,QC_Status!$M$13:$M$898,$AP$137)</f>
        <v>0</v>
      </c>
      <c r="AW142" s="87">
        <f t="shared" si="195"/>
        <v>0</v>
      </c>
      <c r="AX142" s="89">
        <f>COUNTIFS(QC_Status!$T$13:$T$898,$AX$2,QC_Status!$L$13:$L$898,$AT$1,QC_Status!$E$13:$E$898,'quality analyst analysis'!AQ142,QC_Status!$M$13:$M$898,$AP$137)</f>
        <v>0</v>
      </c>
      <c r="AY142" s="87">
        <f t="shared" si="203"/>
        <v>0</v>
      </c>
      <c r="AZ142" s="89">
        <f>COUNTIFS(QC_Status!$T$13:$T$898,$AZ$2,QC_Status!$L$13:$L$898,$AT$1,QC_Status!$E$13:$E$898,'quality analyst analysis'!AQ142,QC_Status!$M$13:$M$898,$AP$137)</f>
        <v>0</v>
      </c>
      <c r="BA142" s="87">
        <f t="shared" si="196"/>
        <v>0</v>
      </c>
      <c r="BB142" s="90">
        <f>SUMIFS('2D_LOG'!$BE$3:$BE$898,'2D_LOG'!$E$3:$E$898,AQ142,'2D_LOG'!$F$3:$F$898,$AT$1,'2D_LOG'!$G$3:$G$898,$AP$137)</f>
        <v>0</v>
      </c>
      <c r="BC142" s="90">
        <f>SUMIFS('2D_LOG'!$BF$3:$BF$898,'2D_LOG'!$E$3:$E$898,AQ142,'2D_LOG'!$F$3:$F$898,$AT$1,'2D_LOG'!$G$3:$G$898,$AP$137)</f>
        <v>0</v>
      </c>
      <c r="BD142" s="89">
        <f t="shared" si="197"/>
        <v>0</v>
      </c>
      <c r="BE142" s="86">
        <f>COUNTIFS(QC_Status!$E$13:$E$898,AQ142,QC_Status!$L$13:$L$898,$BG$1,QC_Status!$M$13:$M$898,'quality analyst analysis'!$AP$137)</f>
        <v>0</v>
      </c>
      <c r="BF142" s="87">
        <f t="shared" si="198"/>
        <v>0</v>
      </c>
      <c r="BG142" s="88">
        <f>SUMIFS(QC_Status!$W$13:$W$898,QC_Status!$E$13:$E$898,AQ142,QC_Status!$L$13:$L$898,$BG$1,QC_Status!$M$13:$M$898,$AP$137)</f>
        <v>0</v>
      </c>
      <c r="BH142" s="88">
        <f>SUMIFS(QC_Status!$V$13:$V$898,QC_Status!$E$13:$E$898,AQ142,QC_Status!$L$13:$L$898,$BG$1,QC_Status!$M$13:$M$898,$AP$137)</f>
        <v>0</v>
      </c>
      <c r="BI142" s="87">
        <f t="shared" si="194"/>
        <v>0</v>
      </c>
      <c r="BJ142" s="89">
        <f>COUNTIFS(QC_Status!$T$13:$T$898,$BJ$2,QC_Status!$L$13:$L$898,$BG$1,QC_Status!$E$13:$E$898,'quality analyst analysis'!AQ142,QC_Status!$M$13:$M$898,$AP$137)</f>
        <v>0</v>
      </c>
      <c r="BK142" s="87">
        <f t="shared" si="199"/>
        <v>0</v>
      </c>
      <c r="BL142" s="89">
        <f>COUNTIFS(QC_Status!$T$13:$T$898,$BL$2,QC_Status!$L$13:$L$898,$BG$1,QC_Status!$E$13:$E$898,'quality analyst analysis'!AQ142,QC_Status!$M$13:$M$898,$AP$137)</f>
        <v>0</v>
      </c>
      <c r="BM142" s="87">
        <f t="shared" si="200"/>
        <v>0</v>
      </c>
      <c r="BN142" s="90">
        <f>SUMIFS('2D_LOG'!$BE$3:$BE$898,'2D_LOG'!$E$3:$E$898,AQ142,'2D_LOG'!$F$3:$F$898,$BG$1,'2D_LOG'!$G$3:$G$898,$AP$137)</f>
        <v>0</v>
      </c>
      <c r="BO142" s="90">
        <f>SUMIFS('2D_LOG'!$BF$3:$BF$898,'2D_LOG'!$E$3:$E$898,AQ142,'2D_LOG'!$F$3:$F$898,$BG$1,'2D_LOG'!$G$3:$G$898,$AP$137)</f>
        <v>0</v>
      </c>
      <c r="BP142" s="89">
        <f t="shared" si="201"/>
        <v>0</v>
      </c>
      <c r="BQ142" s="440">
        <f>SUMIFS(QC_Status!AO13:AO872,QC_Status!E13:E872,Standards!B21,QC_Status!M13:M872,Standards!G10)</f>
        <v>0</v>
      </c>
      <c r="BR142" s="86" t="str">
        <f>IF(AS142=0," ",IF(Standards!Q145=" ",Standards!P145,))</f>
        <v xml:space="preserve"> </v>
      </c>
      <c r="BS142" s="86" t="str">
        <f>IF(BE142=0," ",IF(Standards!S145=" ",Standards!R145,))</f>
        <v xml:space="preserve"> </v>
      </c>
    </row>
    <row r="143" spans="40:73" x14ac:dyDescent="0.2">
      <c r="AN143" s="86">
        <v>5</v>
      </c>
      <c r="AO143" s="440">
        <f>QC_Status!E8</f>
        <v>2913</v>
      </c>
      <c r="AP143" s="308">
        <f>QC_Status!F8</f>
        <v>1</v>
      </c>
      <c r="AQ143" s="308">
        <f>'Er. Cd-Er. Cnt'!D24</f>
        <v>5</v>
      </c>
      <c r="AR143" s="86">
        <f>COUNTIFS(QC_Status!$E$13:$E$898,AQ143,QC_Status!$H$13:$H$898,"C")</f>
        <v>0</v>
      </c>
      <c r="AS143" s="86">
        <f>COUNTIFS(QC_Status!$E$13:$E$898,AQ143,QC_Status!$L$13:$L$898,"PQC",QC_Status!$M$13:$M$898,'quality analyst analysis'!$AP$137)</f>
        <v>0</v>
      </c>
      <c r="AT143" s="87">
        <f t="shared" si="202"/>
        <v>0</v>
      </c>
      <c r="AU143" s="88">
        <f>SUMIFS(QC_Status!$W$13:$W$898,QC_Status!$E$13:$E$898,AQ143,QC_Status!$L$13:$L$898,$AT$1,QC_Status!$M$13:$M$898,$AP$137)</f>
        <v>0</v>
      </c>
      <c r="AV143" s="88">
        <f>SUMIFS(QC_Status!$V$13:$V$898,QC_Status!$E$13:$E$898,AQ143,QC_Status!$L$13:$L$898,$AT$1,QC_Status!$M$13:$M$898,$AP$137)</f>
        <v>0</v>
      </c>
      <c r="AW143" s="87">
        <f t="shared" si="195"/>
        <v>0</v>
      </c>
      <c r="AX143" s="89">
        <f>COUNTIFS(QC_Status!$T$13:$T$898,$AX$2,QC_Status!$L$13:$L$898,$AT$1,QC_Status!$E$13:$E$898,'quality analyst analysis'!AQ143,QC_Status!$M$13:$M$898,$AP$137)</f>
        <v>0</v>
      </c>
      <c r="AY143" s="87">
        <f t="shared" si="203"/>
        <v>0</v>
      </c>
      <c r="AZ143" s="89">
        <f>COUNTIFS(QC_Status!$T$13:$T$898,$AZ$2,QC_Status!$L$13:$L$898,$AT$1,QC_Status!$E$13:$E$898,'quality analyst analysis'!AQ143,QC_Status!$M$13:$M$898,$AP$137)</f>
        <v>0</v>
      </c>
      <c r="BA143" s="87">
        <f t="shared" si="196"/>
        <v>0</v>
      </c>
      <c r="BB143" s="90">
        <f>SUMIFS('2D_LOG'!$BE$3:$BE$898,'2D_LOG'!$E$3:$E$898,AQ143,'2D_LOG'!$F$3:$F$898,$AT$1,'2D_LOG'!$G$3:$G$898,$AP$137)</f>
        <v>0</v>
      </c>
      <c r="BC143" s="90">
        <f>SUMIFS('2D_LOG'!$BF$3:$BF$898,'2D_LOG'!$E$3:$E$898,AQ143,'2D_LOG'!$F$3:$F$898,$AT$1,'2D_LOG'!$G$3:$G$898,$AP$137)</f>
        <v>0</v>
      </c>
      <c r="BD143" s="89">
        <f t="shared" si="197"/>
        <v>0</v>
      </c>
      <c r="BE143" s="86">
        <f>COUNTIFS(QC_Status!$E$13:$E$898,AQ143,QC_Status!$L$13:$L$898,$BG$1,QC_Status!$M$13:$M$898,'quality analyst analysis'!$AP$137)</f>
        <v>0</v>
      </c>
      <c r="BF143" s="87">
        <f t="shared" si="198"/>
        <v>0</v>
      </c>
      <c r="BG143" s="88">
        <f>SUMIFS(QC_Status!$W$13:$W$898,QC_Status!$E$13:$E$898,AQ143,QC_Status!$L$13:$L$898,$BG$1,QC_Status!$M$13:$M$898,$AP$137)</f>
        <v>0</v>
      </c>
      <c r="BH143" s="88">
        <f>SUMIFS(QC_Status!$V$13:$V$898,QC_Status!$E$13:$E$898,AQ143,QC_Status!$L$13:$L$898,$BG$1,QC_Status!$M$13:$M$898,$AP$137)</f>
        <v>0</v>
      </c>
      <c r="BI143" s="87">
        <f t="shared" si="194"/>
        <v>0</v>
      </c>
      <c r="BJ143" s="89">
        <f>COUNTIFS(QC_Status!$T$13:$T$898,$BJ$2,QC_Status!$L$13:$L$898,$BG$1,QC_Status!$E$13:$E$898,'quality analyst analysis'!AQ143,QC_Status!$M$13:$M$898,$AP$137)</f>
        <v>0</v>
      </c>
      <c r="BK143" s="87">
        <f t="shared" si="199"/>
        <v>0</v>
      </c>
      <c r="BL143" s="89">
        <f>COUNTIFS(QC_Status!$T$13:$T$898,$BL$2,QC_Status!$L$13:$L$898,$BG$1,QC_Status!$E$13:$E$898,'quality analyst analysis'!AQ143,QC_Status!$M$13:$M$898,$AP$137)</f>
        <v>0</v>
      </c>
      <c r="BM143" s="87">
        <f t="shared" si="200"/>
        <v>0</v>
      </c>
      <c r="BN143" s="90">
        <f>SUMIFS('2D_LOG'!$BE$3:$BE$898,'2D_LOG'!$E$3:$E$898,AQ143,'2D_LOG'!$F$3:$F$898,$BG$1,'2D_LOG'!$G$3:$G$898,$AP$137)</f>
        <v>0</v>
      </c>
      <c r="BO143" s="90">
        <f>SUMIFS('2D_LOG'!$BF$3:$BF$898,'2D_LOG'!$E$3:$E$898,AQ143,'2D_LOG'!$F$3:$F$898,$BG$1,'2D_LOG'!$G$3:$G$898,$AP$137)</f>
        <v>0</v>
      </c>
      <c r="BP143" s="89">
        <f t="shared" si="201"/>
        <v>0</v>
      </c>
      <c r="BQ143" s="440">
        <f>SUMIFS(QC_Status!AO13:AO872,QC_Status!E13:E872,Standards!B22,QC_Status!M13:M872,Standards!G10)</f>
        <v>0</v>
      </c>
      <c r="BR143" s="86" t="str">
        <f>IF(AS143=0," ",IF(Standards!Q146=" ",Standards!P146,))</f>
        <v xml:space="preserve"> </v>
      </c>
      <c r="BS143" s="86" t="str">
        <f>IF(BE143=0," ",IF(Standards!S146=" ",Standards!R146,))</f>
        <v xml:space="preserve"> </v>
      </c>
    </row>
    <row r="144" spans="40:73" x14ac:dyDescent="0.2">
      <c r="AN144" s="86">
        <v>6</v>
      </c>
      <c r="AO144" s="440">
        <f>QC_Status!E8</f>
        <v>2913</v>
      </c>
      <c r="AP144" s="308">
        <f>QC_Status!F8</f>
        <v>1</v>
      </c>
      <c r="AQ144" s="308">
        <f>'Er. Cd-Er. Cnt'!D25</f>
        <v>6</v>
      </c>
      <c r="AR144" s="86">
        <f>COUNTIFS(QC_Status!$E$13:$E$898,AQ144,QC_Status!$H$13:$H$898,"C")</f>
        <v>0</v>
      </c>
      <c r="AS144" s="86">
        <f>COUNTIFS(QC_Status!$E$13:$E$898,AQ144,QC_Status!$L$13:$L$898,"PQC",QC_Status!$M$13:$M$898,'quality analyst analysis'!$AP$137)</f>
        <v>0</v>
      </c>
      <c r="AT144" s="87">
        <f t="shared" si="202"/>
        <v>0</v>
      </c>
      <c r="AU144" s="88">
        <f>SUMIFS(QC_Status!$W$13:$W$898,QC_Status!$E$13:$E$898,AQ144,QC_Status!$L$13:$L$898,$AT$1,QC_Status!$M$13:$M$898,$AP$137)</f>
        <v>0</v>
      </c>
      <c r="AV144" s="88">
        <f>SUMIFS(QC_Status!$V$13:$V$898,QC_Status!$E$13:$E$898,AQ144,QC_Status!$L$13:$L$898,$AT$1,QC_Status!$M$13:$M$898,$AP$137)</f>
        <v>0</v>
      </c>
      <c r="AW144" s="87">
        <f t="shared" si="195"/>
        <v>0</v>
      </c>
      <c r="AX144" s="89">
        <f>COUNTIFS(QC_Status!$T$13:$T$898,$AX$2,QC_Status!$L$13:$L$898,$AT$1,QC_Status!$E$13:$E$898,'quality analyst analysis'!AQ144,QC_Status!$M$13:$M$898,$AP$137)</f>
        <v>0</v>
      </c>
      <c r="AY144" s="87">
        <f t="shared" si="203"/>
        <v>0</v>
      </c>
      <c r="AZ144" s="89">
        <f>COUNTIFS(QC_Status!$T$13:$T$898,$AZ$2,QC_Status!$L$13:$L$898,$AT$1,QC_Status!$E$13:$E$898,'quality analyst analysis'!AQ144,QC_Status!$M$13:$M$898,$AP$137)</f>
        <v>0</v>
      </c>
      <c r="BA144" s="87">
        <f t="shared" si="196"/>
        <v>0</v>
      </c>
      <c r="BB144" s="90">
        <f>SUMIFS('2D_LOG'!$BE$3:$BE$898,'2D_LOG'!$E$3:$E$898,AQ144,'2D_LOG'!$F$3:$F$898,$AT$1,'2D_LOG'!$G$3:$G$898,$AP$137)</f>
        <v>0</v>
      </c>
      <c r="BC144" s="90">
        <f>SUMIFS('2D_LOG'!$BF$3:$BF$898,'2D_LOG'!$E$3:$E$898,AQ144,'2D_LOG'!$F$3:$F$898,$AT$1,'2D_LOG'!$G$3:$G$898,$AP$137)</f>
        <v>0</v>
      </c>
      <c r="BD144" s="89">
        <f t="shared" si="197"/>
        <v>0</v>
      </c>
      <c r="BE144" s="86">
        <f>COUNTIFS(QC_Status!$E$13:$E$898,AQ144,QC_Status!$L$13:$L$898,$BG$1,QC_Status!$M$13:$M$898,'quality analyst analysis'!$AP$137)</f>
        <v>0</v>
      </c>
      <c r="BF144" s="87">
        <f t="shared" si="198"/>
        <v>0</v>
      </c>
      <c r="BG144" s="88">
        <f>SUMIFS(QC_Status!$W$13:$W$898,QC_Status!$E$13:$E$898,AQ144,QC_Status!$L$13:$L$898,$BG$1,QC_Status!$M$13:$M$898,$AP$137)</f>
        <v>0</v>
      </c>
      <c r="BH144" s="88">
        <f>SUMIFS(QC_Status!$V$13:$V$898,QC_Status!$E$13:$E$898,AQ144,QC_Status!$L$13:$L$898,$BG$1,QC_Status!$M$13:$M$898,$AP$137)</f>
        <v>0</v>
      </c>
      <c r="BI144" s="87">
        <f t="shared" si="194"/>
        <v>0</v>
      </c>
      <c r="BJ144" s="89">
        <f>COUNTIFS(QC_Status!$T$13:$T$898,$BJ$2,QC_Status!$L$13:$L$898,$BG$1,QC_Status!$E$13:$E$898,'quality analyst analysis'!AQ144,QC_Status!$M$13:$M$898,$AP$137)</f>
        <v>0</v>
      </c>
      <c r="BK144" s="87">
        <f t="shared" si="199"/>
        <v>0</v>
      </c>
      <c r="BL144" s="89">
        <f>COUNTIFS(QC_Status!$T$13:$T$898,$BL$2,QC_Status!$L$13:$L$898,$BG$1,QC_Status!$E$13:$E$898,'quality analyst analysis'!AQ144,QC_Status!$M$13:$M$898,$AP$137)</f>
        <v>0</v>
      </c>
      <c r="BM144" s="87">
        <f t="shared" si="200"/>
        <v>0</v>
      </c>
      <c r="BN144" s="90">
        <f>SUMIFS('2D_LOG'!$BE$3:$BE$898,'2D_LOG'!$E$3:$E$898,AQ144,'2D_LOG'!$F$3:$F$898,$BG$1,'2D_LOG'!$G$3:$G$898,$AP$137)</f>
        <v>0</v>
      </c>
      <c r="BO144" s="90">
        <f>SUMIFS('2D_LOG'!$BF$3:$BF$898,'2D_LOG'!$E$3:$E$898,AQ144,'2D_LOG'!$F$3:$F$898,$BG$1,'2D_LOG'!$G$3:$G$898,$AP$137)</f>
        <v>0</v>
      </c>
      <c r="BP144" s="89">
        <f t="shared" si="201"/>
        <v>0</v>
      </c>
      <c r="BQ144" s="440">
        <f>SUMIFS(QC_Status!AO13:AO872,QC_Status!E13:E872,Standards!B23,QC_Status!M13:M872,Standards!G10)</f>
        <v>0</v>
      </c>
      <c r="BR144" s="86" t="str">
        <f>IF(AS144=0," ",IF(Standards!Q147=" ",Standards!P147,))</f>
        <v xml:space="preserve"> </v>
      </c>
      <c r="BS144" s="86" t="str">
        <f>IF(BE144=0," ",IF(Standards!S147=" ",Standards!R147,))</f>
        <v xml:space="preserve"> </v>
      </c>
    </row>
    <row r="145" spans="40:73" x14ac:dyDescent="0.2">
      <c r="AN145" s="86">
        <v>7</v>
      </c>
      <c r="AO145" s="440">
        <f>QC_Status!E8</f>
        <v>2913</v>
      </c>
      <c r="AP145" s="308">
        <f>QC_Status!F8</f>
        <v>1</v>
      </c>
      <c r="AQ145" s="308">
        <f>'Er. Cd-Er. Cnt'!D26</f>
        <v>7</v>
      </c>
      <c r="AR145" s="86">
        <f>COUNTIFS(QC_Status!$E$13:$E$898,AQ145,QC_Status!$H$13:$H$898,"C")</f>
        <v>0</v>
      </c>
      <c r="AS145" s="86">
        <f>COUNTIFS(QC_Status!$E$13:$E$898,AQ145,QC_Status!$L$13:$L$898,"PQC",QC_Status!$M$13:$M$898,'quality analyst analysis'!$AP$137)</f>
        <v>0</v>
      </c>
      <c r="AT145" s="87">
        <f t="shared" si="202"/>
        <v>0</v>
      </c>
      <c r="AU145" s="88">
        <f>SUMIFS(QC_Status!$W$13:$W$898,QC_Status!$E$13:$E$898,AQ145,QC_Status!$L$13:$L$898,$AT$1,QC_Status!$M$13:$M$898,$AP$137)</f>
        <v>0</v>
      </c>
      <c r="AV145" s="88">
        <f>SUMIFS(QC_Status!$V$13:$V$898,QC_Status!$E$13:$E$898,AQ145,QC_Status!$L$13:$L$898,$AT$1,QC_Status!$M$13:$M$898,$AP$137)</f>
        <v>0</v>
      </c>
      <c r="AW145" s="87">
        <f t="shared" si="195"/>
        <v>0</v>
      </c>
      <c r="AX145" s="89">
        <f>COUNTIFS(QC_Status!$T$13:$T$898,$AX$2,QC_Status!$L$13:$L$898,$AT$1,QC_Status!$E$13:$E$898,'quality analyst analysis'!AQ145,QC_Status!$M$13:$M$898,$AP$137)</f>
        <v>0</v>
      </c>
      <c r="AY145" s="87">
        <f t="shared" si="203"/>
        <v>0</v>
      </c>
      <c r="AZ145" s="89">
        <f>COUNTIFS(QC_Status!$T$13:$T$898,$AZ$2,QC_Status!$L$13:$L$898,$AT$1,QC_Status!$E$13:$E$898,'quality analyst analysis'!AQ145,QC_Status!$M$13:$M$898,$AP$137)</f>
        <v>0</v>
      </c>
      <c r="BA145" s="87">
        <f t="shared" si="196"/>
        <v>0</v>
      </c>
      <c r="BB145" s="90">
        <f>SUMIFS('2D_LOG'!$BE$3:$BE$898,'2D_LOG'!$E$3:$E$898,AQ145,'2D_LOG'!$F$3:$F$898,$AT$1,'2D_LOG'!$G$3:$G$898,$AP$137)</f>
        <v>0</v>
      </c>
      <c r="BC145" s="90">
        <f>SUMIFS('2D_LOG'!$BF$3:$BF$898,'2D_LOG'!$E$3:$E$898,AQ145,'2D_LOG'!$F$3:$F$898,$AT$1,'2D_LOG'!$G$3:$G$898,$AP$137)</f>
        <v>0</v>
      </c>
      <c r="BD145" s="89">
        <f t="shared" si="197"/>
        <v>0</v>
      </c>
      <c r="BE145" s="86">
        <f>COUNTIFS(QC_Status!$E$13:$E$898,AQ145,QC_Status!$L$13:$L$898,$BG$1,QC_Status!$M$13:$M$898,'quality analyst analysis'!$AP$137)</f>
        <v>0</v>
      </c>
      <c r="BF145" s="87">
        <f t="shared" si="198"/>
        <v>0</v>
      </c>
      <c r="BG145" s="88">
        <f>SUMIFS(QC_Status!$W$13:$W$898,QC_Status!$E$13:$E$898,AQ145,QC_Status!$L$13:$L$898,$BG$1,QC_Status!$M$13:$M$898,$AP$137)</f>
        <v>0</v>
      </c>
      <c r="BH145" s="88">
        <f>SUMIFS(QC_Status!$V$13:$V$898,QC_Status!$E$13:$E$898,AQ145,QC_Status!$L$13:$L$898,$BG$1,QC_Status!$M$13:$M$898,$AP$137)</f>
        <v>0</v>
      </c>
      <c r="BI145" s="87">
        <f t="shared" si="194"/>
        <v>0</v>
      </c>
      <c r="BJ145" s="89">
        <f>COUNTIFS(QC_Status!$T$13:$T$898,$BJ$2,QC_Status!$L$13:$L$898,$BG$1,QC_Status!$E$13:$E$898,'quality analyst analysis'!AQ145,QC_Status!$M$13:$M$898,$AP$137)</f>
        <v>0</v>
      </c>
      <c r="BK145" s="87">
        <f t="shared" si="199"/>
        <v>0</v>
      </c>
      <c r="BL145" s="89">
        <f>COUNTIFS(QC_Status!$T$13:$T$898,$BL$2,QC_Status!$L$13:$L$898,$BG$1,QC_Status!$E$13:$E$898,'quality analyst analysis'!AQ145,QC_Status!$M$13:$M$898,$AP$137)</f>
        <v>0</v>
      </c>
      <c r="BM145" s="87">
        <f t="shared" si="200"/>
        <v>0</v>
      </c>
      <c r="BN145" s="90">
        <f>SUMIFS('2D_LOG'!$BE$3:$BE$898,'2D_LOG'!$E$3:$E$898,AQ145,'2D_LOG'!$F$3:$F$898,$BG$1,'2D_LOG'!$G$3:$G$898,$AP$137)</f>
        <v>0</v>
      </c>
      <c r="BO145" s="90">
        <f>SUMIFS('2D_LOG'!$BF$3:$BF$898,'2D_LOG'!$E$3:$E$898,AQ145,'2D_LOG'!$F$3:$F$898,$BG$1,'2D_LOG'!$G$3:$G$898,$AP$137)</f>
        <v>0</v>
      </c>
      <c r="BP145" s="89">
        <f t="shared" si="201"/>
        <v>0</v>
      </c>
      <c r="BQ145" s="440">
        <f>SUMIFS(QC_Status!AO13:AO872,QC_Status!E13:E872,Standards!B24,QC_Status!M13:M872,Standards!G10)</f>
        <v>0</v>
      </c>
      <c r="BR145" s="86" t="str">
        <f>IF(AS145=0," ",IF(Standards!Q148=" ",Standards!P148,))</f>
        <v xml:space="preserve"> </v>
      </c>
      <c r="BS145" s="86" t="str">
        <f>IF(BE145=0," ",IF(Standards!S148=" ",Standards!R148,))</f>
        <v xml:space="preserve"> </v>
      </c>
    </row>
    <row r="146" spans="40:73" x14ac:dyDescent="0.2">
      <c r="AN146" s="86">
        <v>8</v>
      </c>
      <c r="AO146" s="440">
        <f>QC_Status!E8</f>
        <v>2913</v>
      </c>
      <c r="AP146" s="308">
        <f>QC_Status!F8</f>
        <v>1</v>
      </c>
      <c r="AQ146" s="308">
        <f>'Er. Cd-Er. Cnt'!D27</f>
        <v>8</v>
      </c>
      <c r="AR146" s="86">
        <f>COUNTIFS(QC_Status!$E$13:$E$898,AQ146,QC_Status!$H$13:$H$898,"C")</f>
        <v>0</v>
      </c>
      <c r="AS146" s="86">
        <f>COUNTIFS(QC_Status!$E$13:$E$898,AQ146,QC_Status!$L$13:$L$898,"PQC",QC_Status!$M$13:$M$898,'quality analyst analysis'!$AP$137)</f>
        <v>0</v>
      </c>
      <c r="AT146" s="87">
        <f t="shared" si="202"/>
        <v>0</v>
      </c>
      <c r="AU146" s="88">
        <f>SUMIFS(QC_Status!$W$13:$W$898,QC_Status!$E$13:$E$898,AQ146,QC_Status!$L$13:$L$898,$AT$1,QC_Status!$M$13:$M$898,$AP$137)</f>
        <v>0</v>
      </c>
      <c r="AV146" s="88">
        <f>SUMIFS(QC_Status!$V$13:$V$898,QC_Status!$E$13:$E$898,AQ146,QC_Status!$L$13:$L$898,$AT$1,QC_Status!$M$13:$M$898,$AP$137)</f>
        <v>0</v>
      </c>
      <c r="AW146" s="87">
        <f t="shared" si="195"/>
        <v>0</v>
      </c>
      <c r="AX146" s="89">
        <f>COUNTIFS(QC_Status!$T$13:$T$898,$AX$2,QC_Status!$L$13:$L$898,$AT$1,QC_Status!$E$13:$E$898,'quality analyst analysis'!AQ146,QC_Status!$M$13:$M$898,$AP$137)</f>
        <v>0</v>
      </c>
      <c r="AY146" s="87">
        <f t="shared" si="203"/>
        <v>0</v>
      </c>
      <c r="AZ146" s="89">
        <f>COUNTIFS(QC_Status!$T$13:$T$898,$AZ$2,QC_Status!$L$13:$L$898,$AT$1,QC_Status!$E$13:$E$898,'quality analyst analysis'!AQ146,QC_Status!$M$13:$M$898,$AP$137)</f>
        <v>0</v>
      </c>
      <c r="BA146" s="87">
        <f t="shared" si="196"/>
        <v>0</v>
      </c>
      <c r="BB146" s="90">
        <f>SUMIFS('2D_LOG'!$BE$3:$BE$898,'2D_LOG'!$E$3:$E$898,AQ146,'2D_LOG'!$F$3:$F$898,$AT$1,'2D_LOG'!$G$3:$G$898,$AP$137)</f>
        <v>0</v>
      </c>
      <c r="BC146" s="90">
        <f>SUMIFS('2D_LOG'!$BF$3:$BF$898,'2D_LOG'!$E$3:$E$898,AQ146,'2D_LOG'!$F$3:$F$898,$AT$1,'2D_LOG'!$G$3:$G$898,$AP$137)</f>
        <v>0</v>
      </c>
      <c r="BD146" s="89">
        <f t="shared" si="197"/>
        <v>0</v>
      </c>
      <c r="BE146" s="86">
        <f>COUNTIFS(QC_Status!$E$13:$E$898,AQ146,QC_Status!$L$13:$L$898,$BG$1,QC_Status!$M$13:$M$898,'quality analyst analysis'!$AP$137)</f>
        <v>0</v>
      </c>
      <c r="BF146" s="87">
        <f t="shared" si="198"/>
        <v>0</v>
      </c>
      <c r="BG146" s="88">
        <f>SUMIFS(QC_Status!$W$13:$W$898,QC_Status!$E$13:$E$898,AQ146,QC_Status!$L$13:$L$898,$BG$1,QC_Status!$M$13:$M$898,$AP$137)</f>
        <v>0</v>
      </c>
      <c r="BH146" s="88">
        <f>SUMIFS(QC_Status!$V$13:$V$898,QC_Status!$E$13:$E$898,AQ146,QC_Status!$L$13:$L$898,$BG$1,QC_Status!$M$13:$M$898,$AP$137)</f>
        <v>0</v>
      </c>
      <c r="BI146" s="87">
        <f t="shared" si="194"/>
        <v>0</v>
      </c>
      <c r="BJ146" s="89">
        <f>COUNTIFS(QC_Status!$T$13:$T$898,$BJ$2,QC_Status!$L$13:$L$898,$BG$1,QC_Status!$E$13:$E$898,'quality analyst analysis'!AQ146,QC_Status!$M$13:$M$898,$AP$137)</f>
        <v>0</v>
      </c>
      <c r="BK146" s="87">
        <f t="shared" si="199"/>
        <v>0</v>
      </c>
      <c r="BL146" s="89">
        <f>COUNTIFS(QC_Status!$T$13:$T$898,$BL$2,QC_Status!$L$13:$L$898,$BG$1,QC_Status!$E$13:$E$898,'quality analyst analysis'!AQ146,QC_Status!$M$13:$M$898,$AP$137)</f>
        <v>0</v>
      </c>
      <c r="BM146" s="87">
        <f t="shared" si="200"/>
        <v>0</v>
      </c>
      <c r="BN146" s="90">
        <f>SUMIFS('2D_LOG'!$BE$3:$BE$898,'2D_LOG'!$E$3:$E$898,AQ146,'2D_LOG'!$F$3:$F$898,$BG$1,'2D_LOG'!$G$3:$G$898,$AP$137)</f>
        <v>0</v>
      </c>
      <c r="BO146" s="90">
        <f>SUMIFS('2D_LOG'!$BF$3:$BF$898,'2D_LOG'!$E$3:$E$898,AQ146,'2D_LOG'!$F$3:$F$898,$BG$1,'2D_LOG'!$G$3:$G$898,$AP$137)</f>
        <v>0</v>
      </c>
      <c r="BP146" s="89">
        <f t="shared" si="201"/>
        <v>0</v>
      </c>
      <c r="BQ146" s="440">
        <f>SUMIFS(QC_Status!AO13:AO873,QC_Status!E13:E873,Standards!B25,QC_Status!M13:M873,Standards!G10)</f>
        <v>0</v>
      </c>
      <c r="BR146" s="86" t="str">
        <f>IF(AS146=0," ",IF(Standards!Q149=" ",Standards!P149,))</f>
        <v xml:space="preserve"> </v>
      </c>
      <c r="BS146" s="86" t="str">
        <f>IF(BE146=0," ",IF(Standards!S149=" ",Standards!R149,))</f>
        <v xml:space="preserve"> </v>
      </c>
      <c r="BU146" s="286"/>
    </row>
    <row r="147" spans="40:73" x14ac:dyDescent="0.2">
      <c r="AN147" s="86">
        <v>9</v>
      </c>
      <c r="AO147" s="440">
        <f>QC_Status!E8</f>
        <v>2913</v>
      </c>
      <c r="AP147" s="308">
        <f>QC_Status!F8</f>
        <v>1</v>
      </c>
      <c r="AQ147" s="308">
        <f>'Er. Cd-Er. Cnt'!D28</f>
        <v>9</v>
      </c>
      <c r="AR147" s="86">
        <f>COUNTIFS(QC_Status!$E$13:$E$898,AQ147,QC_Status!$H$13:$H$898,"C")</f>
        <v>0</v>
      </c>
      <c r="AS147" s="86">
        <f>COUNTIFS(QC_Status!$E$13:$E$898,AQ147,QC_Status!$L$13:$L$898,"PQC",QC_Status!$M$13:$M$898,'quality analyst analysis'!$AP$137)</f>
        <v>0</v>
      </c>
      <c r="AT147" s="87">
        <f t="shared" si="202"/>
        <v>0</v>
      </c>
      <c r="AU147" s="88">
        <f>SUMIFS(QC_Status!$W$13:$W$898,QC_Status!$E$13:$E$898,AQ147,QC_Status!$L$13:$L$898,$AT$1,QC_Status!$M$13:$M$898,$AP$137)</f>
        <v>0</v>
      </c>
      <c r="AV147" s="88">
        <f>SUMIFS(QC_Status!$V$13:$V$898,QC_Status!$E$13:$E$898,AQ147,QC_Status!$L$13:$L$898,$AT$1,QC_Status!$M$13:$M$898,$AP$137)</f>
        <v>0</v>
      </c>
      <c r="AW147" s="87">
        <f t="shared" si="195"/>
        <v>0</v>
      </c>
      <c r="AX147" s="89">
        <f>COUNTIFS(QC_Status!$T$13:$T$898,$AX$2,QC_Status!$L$13:$L$898,$AT$1,QC_Status!$E$13:$E$898,'quality analyst analysis'!AQ147,QC_Status!$M$13:$M$898,$AP$137)</f>
        <v>0</v>
      </c>
      <c r="AY147" s="87">
        <f t="shared" si="203"/>
        <v>0</v>
      </c>
      <c r="AZ147" s="89">
        <f>COUNTIFS(QC_Status!$T$13:$T$898,$AZ$2,QC_Status!$L$13:$L$898,$AT$1,QC_Status!$E$13:$E$898,'quality analyst analysis'!AQ147,QC_Status!$M$13:$M$898,$AP$137)</f>
        <v>0</v>
      </c>
      <c r="BA147" s="87">
        <f t="shared" si="196"/>
        <v>0</v>
      </c>
      <c r="BB147" s="90">
        <f>SUMIFS('2D_LOG'!$BE$3:$BE$898,'2D_LOG'!$E$3:$E$898,AQ147,'2D_LOG'!$F$3:$F$898,$AT$1,'2D_LOG'!$G$3:$G$898,$AP$137)</f>
        <v>0</v>
      </c>
      <c r="BC147" s="90">
        <f>SUMIFS('2D_LOG'!$BF$3:$BF$898,'2D_LOG'!$E$3:$E$898,AQ147,'2D_LOG'!$F$3:$F$898,$AT$1,'2D_LOG'!$G$3:$G$898,$AP$137)</f>
        <v>0</v>
      </c>
      <c r="BD147" s="89">
        <f t="shared" si="197"/>
        <v>0</v>
      </c>
      <c r="BE147" s="86">
        <f>COUNTIFS(QC_Status!$E$13:$E$898,AQ147,QC_Status!$L$13:$L$898,$BG$1,QC_Status!$M$13:$M$898,'quality analyst analysis'!$AP$137)</f>
        <v>0</v>
      </c>
      <c r="BF147" s="87">
        <f t="shared" si="198"/>
        <v>0</v>
      </c>
      <c r="BG147" s="88">
        <f>SUMIFS(QC_Status!$W$13:$W$898,QC_Status!$E$13:$E$898,AQ147,QC_Status!$L$13:$L$898,$BG$1,QC_Status!$M$13:$M$898,$AP$137)</f>
        <v>0</v>
      </c>
      <c r="BH147" s="88">
        <f>SUMIFS(QC_Status!$V$13:$V$898,QC_Status!$E$13:$E$898,AQ147,QC_Status!$L$13:$L$898,$BG$1,QC_Status!$M$13:$M$898,$AP$137)</f>
        <v>0</v>
      </c>
      <c r="BI147" s="87">
        <f t="shared" si="194"/>
        <v>0</v>
      </c>
      <c r="BJ147" s="89">
        <f>COUNTIFS(QC_Status!$T$13:$T$898,$BJ$2,QC_Status!$L$13:$L$898,$BG$1,QC_Status!$E$13:$E$898,'quality analyst analysis'!AQ147,QC_Status!$M$13:$M$898,$AP$137)</f>
        <v>0</v>
      </c>
      <c r="BK147" s="87">
        <f t="shared" si="199"/>
        <v>0</v>
      </c>
      <c r="BL147" s="89">
        <f>COUNTIFS(QC_Status!$T$13:$T$898,$BL$2,QC_Status!$L$13:$L$898,$BG$1,QC_Status!$E$13:$E$898,'quality analyst analysis'!AQ147,QC_Status!$M$13:$M$898,$AP$137)</f>
        <v>0</v>
      </c>
      <c r="BM147" s="87">
        <f t="shared" si="200"/>
        <v>0</v>
      </c>
      <c r="BN147" s="90">
        <f>SUMIFS('2D_LOG'!$BE$3:$BE$898,'2D_LOG'!$E$3:$E$898,AQ147,'2D_LOG'!$F$3:$F$898,$BG$1,'2D_LOG'!$G$3:$G$898,$AP$137)</f>
        <v>0</v>
      </c>
      <c r="BO147" s="90">
        <f>SUMIFS('2D_LOG'!$BF$3:$BF$898,'2D_LOG'!$E$3:$E$898,AQ147,'2D_LOG'!$F$3:$F$898,$BG$1,'2D_LOG'!$G$3:$G$898,$AP$137)</f>
        <v>0</v>
      </c>
      <c r="BP147" s="89">
        <f t="shared" si="201"/>
        <v>0</v>
      </c>
      <c r="BQ147" s="440">
        <f>SUMIFS(QC_Status!AO13:AO874,QC_Status!E13:E874,Standards!B26,QC_Status!M13:M874,Standards!G10)</f>
        <v>0</v>
      </c>
      <c r="BR147" s="86" t="str">
        <f>IF(AS147=0," ",IF(Standards!Q150=" ",Standards!P150,))</f>
        <v xml:space="preserve"> </v>
      </c>
      <c r="BS147" s="86" t="str">
        <f>IF(BE147=0," ",IF(Standards!S150=" ",Standards!R150,))</f>
        <v xml:space="preserve"> </v>
      </c>
    </row>
    <row r="148" spans="40:73" x14ac:dyDescent="0.2">
      <c r="AN148" s="86">
        <v>10</v>
      </c>
      <c r="AO148" s="440">
        <f>QC_Status!E8</f>
        <v>2913</v>
      </c>
      <c r="AP148" s="308">
        <f>QC_Status!F8</f>
        <v>1</v>
      </c>
      <c r="AQ148" s="308">
        <f>'Er. Cd-Er. Cnt'!D29</f>
        <v>10</v>
      </c>
      <c r="AR148" s="86">
        <f>COUNTIFS(QC_Status!$E$13:$E$898,AQ148,QC_Status!$H$13:$H$898,"C")</f>
        <v>0</v>
      </c>
      <c r="AS148" s="86">
        <f>COUNTIFS(QC_Status!$E$13:$E$898,AQ148,QC_Status!$L$13:$L$898,"PQC",QC_Status!$M$13:$M$898,'quality analyst analysis'!$AP$137)</f>
        <v>0</v>
      </c>
      <c r="AT148" s="87">
        <f t="shared" si="202"/>
        <v>0</v>
      </c>
      <c r="AU148" s="88">
        <f>SUMIFS(QC_Status!$W$13:$W$898,QC_Status!$E$13:$E$898,AQ148,QC_Status!$L$13:$L$898,$AT$1,QC_Status!$M$13:$M$898,$AP$137)</f>
        <v>0</v>
      </c>
      <c r="AV148" s="88">
        <f>SUMIFS(QC_Status!$V$13:$V$898,QC_Status!$E$13:$E$898,AQ148,QC_Status!$L$13:$L$898,$AT$1,QC_Status!$M$13:$M$898,$AP$137)</f>
        <v>0</v>
      </c>
      <c r="AW148" s="87">
        <f t="shared" si="195"/>
        <v>0</v>
      </c>
      <c r="AX148" s="89">
        <f>COUNTIFS(QC_Status!$T$13:$T$898,$AX$2,QC_Status!$L$13:$L$898,$AT$1,QC_Status!$E$13:$E$898,'quality analyst analysis'!AQ148,QC_Status!$M$13:$M$898,$AP$137)</f>
        <v>0</v>
      </c>
      <c r="AY148" s="87">
        <f t="shared" si="203"/>
        <v>0</v>
      </c>
      <c r="AZ148" s="89">
        <f>COUNTIFS(QC_Status!$T$13:$T$898,$AZ$2,QC_Status!$L$13:$L$898,$AT$1,QC_Status!$E$13:$E$898,'quality analyst analysis'!AQ148,QC_Status!$M$13:$M$898,$AP$137)</f>
        <v>0</v>
      </c>
      <c r="BA148" s="87">
        <f t="shared" si="196"/>
        <v>0</v>
      </c>
      <c r="BB148" s="90">
        <f>SUMIFS('2D_LOG'!$BE$3:$BE$898,'2D_LOG'!$E$3:$E$898,AQ148,'2D_LOG'!$F$3:$F$898,$AT$1,'2D_LOG'!$G$3:$G$898,$AP$137)</f>
        <v>0</v>
      </c>
      <c r="BC148" s="90">
        <f>SUMIFS('2D_LOG'!$BF$3:$BF$898,'2D_LOG'!$E$3:$E$898,AQ148,'2D_LOG'!$F$3:$F$898,$AT$1,'2D_LOG'!$G$3:$G$898,$AP$137)</f>
        <v>0</v>
      </c>
      <c r="BD148" s="89">
        <f t="shared" si="197"/>
        <v>0</v>
      </c>
      <c r="BE148" s="86">
        <f>COUNTIFS(QC_Status!$E$13:$E$898,AQ148,QC_Status!$L$13:$L$898,$BG$1,QC_Status!$M$13:$M$898,'quality analyst analysis'!$AP$137)</f>
        <v>0</v>
      </c>
      <c r="BF148" s="87">
        <f t="shared" si="198"/>
        <v>0</v>
      </c>
      <c r="BG148" s="88">
        <f>SUMIFS(QC_Status!$W$13:$W$898,QC_Status!$E$13:$E$898,AQ148,QC_Status!$L$13:$L$898,$BG$1,QC_Status!$M$13:$M$898,$AP$137)</f>
        <v>0</v>
      </c>
      <c r="BH148" s="88">
        <f>SUMIFS(QC_Status!$V$13:$V$898,QC_Status!$E$13:$E$898,AQ148,QC_Status!$L$13:$L$898,$BG$1,QC_Status!$M$13:$M$898,$AP$137)</f>
        <v>0</v>
      </c>
      <c r="BI148" s="87">
        <f t="shared" si="194"/>
        <v>0</v>
      </c>
      <c r="BJ148" s="89">
        <f>COUNTIFS(QC_Status!$T$13:$T$898,$BJ$2,QC_Status!$L$13:$L$898,$BG$1,QC_Status!$E$13:$E$898,'quality analyst analysis'!AQ148,QC_Status!$M$13:$M$898,$AP$137)</f>
        <v>0</v>
      </c>
      <c r="BK148" s="87">
        <f t="shared" si="199"/>
        <v>0</v>
      </c>
      <c r="BL148" s="89">
        <f>COUNTIFS(QC_Status!$T$13:$T$898,$BL$2,QC_Status!$L$13:$L$898,$BG$1,QC_Status!$E$13:$E$898,'quality analyst analysis'!AQ148,QC_Status!$M$13:$M$898,$AP$137)</f>
        <v>0</v>
      </c>
      <c r="BM148" s="87">
        <f t="shared" si="200"/>
        <v>0</v>
      </c>
      <c r="BN148" s="90">
        <f>SUMIFS('2D_LOG'!$BE$3:$BE$898,'2D_LOG'!$E$3:$E$898,AQ148,'2D_LOG'!$F$3:$F$898,$BG$1,'2D_LOG'!$G$3:$G$898,$AP$137)</f>
        <v>0</v>
      </c>
      <c r="BO148" s="90">
        <f>SUMIFS('2D_LOG'!$BF$3:$BF$898,'2D_LOG'!$E$3:$E$898,AQ148,'2D_LOG'!$F$3:$F$898,$BG$1,'2D_LOG'!$G$3:$G$898,$AP$137)</f>
        <v>0</v>
      </c>
      <c r="BP148" s="89">
        <f t="shared" si="201"/>
        <v>0</v>
      </c>
      <c r="BQ148" s="440">
        <f>SUMIFS(QC_Status!AO13:AO875,QC_Status!E13:E875,Standards!B27,QC_Status!M13:M875,Standards!G10)</f>
        <v>0</v>
      </c>
      <c r="BR148" s="86" t="str">
        <f>IF(AS148=0," ",IF(Standards!Q151=" ",Standards!P151,))</f>
        <v xml:space="preserve"> </v>
      </c>
      <c r="BS148" s="86" t="str">
        <f>IF(BE148=0," ",IF(Standards!S151=" ",Standards!R151,))</f>
        <v xml:space="preserve"> </v>
      </c>
    </row>
    <row r="149" spans="40:73" x14ac:dyDescent="0.2">
      <c r="AN149" s="86">
        <v>11</v>
      </c>
      <c r="AO149" s="440">
        <f>QC_Status!E8</f>
        <v>2913</v>
      </c>
      <c r="AP149" s="308">
        <f>QC_Status!F8</f>
        <v>1</v>
      </c>
      <c r="AQ149" s="308">
        <f>'Er. Cd-Er. Cnt'!D30</f>
        <v>11</v>
      </c>
      <c r="AR149" s="86">
        <f>COUNTIFS(QC_Status!$E$13:$E$898,AQ149,QC_Status!$H$13:$H$898,"C")</f>
        <v>0</v>
      </c>
      <c r="AS149" s="86">
        <f>COUNTIFS(QC_Status!$E$13:$E$898,AQ149,QC_Status!$L$13:$L$898,"PQC",QC_Status!$M$13:$M$898,'quality analyst analysis'!$AP$137)</f>
        <v>0</v>
      </c>
      <c r="AT149" s="87">
        <f t="shared" si="202"/>
        <v>0</v>
      </c>
      <c r="AU149" s="88">
        <f>SUMIFS(QC_Status!$W$13:$W$898,QC_Status!$E$13:$E$898,AQ149,QC_Status!$L$13:$L$898,$AT$1,QC_Status!$M$13:$M$898,$AP$137)</f>
        <v>0</v>
      </c>
      <c r="AV149" s="88">
        <f>SUMIFS(QC_Status!$V$13:$V$898,QC_Status!$E$13:$E$898,AQ149,QC_Status!$L$13:$L$898,$AT$1,QC_Status!$M$13:$M$898,$AP$137)</f>
        <v>0</v>
      </c>
      <c r="AW149" s="87">
        <f t="shared" si="195"/>
        <v>0</v>
      </c>
      <c r="AX149" s="89">
        <f>COUNTIFS(QC_Status!$T$13:$T$898,$AX$2,QC_Status!$L$13:$L$898,$AT$1,QC_Status!$E$13:$E$898,'quality analyst analysis'!AQ149,QC_Status!$M$13:$M$898,$AP$137)</f>
        <v>0</v>
      </c>
      <c r="AY149" s="87">
        <f t="shared" si="203"/>
        <v>0</v>
      </c>
      <c r="AZ149" s="89">
        <f>COUNTIFS(QC_Status!$T$13:$T$898,$AZ$2,QC_Status!$L$13:$L$898,$AT$1,QC_Status!$E$13:$E$898,'quality analyst analysis'!AQ149,QC_Status!$M$13:$M$898,$AP$137)</f>
        <v>0</v>
      </c>
      <c r="BA149" s="87">
        <f t="shared" si="196"/>
        <v>0</v>
      </c>
      <c r="BB149" s="90">
        <f>SUMIFS('2D_LOG'!$BE$3:$BE$898,'2D_LOG'!$E$3:$E$898,AQ149,'2D_LOG'!$F$3:$F$898,$AT$1,'2D_LOG'!$G$3:$G$898,$AP$137)</f>
        <v>0</v>
      </c>
      <c r="BC149" s="90">
        <f>SUMIFS('2D_LOG'!$BF$3:$BF$898,'2D_LOG'!$E$3:$E$898,AQ149,'2D_LOG'!$F$3:$F$898,$AT$1,'2D_LOG'!$G$3:$G$898,$AP$137)</f>
        <v>0</v>
      </c>
      <c r="BD149" s="89">
        <f t="shared" si="197"/>
        <v>0</v>
      </c>
      <c r="BE149" s="86">
        <f>COUNTIFS(QC_Status!$E$13:$E$898,AQ149,QC_Status!$L$13:$L$898,$BG$1,QC_Status!$M$13:$M$898,'quality analyst analysis'!$AP$137)</f>
        <v>0</v>
      </c>
      <c r="BF149" s="87">
        <f t="shared" si="198"/>
        <v>0</v>
      </c>
      <c r="BG149" s="88">
        <f>SUMIFS(QC_Status!$W$13:$W$898,QC_Status!$E$13:$E$898,AQ149,QC_Status!$L$13:$L$898,$BG$1,QC_Status!$M$13:$M$898,$AP$137)</f>
        <v>0</v>
      </c>
      <c r="BH149" s="88">
        <f>SUMIFS(QC_Status!$V$13:$V$898,QC_Status!$E$13:$E$898,AQ149,QC_Status!$L$13:$L$898,$BG$1,QC_Status!$M$13:$M$898,$AP$137)</f>
        <v>0</v>
      </c>
      <c r="BI149" s="87">
        <f t="shared" si="194"/>
        <v>0</v>
      </c>
      <c r="BJ149" s="89">
        <f>COUNTIFS(QC_Status!$T$13:$T$898,$BJ$2,QC_Status!$L$13:$L$898,$BG$1,QC_Status!$E$13:$E$898,'quality analyst analysis'!AQ149,QC_Status!$M$13:$M$898,$AP$137)</f>
        <v>0</v>
      </c>
      <c r="BK149" s="87">
        <f t="shared" si="199"/>
        <v>0</v>
      </c>
      <c r="BL149" s="89">
        <f>COUNTIFS(QC_Status!$T$13:$T$898,$BL$2,QC_Status!$L$13:$L$898,$BG$1,QC_Status!$E$13:$E$898,'quality analyst analysis'!AQ149,QC_Status!$M$13:$M$898,$AP$137)</f>
        <v>0</v>
      </c>
      <c r="BM149" s="87">
        <f t="shared" si="200"/>
        <v>0</v>
      </c>
      <c r="BN149" s="90">
        <f>SUMIFS('2D_LOG'!$BE$3:$BE$898,'2D_LOG'!$E$3:$E$898,AQ149,'2D_LOG'!$F$3:$F$898,$BG$1,'2D_LOG'!$G$3:$G$898,$AP$137)</f>
        <v>0</v>
      </c>
      <c r="BO149" s="90">
        <f>SUMIFS('2D_LOG'!$BF$3:$BF$898,'2D_LOG'!$E$3:$E$898,AQ149,'2D_LOG'!$F$3:$F$898,$BG$1,'2D_LOG'!$G$3:$G$898,$AP$137)</f>
        <v>0</v>
      </c>
      <c r="BP149" s="89">
        <f t="shared" si="201"/>
        <v>0</v>
      </c>
      <c r="BQ149" s="440">
        <f>SUMIFS(QC_Status!AO13:AO876,QC_Status!E13:E876,Standards!B28,QC_Status!M13:M876,Standards!G10)</f>
        <v>0</v>
      </c>
      <c r="BR149" s="86" t="str">
        <f>IF(AS149=0," ",IF(Standards!Q152=" ",Standards!P152,))</f>
        <v xml:space="preserve"> </v>
      </c>
      <c r="BS149" s="86" t="str">
        <f>IF(BE149=0," ",IF(Standards!S152=" ",Standards!R152,))</f>
        <v xml:space="preserve"> </v>
      </c>
    </row>
    <row r="150" spans="40:73" ht="13.5" thickBot="1" x14ac:dyDescent="0.25">
      <c r="AN150" s="86">
        <v>12</v>
      </c>
      <c r="AO150" s="440">
        <f>QC_Status!E8</f>
        <v>2913</v>
      </c>
      <c r="AP150" s="308">
        <f>QC_Status!F8</f>
        <v>1</v>
      </c>
      <c r="AQ150" s="308">
        <f>'Er. Cd-Er. Cnt'!D31</f>
        <v>12</v>
      </c>
      <c r="AR150" s="86">
        <f>COUNTIFS(QC_Status!$E$13:$E$898,AQ150,QC_Status!$H$13:$H$898,"C")</f>
        <v>0</v>
      </c>
      <c r="AS150" s="86">
        <f>COUNTIFS(QC_Status!$E$13:$E$898,AQ150,QC_Status!$L$13:$L$898,"PQC",QC_Status!$M$13:$M$898,'quality analyst analysis'!$AP$137)</f>
        <v>0</v>
      </c>
      <c r="AT150" s="87">
        <f t="shared" si="202"/>
        <v>0</v>
      </c>
      <c r="AU150" s="88">
        <f>SUMIFS(QC_Status!$W$13:$W$898,QC_Status!$E$13:$E$898,AQ150,QC_Status!$L$13:$L$898,$AT$1,QC_Status!$M$13:$M$898,$AP$137)</f>
        <v>0</v>
      </c>
      <c r="AV150" s="88">
        <f>SUMIFS(QC_Status!$V$13:$V$898,QC_Status!$E$13:$E$898,AQ150,QC_Status!$L$13:$L$898,$AT$1,QC_Status!$M$13:$M$898,$AP$137)</f>
        <v>0</v>
      </c>
      <c r="AW150" s="87">
        <f t="shared" si="195"/>
        <v>0</v>
      </c>
      <c r="AX150" s="89">
        <f>COUNTIFS(QC_Status!$T$13:$T$898,$AX$2,QC_Status!$L$13:$L$898,$AT$1,QC_Status!$E$13:$E$898,'quality analyst analysis'!AQ150,QC_Status!$M$13:$M$898,$AP$137)</f>
        <v>0</v>
      </c>
      <c r="AY150" s="87">
        <f t="shared" si="203"/>
        <v>0</v>
      </c>
      <c r="AZ150" s="89">
        <f>COUNTIFS(QC_Status!$T$13:$T$898,$AZ$2,QC_Status!$L$13:$L$898,$AT$1,QC_Status!$E$13:$E$898,'quality analyst analysis'!AQ150,QC_Status!$M$13:$M$898,$AP$137)</f>
        <v>0</v>
      </c>
      <c r="BA150" s="87">
        <f t="shared" si="196"/>
        <v>0</v>
      </c>
      <c r="BB150" s="90">
        <f>SUMIFS('2D_LOG'!$BE$3:$BE$898,'2D_LOG'!$E$3:$E$898,AQ150,'2D_LOG'!$F$3:$F$898,$AT$1,'2D_LOG'!$G$3:$G$898,$AP$137)</f>
        <v>0</v>
      </c>
      <c r="BC150" s="90">
        <f>SUMIFS('2D_LOG'!$BF$3:$BF$898,'2D_LOG'!$E$3:$E$898,AQ150,'2D_LOG'!$F$3:$F$898,$AT$1,'2D_LOG'!$G$3:$G$898,$AP$137)</f>
        <v>0</v>
      </c>
      <c r="BD150" s="89">
        <f t="shared" si="197"/>
        <v>0</v>
      </c>
      <c r="BE150" s="86">
        <f>COUNTIFS(QC_Status!$E$13:$E$898,AQ150,QC_Status!$L$13:$L$898,$BG$1,QC_Status!$M$13:$M$898,'quality analyst analysis'!$AP$137)</f>
        <v>0</v>
      </c>
      <c r="BF150" s="87">
        <f t="shared" si="198"/>
        <v>0</v>
      </c>
      <c r="BG150" s="88">
        <f>SUMIFS(QC_Status!$W$13:$W$898,QC_Status!$E$13:$E$898,AQ150,QC_Status!$L$13:$L$898,$BG$1,QC_Status!$M$13:$M$898,$AP$137)</f>
        <v>0</v>
      </c>
      <c r="BH150" s="88">
        <f>SUMIFS(QC_Status!$V$13:$V$898,QC_Status!$E$13:$E$898,AQ150,QC_Status!$L$13:$L$898,$BG$1,QC_Status!$M$13:$M$898,$AP$137)</f>
        <v>0</v>
      </c>
      <c r="BI150" s="87">
        <f t="shared" si="194"/>
        <v>0</v>
      </c>
      <c r="BJ150" s="89">
        <f>COUNTIFS(QC_Status!$T$13:$T$898,$BJ$2,QC_Status!$L$13:$L$898,$BG$1,QC_Status!$E$13:$E$898,'quality analyst analysis'!AQ150,QC_Status!$M$13:$M$898,$AP$137)</f>
        <v>0</v>
      </c>
      <c r="BK150" s="87">
        <f t="shared" si="199"/>
        <v>0</v>
      </c>
      <c r="BL150" s="89">
        <f>COUNTIFS(QC_Status!$T$13:$T$898,$BL$2,QC_Status!$L$13:$L$898,$BG$1,QC_Status!$E$13:$E$898,'quality analyst analysis'!AQ150,QC_Status!$M$13:$M$898,$AP$137)</f>
        <v>0</v>
      </c>
      <c r="BM150" s="87">
        <f t="shared" si="200"/>
        <v>0</v>
      </c>
      <c r="BN150" s="90">
        <f>SUMIFS('2D_LOG'!$BE$3:$BE$898,'2D_LOG'!$E$3:$E$898,AQ150,'2D_LOG'!$F$3:$F$898,$BG$1,'2D_LOG'!$G$3:$G$898,$AP$137)</f>
        <v>0</v>
      </c>
      <c r="BO150" s="90">
        <f>SUMIFS('2D_LOG'!$BF$3:$BF$898,'2D_LOG'!$E$3:$E$898,AQ150,'2D_LOG'!$F$3:$F$898,$BG$1,'2D_LOG'!$G$3:$G$898,$AP$137)</f>
        <v>0</v>
      </c>
      <c r="BP150" s="89">
        <f t="shared" si="201"/>
        <v>0</v>
      </c>
      <c r="BQ150" s="440">
        <f>SUMIFS(QC_Status!AO13:AO877,QC_Status!E13:E877,Standards!B29,QC_Status!M13:M877,Standards!G10)</f>
        <v>0</v>
      </c>
      <c r="BR150" s="86" t="str">
        <f>IF(AS150=0," ",IF(Standards!Q153=" ",Standards!P153,))</f>
        <v xml:space="preserve"> </v>
      </c>
      <c r="BS150" s="86" t="str">
        <f>IF(BE150=0," ",IF(Standards!S153=" ",Standards!R153,))</f>
        <v xml:space="preserve"> </v>
      </c>
    </row>
    <row r="151" spans="40:73" ht="13.5" thickBot="1" x14ac:dyDescent="0.25">
      <c r="AN151" s="26"/>
      <c r="AP151" s="26"/>
      <c r="AQ151" s="26"/>
      <c r="AR151" s="93">
        <f>SUM(AR139:AR150)</f>
        <v>37</v>
      </c>
      <c r="AS151" s="93">
        <f>SUM(AS139:AS150)</f>
        <v>0</v>
      </c>
      <c r="AT151" s="140">
        <f>IF(AS151&gt;0,AS151/AR151,"0"%)</f>
        <v>0</v>
      </c>
      <c r="AU151" s="96">
        <f>SUM(AU139:AU150)</f>
        <v>0</v>
      </c>
      <c r="AV151" s="96">
        <f>SUM(AV139:AV150)</f>
        <v>0</v>
      </c>
      <c r="AW151" s="269">
        <f t="shared" si="195"/>
        <v>0</v>
      </c>
      <c r="AX151" s="139">
        <f>SUM(AX139:AX150)</f>
        <v>0</v>
      </c>
      <c r="AY151" s="269">
        <f>IF(AS151&gt;0,AX151/AR151,0%)</f>
        <v>0</v>
      </c>
      <c r="AZ151" s="139">
        <f>SUM(AZ139:AZ150)</f>
        <v>0</v>
      </c>
      <c r="BA151" s="269">
        <f t="shared" si="196"/>
        <v>0</v>
      </c>
      <c r="BB151" s="92">
        <f>SUM(BB139:BB150)</f>
        <v>0</v>
      </c>
      <c r="BC151" s="92">
        <f>SUM(BC139:BC150)</f>
        <v>0</v>
      </c>
      <c r="BD151" s="93">
        <f>SUM(BD139:BD150)</f>
        <v>0</v>
      </c>
      <c r="BE151" s="93">
        <f>SUM(BE139:BE150)</f>
        <v>0</v>
      </c>
      <c r="BF151" s="484">
        <f t="shared" ref="BF151" si="204">SUM(BF139:BF150)</f>
        <v>0</v>
      </c>
      <c r="BG151" s="93">
        <f t="shared" ref="BG151" si="205">SUM(BG139:BG150)</f>
        <v>0</v>
      </c>
      <c r="BH151" s="93">
        <f t="shared" ref="BH151" si="206">SUM(BH139:BH150)</f>
        <v>0</v>
      </c>
      <c r="BI151" s="484">
        <f t="shared" ref="BI151" si="207">SUM(BI139:BI150)</f>
        <v>0</v>
      </c>
      <c r="BJ151" s="93">
        <f t="shared" ref="BJ151" si="208">SUM(BJ139:BJ150)</f>
        <v>0</v>
      </c>
      <c r="BK151" s="484">
        <f t="shared" ref="BK151" si="209">SUM(BK139:BK150)</f>
        <v>0</v>
      </c>
      <c r="BL151" s="93">
        <f t="shared" ref="BL151" si="210">SUM(BL139:BL150)</f>
        <v>0</v>
      </c>
      <c r="BM151" s="484">
        <f t="shared" ref="BM151" si="211">SUM(BM139:BM150)</f>
        <v>0</v>
      </c>
      <c r="BN151" s="93">
        <f t="shared" ref="BN151" si="212">SUM(BN139:BN150)</f>
        <v>0</v>
      </c>
      <c r="BO151" s="93">
        <f t="shared" ref="BO151" si="213">SUM(BO139:BO150)</f>
        <v>0</v>
      </c>
      <c r="BP151" s="93">
        <f t="shared" ref="BP151" si="214">SUM(BP139:BP150)</f>
        <v>0</v>
      </c>
      <c r="BQ151" s="93">
        <f t="shared" ref="BQ151" si="215">SUM(BQ139:BQ150)</f>
        <v>0</v>
      </c>
      <c r="BR151" s="271" t="str">
        <f>IF(AS151=0," ",IF(AW151&lt;=20%,"Achieved",IF(AW151&gt;20%,"Not Achieved")))</f>
        <v xml:space="preserve"> </v>
      </c>
      <c r="BS151" s="270" t="str">
        <f>IF(BE151=0," ",IF(BI151&lt;=20%,"Achieved",IF(BI151&gt;20%,"Not Achieved")))</f>
        <v xml:space="preserve"> </v>
      </c>
    </row>
    <row r="152" spans="40:73" x14ac:dyDescent="0.2">
      <c r="AN152" s="144"/>
      <c r="AO152" s="16"/>
      <c r="AP152" s="144"/>
      <c r="AQ152" s="144"/>
      <c r="AR152" s="144"/>
      <c r="AS152" s="144"/>
      <c r="AT152" s="144"/>
      <c r="AU152" s="144"/>
      <c r="AV152" s="144"/>
      <c r="AW152" s="144"/>
      <c r="AX152" s="145"/>
      <c r="AY152" s="16"/>
      <c r="AZ152" s="145"/>
      <c r="BA152" s="16"/>
      <c r="BB152" s="16"/>
      <c r="BC152" s="16"/>
      <c r="BD152" s="16"/>
      <c r="BE152" s="144"/>
      <c r="BF152" s="144"/>
      <c r="BG152" s="144"/>
      <c r="BH152" s="144"/>
      <c r="BI152" s="144"/>
      <c r="BJ152" s="144"/>
      <c r="BK152" s="144"/>
      <c r="BL152" s="144"/>
      <c r="BM152" s="144"/>
      <c r="BN152" s="144"/>
      <c r="BO152" s="144"/>
      <c r="BP152" s="144"/>
      <c r="BQ152" s="144"/>
      <c r="BR152" s="144"/>
      <c r="BS152" s="144"/>
      <c r="BT152" s="144"/>
      <c r="BU152" s="144"/>
    </row>
    <row r="153" spans="40:73" ht="13.5" thickBot="1" x14ac:dyDescent="0.25">
      <c r="AN153" s="144"/>
      <c r="AO153" s="16"/>
      <c r="AP153" s="144"/>
      <c r="AQ153" s="144"/>
      <c r="AR153" s="144"/>
      <c r="AS153" s="144"/>
      <c r="AT153" s="144"/>
      <c r="AU153" s="144"/>
      <c r="AV153" s="144"/>
      <c r="AW153" s="144"/>
      <c r="AX153" s="145"/>
      <c r="AY153" s="16"/>
      <c r="AZ153" s="145"/>
      <c r="BA153" s="16"/>
      <c r="BB153" s="16"/>
      <c r="BC153" s="16"/>
      <c r="BD153" s="16"/>
      <c r="BE153" s="144"/>
      <c r="BF153" s="144"/>
      <c r="BG153" s="144"/>
      <c r="BH153" s="144"/>
      <c r="BI153" s="144"/>
      <c r="BJ153" s="144"/>
      <c r="BK153" s="144"/>
      <c r="BL153" s="144"/>
      <c r="BM153" s="144"/>
      <c r="BN153" s="144"/>
      <c r="BO153" s="144"/>
      <c r="BP153" s="144"/>
      <c r="BQ153" s="144"/>
      <c r="BR153" s="144"/>
      <c r="BS153" s="144"/>
      <c r="BT153" s="144"/>
      <c r="BU153" s="144"/>
    </row>
    <row r="154" spans="40:73" ht="13.5" thickBot="1" x14ac:dyDescent="0.25">
      <c r="AN154" s="49"/>
      <c r="AO154" s="392"/>
      <c r="AP154" s="521">
        <f>Standards!G11</f>
        <v>0</v>
      </c>
      <c r="AQ154" s="522"/>
      <c r="AR154" s="522"/>
      <c r="AS154" s="523"/>
      <c r="AT154" s="518" t="s">
        <v>4</v>
      </c>
      <c r="AU154" s="519"/>
      <c r="AV154" s="519"/>
      <c r="AW154" s="519"/>
      <c r="AX154" s="519"/>
      <c r="AY154" s="519"/>
      <c r="AZ154" s="519"/>
      <c r="BA154" s="519"/>
      <c r="BB154" s="519"/>
      <c r="BC154" s="519"/>
      <c r="BD154" s="519"/>
      <c r="BE154" s="519"/>
      <c r="BF154" s="520"/>
      <c r="BG154" s="527" t="s">
        <v>5</v>
      </c>
      <c r="BH154" s="528"/>
      <c r="BI154" s="528"/>
      <c r="BJ154" s="528"/>
      <c r="BK154" s="528"/>
      <c r="BL154" s="528"/>
      <c r="BM154" s="528"/>
      <c r="BN154" s="528"/>
      <c r="BO154" s="528"/>
      <c r="BP154" s="528"/>
      <c r="BQ154" s="528"/>
      <c r="BR154" s="528"/>
      <c r="BS154" s="528"/>
      <c r="BT154" s="528"/>
      <c r="BU154" s="529"/>
    </row>
    <row r="155" spans="40:73" ht="67.5" x14ac:dyDescent="0.2">
      <c r="AN155" s="102" t="s">
        <v>108</v>
      </c>
      <c r="AO155" s="439" t="s">
        <v>2</v>
      </c>
      <c r="AP155" s="103" t="s">
        <v>97</v>
      </c>
      <c r="AQ155" s="57" t="s">
        <v>98</v>
      </c>
      <c r="AR155" s="104" t="s">
        <v>101</v>
      </c>
      <c r="AS155" s="105" t="s">
        <v>102</v>
      </c>
      <c r="AT155" s="107" t="s">
        <v>103</v>
      </c>
      <c r="AU155" s="107" t="s">
        <v>104</v>
      </c>
      <c r="AV155" s="107" t="s">
        <v>105</v>
      </c>
      <c r="AW155" s="107" t="s">
        <v>103</v>
      </c>
      <c r="AX155" s="108" t="s">
        <v>16</v>
      </c>
      <c r="AY155" s="107" t="s">
        <v>103</v>
      </c>
      <c r="AZ155" s="109" t="s">
        <v>24</v>
      </c>
      <c r="BA155" s="107" t="s">
        <v>103</v>
      </c>
      <c r="BB155" s="107" t="s">
        <v>145</v>
      </c>
      <c r="BC155" s="107" t="s">
        <v>146</v>
      </c>
      <c r="BD155" s="110" t="s">
        <v>109</v>
      </c>
      <c r="BE155" s="345" t="s">
        <v>107</v>
      </c>
      <c r="BF155" s="310" t="s">
        <v>103</v>
      </c>
      <c r="BG155" s="347" t="s">
        <v>104</v>
      </c>
      <c r="BH155" s="347" t="s">
        <v>105</v>
      </c>
      <c r="BI155" s="347" t="s">
        <v>103</v>
      </c>
      <c r="BJ155" s="349" t="s">
        <v>16</v>
      </c>
      <c r="BK155" s="347" t="s">
        <v>103</v>
      </c>
      <c r="BL155" s="350" t="s">
        <v>24</v>
      </c>
      <c r="BM155" s="347" t="s">
        <v>103</v>
      </c>
      <c r="BN155" s="351" t="s">
        <v>145</v>
      </c>
      <c r="BO155" s="351" t="s">
        <v>147</v>
      </c>
      <c r="BP155" s="421" t="s">
        <v>109</v>
      </c>
      <c r="BQ155" s="205" t="s">
        <v>142</v>
      </c>
      <c r="BR155" s="205" t="s">
        <v>160</v>
      </c>
      <c r="BS155" s="205" t="s">
        <v>159</v>
      </c>
      <c r="BT155" s="50"/>
      <c r="BU155" s="50">
        <v>10</v>
      </c>
    </row>
    <row r="156" spans="40:73" x14ac:dyDescent="0.2">
      <c r="AN156" s="86">
        <v>1</v>
      </c>
      <c r="AO156" s="440">
        <f>QC_Status!E8</f>
        <v>2913</v>
      </c>
      <c r="AP156" s="308">
        <f>QC_Status!F8</f>
        <v>1</v>
      </c>
      <c r="AQ156" s="308">
        <f>'Er. Cd-Er. Cnt'!D20</f>
        <v>1</v>
      </c>
      <c r="AR156" s="86">
        <f>COUNTIFS(QC_Status!$E$13:$E$898,AQ156,QC_Status!$H$13:$H$898,"C")</f>
        <v>37</v>
      </c>
      <c r="AS156" s="86">
        <f>COUNTIFS(QC_Status!$E$13:$E$898,AQ156,QC_Status!$L$13:$L$898,"PQC",QC_Status!$M$13:$M$898,'quality analyst analysis'!$AP$154)</f>
        <v>0</v>
      </c>
      <c r="AT156" s="87">
        <f>IF(AS156&gt;0,AS156/AR156,0%)</f>
        <v>0</v>
      </c>
      <c r="AU156" s="88">
        <f>SUMIFS(QC_Status!$W$13:$W$898,QC_Status!$E$13:$E$898,AQ156,QC_Status!$L$13:$L$898,$AT$1,QC_Status!$M$13:$M$898,$AP$154)</f>
        <v>0</v>
      </c>
      <c r="AV156" s="88">
        <f>SUMIFS(QC_Status!$V$13:$V$898,QC_Status!$E$13:$E$898,AQ156,QC_Status!$L$13:$L$898,$AT$1,QC_Status!$M$13:$M$898,$AP$154)</f>
        <v>0</v>
      </c>
      <c r="AW156" s="87">
        <f>IF(AU156&gt;0,1-(AU156/AV156),0%)</f>
        <v>0</v>
      </c>
      <c r="AX156" s="89">
        <f>COUNTIFS(QC_Status!$T$13:$T$898,$AX$2,QC_Status!$L$13:$L$898,$AT$1,QC_Status!$E$13:$E$898,'quality analyst analysis'!AQ156,QC_Status!$M$13:$M$898,$AP$154)</f>
        <v>0</v>
      </c>
      <c r="AY156" s="87">
        <f>IF(AS156&gt;0,AX156/AR156,0%)</f>
        <v>0</v>
      </c>
      <c r="AZ156" s="89">
        <f>COUNTIFS(QC_Status!$T$13:$T$898,$AZ$2,QC_Status!$L$13:$L$898,$AT$1,QC_Status!$E$13:$E$898,'quality analyst analysis'!AQ156,QC_Status!$M$13:$M$898,$AP$154)</f>
        <v>0</v>
      </c>
      <c r="BA156" s="87">
        <f>IF(AS156&gt;0,AZ156/AR156,0%)</f>
        <v>0</v>
      </c>
      <c r="BB156" s="90">
        <f>SUMIFS('2D_LOG'!$BE$3:$BE$898,'2D_LOG'!$E$3:$E$898,AQ156,'2D_LOG'!$F$3:$F$898,$AT$1,'2D_LOG'!$G$3:$G$898,$AP$154)</f>
        <v>0</v>
      </c>
      <c r="BC156" s="90">
        <f>SUMIFS('2D_LOG'!$BF$3:$BF$898,'2D_LOG'!$E$3:$E$898,AQ156,'2D_LOG'!$F$3:$F$898,$AT$1,'2D_LOG'!$G$3:$G$898,$AP$154)</f>
        <v>0</v>
      </c>
      <c r="BD156" s="89">
        <f>SUM(BB156:BC156)</f>
        <v>0</v>
      </c>
      <c r="BE156" s="86">
        <f>COUNTIFS(QC_Status!$E$13:$E$898,AQ156,QC_Status!$L$13:$L$898,$BG$1,QC_Status!$M$13:$M$898,'quality analyst analysis'!$AP$154)</f>
        <v>0</v>
      </c>
      <c r="BF156" s="87">
        <f>IF(BE156&gt;0,BE156/AR156,0%)</f>
        <v>0</v>
      </c>
      <c r="BG156" s="88">
        <f>SUMIFS(QC_Status!$W$13:$W$898,QC_Status!$E$13:$E$898,AQ156,QC_Status!$L$13:$L$898,$BG$1,QC_Status!$M$13:$M$898,$AP$154)</f>
        <v>0</v>
      </c>
      <c r="BH156" s="88">
        <f>SUMIFS(QC_Status!$V$13:$V$898,QC_Status!$E$13:$E$898,AQ156,QC_Status!$L$13:$L$898,$BG$1,QC_Status!$M$13:$M$898,$AP$154)</f>
        <v>0</v>
      </c>
      <c r="BI156" s="87">
        <f t="shared" ref="BI156:BI167" si="216">IF(BG156&gt;0,1-(BG156/BH156),0%)</f>
        <v>0</v>
      </c>
      <c r="BJ156" s="89">
        <f>COUNTIFS(QC_Status!$T$13:$T$898,$BJ$2,QC_Status!$L$13:$L$898,$BG$1,QC_Status!$E$13:$E$898,'quality analyst analysis'!AQ156,QC_Status!$M$13:$M$898,$AP$154)</f>
        <v>0</v>
      </c>
      <c r="BK156" s="87">
        <f>IF(BE156&gt;0,BJ156/AR156,0%)</f>
        <v>0</v>
      </c>
      <c r="BL156" s="89">
        <f>COUNTIFS(QC_Status!$T$13:$T$898,$BL$2,QC_Status!$L$13:$L$898,$BG$1,QC_Status!$E$13:$E$898,'quality analyst analysis'!AQ156,QC_Status!$M$13:$M$898,$AP$154)</f>
        <v>0</v>
      </c>
      <c r="BM156" s="87">
        <f>IF(BE156&gt;0,BL156/AR156,0%)</f>
        <v>0</v>
      </c>
      <c r="BN156" s="90">
        <f>SUMIFS('2D_LOG'!$BE$3:$BE$898,'2D_LOG'!$E$3:$E$898,AQ156,'2D_LOG'!$F$3:$F$898,$BG$1,'2D_LOG'!$G$3:$G$898,$AP$154)</f>
        <v>0</v>
      </c>
      <c r="BO156" s="90">
        <f>SUMIFS('2D_LOG'!$BF$3:$BF$898,'2D_LOG'!$E$3:$E$898,AQ156,'2D_LOG'!$F$3:$F$898,$BG$1,'2D_LOG'!$G$3:$G$898,$AP$154)</f>
        <v>0</v>
      </c>
      <c r="BP156" s="89">
        <f>SUM(BN156:BO156)</f>
        <v>0</v>
      </c>
      <c r="BQ156" s="440">
        <f>SUMIFS(QC_Status!AO13:AO872,QC_Status!E13:E872,Standards!B18,QC_Status!M13:M872,Standards!G11)</f>
        <v>0</v>
      </c>
      <c r="BR156" s="86" t="str">
        <f>IF(AS156=0," ",IF(Standards!Q156=" ",Standards!P156,))</f>
        <v xml:space="preserve"> </v>
      </c>
      <c r="BS156" s="86" t="str">
        <f>IF(BE156=0," ",IF(Standards!S156=" ",Standards!R156,))</f>
        <v xml:space="preserve"> </v>
      </c>
    </row>
    <row r="157" spans="40:73" x14ac:dyDescent="0.2">
      <c r="AN157" s="86">
        <v>2</v>
      </c>
      <c r="AO157" s="440">
        <f>QC_Status!E8</f>
        <v>2913</v>
      </c>
      <c r="AP157" s="308">
        <f>QC_Status!F8</f>
        <v>1</v>
      </c>
      <c r="AQ157" s="308">
        <f>'Er. Cd-Er. Cnt'!D21</f>
        <v>2</v>
      </c>
      <c r="AR157" s="86">
        <f>COUNTIFS(QC_Status!$E$13:$E$898,AQ157,QC_Status!$H$13:$H$898,"C")</f>
        <v>0</v>
      </c>
      <c r="AS157" s="86">
        <f>COUNTIFS(QC_Status!$E$13:$E$898,AQ157,QC_Status!$L$13:$L$898,"PQC",QC_Status!$M$13:$M$898,'quality analyst analysis'!$AP$154)</f>
        <v>0</v>
      </c>
      <c r="AT157" s="87">
        <f>IF(AS157&gt;0,AS157/AR157,0%)</f>
        <v>0</v>
      </c>
      <c r="AU157" s="88">
        <f>SUMIFS(QC_Status!$W$13:$W$898,QC_Status!$E$13:$E$898,AQ157,QC_Status!$L$13:$L$898,$AT$1,QC_Status!$M$13:$M$898,$AP$154)</f>
        <v>0</v>
      </c>
      <c r="AV157" s="88">
        <f>SUMIFS(QC_Status!$V$13:$V$898,QC_Status!$E$13:$E$898,AQ157,QC_Status!$L$13:$L$898,$AT$1,QC_Status!$M$13:$M$898,$AP$154)</f>
        <v>0</v>
      </c>
      <c r="AW157" s="87">
        <f t="shared" ref="AW157:AW168" si="217">IF(AU157&gt;0,1-(AU157/AV157),0%)</f>
        <v>0</v>
      </c>
      <c r="AX157" s="89">
        <f>COUNTIFS(QC_Status!$T$13:$T$898,$AX$2,QC_Status!$L$13:$L$898,$AT$1,QC_Status!$E$13:$E$898,'quality analyst analysis'!AQ157,QC_Status!$M$13:$M$898,$AP$154)</f>
        <v>0</v>
      </c>
      <c r="AY157" s="87">
        <f>IF(AS157&gt;0,AX157/AR157,0%)</f>
        <v>0</v>
      </c>
      <c r="AZ157" s="89">
        <f>COUNTIFS(QC_Status!$T$13:$T$898,$AZ$2,QC_Status!$L$13:$L$898,$AT$1,QC_Status!$E$13:$E$898,'quality analyst analysis'!AQ157,QC_Status!$M$13:$M$898,$AP$154)</f>
        <v>0</v>
      </c>
      <c r="BA157" s="87">
        <f t="shared" ref="BA157:BA168" si="218">IF(AS157&gt;0,AZ157/AR157,0%)</f>
        <v>0</v>
      </c>
      <c r="BB157" s="90">
        <f>SUMIFS('2D_LOG'!$BE$3:$BE$898,'2D_LOG'!$E$3:$E$898,AQ157,'2D_LOG'!$F$3:$F$898,$AT$1,'2D_LOG'!$G$3:$G$898,$AP$154)</f>
        <v>0</v>
      </c>
      <c r="BC157" s="90">
        <f>SUMIFS('2D_LOG'!$BF$3:$BF$898,'2D_LOG'!$E$3:$E$898,AQ157,'2D_LOG'!$F$3:$F$898,$AT$1,'2D_LOG'!$G$3:$G$898,$AP$154)</f>
        <v>0</v>
      </c>
      <c r="BD157" s="89">
        <f t="shared" ref="BD157:BD167" si="219">SUM(BB157:BC157)</f>
        <v>0</v>
      </c>
      <c r="BE157" s="86">
        <f>COUNTIFS(QC_Status!$E$13:$E$898,AQ157,QC_Status!$L$13:$L$898,$BG$1,QC_Status!$M$13:$M$898,'quality analyst analysis'!$AP$154)</f>
        <v>0</v>
      </c>
      <c r="BF157" s="87">
        <f t="shared" ref="BF157:BF167" si="220">IF(BE157&gt;0,BE157/AR157,0%)</f>
        <v>0</v>
      </c>
      <c r="BG157" s="88">
        <f>SUMIFS(QC_Status!$W$13:$W$898,QC_Status!$E$13:$E$898,AQ157,QC_Status!$L$13:$L$898,$BG$1,QC_Status!$M$13:$M$898,$AP$154)</f>
        <v>0</v>
      </c>
      <c r="BH157" s="88">
        <f>SUMIFS(QC_Status!$V$13:$V$898,QC_Status!$E$13:$E$898,AQ157,QC_Status!$L$13:$L$898,$BG$1,QC_Status!$M$13:$M$898,$AP$154)</f>
        <v>0</v>
      </c>
      <c r="BI157" s="87">
        <f t="shared" si="216"/>
        <v>0</v>
      </c>
      <c r="BJ157" s="89">
        <f>COUNTIFS(QC_Status!$T$13:$T$898,$BJ$2,QC_Status!$L$13:$L$898,$BG$1,QC_Status!$E$13:$E$898,'quality analyst analysis'!AQ157,QC_Status!$M$13:$M$898,$AP$154)</f>
        <v>0</v>
      </c>
      <c r="BK157" s="87">
        <f t="shared" ref="BK157:BK167" si="221">IF(BE157&gt;0,BJ157/AR157,0%)</f>
        <v>0</v>
      </c>
      <c r="BL157" s="89">
        <f>COUNTIFS(QC_Status!$T$13:$T$898,$BL$2,QC_Status!$L$13:$L$898,$BG$1,QC_Status!$E$13:$E$898,'quality analyst analysis'!AQ157,QC_Status!$M$13:$M$898,$AP$154)</f>
        <v>0</v>
      </c>
      <c r="BM157" s="87">
        <f t="shared" ref="BM157:BM167" si="222">IF(BE157&gt;0,BL157/AR157,0%)</f>
        <v>0</v>
      </c>
      <c r="BN157" s="90">
        <f>SUMIFS('2D_LOG'!$BE$3:$BE$898,'2D_LOG'!$E$3:$E$898,AQ157,'2D_LOG'!$F$3:$F$898,$BG$1,'2D_LOG'!$G$3:$G$898,$AP$154)</f>
        <v>0</v>
      </c>
      <c r="BO157" s="90">
        <f>SUMIFS('2D_LOG'!$BF$3:$BF$898,'2D_LOG'!$E$3:$E$898,AQ157,'2D_LOG'!$F$3:$F$898,$BG$1,'2D_LOG'!$G$3:$G$898,$AP$154)</f>
        <v>0</v>
      </c>
      <c r="BP157" s="89">
        <f t="shared" ref="BP157:BP167" si="223">SUM(BN157:BO157)</f>
        <v>0</v>
      </c>
      <c r="BQ157" s="440">
        <f>SUMIFS(QC_Status!AO13:AO872,QC_Status!E13:E872,Standards!B19,QC_Status!M13:M872,Standards!G11)</f>
        <v>0</v>
      </c>
      <c r="BR157" s="86" t="str">
        <f>IF(AS157=0," ",IF(Standards!Q157=" ",Standards!P157,))</f>
        <v xml:space="preserve"> </v>
      </c>
      <c r="BS157" s="86" t="str">
        <f>IF(BE157=0," ",IF(Standards!S157=" ",Standards!R157,))</f>
        <v xml:space="preserve"> </v>
      </c>
    </row>
    <row r="158" spans="40:73" x14ac:dyDescent="0.2">
      <c r="AN158" s="86">
        <v>3</v>
      </c>
      <c r="AO158" s="440">
        <f>QC_Status!E8</f>
        <v>2913</v>
      </c>
      <c r="AP158" s="308">
        <f>QC_Status!F8</f>
        <v>1</v>
      </c>
      <c r="AQ158" s="308">
        <f>'Er. Cd-Er. Cnt'!D22</f>
        <v>3</v>
      </c>
      <c r="AR158" s="86">
        <f>COUNTIFS(QC_Status!$E$13:$E$898,AQ158,QC_Status!$H$13:$H$898,"C")</f>
        <v>0</v>
      </c>
      <c r="AS158" s="86">
        <f>COUNTIFS(QC_Status!$E$13:$E$898,AQ158,QC_Status!$L$13:$L$898,"PQC",QC_Status!$M$13:$M$898,'quality analyst analysis'!$AP$154)</f>
        <v>0</v>
      </c>
      <c r="AT158" s="87">
        <f t="shared" ref="AT158:AT167" si="224">IF(AS158&gt;0,AS158/AR158,0%)</f>
        <v>0</v>
      </c>
      <c r="AU158" s="88">
        <f>SUMIFS(QC_Status!$W$13:$W$898,QC_Status!$E$13:$E$898,AQ158,QC_Status!$L$13:$L$898,$AT$1,QC_Status!$M$13:$M$898,$AP$154)</f>
        <v>0</v>
      </c>
      <c r="AV158" s="88">
        <f>SUMIFS(QC_Status!$V$13:$V$898,QC_Status!$E$13:$E$898,AQ158,QC_Status!$L$13:$L$898,$AT$1,QC_Status!$M$13:$M$898,$AP$154)</f>
        <v>0</v>
      </c>
      <c r="AW158" s="87">
        <f t="shared" si="217"/>
        <v>0</v>
      </c>
      <c r="AX158" s="89">
        <f>COUNTIFS(QC_Status!$T$13:$T$898,$AX$2,QC_Status!$L$13:$L$898,$AT$1,QC_Status!$E$13:$E$898,'quality analyst analysis'!AQ158,QC_Status!$M$13:$M$898,$AP$154)</f>
        <v>0</v>
      </c>
      <c r="AY158" s="87">
        <f t="shared" ref="AY158:AY167" si="225">IF(AS158&gt;0,AX158/AR158,0%)</f>
        <v>0</v>
      </c>
      <c r="AZ158" s="89">
        <f>COUNTIFS(QC_Status!$T$13:$T$898,$AZ$2,QC_Status!$L$13:$L$898,$AT$1,QC_Status!$E$13:$E$898,'quality analyst analysis'!AQ158,QC_Status!$M$13:$M$898,$AP$154)</f>
        <v>0</v>
      </c>
      <c r="BA158" s="87">
        <f t="shared" si="218"/>
        <v>0</v>
      </c>
      <c r="BB158" s="90">
        <f>SUMIFS('2D_LOG'!$BE$3:$BE$898,'2D_LOG'!$E$3:$E$898,AQ158,'2D_LOG'!$F$3:$F$898,$AT$1,'2D_LOG'!$G$3:$G$898,$AP$154)</f>
        <v>0</v>
      </c>
      <c r="BC158" s="90">
        <f>SUMIFS('2D_LOG'!$BF$3:$BF$898,'2D_LOG'!$E$3:$E$898,AQ158,'2D_LOG'!$F$3:$F$898,$AT$1,'2D_LOG'!$G$3:$G$898,$AP$154)</f>
        <v>0</v>
      </c>
      <c r="BD158" s="89">
        <f t="shared" si="219"/>
        <v>0</v>
      </c>
      <c r="BE158" s="86">
        <f>COUNTIFS(QC_Status!$E$13:$E$898,AQ158,QC_Status!$L$13:$L$898,$BG$1,QC_Status!$M$13:$M$898,'quality analyst analysis'!$AP$154)</f>
        <v>0</v>
      </c>
      <c r="BF158" s="87">
        <f t="shared" si="220"/>
        <v>0</v>
      </c>
      <c r="BG158" s="88">
        <f>SUMIFS(QC_Status!$W$13:$W$898,QC_Status!$E$13:$E$898,AQ158,QC_Status!$L$13:$L$898,$BG$1,QC_Status!$M$13:$M$898,$AP$154)</f>
        <v>0</v>
      </c>
      <c r="BH158" s="88">
        <f>SUMIFS(QC_Status!$V$13:$V$898,QC_Status!$E$13:$E$898,AQ158,QC_Status!$L$13:$L$898,$BG$1,QC_Status!$M$13:$M$898,$AP$154)</f>
        <v>0</v>
      </c>
      <c r="BI158" s="87">
        <f t="shared" si="216"/>
        <v>0</v>
      </c>
      <c r="BJ158" s="89">
        <f>COUNTIFS(QC_Status!$T$13:$T$898,$BJ$2,QC_Status!$L$13:$L$898,$BG$1,QC_Status!$E$13:$E$898,'quality analyst analysis'!AQ158,QC_Status!$M$13:$M$898,$AP$154)</f>
        <v>0</v>
      </c>
      <c r="BK158" s="87">
        <f t="shared" si="221"/>
        <v>0</v>
      </c>
      <c r="BL158" s="89">
        <f>COUNTIFS(QC_Status!$T$13:$T$898,$BL$2,QC_Status!$L$13:$L$898,$BG$1,QC_Status!$E$13:$E$898,'quality analyst analysis'!AQ158,QC_Status!$M$13:$M$898,$AP$154)</f>
        <v>0</v>
      </c>
      <c r="BM158" s="87">
        <f t="shared" si="222"/>
        <v>0</v>
      </c>
      <c r="BN158" s="90">
        <f>SUMIFS('2D_LOG'!$BE$3:$BE$898,'2D_LOG'!$E$3:$E$898,AQ158,'2D_LOG'!$F$3:$F$898,$BG$1,'2D_LOG'!$G$3:$G$898,$AP$154)</f>
        <v>0</v>
      </c>
      <c r="BO158" s="90">
        <f>SUMIFS('2D_LOG'!$BF$3:$BF$898,'2D_LOG'!$E$3:$E$898,AQ158,'2D_LOG'!$F$3:$F$898,$BG$1,'2D_LOG'!$G$3:$G$898,$AP$154)</f>
        <v>0</v>
      </c>
      <c r="BP158" s="89">
        <f t="shared" si="223"/>
        <v>0</v>
      </c>
      <c r="BQ158" s="440">
        <f>SUMIFS(QC_Status!AO13:AO872,QC_Status!E13:E872,Standards!B20,QC_Status!M13:M872,Standards!G11)</f>
        <v>0</v>
      </c>
      <c r="BR158" s="86" t="str">
        <f>IF(AS158=0," ",IF(Standards!Q158=" ",Standards!P158,))</f>
        <v xml:space="preserve"> </v>
      </c>
      <c r="BS158" s="86" t="str">
        <f>IF(BE158=0," ",IF(Standards!S158=" ",Standards!R158,))</f>
        <v xml:space="preserve"> </v>
      </c>
    </row>
    <row r="159" spans="40:73" x14ac:dyDescent="0.2">
      <c r="AN159" s="86">
        <v>4</v>
      </c>
      <c r="AO159" s="440">
        <f>QC_Status!E8</f>
        <v>2913</v>
      </c>
      <c r="AP159" s="308">
        <f>QC_Status!F8</f>
        <v>1</v>
      </c>
      <c r="AQ159" s="308">
        <f>'Er. Cd-Er. Cnt'!D23</f>
        <v>4</v>
      </c>
      <c r="AR159" s="86">
        <f>COUNTIFS(QC_Status!$E$13:$E$898,AQ159,QC_Status!$H$13:$H$898,"C")</f>
        <v>0</v>
      </c>
      <c r="AS159" s="86">
        <f>COUNTIFS(QC_Status!$E$13:$E$898,AQ159,QC_Status!$L$13:$L$898,"PQC",QC_Status!$M$13:$M$898,'quality analyst analysis'!$AP$154)</f>
        <v>0</v>
      </c>
      <c r="AT159" s="87">
        <f t="shared" si="224"/>
        <v>0</v>
      </c>
      <c r="AU159" s="88">
        <f>SUMIFS(QC_Status!$W$13:$W$898,QC_Status!$E$13:$E$898,AQ159,QC_Status!$L$13:$L$898,$AT$1,QC_Status!$M$13:$M$898,$AP$154)</f>
        <v>0</v>
      </c>
      <c r="AV159" s="88">
        <f>SUMIFS(QC_Status!$V$13:$V$898,QC_Status!$E$13:$E$898,AQ159,QC_Status!$L$13:$L$898,$AT$1,QC_Status!$M$13:$M$898,$AP$154)</f>
        <v>0</v>
      </c>
      <c r="AW159" s="87">
        <f t="shared" si="217"/>
        <v>0</v>
      </c>
      <c r="AX159" s="89">
        <f>COUNTIFS(QC_Status!$T$13:$T$898,$AX$2,QC_Status!$L$13:$L$898,$AT$1,QC_Status!$E$13:$E$898,'quality analyst analysis'!AQ159,QC_Status!$M$13:$M$898,$AP$154)</f>
        <v>0</v>
      </c>
      <c r="AY159" s="87">
        <f t="shared" si="225"/>
        <v>0</v>
      </c>
      <c r="AZ159" s="89">
        <f>COUNTIFS(QC_Status!$T$13:$T$898,$AZ$2,QC_Status!$L$13:$L$898,$AT$1,QC_Status!$E$13:$E$898,'quality analyst analysis'!AQ159,QC_Status!$M$13:$M$898,$AP$154)</f>
        <v>0</v>
      </c>
      <c r="BA159" s="87">
        <f t="shared" si="218"/>
        <v>0</v>
      </c>
      <c r="BB159" s="90">
        <f>SUMIFS('2D_LOG'!$BE$3:$BE$898,'2D_LOG'!$E$3:$E$898,AQ159,'2D_LOG'!$F$3:$F$898,$AT$1,'2D_LOG'!$G$3:$G$898,$AP$154)</f>
        <v>0</v>
      </c>
      <c r="BC159" s="90">
        <f>SUMIFS('2D_LOG'!$BF$3:$BF$898,'2D_LOG'!$E$3:$E$898,AQ159,'2D_LOG'!$F$3:$F$898,$AT$1,'2D_LOG'!$G$3:$G$898,$AP$154)</f>
        <v>0</v>
      </c>
      <c r="BD159" s="89">
        <f t="shared" si="219"/>
        <v>0</v>
      </c>
      <c r="BE159" s="86">
        <f>COUNTIFS(QC_Status!$E$13:$E$898,AQ159,QC_Status!$L$13:$L$898,$BG$1,QC_Status!$M$13:$M$898,'quality analyst analysis'!$AP$154)</f>
        <v>0</v>
      </c>
      <c r="BF159" s="87">
        <f t="shared" si="220"/>
        <v>0</v>
      </c>
      <c r="BG159" s="88">
        <f>SUMIFS(QC_Status!$W$13:$W$898,QC_Status!$E$13:$E$898,AQ159,QC_Status!$L$13:$L$898,$BG$1,QC_Status!$M$13:$M$898,$AP$154)</f>
        <v>0</v>
      </c>
      <c r="BH159" s="88">
        <f>SUMIFS(QC_Status!$V$13:$V$898,QC_Status!$E$13:$E$898,AQ159,QC_Status!$L$13:$L$898,$BG$1,QC_Status!$M$13:$M$898,$AP$154)</f>
        <v>0</v>
      </c>
      <c r="BI159" s="87">
        <f t="shared" si="216"/>
        <v>0</v>
      </c>
      <c r="BJ159" s="89">
        <f>COUNTIFS(QC_Status!$T$13:$T$898,$BJ$2,QC_Status!$L$13:$L$898,$BG$1,QC_Status!$E$13:$E$898,'quality analyst analysis'!AQ159,QC_Status!$M$13:$M$898,$AP$154)</f>
        <v>0</v>
      </c>
      <c r="BK159" s="87">
        <f t="shared" si="221"/>
        <v>0</v>
      </c>
      <c r="BL159" s="89">
        <f>COUNTIFS(QC_Status!$T$13:$T$898,$BL$2,QC_Status!$L$13:$L$898,$BG$1,QC_Status!$E$13:$E$898,'quality analyst analysis'!AQ159,QC_Status!$M$13:$M$898,$AP$154)</f>
        <v>0</v>
      </c>
      <c r="BM159" s="87">
        <f t="shared" si="222"/>
        <v>0</v>
      </c>
      <c r="BN159" s="90">
        <f>SUMIFS('2D_LOG'!$BE$3:$BE$898,'2D_LOG'!$E$3:$E$898,AQ159,'2D_LOG'!$F$3:$F$898,$BG$1,'2D_LOG'!$G$3:$G$898,$AP$154)</f>
        <v>0</v>
      </c>
      <c r="BO159" s="90">
        <f>SUMIFS('2D_LOG'!$BF$3:$BF$898,'2D_LOG'!$E$3:$E$898,AQ159,'2D_LOG'!$F$3:$F$898,$BG$1,'2D_LOG'!$G$3:$G$898,$AP$154)</f>
        <v>0</v>
      </c>
      <c r="BP159" s="89">
        <f t="shared" si="223"/>
        <v>0</v>
      </c>
      <c r="BQ159" s="440">
        <f>SUMIFS(QC_Status!AO13:AO872,QC_Status!E13:E872,Standards!B21,QC_Status!M13:M872,Standards!G11)</f>
        <v>0</v>
      </c>
      <c r="BR159" s="86" t="str">
        <f>IF(AS159=0," ",IF(Standards!Q159=" ",Standards!P159,))</f>
        <v xml:space="preserve"> </v>
      </c>
      <c r="BS159" s="86" t="str">
        <f>IF(BE159=0," ",IF(Standards!S159=" ",Standards!R159,))</f>
        <v xml:space="preserve"> </v>
      </c>
    </row>
    <row r="160" spans="40:73" x14ac:dyDescent="0.2">
      <c r="AN160" s="86">
        <v>5</v>
      </c>
      <c r="AO160" s="440">
        <f>QC_Status!E8</f>
        <v>2913</v>
      </c>
      <c r="AP160" s="308">
        <f>QC_Status!F8</f>
        <v>1</v>
      </c>
      <c r="AQ160" s="308">
        <f>'Er. Cd-Er. Cnt'!D24</f>
        <v>5</v>
      </c>
      <c r="AR160" s="86">
        <f>COUNTIFS(QC_Status!$E$13:$E$898,AQ160,QC_Status!$H$13:$H$898,"C")</f>
        <v>0</v>
      </c>
      <c r="AS160" s="86">
        <f>COUNTIFS(QC_Status!$E$13:$E$898,AQ160,QC_Status!$L$13:$L$898,"PQC",QC_Status!$M$13:$M$898,'quality analyst analysis'!$AP$154)</f>
        <v>0</v>
      </c>
      <c r="AT160" s="87">
        <f t="shared" si="224"/>
        <v>0</v>
      </c>
      <c r="AU160" s="88">
        <f>SUMIFS(QC_Status!$W$13:$W$898,QC_Status!$E$13:$E$898,AQ160,QC_Status!$L$13:$L$898,$AT$1,QC_Status!$M$13:$M$898,$AP$154)</f>
        <v>0</v>
      </c>
      <c r="AV160" s="88">
        <f>SUMIFS(QC_Status!$V$13:$V$898,QC_Status!$E$13:$E$898,AQ160,QC_Status!$L$13:$L$898,$AT$1,QC_Status!$M$13:$M$898,$AP$154)</f>
        <v>0</v>
      </c>
      <c r="AW160" s="87">
        <f t="shared" si="217"/>
        <v>0</v>
      </c>
      <c r="AX160" s="89">
        <f>COUNTIFS(QC_Status!$T$13:$T$898,$AX$2,QC_Status!$L$13:$L$898,$AT$1,QC_Status!$E$13:$E$898,'quality analyst analysis'!AQ160,QC_Status!$M$13:$M$898,$AP$154)</f>
        <v>0</v>
      </c>
      <c r="AY160" s="87">
        <f t="shared" si="225"/>
        <v>0</v>
      </c>
      <c r="AZ160" s="89">
        <f>COUNTIFS(QC_Status!$T$13:$T$898,$AZ$2,QC_Status!$L$13:$L$898,$AT$1,QC_Status!$E$13:$E$898,'quality analyst analysis'!AQ160,QC_Status!$M$13:$M$898,$AP$154)</f>
        <v>0</v>
      </c>
      <c r="BA160" s="87">
        <f t="shared" si="218"/>
        <v>0</v>
      </c>
      <c r="BB160" s="90">
        <f>SUMIFS('2D_LOG'!$BE$3:$BE$898,'2D_LOG'!$E$3:$E$898,AQ160,'2D_LOG'!$F$3:$F$898,$AT$1,'2D_LOG'!$G$3:$G$898,$AP$154)</f>
        <v>0</v>
      </c>
      <c r="BC160" s="90">
        <f>SUMIFS('2D_LOG'!$BF$3:$BF$898,'2D_LOG'!$E$3:$E$898,AQ160,'2D_LOG'!$F$3:$F$898,$AT$1,'2D_LOG'!$G$3:$G$898,$AP$154)</f>
        <v>0</v>
      </c>
      <c r="BD160" s="89">
        <f t="shared" si="219"/>
        <v>0</v>
      </c>
      <c r="BE160" s="86">
        <f>COUNTIFS(QC_Status!$E$13:$E$898,AQ160,QC_Status!$L$13:$L$898,$BG$1,QC_Status!$M$13:$M$898,'quality analyst analysis'!$AP$154)</f>
        <v>0</v>
      </c>
      <c r="BF160" s="87">
        <f t="shared" si="220"/>
        <v>0</v>
      </c>
      <c r="BG160" s="88">
        <f>SUMIFS(QC_Status!$W$13:$W$898,QC_Status!$E$13:$E$898,AQ160,QC_Status!$L$13:$L$898,$BG$1,QC_Status!$M$13:$M$898,$AP$154)</f>
        <v>0</v>
      </c>
      <c r="BH160" s="88">
        <f>SUMIFS(QC_Status!$V$13:$V$898,QC_Status!$E$13:$E$898,AQ160,QC_Status!$L$13:$L$898,$BG$1,QC_Status!$M$13:$M$898,$AP$154)</f>
        <v>0</v>
      </c>
      <c r="BI160" s="87">
        <f t="shared" si="216"/>
        <v>0</v>
      </c>
      <c r="BJ160" s="89">
        <f>COUNTIFS(QC_Status!$T$13:$T$898,$BJ$2,QC_Status!$L$13:$L$898,$BG$1,QC_Status!$E$13:$E$898,'quality analyst analysis'!AQ160,QC_Status!$M$13:$M$898,$AP$154)</f>
        <v>0</v>
      </c>
      <c r="BK160" s="87">
        <f t="shared" si="221"/>
        <v>0</v>
      </c>
      <c r="BL160" s="89">
        <f>COUNTIFS(QC_Status!$T$13:$T$898,$BL$2,QC_Status!$L$13:$L$898,$BG$1,QC_Status!$E$13:$E$898,'quality analyst analysis'!AQ160,QC_Status!$M$13:$M$898,$AP$154)</f>
        <v>0</v>
      </c>
      <c r="BM160" s="87">
        <f t="shared" si="222"/>
        <v>0</v>
      </c>
      <c r="BN160" s="90">
        <f>SUMIFS('2D_LOG'!$BE$3:$BE$898,'2D_LOG'!$E$3:$E$898,AQ160,'2D_LOG'!$F$3:$F$898,$BG$1,'2D_LOG'!$G$3:$G$898,$AP$154)</f>
        <v>0</v>
      </c>
      <c r="BO160" s="90">
        <f>SUMIFS('2D_LOG'!$BF$3:$BF$898,'2D_LOG'!$E$3:$E$898,AQ160,'2D_LOG'!$F$3:$F$898,$BG$1,'2D_LOG'!$G$3:$G$898,$AP$154)</f>
        <v>0</v>
      </c>
      <c r="BP160" s="89">
        <f t="shared" si="223"/>
        <v>0</v>
      </c>
      <c r="BQ160" s="440">
        <f>SUMIFS(QC_Status!AO13:AO872,QC_Status!E13:E872,Standards!B22,QC_Status!M13:M872,Standards!G11)</f>
        <v>0</v>
      </c>
      <c r="BR160" s="86" t="str">
        <f>IF(AS160=0," ",IF(Standards!Q160=" ",Standards!P160,))</f>
        <v xml:space="preserve"> </v>
      </c>
      <c r="BS160" s="86" t="str">
        <f>IF(BE160=0," ",IF(Standards!S160=" ",Standards!R160,))</f>
        <v xml:space="preserve"> </v>
      </c>
    </row>
    <row r="161" spans="40:73" x14ac:dyDescent="0.2">
      <c r="AN161" s="86">
        <v>6</v>
      </c>
      <c r="AO161" s="440">
        <f>QC_Status!E8</f>
        <v>2913</v>
      </c>
      <c r="AP161" s="308">
        <f>QC_Status!F8</f>
        <v>1</v>
      </c>
      <c r="AQ161" s="308">
        <f>'Er. Cd-Er. Cnt'!D25</f>
        <v>6</v>
      </c>
      <c r="AR161" s="86">
        <f>COUNTIFS(QC_Status!$E$13:$E$898,AQ161,QC_Status!$H$13:$H$898,"C")</f>
        <v>0</v>
      </c>
      <c r="AS161" s="86">
        <f>COUNTIFS(QC_Status!$E$13:$E$898,AQ161,QC_Status!$L$13:$L$898,"PQC",QC_Status!$M$13:$M$898,'quality analyst analysis'!$AP$154)</f>
        <v>0</v>
      </c>
      <c r="AT161" s="87">
        <f t="shared" si="224"/>
        <v>0</v>
      </c>
      <c r="AU161" s="88">
        <f>SUMIFS(QC_Status!$W$13:$W$898,QC_Status!$E$13:$E$898,AQ161,QC_Status!$L$13:$L$898,$AT$1,QC_Status!$M$13:$M$898,$AP$154)</f>
        <v>0</v>
      </c>
      <c r="AV161" s="88">
        <f>SUMIFS(QC_Status!$V$13:$V$898,QC_Status!$E$13:$E$898,AQ161,QC_Status!$L$13:$L$898,$AT$1,QC_Status!$M$13:$M$898,$AP$154)</f>
        <v>0</v>
      </c>
      <c r="AW161" s="87">
        <f t="shared" si="217"/>
        <v>0</v>
      </c>
      <c r="AX161" s="89">
        <f>COUNTIFS(QC_Status!$T$13:$T$898,$AX$2,QC_Status!$L$13:$L$898,$AT$1,QC_Status!$E$13:$E$898,'quality analyst analysis'!AQ161,QC_Status!$M$13:$M$898,$AP$154)</f>
        <v>0</v>
      </c>
      <c r="AY161" s="87">
        <f t="shared" si="225"/>
        <v>0</v>
      </c>
      <c r="AZ161" s="89">
        <f>COUNTIFS(QC_Status!$T$13:$T$898,$AZ$2,QC_Status!$L$13:$L$898,$AT$1,QC_Status!$E$13:$E$898,'quality analyst analysis'!AQ161,QC_Status!$M$13:$M$898,$AP$154)</f>
        <v>0</v>
      </c>
      <c r="BA161" s="87">
        <f t="shared" si="218"/>
        <v>0</v>
      </c>
      <c r="BB161" s="90">
        <f>SUMIFS('2D_LOG'!$BE$3:$BE$898,'2D_LOG'!$E$3:$E$898,AQ161,'2D_LOG'!$F$3:$F$898,$AT$1,'2D_LOG'!$G$3:$G$898,$AP$154)</f>
        <v>0</v>
      </c>
      <c r="BC161" s="90">
        <f>SUMIFS('2D_LOG'!$BF$3:$BF$898,'2D_LOG'!$E$3:$E$898,AQ161,'2D_LOG'!$F$3:$F$898,$AT$1,'2D_LOG'!$G$3:$G$898,$AP$154)</f>
        <v>0</v>
      </c>
      <c r="BD161" s="89">
        <f t="shared" si="219"/>
        <v>0</v>
      </c>
      <c r="BE161" s="86">
        <f>COUNTIFS(QC_Status!$E$13:$E$898,AQ161,QC_Status!$L$13:$L$898,$BG$1,QC_Status!$M$13:$M$898,'quality analyst analysis'!$AP$154)</f>
        <v>0</v>
      </c>
      <c r="BF161" s="87">
        <f t="shared" si="220"/>
        <v>0</v>
      </c>
      <c r="BG161" s="88">
        <f>SUMIFS(QC_Status!$W$13:$W$898,QC_Status!$E$13:$E$898,AQ161,QC_Status!$L$13:$L$898,$BG$1,QC_Status!$M$13:$M$898,$AP$154)</f>
        <v>0</v>
      </c>
      <c r="BH161" s="88">
        <f>SUMIFS(QC_Status!$V$13:$V$898,QC_Status!$E$13:$E$898,AQ161,QC_Status!$L$13:$L$898,$BG$1,QC_Status!$M$13:$M$898,$AP$154)</f>
        <v>0</v>
      </c>
      <c r="BI161" s="87">
        <f t="shared" si="216"/>
        <v>0</v>
      </c>
      <c r="BJ161" s="89">
        <f>COUNTIFS(QC_Status!$T$13:$T$898,$BJ$2,QC_Status!$L$13:$L$898,$BG$1,QC_Status!$E$13:$E$898,'quality analyst analysis'!AQ161,QC_Status!$M$13:$M$898,$AP$154)</f>
        <v>0</v>
      </c>
      <c r="BK161" s="87">
        <f t="shared" si="221"/>
        <v>0</v>
      </c>
      <c r="BL161" s="89">
        <f>COUNTIFS(QC_Status!$T$13:$T$898,$BL$2,QC_Status!$L$13:$L$898,$BG$1,QC_Status!$E$13:$E$898,'quality analyst analysis'!AQ161,QC_Status!$M$13:$M$898,$AP$154)</f>
        <v>0</v>
      </c>
      <c r="BM161" s="87">
        <f t="shared" si="222"/>
        <v>0</v>
      </c>
      <c r="BN161" s="90">
        <f>SUMIFS('2D_LOG'!$BE$3:$BE$898,'2D_LOG'!$E$3:$E$898,AQ161,'2D_LOG'!$F$3:$F$898,$BG$1,'2D_LOG'!$G$3:$G$898,$AP$154)</f>
        <v>0</v>
      </c>
      <c r="BO161" s="90">
        <f>SUMIFS('2D_LOG'!$BF$3:$BF$898,'2D_LOG'!$E$3:$E$898,AQ161,'2D_LOG'!$F$3:$F$898,$BG$1,'2D_LOG'!$G$3:$G$898,$AP$154)</f>
        <v>0</v>
      </c>
      <c r="BP161" s="89">
        <f t="shared" si="223"/>
        <v>0</v>
      </c>
      <c r="BQ161" s="440">
        <f>SUMIFS(QC_Status!AO13:AO872,QC_Status!E13:E872,Standards!B23,QC_Status!M13:M872,Standards!G11)</f>
        <v>0</v>
      </c>
      <c r="BR161" s="86" t="str">
        <f>IF(AS161=0," ",IF(Standards!Q161=" ",Standards!P161,))</f>
        <v xml:space="preserve"> </v>
      </c>
      <c r="BS161" s="86" t="str">
        <f>IF(BE161=0," ",IF(Standards!S161=" ",Standards!R161,))</f>
        <v xml:space="preserve"> </v>
      </c>
    </row>
    <row r="162" spans="40:73" x14ac:dyDescent="0.2">
      <c r="AN162" s="86">
        <v>7</v>
      </c>
      <c r="AO162" s="440">
        <f>QC_Status!E8</f>
        <v>2913</v>
      </c>
      <c r="AP162" s="308">
        <f>QC_Status!F8</f>
        <v>1</v>
      </c>
      <c r="AQ162" s="308">
        <f>'Er. Cd-Er. Cnt'!D26</f>
        <v>7</v>
      </c>
      <c r="AR162" s="86">
        <f>COUNTIFS(QC_Status!$E$13:$E$898,AQ162,QC_Status!$H$13:$H$898,"C")</f>
        <v>0</v>
      </c>
      <c r="AS162" s="86">
        <f>COUNTIFS(QC_Status!$E$13:$E$898,AQ162,QC_Status!$L$13:$L$898,"PQC",QC_Status!$M$13:$M$898,'quality analyst analysis'!$AP$154)</f>
        <v>0</v>
      </c>
      <c r="AT162" s="87">
        <f t="shared" si="224"/>
        <v>0</v>
      </c>
      <c r="AU162" s="88">
        <f>SUMIFS(QC_Status!$W$13:$W$898,QC_Status!$E$13:$E$898,AQ162,QC_Status!$L$13:$L$898,$AT$1,QC_Status!$M$13:$M$898,$AP$154)</f>
        <v>0</v>
      </c>
      <c r="AV162" s="88">
        <f>SUMIFS(QC_Status!$V$13:$V$898,QC_Status!$E$13:$E$898,AQ162,QC_Status!$L$13:$L$898,$AT$1,QC_Status!$M$13:$M$898,$AP$154)</f>
        <v>0</v>
      </c>
      <c r="AW162" s="87">
        <f t="shared" si="217"/>
        <v>0</v>
      </c>
      <c r="AX162" s="89">
        <f>COUNTIFS(QC_Status!$T$13:$T$898,$AX$2,QC_Status!$L$13:$L$898,$AT$1,QC_Status!$E$13:$E$898,'quality analyst analysis'!AQ162,QC_Status!$M$13:$M$898,$AP$154)</f>
        <v>0</v>
      </c>
      <c r="AY162" s="87">
        <f t="shared" si="225"/>
        <v>0</v>
      </c>
      <c r="AZ162" s="89">
        <f>COUNTIFS(QC_Status!$T$13:$T$898,$AZ$2,QC_Status!$L$13:$L$898,$AT$1,QC_Status!$E$13:$E$898,'quality analyst analysis'!AQ162,QC_Status!$M$13:$M$898,$AP$154)</f>
        <v>0</v>
      </c>
      <c r="BA162" s="87">
        <f t="shared" si="218"/>
        <v>0</v>
      </c>
      <c r="BB162" s="90">
        <f>SUMIFS('2D_LOG'!$BE$3:$BE$898,'2D_LOG'!$E$3:$E$898,AQ162,'2D_LOG'!$F$3:$F$898,$AT$1,'2D_LOG'!$G$3:$G$898,$AP$154)</f>
        <v>0</v>
      </c>
      <c r="BC162" s="90">
        <f>SUMIFS('2D_LOG'!$BF$3:$BF$898,'2D_LOG'!$E$3:$E$898,AQ162,'2D_LOG'!$F$3:$F$898,$AT$1,'2D_LOG'!$G$3:$G$898,$AP$154)</f>
        <v>0</v>
      </c>
      <c r="BD162" s="89">
        <f t="shared" si="219"/>
        <v>0</v>
      </c>
      <c r="BE162" s="86">
        <f>COUNTIFS(QC_Status!$E$13:$E$898,AQ162,QC_Status!$L$13:$L$898,$BG$1,QC_Status!$M$13:$M$898,'quality analyst analysis'!$AP$154)</f>
        <v>0</v>
      </c>
      <c r="BF162" s="87">
        <f t="shared" si="220"/>
        <v>0</v>
      </c>
      <c r="BG162" s="88">
        <f>SUMIFS(QC_Status!$W$13:$W$898,QC_Status!$E$13:$E$898,AQ162,QC_Status!$L$13:$L$898,$BG$1,QC_Status!$M$13:$M$898,$AP$154)</f>
        <v>0</v>
      </c>
      <c r="BH162" s="88">
        <f>SUMIFS(QC_Status!$V$13:$V$898,QC_Status!$E$13:$E$898,AQ162,QC_Status!$L$13:$L$898,$BG$1,QC_Status!$M$13:$M$898,$AP$154)</f>
        <v>0</v>
      </c>
      <c r="BI162" s="87">
        <f t="shared" si="216"/>
        <v>0</v>
      </c>
      <c r="BJ162" s="89">
        <f>COUNTIFS(QC_Status!$T$13:$T$898,$BJ$2,QC_Status!$L$13:$L$898,$BG$1,QC_Status!$E$13:$E$898,'quality analyst analysis'!AQ162,QC_Status!$M$13:$M$898,$AP$154)</f>
        <v>0</v>
      </c>
      <c r="BK162" s="87">
        <f t="shared" si="221"/>
        <v>0</v>
      </c>
      <c r="BL162" s="89">
        <f>COUNTIFS(QC_Status!$T$13:$T$898,$BL$2,QC_Status!$L$13:$L$898,$BG$1,QC_Status!$E$13:$E$898,'quality analyst analysis'!AQ162,QC_Status!$M$13:$M$898,$AP$154)</f>
        <v>0</v>
      </c>
      <c r="BM162" s="87">
        <f t="shared" si="222"/>
        <v>0</v>
      </c>
      <c r="BN162" s="90">
        <f>SUMIFS('2D_LOG'!$BE$3:$BE$898,'2D_LOG'!$E$3:$E$898,AQ162,'2D_LOG'!$F$3:$F$898,$BG$1,'2D_LOG'!$G$3:$G$898,$AP$154)</f>
        <v>0</v>
      </c>
      <c r="BO162" s="90">
        <f>SUMIFS('2D_LOG'!$BF$3:$BF$898,'2D_LOG'!$E$3:$E$898,AQ162,'2D_LOG'!$F$3:$F$898,$BG$1,'2D_LOG'!$G$3:$G$898,$AP$154)</f>
        <v>0</v>
      </c>
      <c r="BP162" s="89">
        <f t="shared" si="223"/>
        <v>0</v>
      </c>
      <c r="BQ162" s="440">
        <f>SUMIFS(QC_Status!AO13:AO872,QC_Status!E13:E872,Standards!B24,QC_Status!M13:M872,Standards!G11)</f>
        <v>0</v>
      </c>
      <c r="BR162" s="86" t="str">
        <f>IF(AS162=0," ",IF(Standards!Q162=" ",Standards!P162,))</f>
        <v xml:space="preserve"> </v>
      </c>
      <c r="BS162" s="86" t="str">
        <f>IF(BE162=0," ",IF(Standards!S162=" ",Standards!R162,))</f>
        <v xml:space="preserve"> </v>
      </c>
    </row>
    <row r="163" spans="40:73" x14ac:dyDescent="0.2">
      <c r="AN163" s="86">
        <v>8</v>
      </c>
      <c r="AO163" s="440">
        <f>QC_Status!E8</f>
        <v>2913</v>
      </c>
      <c r="AP163" s="308">
        <f>QC_Status!F8</f>
        <v>1</v>
      </c>
      <c r="AQ163" s="308">
        <f>'Er. Cd-Er. Cnt'!D27</f>
        <v>8</v>
      </c>
      <c r="AR163" s="86">
        <f>COUNTIFS(QC_Status!$E$13:$E$898,AQ163,QC_Status!$H$13:$H$898,"C")</f>
        <v>0</v>
      </c>
      <c r="AS163" s="86">
        <f>COUNTIFS(QC_Status!$E$13:$E$898,AQ163,QC_Status!$L$13:$L$898,"PQC",QC_Status!$M$13:$M$898,'quality analyst analysis'!$AP$154)</f>
        <v>0</v>
      </c>
      <c r="AT163" s="87">
        <f t="shared" si="224"/>
        <v>0</v>
      </c>
      <c r="AU163" s="88">
        <f>SUMIFS(QC_Status!$W$13:$W$898,QC_Status!$E$13:$E$898,AQ163,QC_Status!$L$13:$L$898,$AT$1,QC_Status!$M$13:$M$898,$AP$154)</f>
        <v>0</v>
      </c>
      <c r="AV163" s="88">
        <f>SUMIFS(QC_Status!$V$13:$V$898,QC_Status!$E$13:$E$898,AQ163,QC_Status!$L$13:$L$898,$AT$1,QC_Status!$M$13:$M$898,$AP$154)</f>
        <v>0</v>
      </c>
      <c r="AW163" s="87">
        <f t="shared" si="217"/>
        <v>0</v>
      </c>
      <c r="AX163" s="89">
        <f>COUNTIFS(QC_Status!$T$13:$T$898,$AX$2,QC_Status!$L$13:$L$898,$AT$1,QC_Status!$E$13:$E$898,'quality analyst analysis'!AQ163,QC_Status!$M$13:$M$898,$AP$154)</f>
        <v>0</v>
      </c>
      <c r="AY163" s="87">
        <f t="shared" si="225"/>
        <v>0</v>
      </c>
      <c r="AZ163" s="89">
        <f>COUNTIFS(QC_Status!$T$13:$T$898,$AZ$2,QC_Status!$L$13:$L$898,$AT$1,QC_Status!$E$13:$E$898,'quality analyst analysis'!AQ163,QC_Status!$M$13:$M$898,$AP$154)</f>
        <v>0</v>
      </c>
      <c r="BA163" s="87">
        <f t="shared" si="218"/>
        <v>0</v>
      </c>
      <c r="BB163" s="90">
        <f>SUMIFS('2D_LOG'!$BE$3:$BE$898,'2D_LOG'!$E$3:$E$898,AQ163,'2D_LOG'!$F$3:$F$898,$AT$1,'2D_LOG'!$G$3:$G$898,$AP$154)</f>
        <v>0</v>
      </c>
      <c r="BC163" s="90">
        <f>SUMIFS('2D_LOG'!$BF$3:$BF$898,'2D_LOG'!$E$3:$E$898,AQ163,'2D_LOG'!$F$3:$F$898,$AT$1,'2D_LOG'!$G$3:$G$898,$AP$154)</f>
        <v>0</v>
      </c>
      <c r="BD163" s="89">
        <f t="shared" si="219"/>
        <v>0</v>
      </c>
      <c r="BE163" s="86">
        <f>COUNTIFS(QC_Status!$E$13:$E$898,AQ163,QC_Status!$L$13:$L$898,$BG$1,QC_Status!$M$13:$M$898,'quality analyst analysis'!$AP$154)</f>
        <v>0</v>
      </c>
      <c r="BF163" s="87">
        <f t="shared" si="220"/>
        <v>0</v>
      </c>
      <c r="BG163" s="88">
        <f>SUMIFS(QC_Status!$W$13:$W$898,QC_Status!$E$13:$E$898,AQ163,QC_Status!$L$13:$L$898,$BG$1,QC_Status!$M$13:$M$898,$AP$154)</f>
        <v>0</v>
      </c>
      <c r="BH163" s="88">
        <f>SUMIFS(QC_Status!$V$13:$V$898,QC_Status!$E$13:$E$898,AQ163,QC_Status!$L$13:$L$898,$BG$1,QC_Status!$M$13:$M$898,$AP$154)</f>
        <v>0</v>
      </c>
      <c r="BI163" s="87">
        <f t="shared" si="216"/>
        <v>0</v>
      </c>
      <c r="BJ163" s="89">
        <f>COUNTIFS(QC_Status!$T$13:$T$898,$BJ$2,QC_Status!$L$13:$L$898,$BG$1,QC_Status!$E$13:$E$898,'quality analyst analysis'!AQ163,QC_Status!$M$13:$M$898,$AP$154)</f>
        <v>0</v>
      </c>
      <c r="BK163" s="87">
        <f t="shared" si="221"/>
        <v>0</v>
      </c>
      <c r="BL163" s="89">
        <f>COUNTIFS(QC_Status!$T$13:$T$898,$BL$2,QC_Status!$L$13:$L$898,$BG$1,QC_Status!$E$13:$E$898,'quality analyst analysis'!AQ163,QC_Status!$M$13:$M$898,$AP$154)</f>
        <v>0</v>
      </c>
      <c r="BM163" s="87">
        <f t="shared" si="222"/>
        <v>0</v>
      </c>
      <c r="BN163" s="90">
        <f>SUMIFS('2D_LOG'!$BE$3:$BE$898,'2D_LOG'!$E$3:$E$898,AQ163,'2D_LOG'!$F$3:$F$898,$BG$1,'2D_LOG'!$G$3:$G$898,$AP$154)</f>
        <v>0</v>
      </c>
      <c r="BO163" s="90">
        <f>SUMIFS('2D_LOG'!$BF$3:$BF$898,'2D_LOG'!$E$3:$E$898,AQ163,'2D_LOG'!$F$3:$F$898,$BG$1,'2D_LOG'!$G$3:$G$898,$AP$154)</f>
        <v>0</v>
      </c>
      <c r="BP163" s="89">
        <f t="shared" si="223"/>
        <v>0</v>
      </c>
      <c r="BQ163" s="440">
        <f>SUMIFS(QC_Status!AO13:AO873,QC_Status!E13:E873,Standards!B25,QC_Status!M13:M873,Standards!G11)</f>
        <v>0</v>
      </c>
      <c r="BR163" s="86" t="str">
        <f>IF(AS163=0," ",IF(Standards!Q163=" ",Standards!P163,))</f>
        <v xml:space="preserve"> </v>
      </c>
      <c r="BS163" s="86" t="str">
        <f>IF(BE163=0," ",IF(Standards!S163=" ",Standards!R163,))</f>
        <v xml:space="preserve"> </v>
      </c>
      <c r="BU163" s="286"/>
    </row>
    <row r="164" spans="40:73" x14ac:dyDescent="0.2">
      <c r="AN164" s="86">
        <v>9</v>
      </c>
      <c r="AO164" s="440">
        <f>QC_Status!E8</f>
        <v>2913</v>
      </c>
      <c r="AP164" s="308">
        <f>QC_Status!F8</f>
        <v>1</v>
      </c>
      <c r="AQ164" s="308">
        <f>'Er. Cd-Er. Cnt'!D28</f>
        <v>9</v>
      </c>
      <c r="AR164" s="86">
        <f>COUNTIFS(QC_Status!$E$13:$E$898,AQ164,QC_Status!$H$13:$H$898,"C")</f>
        <v>0</v>
      </c>
      <c r="AS164" s="86">
        <f>COUNTIFS(QC_Status!$E$13:$E$898,AQ164,QC_Status!$L$13:$L$898,"PQC",QC_Status!$M$13:$M$898,'quality analyst analysis'!$AP$154)</f>
        <v>0</v>
      </c>
      <c r="AT164" s="87">
        <f t="shared" si="224"/>
        <v>0</v>
      </c>
      <c r="AU164" s="88">
        <f>SUMIFS(QC_Status!$W$13:$W$898,QC_Status!$E$13:$E$898,AQ164,QC_Status!$L$13:$L$898,$AT$1,QC_Status!$M$13:$M$898,$AP$154)</f>
        <v>0</v>
      </c>
      <c r="AV164" s="88">
        <f>SUMIFS(QC_Status!$V$13:$V$898,QC_Status!$E$13:$E$898,AQ164,QC_Status!$L$13:$L$898,$AT$1,QC_Status!$M$13:$M$898,$AP$154)</f>
        <v>0</v>
      </c>
      <c r="AW164" s="87">
        <f t="shared" si="217"/>
        <v>0</v>
      </c>
      <c r="AX164" s="89">
        <f>COUNTIFS(QC_Status!$T$13:$T$898,$AX$2,QC_Status!$L$13:$L$898,$AT$1,QC_Status!$E$13:$E$898,'quality analyst analysis'!AQ164,QC_Status!$M$13:$M$898,$AP$154)</f>
        <v>0</v>
      </c>
      <c r="AY164" s="87">
        <f t="shared" si="225"/>
        <v>0</v>
      </c>
      <c r="AZ164" s="89">
        <f>COUNTIFS(QC_Status!$T$13:$T$898,$AZ$2,QC_Status!$L$13:$L$898,$AT$1,QC_Status!$E$13:$E$898,'quality analyst analysis'!AQ164,QC_Status!$M$13:$M$898,$AP$154)</f>
        <v>0</v>
      </c>
      <c r="BA164" s="87">
        <f t="shared" si="218"/>
        <v>0</v>
      </c>
      <c r="BB164" s="90">
        <f>SUMIFS('2D_LOG'!$BE$3:$BE$898,'2D_LOG'!$E$3:$E$898,AQ164,'2D_LOG'!$F$3:$F$898,$AT$1,'2D_LOG'!$G$3:$G$898,$AP$154)</f>
        <v>0</v>
      </c>
      <c r="BC164" s="90">
        <f>SUMIFS('2D_LOG'!$BF$3:$BF$898,'2D_LOG'!$E$3:$E$898,AQ164,'2D_LOG'!$F$3:$F$898,$AT$1,'2D_LOG'!$G$3:$G$898,$AP$154)</f>
        <v>0</v>
      </c>
      <c r="BD164" s="89">
        <f t="shared" si="219"/>
        <v>0</v>
      </c>
      <c r="BE164" s="86">
        <f>COUNTIFS(QC_Status!$E$13:$E$898,AQ164,QC_Status!$L$13:$L$898,$BG$1,QC_Status!$M$13:$M$898,'quality analyst analysis'!$AP$154)</f>
        <v>0</v>
      </c>
      <c r="BF164" s="87">
        <f t="shared" si="220"/>
        <v>0</v>
      </c>
      <c r="BG164" s="88">
        <f>SUMIFS(QC_Status!$W$13:$W$898,QC_Status!$E$13:$E$898,AQ164,QC_Status!$L$13:$L$898,$BG$1,QC_Status!$M$13:$M$898,$AP$154)</f>
        <v>0</v>
      </c>
      <c r="BH164" s="88">
        <f>SUMIFS(QC_Status!$V$13:$V$898,QC_Status!$E$13:$E$898,AQ164,QC_Status!$L$13:$L$898,$BG$1,QC_Status!$M$13:$M$898,$AP$154)</f>
        <v>0</v>
      </c>
      <c r="BI164" s="87">
        <f t="shared" si="216"/>
        <v>0</v>
      </c>
      <c r="BJ164" s="89">
        <f>COUNTIFS(QC_Status!$T$13:$T$898,$BJ$2,QC_Status!$L$13:$L$898,$BG$1,QC_Status!$E$13:$E$898,'quality analyst analysis'!AQ164,QC_Status!$M$13:$M$898,$AP$154)</f>
        <v>0</v>
      </c>
      <c r="BK164" s="87">
        <f t="shared" si="221"/>
        <v>0</v>
      </c>
      <c r="BL164" s="89">
        <f>COUNTIFS(QC_Status!$T$13:$T$898,$BL$2,QC_Status!$L$13:$L$898,$BG$1,QC_Status!$E$13:$E$898,'quality analyst analysis'!AQ164,QC_Status!$M$13:$M$898,$AP$154)</f>
        <v>0</v>
      </c>
      <c r="BM164" s="87">
        <f t="shared" si="222"/>
        <v>0</v>
      </c>
      <c r="BN164" s="90">
        <f>SUMIFS('2D_LOG'!$BE$3:$BE$898,'2D_LOG'!$E$3:$E$898,AQ164,'2D_LOG'!$F$3:$F$898,$BG$1,'2D_LOG'!$G$3:$G$898,$AP$154)</f>
        <v>0</v>
      </c>
      <c r="BO164" s="90">
        <f>SUMIFS('2D_LOG'!$BF$3:$BF$898,'2D_LOG'!$E$3:$E$898,AQ164,'2D_LOG'!$F$3:$F$898,$BG$1,'2D_LOG'!$G$3:$G$898,$AP$154)</f>
        <v>0</v>
      </c>
      <c r="BP164" s="89">
        <f t="shared" si="223"/>
        <v>0</v>
      </c>
      <c r="BQ164" s="440">
        <f>SUMIFS(QC_Status!AO13:AO874,QC_Status!E13:E874,Standards!B26,QC_Status!M13:M874,Standards!G11)</f>
        <v>0</v>
      </c>
      <c r="BR164" s="86" t="str">
        <f>IF(AS164=0," ",IF(Standards!Q164=" ",Standards!P164,))</f>
        <v xml:space="preserve"> </v>
      </c>
      <c r="BS164" s="86" t="str">
        <f>IF(BE164=0," ",IF(Standards!S164=" ",Standards!R164,))</f>
        <v xml:space="preserve"> </v>
      </c>
    </row>
    <row r="165" spans="40:73" x14ac:dyDescent="0.2">
      <c r="AN165" s="86">
        <v>10</v>
      </c>
      <c r="AO165" s="440">
        <f>QC_Status!E8</f>
        <v>2913</v>
      </c>
      <c r="AP165" s="308">
        <f>QC_Status!F8</f>
        <v>1</v>
      </c>
      <c r="AQ165" s="308">
        <f>'Er. Cd-Er. Cnt'!D29</f>
        <v>10</v>
      </c>
      <c r="AR165" s="86">
        <f>COUNTIFS(QC_Status!$E$13:$E$898,AQ165,QC_Status!$H$13:$H$898,"C")</f>
        <v>0</v>
      </c>
      <c r="AS165" s="86">
        <f>COUNTIFS(QC_Status!$E$13:$E$898,AQ165,QC_Status!$L$13:$L$898,"PQC",QC_Status!$M$13:$M$898,'quality analyst analysis'!$AP$154)</f>
        <v>0</v>
      </c>
      <c r="AT165" s="87">
        <f t="shared" si="224"/>
        <v>0</v>
      </c>
      <c r="AU165" s="88">
        <f>SUMIFS(QC_Status!$W$13:$W$898,QC_Status!$E$13:$E$898,AQ165,QC_Status!$L$13:$L$898,$AT$1,QC_Status!$M$13:$M$898,$AP$154)</f>
        <v>0</v>
      </c>
      <c r="AV165" s="88">
        <f>SUMIFS(QC_Status!$V$13:$V$898,QC_Status!$E$13:$E$898,AQ165,QC_Status!$L$13:$L$898,$AT$1,QC_Status!$M$13:$M$898,$AP$154)</f>
        <v>0</v>
      </c>
      <c r="AW165" s="87">
        <f t="shared" si="217"/>
        <v>0</v>
      </c>
      <c r="AX165" s="89">
        <f>COUNTIFS(QC_Status!$T$13:$T$898,$AX$2,QC_Status!$L$13:$L$898,$AT$1,QC_Status!$E$13:$E$898,'quality analyst analysis'!AQ165,QC_Status!$M$13:$M$898,$AP$154)</f>
        <v>0</v>
      </c>
      <c r="AY165" s="87">
        <f t="shared" si="225"/>
        <v>0</v>
      </c>
      <c r="AZ165" s="89">
        <f>COUNTIFS(QC_Status!$T$13:$T$898,$AZ$2,QC_Status!$L$13:$L$898,$AT$1,QC_Status!$E$13:$E$898,'quality analyst analysis'!AQ165,QC_Status!$M$13:$M$898,$AP$154)</f>
        <v>0</v>
      </c>
      <c r="BA165" s="87">
        <f t="shared" si="218"/>
        <v>0</v>
      </c>
      <c r="BB165" s="90">
        <f>SUMIFS('2D_LOG'!$BE$3:$BE$898,'2D_LOG'!$E$3:$E$898,AQ165,'2D_LOG'!$F$3:$F$898,$AT$1,'2D_LOG'!$G$3:$G$898,$AP$154)</f>
        <v>0</v>
      </c>
      <c r="BC165" s="90">
        <f>SUMIFS('2D_LOG'!$BF$3:$BF$898,'2D_LOG'!$E$3:$E$898,AQ165,'2D_LOG'!$F$3:$F$898,$AT$1,'2D_LOG'!$G$3:$G$898,$AP$154)</f>
        <v>0</v>
      </c>
      <c r="BD165" s="89">
        <f t="shared" si="219"/>
        <v>0</v>
      </c>
      <c r="BE165" s="86">
        <f>COUNTIFS(QC_Status!$E$13:$E$898,AQ165,QC_Status!$L$13:$L$898,$BG$1,QC_Status!$M$13:$M$898,'quality analyst analysis'!$AP$154)</f>
        <v>0</v>
      </c>
      <c r="BF165" s="87">
        <f t="shared" si="220"/>
        <v>0</v>
      </c>
      <c r="BG165" s="88">
        <f>SUMIFS(QC_Status!$W$13:$W$898,QC_Status!$E$13:$E$898,AQ165,QC_Status!$L$13:$L$898,$BG$1,QC_Status!$M$13:$M$898,$AP$154)</f>
        <v>0</v>
      </c>
      <c r="BH165" s="88">
        <f>SUMIFS(QC_Status!$V$13:$V$898,QC_Status!$E$13:$E$898,AQ165,QC_Status!$L$13:$L$898,$BG$1,QC_Status!$M$13:$M$898,$AP$154)</f>
        <v>0</v>
      </c>
      <c r="BI165" s="87">
        <f t="shared" si="216"/>
        <v>0</v>
      </c>
      <c r="BJ165" s="89">
        <f>COUNTIFS(QC_Status!$T$13:$T$898,$BJ$2,QC_Status!$L$13:$L$898,$BG$1,QC_Status!$E$13:$E$898,'quality analyst analysis'!AQ165,QC_Status!$M$13:$M$898,$AP$154)</f>
        <v>0</v>
      </c>
      <c r="BK165" s="87">
        <f t="shared" si="221"/>
        <v>0</v>
      </c>
      <c r="BL165" s="89">
        <f>COUNTIFS(QC_Status!$T$13:$T$898,$BL$2,QC_Status!$L$13:$L$898,$BG$1,QC_Status!$E$13:$E$898,'quality analyst analysis'!AQ165,QC_Status!$M$13:$M$898,$AP$154)</f>
        <v>0</v>
      </c>
      <c r="BM165" s="87">
        <f t="shared" si="222"/>
        <v>0</v>
      </c>
      <c r="BN165" s="90">
        <f>SUMIFS('2D_LOG'!$BE$3:$BE$898,'2D_LOG'!$E$3:$E$898,AQ165,'2D_LOG'!$F$3:$F$898,$BG$1,'2D_LOG'!$G$3:$G$898,$AP$154)</f>
        <v>0</v>
      </c>
      <c r="BO165" s="90">
        <f>SUMIFS('2D_LOG'!$BF$3:$BF$898,'2D_LOG'!$E$3:$E$898,AQ165,'2D_LOG'!$F$3:$F$898,$BG$1,'2D_LOG'!$G$3:$G$898,$AP$154)</f>
        <v>0</v>
      </c>
      <c r="BP165" s="89">
        <f t="shared" si="223"/>
        <v>0</v>
      </c>
      <c r="BQ165" s="440">
        <f>SUMIFS(QC_Status!AO13:AO875,QC_Status!E13:E875,Standards!B27,QC_Status!M13:M875,Standards!G11)</f>
        <v>0</v>
      </c>
      <c r="BR165" s="86" t="str">
        <f>IF(AS165=0," ",IF(Standards!Q165=" ",Standards!P165,))</f>
        <v xml:space="preserve"> </v>
      </c>
      <c r="BS165" s="86" t="str">
        <f>IF(BE165=0," ",IF(Standards!S165=" ",Standards!R165,))</f>
        <v xml:space="preserve"> </v>
      </c>
    </row>
    <row r="166" spans="40:73" x14ac:dyDescent="0.2">
      <c r="AN166" s="86">
        <v>11</v>
      </c>
      <c r="AO166" s="440">
        <f>QC_Status!E8</f>
        <v>2913</v>
      </c>
      <c r="AP166" s="308">
        <f>QC_Status!F8</f>
        <v>1</v>
      </c>
      <c r="AQ166" s="308">
        <f>'Er. Cd-Er. Cnt'!D30</f>
        <v>11</v>
      </c>
      <c r="AR166" s="86">
        <f>COUNTIFS(QC_Status!$E$13:$E$898,AQ166,QC_Status!$H$13:$H$898,"C")</f>
        <v>0</v>
      </c>
      <c r="AS166" s="86">
        <f>COUNTIFS(QC_Status!$E$13:$E$898,AQ166,QC_Status!$L$13:$L$898,"PQC",QC_Status!$M$13:$M$898,'quality analyst analysis'!$AP$154)</f>
        <v>0</v>
      </c>
      <c r="AT166" s="87">
        <f t="shared" si="224"/>
        <v>0</v>
      </c>
      <c r="AU166" s="88">
        <f>SUMIFS(QC_Status!$W$13:$W$898,QC_Status!$E$13:$E$898,AQ166,QC_Status!$L$13:$L$898,$AT$1,QC_Status!$M$13:$M$898,$AP$154)</f>
        <v>0</v>
      </c>
      <c r="AV166" s="88">
        <f>SUMIFS(QC_Status!$V$13:$V$898,QC_Status!$E$13:$E$898,AQ166,QC_Status!$L$13:$L$898,$AT$1,QC_Status!$M$13:$M$898,$AP$154)</f>
        <v>0</v>
      </c>
      <c r="AW166" s="87">
        <f t="shared" si="217"/>
        <v>0</v>
      </c>
      <c r="AX166" s="89">
        <f>COUNTIFS(QC_Status!$T$13:$T$898,$AX$2,QC_Status!$L$13:$L$898,$AT$1,QC_Status!$E$13:$E$898,'quality analyst analysis'!AQ166,QC_Status!$M$13:$M$898,$AP$154)</f>
        <v>0</v>
      </c>
      <c r="AY166" s="87">
        <f t="shared" si="225"/>
        <v>0</v>
      </c>
      <c r="AZ166" s="89">
        <f>COUNTIFS(QC_Status!$T$13:$T$898,$AZ$2,QC_Status!$L$13:$L$898,$AT$1,QC_Status!$E$13:$E$898,'quality analyst analysis'!AQ166,QC_Status!$M$13:$M$898,$AP$154)</f>
        <v>0</v>
      </c>
      <c r="BA166" s="87">
        <f t="shared" si="218"/>
        <v>0</v>
      </c>
      <c r="BB166" s="90">
        <f>SUMIFS('2D_LOG'!$BE$3:$BE$898,'2D_LOG'!$E$3:$E$898,AQ166,'2D_LOG'!$F$3:$F$898,$AT$1,'2D_LOG'!$G$3:$G$898,$AP$154)</f>
        <v>0</v>
      </c>
      <c r="BC166" s="90">
        <f>SUMIFS('2D_LOG'!$BF$3:$BF$898,'2D_LOG'!$E$3:$E$898,AQ166,'2D_LOG'!$F$3:$F$898,$AT$1,'2D_LOG'!$G$3:$G$898,$AP$154)</f>
        <v>0</v>
      </c>
      <c r="BD166" s="89">
        <f t="shared" si="219"/>
        <v>0</v>
      </c>
      <c r="BE166" s="86">
        <f>COUNTIFS(QC_Status!$E$13:$E$898,AQ166,QC_Status!$L$13:$L$898,$BG$1,QC_Status!$M$13:$M$898,'quality analyst analysis'!$AP$154)</f>
        <v>0</v>
      </c>
      <c r="BF166" s="87">
        <f t="shared" si="220"/>
        <v>0</v>
      </c>
      <c r="BG166" s="88">
        <f>SUMIFS(QC_Status!$W$13:$W$898,QC_Status!$E$13:$E$898,AQ166,QC_Status!$L$13:$L$898,$BG$1,QC_Status!$M$13:$M$898,$AP$154)</f>
        <v>0</v>
      </c>
      <c r="BH166" s="88">
        <f>SUMIFS(QC_Status!$V$13:$V$898,QC_Status!$E$13:$E$898,AQ166,QC_Status!$L$13:$L$898,$BG$1,QC_Status!$M$13:$M$898,$AP$154)</f>
        <v>0</v>
      </c>
      <c r="BI166" s="87">
        <f t="shared" si="216"/>
        <v>0</v>
      </c>
      <c r="BJ166" s="89">
        <f>COUNTIFS(QC_Status!$T$13:$T$898,$BJ$2,QC_Status!$L$13:$L$898,$BG$1,QC_Status!$E$13:$E$898,'quality analyst analysis'!AQ166,QC_Status!$M$13:$M$898,$AP$154)</f>
        <v>0</v>
      </c>
      <c r="BK166" s="87">
        <f t="shared" si="221"/>
        <v>0</v>
      </c>
      <c r="BL166" s="89">
        <f>COUNTIFS(QC_Status!$T$13:$T$898,$BL$2,QC_Status!$L$13:$L$898,$BG$1,QC_Status!$E$13:$E$898,'quality analyst analysis'!AQ166,QC_Status!$M$13:$M$898,$AP$154)</f>
        <v>0</v>
      </c>
      <c r="BM166" s="87">
        <f t="shared" si="222"/>
        <v>0</v>
      </c>
      <c r="BN166" s="90">
        <f>SUMIFS('2D_LOG'!$BE$3:$BE$898,'2D_LOG'!$E$3:$E$898,AQ166,'2D_LOG'!$F$3:$F$898,$BG$1,'2D_LOG'!$G$3:$G$898,$AP$154)</f>
        <v>0</v>
      </c>
      <c r="BO166" s="90">
        <f>SUMIFS('2D_LOG'!$BF$3:$BF$898,'2D_LOG'!$E$3:$E$898,AQ166,'2D_LOG'!$F$3:$F$898,$BG$1,'2D_LOG'!$G$3:$G$898,$AP$154)</f>
        <v>0</v>
      </c>
      <c r="BP166" s="89">
        <f t="shared" si="223"/>
        <v>0</v>
      </c>
      <c r="BQ166" s="440">
        <f>SUMIFS(QC_Status!AO13:AO876,QC_Status!E13:E876,Standards!B28,QC_Status!M13:M876,Standards!G11)</f>
        <v>0</v>
      </c>
      <c r="BR166" s="86" t="str">
        <f>IF(AS166=0," ",IF(Standards!Q166=" ",Standards!P166,))</f>
        <v xml:space="preserve"> </v>
      </c>
      <c r="BS166" s="86" t="str">
        <f>IF(BE166=0," ",IF(Standards!S166=" ",Standards!R166,))</f>
        <v xml:space="preserve"> </v>
      </c>
    </row>
    <row r="167" spans="40:73" ht="13.5" thickBot="1" x14ac:dyDescent="0.25">
      <c r="AN167" s="86">
        <v>12</v>
      </c>
      <c r="AO167" s="440">
        <f>QC_Status!E8</f>
        <v>2913</v>
      </c>
      <c r="AP167" s="308">
        <f>QC_Status!F8</f>
        <v>1</v>
      </c>
      <c r="AQ167" s="308">
        <f>'Er. Cd-Er. Cnt'!D31</f>
        <v>12</v>
      </c>
      <c r="AR167" s="86">
        <f>COUNTIFS(QC_Status!$E$13:$E$898,AQ167,QC_Status!$H$13:$H$898,"C")</f>
        <v>0</v>
      </c>
      <c r="AS167" s="86">
        <f>COUNTIFS(QC_Status!$E$13:$E$898,AQ167,QC_Status!$L$13:$L$898,"PQC",QC_Status!$M$13:$M$898,'quality analyst analysis'!$AP$154)</f>
        <v>0</v>
      </c>
      <c r="AT167" s="87">
        <f t="shared" si="224"/>
        <v>0</v>
      </c>
      <c r="AU167" s="88">
        <f>SUMIFS(QC_Status!$W$13:$W$898,QC_Status!$E$13:$E$898,AQ167,QC_Status!$L$13:$L$898,$AT$1,QC_Status!$M$13:$M$898,$AP$154)</f>
        <v>0</v>
      </c>
      <c r="AV167" s="88">
        <f>SUMIFS(QC_Status!$V$13:$V$898,QC_Status!$E$13:$E$898,AQ167,QC_Status!$L$13:$L$898,$AT$1,QC_Status!$M$13:$M$898,$AP$154)</f>
        <v>0</v>
      </c>
      <c r="AW167" s="87">
        <f t="shared" si="217"/>
        <v>0</v>
      </c>
      <c r="AX167" s="89">
        <f>COUNTIFS(QC_Status!$T$13:$T$898,$AX$2,QC_Status!$L$13:$L$898,$AT$1,QC_Status!$E$13:$E$898,'quality analyst analysis'!AQ167,QC_Status!$M$13:$M$898,$AP$154)</f>
        <v>0</v>
      </c>
      <c r="AY167" s="87">
        <f t="shared" si="225"/>
        <v>0</v>
      </c>
      <c r="AZ167" s="89">
        <f>COUNTIFS(QC_Status!$T$13:$T$898,$AZ$2,QC_Status!$L$13:$L$898,$AT$1,QC_Status!$E$13:$E$898,'quality analyst analysis'!AQ167,QC_Status!$M$13:$M$898,$AP$154)</f>
        <v>0</v>
      </c>
      <c r="BA167" s="87">
        <f t="shared" si="218"/>
        <v>0</v>
      </c>
      <c r="BB167" s="90">
        <f>SUMIFS('2D_LOG'!$BE$3:$BE$898,'2D_LOG'!$E$3:$E$898,AQ167,'2D_LOG'!$F$3:$F$898,$AT$1,'2D_LOG'!$G$3:$G$898,$AP$154)</f>
        <v>0</v>
      </c>
      <c r="BC167" s="90">
        <f>SUMIFS('2D_LOG'!$BF$3:$BF$898,'2D_LOG'!$E$3:$E$898,AQ167,'2D_LOG'!$F$3:$F$898,$AT$1,'2D_LOG'!$G$3:$G$898,$AP$154)</f>
        <v>0</v>
      </c>
      <c r="BD167" s="89">
        <f t="shared" si="219"/>
        <v>0</v>
      </c>
      <c r="BE167" s="86">
        <f>COUNTIFS(QC_Status!$E$13:$E$898,AQ167,QC_Status!$L$13:$L$898,$BG$1,QC_Status!$M$13:$M$898,'quality analyst analysis'!$AP$154)</f>
        <v>0</v>
      </c>
      <c r="BF167" s="87">
        <f t="shared" si="220"/>
        <v>0</v>
      </c>
      <c r="BG167" s="88">
        <f>SUMIFS(QC_Status!$W$13:$W$898,QC_Status!$E$13:$E$898,AQ167,QC_Status!$L$13:$L$898,$BG$1,QC_Status!$M$13:$M$898,$AP$154)</f>
        <v>0</v>
      </c>
      <c r="BH167" s="88">
        <f>SUMIFS(QC_Status!$V$13:$V$898,QC_Status!$E$13:$E$898,AQ167,QC_Status!$L$13:$L$898,$BG$1,QC_Status!$M$13:$M$898,$AP$154)</f>
        <v>0</v>
      </c>
      <c r="BI167" s="87">
        <f t="shared" si="216"/>
        <v>0</v>
      </c>
      <c r="BJ167" s="89">
        <f>COUNTIFS(QC_Status!$T$13:$T$898,$BJ$2,QC_Status!$L$13:$L$898,$BG$1,QC_Status!$E$13:$E$898,'quality analyst analysis'!AQ167,QC_Status!$M$13:$M$898,$AP$154)</f>
        <v>0</v>
      </c>
      <c r="BK167" s="87">
        <f t="shared" si="221"/>
        <v>0</v>
      </c>
      <c r="BL167" s="89">
        <f>COUNTIFS(QC_Status!$T$13:$T$898,$BL$2,QC_Status!$L$13:$L$898,$BG$1,QC_Status!$E$13:$E$898,'quality analyst analysis'!AQ167,QC_Status!$M$13:$M$898,$AP$154)</f>
        <v>0</v>
      </c>
      <c r="BM167" s="87">
        <f t="shared" si="222"/>
        <v>0</v>
      </c>
      <c r="BN167" s="90">
        <f>SUMIFS('2D_LOG'!$BE$3:$BE$898,'2D_LOG'!$E$3:$E$898,AQ167,'2D_LOG'!$F$3:$F$898,$BG$1,'2D_LOG'!$G$3:$G$898,$AP$154)</f>
        <v>0</v>
      </c>
      <c r="BO167" s="90">
        <f>SUMIFS('2D_LOG'!$BF$3:$BF$898,'2D_LOG'!$E$3:$E$898,AQ167,'2D_LOG'!$F$3:$F$898,$BG$1,'2D_LOG'!$G$3:$G$898,$AP$154)</f>
        <v>0</v>
      </c>
      <c r="BP167" s="89">
        <f t="shared" si="223"/>
        <v>0</v>
      </c>
      <c r="BQ167" s="440">
        <f>SUMIFS(QC_Status!AO13:AO877,QC_Status!E13:E877,Standards!B29,QC_Status!M13:M877,Standards!G11)</f>
        <v>0</v>
      </c>
      <c r="BR167" s="86" t="str">
        <f>IF(AS167=0," ",IF(Standards!Q167=" ",Standards!P167,))</f>
        <v xml:space="preserve"> </v>
      </c>
      <c r="BS167" s="86" t="str">
        <f>IF(BE167=0," ",IF(Standards!S167=" ",Standards!R167,))</f>
        <v xml:space="preserve"> </v>
      </c>
    </row>
    <row r="168" spans="40:73" ht="13.5" thickBot="1" x14ac:dyDescent="0.25">
      <c r="AN168" s="26"/>
      <c r="AP168" s="26"/>
      <c r="AQ168" s="26"/>
      <c r="AR168" s="93">
        <f>SUM(AR156:AR167)</f>
        <v>37</v>
      </c>
      <c r="AS168" s="93">
        <f>SUM(AS156:AS167)</f>
        <v>0</v>
      </c>
      <c r="AT168" s="140">
        <f>IF(AS168&gt;0,AS168/AR168,"0"%)</f>
        <v>0</v>
      </c>
      <c r="AU168" s="96">
        <f>SUM(AU156:AU167)</f>
        <v>0</v>
      </c>
      <c r="AV168" s="96">
        <f>SUM(AV156:AV167)</f>
        <v>0</v>
      </c>
      <c r="AW168" s="269">
        <f t="shared" si="217"/>
        <v>0</v>
      </c>
      <c r="AX168" s="139">
        <f>SUM(AX156:AX167)</f>
        <v>0</v>
      </c>
      <c r="AY168" s="269">
        <f>IF(AS168&gt;0,AX168/AR168,0%)</f>
        <v>0</v>
      </c>
      <c r="AZ168" s="139">
        <f>SUM(AZ156:AZ167)</f>
        <v>0</v>
      </c>
      <c r="BA168" s="269">
        <f t="shared" si="218"/>
        <v>0</v>
      </c>
      <c r="BB168" s="92">
        <f>SUM(BB156:BB167)</f>
        <v>0</v>
      </c>
      <c r="BC168" s="92">
        <f>SUM(BC156:BC167)</f>
        <v>0</v>
      </c>
      <c r="BD168" s="93">
        <f>SUM(BD156:BD167)</f>
        <v>0</v>
      </c>
      <c r="BE168" s="93">
        <f>SUM(BE156:BE167)</f>
        <v>0</v>
      </c>
      <c r="BF168" s="484">
        <f t="shared" ref="BF168" si="226">SUM(BF156:BF167)</f>
        <v>0</v>
      </c>
      <c r="BG168" s="93">
        <f t="shared" ref="BG168" si="227">SUM(BG156:BG167)</f>
        <v>0</v>
      </c>
      <c r="BH168" s="93">
        <f t="shared" ref="BH168" si="228">SUM(BH156:BH167)</f>
        <v>0</v>
      </c>
      <c r="BI168" s="484">
        <f t="shared" ref="BI168" si="229">SUM(BI156:BI167)</f>
        <v>0</v>
      </c>
      <c r="BJ168" s="93">
        <f t="shared" ref="BJ168" si="230">SUM(BJ156:BJ167)</f>
        <v>0</v>
      </c>
      <c r="BK168" s="484">
        <f t="shared" ref="BK168" si="231">SUM(BK156:BK167)</f>
        <v>0</v>
      </c>
      <c r="BL168" s="93">
        <f t="shared" ref="BL168" si="232">SUM(BL156:BL167)</f>
        <v>0</v>
      </c>
      <c r="BM168" s="484">
        <f t="shared" ref="BM168" si="233">SUM(BM156:BM167)</f>
        <v>0</v>
      </c>
      <c r="BN168" s="93">
        <f t="shared" ref="BN168" si="234">SUM(BN156:BN167)</f>
        <v>0</v>
      </c>
      <c r="BO168" s="93">
        <f t="shared" ref="BO168" si="235">SUM(BO156:BO167)</f>
        <v>0</v>
      </c>
      <c r="BP168" s="93">
        <f t="shared" ref="BP168" si="236">SUM(BP156:BP167)</f>
        <v>0</v>
      </c>
      <c r="BQ168" s="93">
        <f t="shared" ref="BQ168" si="237">SUM(BQ156:BQ167)</f>
        <v>0</v>
      </c>
      <c r="BR168" s="271" t="str">
        <f>IF(AS168=0," ",IF(AW168&lt;=20%,"Achieved",IF(AW168&gt;20%,"Not Achieved")))</f>
        <v xml:space="preserve"> </v>
      </c>
      <c r="BS168" s="270" t="str">
        <f>IF(BE168=0," ",IF(BI168&lt;=20%,"Achieved",IF(BI168&gt;20%,"Not Achieved")))</f>
        <v xml:space="preserve"> </v>
      </c>
    </row>
    <row r="169" spans="40:73" x14ac:dyDescent="0.2">
      <c r="AN169" s="144"/>
      <c r="AO169" s="16"/>
      <c r="AP169" s="530"/>
      <c r="AQ169" s="530"/>
      <c r="AR169" s="530"/>
      <c r="AS169" s="530"/>
      <c r="AT169" s="531"/>
      <c r="AU169" s="531"/>
      <c r="AV169" s="531"/>
      <c r="AW169" s="531"/>
      <c r="AX169" s="531"/>
      <c r="AY169" s="531"/>
      <c r="AZ169" s="531"/>
      <c r="BA169" s="531"/>
      <c r="BB169" s="531"/>
      <c r="BC169" s="531"/>
      <c r="BD169" s="531"/>
      <c r="BE169" s="531"/>
      <c r="BF169" s="531"/>
      <c r="BG169" s="438"/>
      <c r="BH169" s="438"/>
      <c r="BI169" s="438"/>
      <c r="BJ169" s="438"/>
      <c r="BK169" s="438"/>
      <c r="BL169" s="438"/>
      <c r="BM169" s="438"/>
      <c r="BN169" s="438"/>
      <c r="BO169" s="438"/>
      <c r="BP169" s="438"/>
      <c r="BQ169" s="438"/>
      <c r="BR169" s="438"/>
      <c r="BS169" s="438"/>
      <c r="BT169" s="438"/>
      <c r="BU169" s="438"/>
    </row>
    <row r="170" spans="40:73" ht="13.5" thickBot="1" x14ac:dyDescent="0.25">
      <c r="AN170" s="427"/>
      <c r="AO170" s="428"/>
      <c r="AP170" s="428"/>
      <c r="AQ170" s="428"/>
      <c r="AR170" s="428"/>
      <c r="AS170" s="429"/>
      <c r="AT170" s="430"/>
      <c r="AU170" s="430"/>
      <c r="AV170" s="430"/>
      <c r="AW170" s="430"/>
      <c r="AX170" s="431"/>
      <c r="AY170" s="430"/>
      <c r="AZ170" s="432"/>
      <c r="BA170" s="430"/>
      <c r="BB170" s="430"/>
      <c r="BC170" s="430"/>
      <c r="BD170" s="433"/>
      <c r="BE170" s="428"/>
      <c r="BF170" s="434"/>
      <c r="BG170" s="434"/>
      <c r="BH170" s="434"/>
      <c r="BI170" s="434"/>
      <c r="BJ170" s="435"/>
      <c r="BK170" s="434"/>
      <c r="BL170" s="436"/>
      <c r="BM170" s="434"/>
      <c r="BN170" s="430"/>
      <c r="BO170" s="430"/>
      <c r="BP170" s="433"/>
      <c r="BQ170" s="437"/>
      <c r="BR170" s="437"/>
      <c r="BS170" s="437"/>
      <c r="BT170" s="144"/>
      <c r="BU170" s="144"/>
    </row>
    <row r="171" spans="40:73" ht="13.5" thickBot="1" x14ac:dyDescent="0.25">
      <c r="AN171" s="49"/>
      <c r="AO171" s="392"/>
      <c r="AP171" s="521">
        <f>Standards!G12</f>
        <v>0</v>
      </c>
      <c r="AQ171" s="522"/>
      <c r="AR171" s="522"/>
      <c r="AS171" s="523"/>
      <c r="AT171" s="518" t="s">
        <v>4</v>
      </c>
      <c r="AU171" s="519"/>
      <c r="AV171" s="519"/>
      <c r="AW171" s="519"/>
      <c r="AX171" s="519"/>
      <c r="AY171" s="519"/>
      <c r="AZ171" s="519"/>
      <c r="BA171" s="519"/>
      <c r="BB171" s="519"/>
      <c r="BC171" s="519"/>
      <c r="BD171" s="519"/>
      <c r="BE171" s="519"/>
      <c r="BF171" s="520"/>
      <c r="BG171" s="527" t="s">
        <v>5</v>
      </c>
      <c r="BH171" s="528"/>
      <c r="BI171" s="528"/>
      <c r="BJ171" s="528"/>
      <c r="BK171" s="528"/>
      <c r="BL171" s="528"/>
      <c r="BM171" s="528"/>
      <c r="BN171" s="528"/>
      <c r="BO171" s="528"/>
      <c r="BP171" s="528"/>
      <c r="BQ171" s="528"/>
      <c r="BR171" s="528"/>
      <c r="BS171" s="528"/>
      <c r="BT171" s="528"/>
      <c r="BU171" s="529"/>
    </row>
    <row r="172" spans="40:73" ht="67.5" x14ac:dyDescent="0.2">
      <c r="AN172" s="102" t="s">
        <v>108</v>
      </c>
      <c r="AO172" s="439" t="s">
        <v>2</v>
      </c>
      <c r="AP172" s="103" t="s">
        <v>97</v>
      </c>
      <c r="AQ172" s="57" t="s">
        <v>98</v>
      </c>
      <c r="AR172" s="104" t="s">
        <v>101</v>
      </c>
      <c r="AS172" s="105" t="s">
        <v>102</v>
      </c>
      <c r="AT172" s="107" t="s">
        <v>103</v>
      </c>
      <c r="AU172" s="107" t="s">
        <v>104</v>
      </c>
      <c r="AV172" s="107" t="s">
        <v>105</v>
      </c>
      <c r="AW172" s="107" t="s">
        <v>103</v>
      </c>
      <c r="AX172" s="108" t="s">
        <v>16</v>
      </c>
      <c r="AY172" s="107" t="s">
        <v>103</v>
      </c>
      <c r="AZ172" s="109" t="s">
        <v>24</v>
      </c>
      <c r="BA172" s="107" t="s">
        <v>103</v>
      </c>
      <c r="BB172" s="107" t="s">
        <v>145</v>
      </c>
      <c r="BC172" s="107" t="s">
        <v>146</v>
      </c>
      <c r="BD172" s="110" t="s">
        <v>109</v>
      </c>
      <c r="BE172" s="345" t="s">
        <v>107</v>
      </c>
      <c r="BF172" s="310" t="s">
        <v>103</v>
      </c>
      <c r="BG172" s="347" t="s">
        <v>104</v>
      </c>
      <c r="BH172" s="347" t="s">
        <v>105</v>
      </c>
      <c r="BI172" s="347" t="s">
        <v>103</v>
      </c>
      <c r="BJ172" s="349" t="s">
        <v>16</v>
      </c>
      <c r="BK172" s="347" t="s">
        <v>103</v>
      </c>
      <c r="BL172" s="350" t="s">
        <v>24</v>
      </c>
      <c r="BM172" s="347" t="s">
        <v>103</v>
      </c>
      <c r="BN172" s="351" t="s">
        <v>145</v>
      </c>
      <c r="BO172" s="351" t="s">
        <v>147</v>
      </c>
      <c r="BP172" s="421" t="s">
        <v>109</v>
      </c>
      <c r="BQ172" s="205" t="s">
        <v>142</v>
      </c>
      <c r="BR172" s="205" t="s">
        <v>160</v>
      </c>
      <c r="BS172" s="205" t="s">
        <v>159</v>
      </c>
      <c r="BT172" s="50"/>
      <c r="BU172" s="50">
        <v>11</v>
      </c>
    </row>
    <row r="173" spans="40:73" x14ac:dyDescent="0.2">
      <c r="AN173" s="86">
        <v>1</v>
      </c>
      <c r="AO173" s="440">
        <f>QC_Status!E8</f>
        <v>2913</v>
      </c>
      <c r="AP173" s="308">
        <f>QC_Status!F8</f>
        <v>1</v>
      </c>
      <c r="AQ173" s="308">
        <f>'Er. Cd-Er. Cnt'!D20</f>
        <v>1</v>
      </c>
      <c r="AR173" s="86">
        <f>COUNTIFS(QC_Status!$E$13:$E$898,AQ173,QC_Status!$H$13:$H$898,"C")</f>
        <v>37</v>
      </c>
      <c r="AS173" s="86">
        <f>COUNTIFS(QC_Status!$E$13:$E$898,AQ173,QC_Status!$L$13:$L$898,"PQC",QC_Status!$M$13:$M$898,'quality analyst analysis'!$AP$171)</f>
        <v>0</v>
      </c>
      <c r="AT173" s="87">
        <f>IF(AS173&gt;0,AS173/AR173,0%)</f>
        <v>0</v>
      </c>
      <c r="AU173" s="88">
        <f>SUMIFS(QC_Status!$W$13:$W$898,QC_Status!$E$13:$E$898,AQ173,QC_Status!$L$13:$L$898,$AT$1,QC_Status!$M$13:$M$898,$AP$171)</f>
        <v>0</v>
      </c>
      <c r="AV173" s="88">
        <f>SUMIFS(QC_Status!$V$13:$V$898,QC_Status!$E$13:$E$898,AQ173,QC_Status!$L$13:$L$898,$AT$1,QC_Status!$M$13:$M$898,$AP$171)</f>
        <v>0</v>
      </c>
      <c r="AW173" s="87">
        <f>IF(AU173&gt;0,1-(AU173/AV173),0%)</f>
        <v>0</v>
      </c>
      <c r="AX173" s="89">
        <f>COUNTIFS(QC_Status!$T$13:$T$898,$AX$2,QC_Status!$L$13:$L$898,$AT$1,QC_Status!$E$13:$E$898,'quality analyst analysis'!AQ173,QC_Status!$M$13:$M$898,$AP$171)</f>
        <v>0</v>
      </c>
      <c r="AY173" s="87">
        <f>IF(AS173&gt;0,AX173/AR173,0%)</f>
        <v>0</v>
      </c>
      <c r="AZ173" s="89">
        <f>COUNTIFS(QC_Status!$T$13:$T$898,$AZ$2,QC_Status!$L$13:$L$898,$AT$1,QC_Status!$E$13:$E$898,'quality analyst analysis'!AQ173,QC_Status!$M$13:$M$898,$AP$171)</f>
        <v>0</v>
      </c>
      <c r="BA173" s="87">
        <f>IF(AS173&gt;0,AZ173/AR173,0%)</f>
        <v>0</v>
      </c>
      <c r="BB173" s="90">
        <f>SUMIFS('2D_LOG'!$BE$3:$BE$898,'2D_LOG'!$E$3:$E$898,AQ173,'2D_LOG'!$F$3:$F$898,$AT$1,'2D_LOG'!$G$3:$G$898,$AP$171)</f>
        <v>0</v>
      </c>
      <c r="BC173" s="90">
        <f>SUMIFS('2D_LOG'!$BF$3:$BF$898,'2D_LOG'!$E$3:$E$898,AQ173,'2D_LOG'!$F$3:$F$898,$AT$1,'2D_LOG'!$G$3:$G$898,$AP$171)</f>
        <v>0</v>
      </c>
      <c r="BD173" s="89">
        <f>SUM(BB173:BC173)</f>
        <v>0</v>
      </c>
      <c r="BE173" s="86">
        <f>COUNTIFS(QC_Status!$E$13:$E$898,AQ173,QC_Status!$L$13:$L$898,$BG$1,QC_Status!$M$13:$M$898,'quality analyst analysis'!$AP$171)</f>
        <v>0</v>
      </c>
      <c r="BF173" s="87">
        <f>IF(BE173&gt;0,BE173/AR173,0%)</f>
        <v>0</v>
      </c>
      <c r="BG173" s="88">
        <f>SUMIFS(QC_Status!$W$13:$W$898,QC_Status!$E$13:$E$898,AQ173,QC_Status!$L$13:$L$898,$BG$1,QC_Status!$M$13:$M$898,$AP$171)</f>
        <v>0</v>
      </c>
      <c r="BH173" s="88">
        <f>SUMIFS(QC_Status!$V$13:$V$898,QC_Status!$E$13:$E$898,AQ173,QC_Status!$L$13:$L$898,$BG$1,QC_Status!$M$13:$M$898,$AP$171)</f>
        <v>0</v>
      </c>
      <c r="BI173" s="87">
        <f t="shared" ref="BI173:BI184" si="238">IF(BG173&gt;0,1-(BG173/BH173),0%)</f>
        <v>0</v>
      </c>
      <c r="BJ173" s="89">
        <f>COUNTIFS(QC_Status!$T$13:$T$898,$BJ$2,QC_Status!$L$13:$L$898,$BG$1,QC_Status!$E$13:$E$898,'quality analyst analysis'!AQ173,QC_Status!$M$13:$M$898,$AP$171)</f>
        <v>0</v>
      </c>
      <c r="BK173" s="87">
        <f>IF(BE173&gt;0,BJ173/AR173,0%)</f>
        <v>0</v>
      </c>
      <c r="BL173" s="89">
        <f>COUNTIFS(QC_Status!$T$13:$T$898,$BL$2,QC_Status!$L$13:$L$898,$BG$1,QC_Status!$E$13:$E$898,'quality analyst analysis'!AQ173,QC_Status!$M$13:$M$898,$AP$171)</f>
        <v>0</v>
      </c>
      <c r="BM173" s="87">
        <f>IF(BE173&gt;0,BL173/AR173,0%)</f>
        <v>0</v>
      </c>
      <c r="BN173" s="90">
        <f>SUMIFS('2D_LOG'!$BE$3:$BE$898,'2D_LOG'!$E$3:$E$898,AQ173,'2D_LOG'!$F$3:$F$898,$BG$1,'2D_LOG'!$G$3:$G$898,$AP$171)</f>
        <v>0</v>
      </c>
      <c r="BO173" s="90">
        <f>SUMIFS('2D_LOG'!$BF$3:$BF$898,'2D_LOG'!$E$3:$E$898,AQ173,'2D_LOG'!$F$3:$F$898,$BG$1,'2D_LOG'!$G$3:$G$898,$AP$171)</f>
        <v>0</v>
      </c>
      <c r="BP173" s="89">
        <f>SUM(BN173:BO173)</f>
        <v>0</v>
      </c>
      <c r="BQ173" s="440">
        <f>SUMIFS(QC_Status!AO13:AO872,QC_Status!E13:E872,Standards!B18,QC_Status!M13:M872,Standards!G12)</f>
        <v>0</v>
      </c>
      <c r="BR173" s="86" t="str">
        <f>IF(AS173=0," ",IF(Standards!Q170=" ",Standards!P170,))</f>
        <v xml:space="preserve"> </v>
      </c>
      <c r="BS173" s="86" t="str">
        <f>IF(BE173=0," ",IF(Standards!S170=" ",Standards!R170,))</f>
        <v xml:space="preserve"> </v>
      </c>
    </row>
    <row r="174" spans="40:73" x14ac:dyDescent="0.2">
      <c r="AN174" s="86">
        <v>2</v>
      </c>
      <c r="AO174" s="440">
        <f>QC_Status!E8</f>
        <v>2913</v>
      </c>
      <c r="AP174" s="308">
        <f>QC_Status!F8</f>
        <v>1</v>
      </c>
      <c r="AQ174" s="308">
        <f>'Er. Cd-Er. Cnt'!D21</f>
        <v>2</v>
      </c>
      <c r="AR174" s="86">
        <f>COUNTIFS(QC_Status!$E$13:$E$898,AQ174,QC_Status!$H$13:$H$898,"C")</f>
        <v>0</v>
      </c>
      <c r="AS174" s="86">
        <f>COUNTIFS(QC_Status!$E$13:$E$898,AQ174,QC_Status!$L$13:$L$898,"PQC",QC_Status!$M$13:$M$898,'quality analyst analysis'!$AP$171)</f>
        <v>0</v>
      </c>
      <c r="AT174" s="87">
        <f>IF(AS174&gt;0,AS174/AR174,0%)</f>
        <v>0</v>
      </c>
      <c r="AU174" s="88">
        <f>SUMIFS(QC_Status!$W$13:$W$898,QC_Status!$E$13:$E$898,AQ174,QC_Status!$L$13:$L$898,$AT$1,QC_Status!$M$13:$M$898,$AP$171)</f>
        <v>0</v>
      </c>
      <c r="AV174" s="88">
        <f>SUMIFS(QC_Status!$V$13:$V$898,QC_Status!$E$13:$E$898,AQ174,QC_Status!$L$13:$L$898,$AT$1,QC_Status!$M$13:$M$898,$AP$171)</f>
        <v>0</v>
      </c>
      <c r="AW174" s="87">
        <f t="shared" ref="AW174:AW185" si="239">IF(AU174&gt;0,1-(AU174/AV174),0%)</f>
        <v>0</v>
      </c>
      <c r="AX174" s="89">
        <f>COUNTIFS(QC_Status!$T$13:$T$898,$AX$2,QC_Status!$L$13:$L$898,$AT$1,QC_Status!$E$13:$E$898,'quality analyst analysis'!AQ174,QC_Status!$M$13:$M$898,$AP$171)</f>
        <v>0</v>
      </c>
      <c r="AY174" s="87">
        <f>IF(AS174&gt;0,AX174/AR174,0%)</f>
        <v>0</v>
      </c>
      <c r="AZ174" s="89">
        <f>COUNTIFS(QC_Status!$T$13:$T$898,$AZ$2,QC_Status!$L$13:$L$898,$AT$1,QC_Status!$E$13:$E$898,'quality analyst analysis'!AQ174,QC_Status!$M$13:$M$898,$AP$171)</f>
        <v>0</v>
      </c>
      <c r="BA174" s="87">
        <f t="shared" ref="BA174:BA185" si="240">IF(AS174&gt;0,AZ174/AR174,0%)</f>
        <v>0</v>
      </c>
      <c r="BB174" s="90">
        <f>SUMIFS('2D_LOG'!$BE$3:$BE$898,'2D_LOG'!$E$3:$E$898,AQ174,'2D_LOG'!$F$3:$F$898,$AT$1,'2D_LOG'!$G$3:$G$898,$AP$171)</f>
        <v>0</v>
      </c>
      <c r="BC174" s="90">
        <f>SUMIFS('2D_LOG'!$BF$3:$BF$898,'2D_LOG'!$E$3:$E$898,AQ174,'2D_LOG'!$F$3:$F$898,$AT$1,'2D_LOG'!$G$3:$G$898,$AP$171)</f>
        <v>0</v>
      </c>
      <c r="BD174" s="89">
        <f t="shared" ref="BD174:BD184" si="241">SUM(BB174:BC174)</f>
        <v>0</v>
      </c>
      <c r="BE174" s="86">
        <f>COUNTIFS(QC_Status!$E$13:$E$898,AQ174,QC_Status!$L$13:$L$898,$BG$1,QC_Status!$M$13:$M$898,'quality analyst analysis'!$AP$171)</f>
        <v>0</v>
      </c>
      <c r="BF174" s="87">
        <f t="shared" ref="BF174:BF184" si="242">IF(BE174&gt;0,BE174/AR174,0%)</f>
        <v>0</v>
      </c>
      <c r="BG174" s="88">
        <f>SUMIFS(QC_Status!$W$13:$W$898,QC_Status!$E$13:$E$898,AQ174,QC_Status!$L$13:$L$898,$BG$1,QC_Status!$M$13:$M$898,$AP$171)</f>
        <v>0</v>
      </c>
      <c r="BH174" s="88">
        <f>SUMIFS(QC_Status!$V$13:$V$898,QC_Status!$E$13:$E$898,AQ174,QC_Status!$L$13:$L$898,$BG$1,QC_Status!$M$13:$M$898,$AP$171)</f>
        <v>0</v>
      </c>
      <c r="BI174" s="87">
        <f t="shared" si="238"/>
        <v>0</v>
      </c>
      <c r="BJ174" s="89">
        <f>COUNTIFS(QC_Status!$T$13:$T$898,$BJ$2,QC_Status!$L$13:$L$898,$BG$1,QC_Status!$E$13:$E$898,'quality analyst analysis'!AQ174,QC_Status!$M$13:$M$898,$AP$171)</f>
        <v>0</v>
      </c>
      <c r="BK174" s="87">
        <f t="shared" ref="BK174:BK184" si="243">IF(BE174&gt;0,BJ174/AR174,0%)</f>
        <v>0</v>
      </c>
      <c r="BL174" s="89">
        <f>COUNTIFS(QC_Status!$T$13:$T$898,$BL$2,QC_Status!$L$13:$L$898,$BG$1,QC_Status!$E$13:$E$898,'quality analyst analysis'!AQ174,QC_Status!$M$13:$M$898,$AP$171)</f>
        <v>0</v>
      </c>
      <c r="BM174" s="87">
        <f t="shared" ref="BM174:BM184" si="244">IF(BE174&gt;0,BL174/AR174,0%)</f>
        <v>0</v>
      </c>
      <c r="BN174" s="90">
        <f>SUMIFS('2D_LOG'!$BE$3:$BE$898,'2D_LOG'!$E$3:$E$898,AQ174,'2D_LOG'!$F$3:$F$898,$BG$1,'2D_LOG'!$G$3:$G$898,$AP$171)</f>
        <v>0</v>
      </c>
      <c r="BO174" s="90">
        <f>SUMIFS('2D_LOG'!$BF$3:$BF$898,'2D_LOG'!$E$3:$E$898,AQ174,'2D_LOG'!$F$3:$F$898,$BG$1,'2D_LOG'!$G$3:$G$898,$AP$171)</f>
        <v>0</v>
      </c>
      <c r="BP174" s="89">
        <f t="shared" ref="BP174:BP184" si="245">SUM(BN174:BO174)</f>
        <v>0</v>
      </c>
      <c r="BQ174" s="440">
        <f>SUMIFS(QC_Status!AO13:AO872,QC_Status!E13:E872,Standards!B19,QC_Status!M13:M872,Standards!G12)</f>
        <v>0</v>
      </c>
      <c r="BR174" s="86" t="str">
        <f>IF(AS174=0," ",IF(Standards!Q171=" ",Standards!P171,))</f>
        <v xml:space="preserve"> </v>
      </c>
      <c r="BS174" s="86" t="str">
        <f>IF(BE174=0," ",IF(Standards!S171=" ",Standards!R171,))</f>
        <v xml:space="preserve"> </v>
      </c>
    </row>
    <row r="175" spans="40:73" x14ac:dyDescent="0.2">
      <c r="AN175" s="86">
        <v>3</v>
      </c>
      <c r="AO175" s="440">
        <f>QC_Status!E8</f>
        <v>2913</v>
      </c>
      <c r="AP175" s="308">
        <f>QC_Status!F8</f>
        <v>1</v>
      </c>
      <c r="AQ175" s="308">
        <f>'Er. Cd-Er. Cnt'!D22</f>
        <v>3</v>
      </c>
      <c r="AR175" s="86">
        <f>COUNTIFS(QC_Status!$E$13:$E$898,AQ175,QC_Status!$H$13:$H$898,"C")</f>
        <v>0</v>
      </c>
      <c r="AS175" s="86">
        <f>COUNTIFS(QC_Status!$E$13:$E$898,AQ175,QC_Status!$L$13:$L$898,"PQC",QC_Status!$M$13:$M$898,'quality analyst analysis'!$AP$171)</f>
        <v>0</v>
      </c>
      <c r="AT175" s="87">
        <f t="shared" ref="AT175:AT184" si="246">IF(AS175&gt;0,AS175/AR175,0%)</f>
        <v>0</v>
      </c>
      <c r="AU175" s="88">
        <f>SUMIFS(QC_Status!$W$13:$W$898,QC_Status!$E$13:$E$898,AQ175,QC_Status!$L$13:$L$898,$AT$1,QC_Status!$M$13:$M$898,$AP$171)</f>
        <v>0</v>
      </c>
      <c r="AV175" s="88">
        <f>SUMIFS(QC_Status!$V$13:$V$898,QC_Status!$E$13:$E$898,AQ175,QC_Status!$L$13:$L$898,$AT$1,QC_Status!$M$13:$M$898,$AP$171)</f>
        <v>0</v>
      </c>
      <c r="AW175" s="87">
        <f t="shared" si="239"/>
        <v>0</v>
      </c>
      <c r="AX175" s="89">
        <f>COUNTIFS(QC_Status!$T$13:$T$898,$AX$2,QC_Status!$L$13:$L$898,$AT$1,QC_Status!$E$13:$E$898,'quality analyst analysis'!AQ175,QC_Status!$M$13:$M$898,$AP$171)</f>
        <v>0</v>
      </c>
      <c r="AY175" s="87">
        <f t="shared" ref="AY175:AY184" si="247">IF(AS175&gt;0,AX175/AR175,0%)</f>
        <v>0</v>
      </c>
      <c r="AZ175" s="89">
        <f>COUNTIFS(QC_Status!$T$13:$T$898,$AZ$2,QC_Status!$L$13:$L$898,$AT$1,QC_Status!$E$13:$E$898,'quality analyst analysis'!AQ175,QC_Status!$M$13:$M$898,$AP$171)</f>
        <v>0</v>
      </c>
      <c r="BA175" s="87">
        <f t="shared" si="240"/>
        <v>0</v>
      </c>
      <c r="BB175" s="90">
        <f>SUMIFS('2D_LOG'!$BE$3:$BE$898,'2D_LOG'!$E$3:$E$898,AQ175,'2D_LOG'!$F$3:$F$898,$AT$1,'2D_LOG'!$G$3:$G$898,$AP$171)</f>
        <v>0</v>
      </c>
      <c r="BC175" s="90">
        <f>SUMIFS('2D_LOG'!$BF$3:$BF$898,'2D_LOG'!$E$3:$E$898,AQ175,'2D_LOG'!$F$3:$F$898,$AT$1,'2D_LOG'!$G$3:$G$898,$AP$171)</f>
        <v>0</v>
      </c>
      <c r="BD175" s="89">
        <f t="shared" si="241"/>
        <v>0</v>
      </c>
      <c r="BE175" s="86">
        <f>COUNTIFS(QC_Status!$E$13:$E$898,AQ175,QC_Status!$L$13:$L$898,$BG$1,QC_Status!$M$13:$M$898,'quality analyst analysis'!$AP$171)</f>
        <v>0</v>
      </c>
      <c r="BF175" s="87">
        <f t="shared" si="242"/>
        <v>0</v>
      </c>
      <c r="BG175" s="88">
        <f>SUMIFS(QC_Status!$W$13:$W$898,QC_Status!$E$13:$E$898,AQ175,QC_Status!$L$13:$L$898,$BG$1,QC_Status!$M$13:$M$898,$AP$171)</f>
        <v>0</v>
      </c>
      <c r="BH175" s="88">
        <f>SUMIFS(QC_Status!$V$13:$V$898,QC_Status!$E$13:$E$898,AQ175,QC_Status!$L$13:$L$898,$BG$1,QC_Status!$M$13:$M$898,$AP$171)</f>
        <v>0</v>
      </c>
      <c r="BI175" s="87">
        <f t="shared" si="238"/>
        <v>0</v>
      </c>
      <c r="BJ175" s="89">
        <f>COUNTIFS(QC_Status!$T$13:$T$898,$BJ$2,QC_Status!$L$13:$L$898,$BG$1,QC_Status!$E$13:$E$898,'quality analyst analysis'!AQ175,QC_Status!$M$13:$M$898,$AP$171)</f>
        <v>0</v>
      </c>
      <c r="BK175" s="87">
        <f t="shared" si="243"/>
        <v>0</v>
      </c>
      <c r="BL175" s="89">
        <f>COUNTIFS(QC_Status!$T$13:$T$898,$BL$2,QC_Status!$L$13:$L$898,$BG$1,QC_Status!$E$13:$E$898,'quality analyst analysis'!AQ175,QC_Status!$M$13:$M$898,$AP$171)</f>
        <v>0</v>
      </c>
      <c r="BM175" s="87">
        <f t="shared" si="244"/>
        <v>0</v>
      </c>
      <c r="BN175" s="90">
        <f>SUMIFS('2D_LOG'!$BE$3:$BE$898,'2D_LOG'!$E$3:$E$898,AQ175,'2D_LOG'!$F$3:$F$898,$BG$1,'2D_LOG'!$G$3:$G$898,$AP$171)</f>
        <v>0</v>
      </c>
      <c r="BO175" s="90">
        <f>SUMIFS('2D_LOG'!$BF$3:$BF$898,'2D_LOG'!$E$3:$E$898,AQ175,'2D_LOG'!$F$3:$F$898,$BG$1,'2D_LOG'!$G$3:$G$898,$AP$171)</f>
        <v>0</v>
      </c>
      <c r="BP175" s="89">
        <f t="shared" si="245"/>
        <v>0</v>
      </c>
      <c r="BQ175" s="440">
        <f>SUMIFS(QC_Status!AO13:AO872,QC_Status!E13:E872,Standards!B20,QC_Status!M13:M872,Standards!G12)</f>
        <v>0</v>
      </c>
      <c r="BR175" s="86" t="str">
        <f>IF(AS175=0," ",IF(Standards!Q172=" ",Standards!P172,))</f>
        <v xml:space="preserve"> </v>
      </c>
      <c r="BS175" s="86" t="str">
        <f>IF(BE175=0," ",IF(Standards!S172=" ",Standards!R172,))</f>
        <v xml:space="preserve"> </v>
      </c>
    </row>
    <row r="176" spans="40:73" x14ac:dyDescent="0.2">
      <c r="AN176" s="86">
        <v>4</v>
      </c>
      <c r="AO176" s="440">
        <f>QC_Status!E8</f>
        <v>2913</v>
      </c>
      <c r="AP176" s="308">
        <f>QC_Status!F8</f>
        <v>1</v>
      </c>
      <c r="AQ176" s="308">
        <f>'Er. Cd-Er. Cnt'!D23</f>
        <v>4</v>
      </c>
      <c r="AR176" s="86">
        <f>COUNTIFS(QC_Status!$E$13:$E$898,AQ176,QC_Status!$H$13:$H$898,"C")</f>
        <v>0</v>
      </c>
      <c r="AS176" s="86">
        <f>COUNTIFS(QC_Status!$E$13:$E$898,AQ176,QC_Status!$L$13:$L$898,"PQC",QC_Status!$M$13:$M$898,'quality analyst analysis'!$AP$171)</f>
        <v>0</v>
      </c>
      <c r="AT176" s="87">
        <f t="shared" si="246"/>
        <v>0</v>
      </c>
      <c r="AU176" s="88">
        <f>SUMIFS(QC_Status!$W$13:$W$898,QC_Status!$E$13:$E$898,AQ176,QC_Status!$L$13:$L$898,$AT$1,QC_Status!$M$13:$M$898,$AP$171)</f>
        <v>0</v>
      </c>
      <c r="AV176" s="88">
        <f>SUMIFS(QC_Status!$V$13:$V$898,QC_Status!$E$13:$E$898,AQ176,QC_Status!$L$13:$L$898,$AT$1,QC_Status!$M$13:$M$898,$AP$171)</f>
        <v>0</v>
      </c>
      <c r="AW176" s="87">
        <f t="shared" si="239"/>
        <v>0</v>
      </c>
      <c r="AX176" s="89">
        <f>COUNTIFS(QC_Status!$T$13:$T$898,$AX$2,QC_Status!$L$13:$L$898,$AT$1,QC_Status!$E$13:$E$898,'quality analyst analysis'!AQ176,QC_Status!$M$13:$M$898,$AP$171)</f>
        <v>0</v>
      </c>
      <c r="AY176" s="87">
        <f t="shared" si="247"/>
        <v>0</v>
      </c>
      <c r="AZ176" s="89">
        <f>COUNTIFS(QC_Status!$T$13:$T$898,$AZ$2,QC_Status!$L$13:$L$898,$AT$1,QC_Status!$E$13:$E$898,'quality analyst analysis'!AQ176,QC_Status!$M$13:$M$898,$AP$171)</f>
        <v>0</v>
      </c>
      <c r="BA176" s="87">
        <f t="shared" si="240"/>
        <v>0</v>
      </c>
      <c r="BB176" s="90">
        <f>SUMIFS('2D_LOG'!$BE$3:$BE$898,'2D_LOG'!$E$3:$E$898,AQ176,'2D_LOG'!$F$3:$F$898,$AT$1,'2D_LOG'!$G$3:$G$898,$AP$171)</f>
        <v>0</v>
      </c>
      <c r="BC176" s="90">
        <f>SUMIFS('2D_LOG'!$BF$3:$BF$898,'2D_LOG'!$E$3:$E$898,AQ176,'2D_LOG'!$F$3:$F$898,$AT$1,'2D_LOG'!$G$3:$G$898,$AP$171)</f>
        <v>0</v>
      </c>
      <c r="BD176" s="89">
        <f t="shared" si="241"/>
        <v>0</v>
      </c>
      <c r="BE176" s="86">
        <f>COUNTIFS(QC_Status!$E$13:$E$898,AQ176,QC_Status!$L$13:$L$898,$BG$1,QC_Status!$M$13:$M$898,'quality analyst analysis'!$AP$171)</f>
        <v>0</v>
      </c>
      <c r="BF176" s="87">
        <f t="shared" si="242"/>
        <v>0</v>
      </c>
      <c r="BG176" s="88">
        <f>SUMIFS(QC_Status!$W$13:$W$898,QC_Status!$E$13:$E$898,AQ176,QC_Status!$L$13:$L$898,$BG$1,QC_Status!$M$13:$M$898,$AP$171)</f>
        <v>0</v>
      </c>
      <c r="BH176" s="88">
        <f>SUMIFS(QC_Status!$V$13:$V$898,QC_Status!$E$13:$E$898,AQ176,QC_Status!$L$13:$L$898,$BG$1,QC_Status!$M$13:$M$898,$AP$171)</f>
        <v>0</v>
      </c>
      <c r="BI176" s="87">
        <f t="shared" si="238"/>
        <v>0</v>
      </c>
      <c r="BJ176" s="89">
        <f>COUNTIFS(QC_Status!$T$13:$T$898,$BJ$2,QC_Status!$L$13:$L$898,$BG$1,QC_Status!$E$13:$E$898,'quality analyst analysis'!AQ176,QC_Status!$M$13:$M$898,$AP$171)</f>
        <v>0</v>
      </c>
      <c r="BK176" s="87">
        <f t="shared" si="243"/>
        <v>0</v>
      </c>
      <c r="BL176" s="89">
        <f>COUNTIFS(QC_Status!$T$13:$T$898,$BL$2,QC_Status!$L$13:$L$898,$BG$1,QC_Status!$E$13:$E$898,'quality analyst analysis'!AQ176,QC_Status!$M$13:$M$898,$AP$171)</f>
        <v>0</v>
      </c>
      <c r="BM176" s="87">
        <f t="shared" si="244"/>
        <v>0</v>
      </c>
      <c r="BN176" s="90">
        <f>SUMIFS('2D_LOG'!$BE$3:$BE$898,'2D_LOG'!$E$3:$E$898,AQ176,'2D_LOG'!$F$3:$F$898,$BG$1,'2D_LOG'!$G$3:$G$898,$AP$171)</f>
        <v>0</v>
      </c>
      <c r="BO176" s="90">
        <f>SUMIFS('2D_LOG'!$BF$3:$BF$898,'2D_LOG'!$E$3:$E$898,AQ176,'2D_LOG'!$F$3:$F$898,$BG$1,'2D_LOG'!$G$3:$G$898,$AP$171)</f>
        <v>0</v>
      </c>
      <c r="BP176" s="89">
        <f t="shared" si="245"/>
        <v>0</v>
      </c>
      <c r="BQ176" s="440">
        <f>SUMIFS(QC_Status!AO13:AO872,QC_Status!E13:E872,Standards!B21,QC_Status!M13:M872,Standards!G12)</f>
        <v>0</v>
      </c>
      <c r="BR176" s="86" t="str">
        <f>IF(AS176=0," ",IF(Standards!Q173=" ",Standards!P173,))</f>
        <v xml:space="preserve"> </v>
      </c>
      <c r="BS176" s="86" t="str">
        <f>IF(BE176=0," ",IF(Standards!S173=" ",Standards!R173,))</f>
        <v xml:space="preserve"> </v>
      </c>
    </row>
    <row r="177" spans="40:73" x14ac:dyDescent="0.2">
      <c r="AN177" s="86">
        <v>5</v>
      </c>
      <c r="AO177" s="440">
        <f>QC_Status!E8</f>
        <v>2913</v>
      </c>
      <c r="AP177" s="308">
        <f>QC_Status!F8</f>
        <v>1</v>
      </c>
      <c r="AQ177" s="308">
        <f>'Er. Cd-Er. Cnt'!D24</f>
        <v>5</v>
      </c>
      <c r="AR177" s="86">
        <f>COUNTIFS(QC_Status!$E$13:$E$898,AQ177,QC_Status!$H$13:$H$898,"C")</f>
        <v>0</v>
      </c>
      <c r="AS177" s="86">
        <f>COUNTIFS(QC_Status!$E$13:$E$898,AQ177,QC_Status!$L$13:$L$898,"PQC",QC_Status!$M$13:$M$898,'quality analyst analysis'!$AP$171)</f>
        <v>0</v>
      </c>
      <c r="AT177" s="87">
        <f t="shared" si="246"/>
        <v>0</v>
      </c>
      <c r="AU177" s="88">
        <f>SUMIFS(QC_Status!$W$13:$W$898,QC_Status!$E$13:$E$898,AQ177,QC_Status!$L$13:$L$898,$AT$1,QC_Status!$M$13:$M$898,$AP$171)</f>
        <v>0</v>
      </c>
      <c r="AV177" s="88">
        <f>SUMIFS(QC_Status!$V$13:$V$898,QC_Status!$E$13:$E$898,AQ177,QC_Status!$L$13:$L$898,$AT$1,QC_Status!$M$13:$M$898,$AP$171)</f>
        <v>0</v>
      </c>
      <c r="AW177" s="87">
        <f t="shared" si="239"/>
        <v>0</v>
      </c>
      <c r="AX177" s="89">
        <f>COUNTIFS(QC_Status!$T$13:$T$898,$AX$2,QC_Status!$L$13:$L$898,$AT$1,QC_Status!$E$13:$E$898,'quality analyst analysis'!AQ177,QC_Status!$M$13:$M$898,$AP$171)</f>
        <v>0</v>
      </c>
      <c r="AY177" s="87">
        <f t="shared" si="247"/>
        <v>0</v>
      </c>
      <c r="AZ177" s="89">
        <f>COUNTIFS(QC_Status!$T$13:$T$898,$AZ$2,QC_Status!$L$13:$L$898,$AT$1,QC_Status!$E$13:$E$898,'quality analyst analysis'!AQ177,QC_Status!$M$13:$M$898,$AP$171)</f>
        <v>0</v>
      </c>
      <c r="BA177" s="87">
        <f t="shared" si="240"/>
        <v>0</v>
      </c>
      <c r="BB177" s="90">
        <f>SUMIFS('2D_LOG'!$BE$3:$BE$898,'2D_LOG'!$E$3:$E$898,AQ177,'2D_LOG'!$F$3:$F$898,$AT$1,'2D_LOG'!$G$3:$G$898,$AP$171)</f>
        <v>0</v>
      </c>
      <c r="BC177" s="90">
        <f>SUMIFS('2D_LOG'!$BF$3:$BF$898,'2D_LOG'!$E$3:$E$898,AQ177,'2D_LOG'!$F$3:$F$898,$AT$1,'2D_LOG'!$G$3:$G$898,$AP$171)</f>
        <v>0</v>
      </c>
      <c r="BD177" s="89">
        <f t="shared" si="241"/>
        <v>0</v>
      </c>
      <c r="BE177" s="86">
        <f>COUNTIFS(QC_Status!$E$13:$E$898,AQ177,QC_Status!$L$13:$L$898,$BG$1,QC_Status!$M$13:$M$898,'quality analyst analysis'!$AP$171)</f>
        <v>0</v>
      </c>
      <c r="BF177" s="87">
        <f t="shared" si="242"/>
        <v>0</v>
      </c>
      <c r="BG177" s="88">
        <f>SUMIFS(QC_Status!$W$13:$W$898,QC_Status!$E$13:$E$898,AQ177,QC_Status!$L$13:$L$898,$BG$1,QC_Status!$M$13:$M$898,$AP$171)</f>
        <v>0</v>
      </c>
      <c r="BH177" s="88">
        <f>SUMIFS(QC_Status!$V$13:$V$898,QC_Status!$E$13:$E$898,AQ177,QC_Status!$L$13:$L$898,$BG$1,QC_Status!$M$13:$M$898,$AP$171)</f>
        <v>0</v>
      </c>
      <c r="BI177" s="87">
        <f t="shared" si="238"/>
        <v>0</v>
      </c>
      <c r="BJ177" s="89">
        <f>COUNTIFS(QC_Status!$T$13:$T$898,$BJ$2,QC_Status!$L$13:$L$898,$BG$1,QC_Status!$E$13:$E$898,'quality analyst analysis'!AQ177,QC_Status!$M$13:$M$898,$AP$171)</f>
        <v>0</v>
      </c>
      <c r="BK177" s="87">
        <f t="shared" si="243"/>
        <v>0</v>
      </c>
      <c r="BL177" s="89">
        <f>COUNTIFS(QC_Status!$T$13:$T$898,$BL$2,QC_Status!$L$13:$L$898,$BG$1,QC_Status!$E$13:$E$898,'quality analyst analysis'!AQ177,QC_Status!$M$13:$M$898,$AP$171)</f>
        <v>0</v>
      </c>
      <c r="BM177" s="87">
        <f t="shared" si="244"/>
        <v>0</v>
      </c>
      <c r="BN177" s="90">
        <f>SUMIFS('2D_LOG'!$BE$3:$BE$898,'2D_LOG'!$E$3:$E$898,AQ177,'2D_LOG'!$F$3:$F$898,$BG$1,'2D_LOG'!$G$3:$G$898,$AP$171)</f>
        <v>0</v>
      </c>
      <c r="BO177" s="90">
        <f>SUMIFS('2D_LOG'!$BF$3:$BF$898,'2D_LOG'!$E$3:$E$898,AQ177,'2D_LOG'!$F$3:$F$898,$BG$1,'2D_LOG'!$G$3:$G$898,$AP$171)</f>
        <v>0</v>
      </c>
      <c r="BP177" s="89">
        <f t="shared" si="245"/>
        <v>0</v>
      </c>
      <c r="BQ177" s="440">
        <f>SUMIFS(QC_Status!AO13:AO872,QC_Status!E13:E872,Standards!B22,QC_Status!M13:M872,Standards!G12)</f>
        <v>0</v>
      </c>
      <c r="BR177" s="86" t="str">
        <f>IF(AS177=0," ",IF(Standards!Q174=" ",Standards!P174,))</f>
        <v xml:space="preserve"> </v>
      </c>
      <c r="BS177" s="86" t="str">
        <f>IF(BE177=0," ",IF(Standards!S174=" ",Standards!R174,))</f>
        <v xml:space="preserve"> </v>
      </c>
    </row>
    <row r="178" spans="40:73" x14ac:dyDescent="0.2">
      <c r="AN178" s="86">
        <v>6</v>
      </c>
      <c r="AO178" s="440">
        <f>QC_Status!E8</f>
        <v>2913</v>
      </c>
      <c r="AP178" s="308">
        <f>QC_Status!F8</f>
        <v>1</v>
      </c>
      <c r="AQ178" s="308">
        <f>'Er. Cd-Er. Cnt'!D25</f>
        <v>6</v>
      </c>
      <c r="AR178" s="86">
        <f>COUNTIFS(QC_Status!$E$13:$E$898,AQ178,QC_Status!$H$13:$H$898,"C")</f>
        <v>0</v>
      </c>
      <c r="AS178" s="86">
        <f>COUNTIFS(QC_Status!$E$13:$E$898,AQ178,QC_Status!$L$13:$L$898,"PQC",QC_Status!$M$13:$M$898,'quality analyst analysis'!$AP$171)</f>
        <v>0</v>
      </c>
      <c r="AT178" s="87">
        <f t="shared" si="246"/>
        <v>0</v>
      </c>
      <c r="AU178" s="88">
        <f>SUMIFS(QC_Status!$W$13:$W$898,QC_Status!$E$13:$E$898,AQ178,QC_Status!$L$13:$L$898,$AT$1,QC_Status!$M$13:$M$898,$AP$171)</f>
        <v>0</v>
      </c>
      <c r="AV178" s="88">
        <f>SUMIFS(QC_Status!$V$13:$V$898,QC_Status!$E$13:$E$898,AQ178,QC_Status!$L$13:$L$898,$AT$1,QC_Status!$M$13:$M$898,$AP$171)</f>
        <v>0</v>
      </c>
      <c r="AW178" s="87">
        <f t="shared" si="239"/>
        <v>0</v>
      </c>
      <c r="AX178" s="89">
        <f>COUNTIFS(QC_Status!$T$13:$T$898,$AX$2,QC_Status!$L$13:$L$898,$AT$1,QC_Status!$E$13:$E$898,'quality analyst analysis'!AQ178,QC_Status!$M$13:$M$898,$AP$171)</f>
        <v>0</v>
      </c>
      <c r="AY178" s="87">
        <f t="shared" si="247"/>
        <v>0</v>
      </c>
      <c r="AZ178" s="89">
        <f>COUNTIFS(QC_Status!$T$13:$T$898,$AZ$2,QC_Status!$L$13:$L$898,$AT$1,QC_Status!$E$13:$E$898,'quality analyst analysis'!AQ178,QC_Status!$M$13:$M$898,$AP$171)</f>
        <v>0</v>
      </c>
      <c r="BA178" s="87">
        <f t="shared" si="240"/>
        <v>0</v>
      </c>
      <c r="BB178" s="90">
        <f>SUMIFS('2D_LOG'!$BE$3:$BE$898,'2D_LOG'!$E$3:$E$898,AQ178,'2D_LOG'!$F$3:$F$898,$AT$1,'2D_LOG'!$G$3:$G$898,$AP$171)</f>
        <v>0</v>
      </c>
      <c r="BC178" s="90">
        <f>SUMIFS('2D_LOG'!$BF$3:$BF$898,'2D_LOG'!$E$3:$E$898,AQ178,'2D_LOG'!$F$3:$F$898,$AT$1,'2D_LOG'!$G$3:$G$898,$AP$171)</f>
        <v>0</v>
      </c>
      <c r="BD178" s="89">
        <f t="shared" si="241"/>
        <v>0</v>
      </c>
      <c r="BE178" s="86">
        <f>COUNTIFS(QC_Status!$E$13:$E$898,AQ178,QC_Status!$L$13:$L$898,$BG$1,QC_Status!$M$13:$M$898,'quality analyst analysis'!$AP$171)</f>
        <v>0</v>
      </c>
      <c r="BF178" s="87">
        <f t="shared" si="242"/>
        <v>0</v>
      </c>
      <c r="BG178" s="88">
        <f>SUMIFS(QC_Status!$W$13:$W$898,QC_Status!$E$13:$E$898,AQ178,QC_Status!$L$13:$L$898,$BG$1,QC_Status!$M$13:$M$898,$AP$171)</f>
        <v>0</v>
      </c>
      <c r="BH178" s="88">
        <f>SUMIFS(QC_Status!$V$13:$V$898,QC_Status!$E$13:$E$898,AQ178,QC_Status!$L$13:$L$898,$BG$1,QC_Status!$M$13:$M$898,$AP$171)</f>
        <v>0</v>
      </c>
      <c r="BI178" s="87">
        <f t="shared" si="238"/>
        <v>0</v>
      </c>
      <c r="BJ178" s="89">
        <f>COUNTIFS(QC_Status!$T$13:$T$898,$BJ$2,QC_Status!$L$13:$L$898,$BG$1,QC_Status!$E$13:$E$898,'quality analyst analysis'!AQ178,QC_Status!$M$13:$M$898,$AP$171)</f>
        <v>0</v>
      </c>
      <c r="BK178" s="87">
        <f t="shared" si="243"/>
        <v>0</v>
      </c>
      <c r="BL178" s="89">
        <f>COUNTIFS(QC_Status!$T$13:$T$898,$BL$2,QC_Status!$L$13:$L$898,$BG$1,QC_Status!$E$13:$E$898,'quality analyst analysis'!AQ178,QC_Status!$M$13:$M$898,$AP$171)</f>
        <v>0</v>
      </c>
      <c r="BM178" s="87">
        <f t="shared" si="244"/>
        <v>0</v>
      </c>
      <c r="BN178" s="90">
        <f>SUMIFS('2D_LOG'!$BE$3:$BE$898,'2D_LOG'!$E$3:$E$898,AQ178,'2D_LOG'!$F$3:$F$898,$BG$1,'2D_LOG'!$G$3:$G$898,$AP$171)</f>
        <v>0</v>
      </c>
      <c r="BO178" s="90">
        <f>SUMIFS('2D_LOG'!$BF$3:$BF$898,'2D_LOG'!$E$3:$E$898,AQ178,'2D_LOG'!$F$3:$F$898,$BG$1,'2D_LOG'!$G$3:$G$898,$AP$171)</f>
        <v>0</v>
      </c>
      <c r="BP178" s="89">
        <f t="shared" si="245"/>
        <v>0</v>
      </c>
      <c r="BQ178" s="440">
        <f>SUMIFS(QC_Status!AO13:AO872,QC_Status!E13:E872,Standards!B23,QC_Status!M13:M872,Standards!G12)</f>
        <v>0</v>
      </c>
      <c r="BR178" s="86" t="str">
        <f>IF(AS178=0," ",IF(Standards!Q175=" ",Standards!P175,))</f>
        <v xml:space="preserve"> </v>
      </c>
      <c r="BS178" s="86" t="str">
        <f>IF(BE178=0," ",IF(Standards!S175=" ",Standards!R175,))</f>
        <v xml:space="preserve"> </v>
      </c>
    </row>
    <row r="179" spans="40:73" x14ac:dyDescent="0.2">
      <c r="AN179" s="86">
        <v>7</v>
      </c>
      <c r="AO179" s="440">
        <f>QC_Status!E8</f>
        <v>2913</v>
      </c>
      <c r="AP179" s="308">
        <f>QC_Status!F8</f>
        <v>1</v>
      </c>
      <c r="AQ179" s="308">
        <f>'Er. Cd-Er. Cnt'!D26</f>
        <v>7</v>
      </c>
      <c r="AR179" s="86">
        <f>COUNTIFS(QC_Status!$E$13:$E$898,AQ179,QC_Status!$H$13:$H$898,"C")</f>
        <v>0</v>
      </c>
      <c r="AS179" s="86">
        <f>COUNTIFS(QC_Status!$E$13:$E$898,AQ179,QC_Status!$L$13:$L$898,"PQC",QC_Status!$M$13:$M$898,'quality analyst analysis'!$AP$171)</f>
        <v>0</v>
      </c>
      <c r="AT179" s="87">
        <f t="shared" si="246"/>
        <v>0</v>
      </c>
      <c r="AU179" s="88">
        <f>SUMIFS(QC_Status!$W$13:$W$898,QC_Status!$E$13:$E$898,AQ179,QC_Status!$L$13:$L$898,$AT$1,QC_Status!$M$13:$M$898,$AP$171)</f>
        <v>0</v>
      </c>
      <c r="AV179" s="88">
        <f>SUMIFS(QC_Status!$V$13:$V$898,QC_Status!$E$13:$E$898,AQ179,QC_Status!$L$13:$L$898,$AT$1,QC_Status!$M$13:$M$898,$AP$171)</f>
        <v>0</v>
      </c>
      <c r="AW179" s="87">
        <f t="shared" si="239"/>
        <v>0</v>
      </c>
      <c r="AX179" s="89">
        <f>COUNTIFS(QC_Status!$T$13:$T$898,$AX$2,QC_Status!$L$13:$L$898,$AT$1,QC_Status!$E$13:$E$898,'quality analyst analysis'!AQ179,QC_Status!$M$13:$M$898,$AP$171)</f>
        <v>0</v>
      </c>
      <c r="AY179" s="87">
        <f t="shared" si="247"/>
        <v>0</v>
      </c>
      <c r="AZ179" s="89">
        <f>COUNTIFS(QC_Status!$T$13:$T$898,$AZ$2,QC_Status!$L$13:$L$898,$AT$1,QC_Status!$E$13:$E$898,'quality analyst analysis'!AQ179,QC_Status!$M$13:$M$898,$AP$171)</f>
        <v>0</v>
      </c>
      <c r="BA179" s="87">
        <f t="shared" si="240"/>
        <v>0</v>
      </c>
      <c r="BB179" s="90">
        <f>SUMIFS('2D_LOG'!$BE$3:$BE$898,'2D_LOG'!$E$3:$E$898,AQ179,'2D_LOG'!$F$3:$F$898,$AT$1,'2D_LOG'!$G$3:$G$898,$AP$171)</f>
        <v>0</v>
      </c>
      <c r="BC179" s="90">
        <f>SUMIFS('2D_LOG'!$BF$3:$BF$898,'2D_LOG'!$E$3:$E$898,AQ179,'2D_LOG'!$F$3:$F$898,$AT$1,'2D_LOG'!$G$3:$G$898,$AP$171)</f>
        <v>0</v>
      </c>
      <c r="BD179" s="89">
        <f t="shared" si="241"/>
        <v>0</v>
      </c>
      <c r="BE179" s="86">
        <f>COUNTIFS(QC_Status!$E$13:$E$898,AQ179,QC_Status!$L$13:$L$898,$BG$1,QC_Status!$M$13:$M$898,'quality analyst analysis'!$AP$171)</f>
        <v>0</v>
      </c>
      <c r="BF179" s="87">
        <f t="shared" si="242"/>
        <v>0</v>
      </c>
      <c r="BG179" s="88">
        <f>SUMIFS(QC_Status!$W$13:$W$898,QC_Status!$E$13:$E$898,AQ179,QC_Status!$L$13:$L$898,$BG$1,QC_Status!$M$13:$M$898,$AP$171)</f>
        <v>0</v>
      </c>
      <c r="BH179" s="88">
        <f>SUMIFS(QC_Status!$V$13:$V$898,QC_Status!$E$13:$E$898,AQ179,QC_Status!$L$13:$L$898,$BG$1,QC_Status!$M$13:$M$898,$AP$171)</f>
        <v>0</v>
      </c>
      <c r="BI179" s="87">
        <f t="shared" si="238"/>
        <v>0</v>
      </c>
      <c r="BJ179" s="89">
        <f>COUNTIFS(QC_Status!$T$13:$T$898,$BJ$2,QC_Status!$L$13:$L$898,$BG$1,QC_Status!$E$13:$E$898,'quality analyst analysis'!AQ179,QC_Status!$M$13:$M$898,$AP$171)</f>
        <v>0</v>
      </c>
      <c r="BK179" s="87">
        <f t="shared" si="243"/>
        <v>0</v>
      </c>
      <c r="BL179" s="89">
        <f>COUNTIFS(QC_Status!$T$13:$T$898,$BL$2,QC_Status!$L$13:$L$898,$BG$1,QC_Status!$E$13:$E$898,'quality analyst analysis'!AQ179,QC_Status!$M$13:$M$898,$AP$171)</f>
        <v>0</v>
      </c>
      <c r="BM179" s="87">
        <f t="shared" si="244"/>
        <v>0</v>
      </c>
      <c r="BN179" s="90">
        <f>SUMIFS('2D_LOG'!$BE$3:$BE$898,'2D_LOG'!$E$3:$E$898,AQ179,'2D_LOG'!$F$3:$F$898,$BG$1,'2D_LOG'!$G$3:$G$898,$AP$171)</f>
        <v>0</v>
      </c>
      <c r="BO179" s="90">
        <f>SUMIFS('2D_LOG'!$BF$3:$BF$898,'2D_LOG'!$E$3:$E$898,AQ179,'2D_LOG'!$F$3:$F$898,$BG$1,'2D_LOG'!$G$3:$G$898,$AP$171)</f>
        <v>0</v>
      </c>
      <c r="BP179" s="89">
        <f t="shared" si="245"/>
        <v>0</v>
      </c>
      <c r="BQ179" s="440">
        <f>SUMIFS(QC_Status!AO13:AO872,QC_Status!E13:E872,Standards!B24,QC_Status!M13:M872,Standards!G12)</f>
        <v>0</v>
      </c>
      <c r="BR179" s="86" t="str">
        <f>IF(AS179=0," ",IF(Standards!Q176=" ",Standards!P176,))</f>
        <v xml:space="preserve"> </v>
      </c>
      <c r="BS179" s="86" t="str">
        <f>IF(BE179=0," ",IF(Standards!S176=" ",Standards!R176,))</f>
        <v xml:space="preserve"> </v>
      </c>
    </row>
    <row r="180" spans="40:73" x14ac:dyDescent="0.2">
      <c r="AN180" s="86">
        <v>8</v>
      </c>
      <c r="AO180" s="440">
        <f>QC_Status!E8</f>
        <v>2913</v>
      </c>
      <c r="AP180" s="308">
        <f>QC_Status!F8</f>
        <v>1</v>
      </c>
      <c r="AQ180" s="308">
        <f>'Er. Cd-Er. Cnt'!D27</f>
        <v>8</v>
      </c>
      <c r="AR180" s="86">
        <f>COUNTIFS(QC_Status!$E$13:$E$898,AQ180,QC_Status!$H$13:$H$898,"C")</f>
        <v>0</v>
      </c>
      <c r="AS180" s="86">
        <f>COUNTIFS(QC_Status!$E$13:$E$898,AQ180,QC_Status!$L$13:$L$898,"PQC",QC_Status!$M$13:$M$898,'quality analyst analysis'!$AP$171)</f>
        <v>0</v>
      </c>
      <c r="AT180" s="87">
        <f t="shared" si="246"/>
        <v>0</v>
      </c>
      <c r="AU180" s="88">
        <f>SUMIFS(QC_Status!$W$13:$W$898,QC_Status!$E$13:$E$898,AQ180,QC_Status!$L$13:$L$898,$AT$1,QC_Status!$M$13:$M$898,$AP$171)</f>
        <v>0</v>
      </c>
      <c r="AV180" s="88">
        <f>SUMIFS(QC_Status!$V$13:$V$898,QC_Status!$E$13:$E$898,AQ180,QC_Status!$L$13:$L$898,$AT$1,QC_Status!$M$13:$M$898,$AP$171)</f>
        <v>0</v>
      </c>
      <c r="AW180" s="87">
        <f t="shared" si="239"/>
        <v>0</v>
      </c>
      <c r="AX180" s="89">
        <f>COUNTIFS(QC_Status!$T$13:$T$898,$AX$2,QC_Status!$L$13:$L$898,$AT$1,QC_Status!$E$13:$E$898,'quality analyst analysis'!AQ180,QC_Status!$M$13:$M$898,$AP$171)</f>
        <v>0</v>
      </c>
      <c r="AY180" s="87">
        <f t="shared" si="247"/>
        <v>0</v>
      </c>
      <c r="AZ180" s="89">
        <f>COUNTIFS(QC_Status!$T$13:$T$898,$AZ$2,QC_Status!$L$13:$L$898,$AT$1,QC_Status!$E$13:$E$898,'quality analyst analysis'!AQ180,QC_Status!$M$13:$M$898,$AP$171)</f>
        <v>0</v>
      </c>
      <c r="BA180" s="87">
        <f t="shared" si="240"/>
        <v>0</v>
      </c>
      <c r="BB180" s="90">
        <f>SUMIFS('2D_LOG'!$BE$3:$BE$898,'2D_LOG'!$E$3:$E$898,AQ180,'2D_LOG'!$F$3:$F$898,$AT$1,'2D_LOG'!$G$3:$G$898,$AP$171)</f>
        <v>0</v>
      </c>
      <c r="BC180" s="90">
        <f>SUMIFS('2D_LOG'!$BF$3:$BF$898,'2D_LOG'!$E$3:$E$898,AQ180,'2D_LOG'!$F$3:$F$898,$AT$1,'2D_LOG'!$G$3:$G$898,$AP$171)</f>
        <v>0</v>
      </c>
      <c r="BD180" s="89">
        <f t="shared" si="241"/>
        <v>0</v>
      </c>
      <c r="BE180" s="86">
        <f>COUNTIFS(QC_Status!$E$13:$E$898,AQ180,QC_Status!$L$13:$L$898,$BG$1,QC_Status!$M$13:$M$898,'quality analyst analysis'!$AP$171)</f>
        <v>0</v>
      </c>
      <c r="BF180" s="87">
        <f t="shared" si="242"/>
        <v>0</v>
      </c>
      <c r="BG180" s="88">
        <f>SUMIFS(QC_Status!$W$13:$W$898,QC_Status!$E$13:$E$898,AQ180,QC_Status!$L$13:$L$898,$BG$1,QC_Status!$M$13:$M$898,$AP$171)</f>
        <v>0</v>
      </c>
      <c r="BH180" s="88">
        <f>SUMIFS(QC_Status!$V$13:$V$898,QC_Status!$E$13:$E$898,AQ180,QC_Status!$L$13:$L$898,$BG$1,QC_Status!$M$13:$M$898,$AP$171)</f>
        <v>0</v>
      </c>
      <c r="BI180" s="87">
        <f t="shared" si="238"/>
        <v>0</v>
      </c>
      <c r="BJ180" s="89">
        <f>COUNTIFS(QC_Status!$T$13:$T$898,$BJ$2,QC_Status!$L$13:$L$898,$BG$1,QC_Status!$E$13:$E$898,'quality analyst analysis'!AQ180,QC_Status!$M$13:$M$898,$AP$171)</f>
        <v>0</v>
      </c>
      <c r="BK180" s="87">
        <f t="shared" si="243"/>
        <v>0</v>
      </c>
      <c r="BL180" s="89">
        <f>COUNTIFS(QC_Status!$T$13:$T$898,$BL$2,QC_Status!$L$13:$L$898,$BG$1,QC_Status!$E$13:$E$898,'quality analyst analysis'!AQ180,QC_Status!$M$13:$M$898,$AP$171)</f>
        <v>0</v>
      </c>
      <c r="BM180" s="87">
        <f t="shared" si="244"/>
        <v>0</v>
      </c>
      <c r="BN180" s="90">
        <f>SUMIFS('2D_LOG'!$BE$3:$BE$898,'2D_LOG'!$E$3:$E$898,AQ180,'2D_LOG'!$F$3:$F$898,$BG$1,'2D_LOG'!$G$3:$G$898,$AP$171)</f>
        <v>0</v>
      </c>
      <c r="BO180" s="90">
        <f>SUMIFS('2D_LOG'!$BF$3:$BF$898,'2D_LOG'!$E$3:$E$898,AQ180,'2D_LOG'!$F$3:$F$898,$BG$1,'2D_LOG'!$G$3:$G$898,$AP$171)</f>
        <v>0</v>
      </c>
      <c r="BP180" s="89">
        <f t="shared" si="245"/>
        <v>0</v>
      </c>
      <c r="BQ180" s="440">
        <f>SUMIFS(QC_Status!AO13:AO873,QC_Status!E13:E873,Standards!B25,QC_Status!M13:M873,Standards!G12)</f>
        <v>0</v>
      </c>
      <c r="BR180" s="86" t="str">
        <f>IF(AS180=0," ",IF(Standards!Q177=" ",Standards!P177,))</f>
        <v xml:space="preserve"> </v>
      </c>
      <c r="BS180" s="86" t="str">
        <f>IF(BE180=0," ",IF(Standards!S177=" ",Standards!R177,))</f>
        <v xml:space="preserve"> </v>
      </c>
      <c r="BU180" s="286"/>
    </row>
    <row r="181" spans="40:73" x14ac:dyDescent="0.2">
      <c r="AN181" s="86">
        <v>9</v>
      </c>
      <c r="AO181" s="440">
        <f>QC_Status!E8</f>
        <v>2913</v>
      </c>
      <c r="AP181" s="308">
        <f>QC_Status!F8</f>
        <v>1</v>
      </c>
      <c r="AQ181" s="308">
        <f>'Er. Cd-Er. Cnt'!D28</f>
        <v>9</v>
      </c>
      <c r="AR181" s="86">
        <f>COUNTIFS(QC_Status!$E$13:$E$898,AQ181,QC_Status!$H$13:$H$898,"C")</f>
        <v>0</v>
      </c>
      <c r="AS181" s="86">
        <f>COUNTIFS(QC_Status!$E$13:$E$898,AQ181,QC_Status!$L$13:$L$898,"PQC",QC_Status!$M$13:$M$898,'quality analyst analysis'!$AP$171)</f>
        <v>0</v>
      </c>
      <c r="AT181" s="87">
        <f t="shared" si="246"/>
        <v>0</v>
      </c>
      <c r="AU181" s="88">
        <f>SUMIFS(QC_Status!$W$13:$W$898,QC_Status!$E$13:$E$898,AQ181,QC_Status!$L$13:$L$898,$AT$1,QC_Status!$M$13:$M$898,$AP$171)</f>
        <v>0</v>
      </c>
      <c r="AV181" s="88">
        <f>SUMIFS(QC_Status!$V$13:$V$898,QC_Status!$E$13:$E$898,AQ181,QC_Status!$L$13:$L$898,$AT$1,QC_Status!$M$13:$M$898,$AP$171)</f>
        <v>0</v>
      </c>
      <c r="AW181" s="87">
        <f t="shared" si="239"/>
        <v>0</v>
      </c>
      <c r="AX181" s="89">
        <f>COUNTIFS(QC_Status!$T$13:$T$898,$AX$2,QC_Status!$L$13:$L$898,$AT$1,QC_Status!$E$13:$E$898,'quality analyst analysis'!AQ181,QC_Status!$M$13:$M$898,$AP$171)</f>
        <v>0</v>
      </c>
      <c r="AY181" s="87">
        <f t="shared" si="247"/>
        <v>0</v>
      </c>
      <c r="AZ181" s="89">
        <f>COUNTIFS(QC_Status!$T$13:$T$898,$AZ$2,QC_Status!$L$13:$L$898,$AT$1,QC_Status!$E$13:$E$898,'quality analyst analysis'!AQ181,QC_Status!$M$13:$M$898,$AP$171)</f>
        <v>0</v>
      </c>
      <c r="BA181" s="87">
        <f t="shared" si="240"/>
        <v>0</v>
      </c>
      <c r="BB181" s="90">
        <f>SUMIFS('2D_LOG'!$BE$3:$BE$898,'2D_LOG'!$E$3:$E$898,AQ181,'2D_LOG'!$F$3:$F$898,$AT$1,'2D_LOG'!$G$3:$G$898,$AP$171)</f>
        <v>0</v>
      </c>
      <c r="BC181" s="90">
        <f>SUMIFS('2D_LOG'!$BF$3:$BF$898,'2D_LOG'!$E$3:$E$898,AQ181,'2D_LOG'!$F$3:$F$898,$AT$1,'2D_LOG'!$G$3:$G$898,$AP$171)</f>
        <v>0</v>
      </c>
      <c r="BD181" s="89">
        <f t="shared" si="241"/>
        <v>0</v>
      </c>
      <c r="BE181" s="86">
        <f>COUNTIFS(QC_Status!$E$13:$E$898,AQ181,QC_Status!$L$13:$L$898,$BG$1,QC_Status!$M$13:$M$898,'quality analyst analysis'!$AP$171)</f>
        <v>0</v>
      </c>
      <c r="BF181" s="87">
        <f t="shared" si="242"/>
        <v>0</v>
      </c>
      <c r="BG181" s="88">
        <f>SUMIFS(QC_Status!$W$13:$W$898,QC_Status!$E$13:$E$898,AQ181,QC_Status!$L$13:$L$898,$BG$1,QC_Status!$M$13:$M$898,$AP$171)</f>
        <v>0</v>
      </c>
      <c r="BH181" s="88">
        <f>SUMIFS(QC_Status!$V$13:$V$898,QC_Status!$E$13:$E$898,AQ181,QC_Status!$L$13:$L$898,$BG$1,QC_Status!$M$13:$M$898,$AP$171)</f>
        <v>0</v>
      </c>
      <c r="BI181" s="87">
        <f t="shared" si="238"/>
        <v>0</v>
      </c>
      <c r="BJ181" s="89">
        <f>COUNTIFS(QC_Status!$T$13:$T$898,$BJ$2,QC_Status!$L$13:$L$898,$BG$1,QC_Status!$E$13:$E$898,'quality analyst analysis'!AQ181,QC_Status!$M$13:$M$898,$AP$171)</f>
        <v>0</v>
      </c>
      <c r="BK181" s="87">
        <f t="shared" si="243"/>
        <v>0</v>
      </c>
      <c r="BL181" s="89">
        <f>COUNTIFS(QC_Status!$T$13:$T$898,$BL$2,QC_Status!$L$13:$L$898,$BG$1,QC_Status!$E$13:$E$898,'quality analyst analysis'!AQ181,QC_Status!$M$13:$M$898,$AP$171)</f>
        <v>0</v>
      </c>
      <c r="BM181" s="87">
        <f t="shared" si="244"/>
        <v>0</v>
      </c>
      <c r="BN181" s="90">
        <f>SUMIFS('2D_LOG'!$BE$3:$BE$898,'2D_LOG'!$E$3:$E$898,AQ181,'2D_LOG'!$F$3:$F$898,$BG$1,'2D_LOG'!$G$3:$G$898,$AP$171)</f>
        <v>0</v>
      </c>
      <c r="BO181" s="90">
        <f>SUMIFS('2D_LOG'!$BF$3:$BF$898,'2D_LOG'!$E$3:$E$898,AQ181,'2D_LOG'!$F$3:$F$898,$BG$1,'2D_LOG'!$G$3:$G$898,$AP$171)</f>
        <v>0</v>
      </c>
      <c r="BP181" s="89">
        <f t="shared" si="245"/>
        <v>0</v>
      </c>
      <c r="BQ181" s="440">
        <f>SUMIFS(QC_Status!AO13:AO874,QC_Status!E13:E874,Standards!B26,QC_Status!M13:M874,Standards!G12)</f>
        <v>0</v>
      </c>
      <c r="BR181" s="86" t="str">
        <f>IF(AS181=0," ",IF(Standards!Q178=" ",Standards!P178,))</f>
        <v xml:space="preserve"> </v>
      </c>
      <c r="BS181" s="86" t="str">
        <f>IF(BE181=0," ",IF(Standards!S178=" ",Standards!R178,))</f>
        <v xml:space="preserve"> </v>
      </c>
    </row>
    <row r="182" spans="40:73" x14ac:dyDescent="0.2">
      <c r="AN182" s="86">
        <v>10</v>
      </c>
      <c r="AO182" s="440">
        <f>QC_Status!E8</f>
        <v>2913</v>
      </c>
      <c r="AP182" s="308">
        <f>QC_Status!F8</f>
        <v>1</v>
      </c>
      <c r="AQ182" s="308">
        <f>'Er. Cd-Er. Cnt'!D29</f>
        <v>10</v>
      </c>
      <c r="AR182" s="86">
        <f>COUNTIFS(QC_Status!$E$13:$E$898,AQ182,QC_Status!$H$13:$H$898,"C")</f>
        <v>0</v>
      </c>
      <c r="AS182" s="86">
        <f>COUNTIFS(QC_Status!$E$13:$E$898,AQ182,QC_Status!$L$13:$L$898,"PQC",QC_Status!$M$13:$M$898,'quality analyst analysis'!$AP$171)</f>
        <v>0</v>
      </c>
      <c r="AT182" s="87">
        <f t="shared" si="246"/>
        <v>0</v>
      </c>
      <c r="AU182" s="88">
        <f>SUMIFS(QC_Status!$W$13:$W$898,QC_Status!$E$13:$E$898,AQ182,QC_Status!$L$13:$L$898,$AT$1,QC_Status!$M$13:$M$898,$AP$171)</f>
        <v>0</v>
      </c>
      <c r="AV182" s="88">
        <f>SUMIFS(QC_Status!$V$13:$V$898,QC_Status!$E$13:$E$898,AQ182,QC_Status!$L$13:$L$898,$AT$1,QC_Status!$M$13:$M$898,$AP$171)</f>
        <v>0</v>
      </c>
      <c r="AW182" s="87">
        <f t="shared" si="239"/>
        <v>0</v>
      </c>
      <c r="AX182" s="89">
        <f>COUNTIFS(QC_Status!$T$13:$T$898,$AX$2,QC_Status!$L$13:$L$898,$AT$1,QC_Status!$E$13:$E$898,'quality analyst analysis'!AQ182,QC_Status!$M$13:$M$898,$AP$171)</f>
        <v>0</v>
      </c>
      <c r="AY182" s="87">
        <f t="shared" si="247"/>
        <v>0</v>
      </c>
      <c r="AZ182" s="89">
        <f>COUNTIFS(QC_Status!$T$13:$T$898,$AZ$2,QC_Status!$L$13:$L$898,$AT$1,QC_Status!$E$13:$E$898,'quality analyst analysis'!AQ182,QC_Status!$M$13:$M$898,$AP$171)</f>
        <v>0</v>
      </c>
      <c r="BA182" s="87">
        <f t="shared" si="240"/>
        <v>0</v>
      </c>
      <c r="BB182" s="90">
        <f>SUMIFS('2D_LOG'!$BE$3:$BE$898,'2D_LOG'!$E$3:$E$898,AQ182,'2D_LOG'!$F$3:$F$898,$AT$1,'2D_LOG'!$G$3:$G$898,$AP$171)</f>
        <v>0</v>
      </c>
      <c r="BC182" s="90">
        <f>SUMIFS('2D_LOG'!$BF$3:$BF$898,'2D_LOG'!$E$3:$E$898,AQ182,'2D_LOG'!$F$3:$F$898,$AT$1,'2D_LOG'!$G$3:$G$898,$AP$171)</f>
        <v>0</v>
      </c>
      <c r="BD182" s="89">
        <f t="shared" si="241"/>
        <v>0</v>
      </c>
      <c r="BE182" s="86">
        <f>COUNTIFS(QC_Status!$E$13:$E$898,AQ182,QC_Status!$L$13:$L$898,$BG$1,QC_Status!$M$13:$M$898,'quality analyst analysis'!$AP$171)</f>
        <v>0</v>
      </c>
      <c r="BF182" s="87">
        <f t="shared" si="242"/>
        <v>0</v>
      </c>
      <c r="BG182" s="88">
        <f>SUMIFS(QC_Status!$W$13:$W$898,QC_Status!$E$13:$E$898,AQ182,QC_Status!$L$13:$L$898,$BG$1,QC_Status!$M$13:$M$898,$AP$171)</f>
        <v>0</v>
      </c>
      <c r="BH182" s="88">
        <f>SUMIFS(QC_Status!$V$13:$V$898,QC_Status!$E$13:$E$898,AQ182,QC_Status!$L$13:$L$898,$BG$1,QC_Status!$M$13:$M$898,$AP$171)</f>
        <v>0</v>
      </c>
      <c r="BI182" s="87">
        <f t="shared" si="238"/>
        <v>0</v>
      </c>
      <c r="BJ182" s="89">
        <f>COUNTIFS(QC_Status!$T$13:$T$898,$BJ$2,QC_Status!$L$13:$L$898,$BG$1,QC_Status!$E$13:$E$898,'quality analyst analysis'!AQ182,QC_Status!$M$13:$M$898,$AP$171)</f>
        <v>0</v>
      </c>
      <c r="BK182" s="87">
        <f t="shared" si="243"/>
        <v>0</v>
      </c>
      <c r="BL182" s="89">
        <f>COUNTIFS(QC_Status!$T$13:$T$898,$BL$2,QC_Status!$L$13:$L$898,$BG$1,QC_Status!$E$13:$E$898,'quality analyst analysis'!AQ182,QC_Status!$M$13:$M$898,$AP$171)</f>
        <v>0</v>
      </c>
      <c r="BM182" s="87">
        <f t="shared" si="244"/>
        <v>0</v>
      </c>
      <c r="BN182" s="90">
        <f>SUMIFS('2D_LOG'!$BE$3:$BE$898,'2D_LOG'!$E$3:$E$898,AQ182,'2D_LOG'!$F$3:$F$898,$BG$1,'2D_LOG'!$G$3:$G$898,$AP$171)</f>
        <v>0</v>
      </c>
      <c r="BO182" s="90">
        <f>SUMIFS('2D_LOG'!$BF$3:$BF$898,'2D_LOG'!$E$3:$E$898,AQ182,'2D_LOG'!$F$3:$F$898,$BG$1,'2D_LOG'!$G$3:$G$898,$AP$171)</f>
        <v>0</v>
      </c>
      <c r="BP182" s="89">
        <f t="shared" si="245"/>
        <v>0</v>
      </c>
      <c r="BQ182" s="440">
        <f>SUMIFS(QC_Status!AO13:AO875,QC_Status!E13:E875,Standards!B27,QC_Status!M13:M875,Standards!G12)</f>
        <v>0</v>
      </c>
      <c r="BR182" s="86" t="str">
        <f>IF(AS182=0," ",IF(Standards!Q179=" ",Standards!P179,))</f>
        <v xml:space="preserve"> </v>
      </c>
      <c r="BS182" s="86" t="str">
        <f>IF(BE182=0," ",IF(Standards!S179=" ",Standards!R179,))</f>
        <v xml:space="preserve"> </v>
      </c>
    </row>
    <row r="183" spans="40:73" x14ac:dyDescent="0.2">
      <c r="AN183" s="86">
        <v>11</v>
      </c>
      <c r="AO183" s="440">
        <f>QC_Status!E8</f>
        <v>2913</v>
      </c>
      <c r="AP183" s="308">
        <f>QC_Status!F8</f>
        <v>1</v>
      </c>
      <c r="AQ183" s="308">
        <f>'Er. Cd-Er. Cnt'!D30</f>
        <v>11</v>
      </c>
      <c r="AR183" s="86">
        <f>COUNTIFS(QC_Status!$E$13:$E$898,AQ183,QC_Status!$H$13:$H$898,"C")</f>
        <v>0</v>
      </c>
      <c r="AS183" s="86">
        <f>COUNTIFS(QC_Status!$E$13:$E$898,AQ183,QC_Status!$L$13:$L$898,"PQC",QC_Status!$M$13:$M$898,'quality analyst analysis'!$AP$171)</f>
        <v>0</v>
      </c>
      <c r="AT183" s="87">
        <f t="shared" si="246"/>
        <v>0</v>
      </c>
      <c r="AU183" s="88">
        <f>SUMIFS(QC_Status!$W$13:$W$898,QC_Status!$E$13:$E$898,AQ183,QC_Status!$L$13:$L$898,$AT$1,QC_Status!$M$13:$M$898,$AP$171)</f>
        <v>0</v>
      </c>
      <c r="AV183" s="88">
        <f>SUMIFS(QC_Status!$V$13:$V$898,QC_Status!$E$13:$E$898,AQ183,QC_Status!$L$13:$L$898,$AT$1,QC_Status!$M$13:$M$898,$AP$171)</f>
        <v>0</v>
      </c>
      <c r="AW183" s="87">
        <f t="shared" si="239"/>
        <v>0</v>
      </c>
      <c r="AX183" s="89">
        <f>COUNTIFS(QC_Status!$T$13:$T$898,$AX$2,QC_Status!$L$13:$L$898,$AT$1,QC_Status!$E$13:$E$898,'quality analyst analysis'!AQ183,QC_Status!$M$13:$M$898,$AP$171)</f>
        <v>0</v>
      </c>
      <c r="AY183" s="87">
        <f t="shared" si="247"/>
        <v>0</v>
      </c>
      <c r="AZ183" s="89">
        <f>COUNTIFS(QC_Status!$T$13:$T$898,$AZ$2,QC_Status!$L$13:$L$898,$AT$1,QC_Status!$E$13:$E$898,'quality analyst analysis'!AQ183,QC_Status!$M$13:$M$898,$AP$171)</f>
        <v>0</v>
      </c>
      <c r="BA183" s="87">
        <f t="shared" si="240"/>
        <v>0</v>
      </c>
      <c r="BB183" s="90">
        <f>SUMIFS('2D_LOG'!$BE$3:$BE$898,'2D_LOG'!$E$3:$E$898,AQ183,'2D_LOG'!$F$3:$F$898,$AT$1,'2D_LOG'!$G$3:$G$898,$AP$171)</f>
        <v>0</v>
      </c>
      <c r="BC183" s="90">
        <f>SUMIFS('2D_LOG'!$BF$3:$BF$898,'2D_LOG'!$E$3:$E$898,AQ183,'2D_LOG'!$F$3:$F$898,$AT$1,'2D_LOG'!$G$3:$G$898,$AP$171)</f>
        <v>0</v>
      </c>
      <c r="BD183" s="89">
        <f t="shared" si="241"/>
        <v>0</v>
      </c>
      <c r="BE183" s="86">
        <f>COUNTIFS(QC_Status!$E$13:$E$898,AQ183,QC_Status!$L$13:$L$898,$BG$1,QC_Status!$M$13:$M$898,'quality analyst analysis'!$AP$171)</f>
        <v>0</v>
      </c>
      <c r="BF183" s="87">
        <f t="shared" si="242"/>
        <v>0</v>
      </c>
      <c r="BG183" s="88">
        <f>SUMIFS(QC_Status!$W$13:$W$898,QC_Status!$E$13:$E$898,AQ183,QC_Status!$L$13:$L$898,$BG$1,QC_Status!$M$13:$M$898,$AP$171)</f>
        <v>0</v>
      </c>
      <c r="BH183" s="88">
        <f>SUMIFS(QC_Status!$V$13:$V$898,QC_Status!$E$13:$E$898,AQ183,QC_Status!$L$13:$L$898,$BG$1,QC_Status!$M$13:$M$898,$AP$171)</f>
        <v>0</v>
      </c>
      <c r="BI183" s="87">
        <f t="shared" si="238"/>
        <v>0</v>
      </c>
      <c r="BJ183" s="89">
        <f>COUNTIFS(QC_Status!$T$13:$T$898,$BJ$2,QC_Status!$L$13:$L$898,$BG$1,QC_Status!$E$13:$E$898,'quality analyst analysis'!AQ183,QC_Status!$M$13:$M$898,$AP$171)</f>
        <v>0</v>
      </c>
      <c r="BK183" s="87">
        <f t="shared" si="243"/>
        <v>0</v>
      </c>
      <c r="BL183" s="89">
        <f>COUNTIFS(QC_Status!$T$13:$T$898,$BL$2,QC_Status!$L$13:$L$898,$BG$1,QC_Status!$E$13:$E$898,'quality analyst analysis'!AQ183,QC_Status!$M$13:$M$898,$AP$171)</f>
        <v>0</v>
      </c>
      <c r="BM183" s="87">
        <f t="shared" si="244"/>
        <v>0</v>
      </c>
      <c r="BN183" s="90">
        <f>SUMIFS('2D_LOG'!$BE$3:$BE$898,'2D_LOG'!$E$3:$E$898,AQ183,'2D_LOG'!$F$3:$F$898,$BG$1,'2D_LOG'!$G$3:$G$898,$AP$171)</f>
        <v>0</v>
      </c>
      <c r="BO183" s="90">
        <f>SUMIFS('2D_LOG'!$BF$3:$BF$898,'2D_LOG'!$E$3:$E$898,AQ183,'2D_LOG'!$F$3:$F$898,$BG$1,'2D_LOG'!$G$3:$G$898,$AP$171)</f>
        <v>0</v>
      </c>
      <c r="BP183" s="89">
        <f t="shared" si="245"/>
        <v>0</v>
      </c>
      <c r="BQ183" s="440">
        <f>SUMIFS(QC_Status!AO13:AO876,QC_Status!E13:E876,Standards!B28,QC_Status!M13:M876,Standards!G12)</f>
        <v>0</v>
      </c>
      <c r="BR183" s="86" t="str">
        <f>IF(AS183=0," ",IF(Standards!Q180=" ",Standards!P180,))</f>
        <v xml:space="preserve"> </v>
      </c>
      <c r="BS183" s="86" t="str">
        <f>IF(BE183=0," ",IF(Standards!S180=" ",Standards!R180,))</f>
        <v xml:space="preserve"> </v>
      </c>
    </row>
    <row r="184" spans="40:73" ht="13.5" thickBot="1" x14ac:dyDescent="0.25">
      <c r="AN184" s="86">
        <v>12</v>
      </c>
      <c r="AO184" s="440">
        <f>QC_Status!E8</f>
        <v>2913</v>
      </c>
      <c r="AP184" s="308">
        <f>QC_Status!F8</f>
        <v>1</v>
      </c>
      <c r="AQ184" s="308">
        <f>'Er. Cd-Er. Cnt'!D31</f>
        <v>12</v>
      </c>
      <c r="AR184" s="86">
        <f>COUNTIFS(QC_Status!$E$13:$E$898,AQ184,QC_Status!$H$13:$H$898,"C")</f>
        <v>0</v>
      </c>
      <c r="AS184" s="86">
        <f>COUNTIFS(QC_Status!$E$13:$E$898,AQ184,QC_Status!$L$13:$L$898,"PQC",QC_Status!$M$13:$M$898,'quality analyst analysis'!$AP$171)</f>
        <v>0</v>
      </c>
      <c r="AT184" s="87">
        <f t="shared" si="246"/>
        <v>0</v>
      </c>
      <c r="AU184" s="88">
        <f>SUMIFS(QC_Status!$W$13:$W$898,QC_Status!$E$13:$E$898,AQ184,QC_Status!$L$13:$L$898,$AT$1,QC_Status!$M$13:$M$898,$AP$171)</f>
        <v>0</v>
      </c>
      <c r="AV184" s="88">
        <f>SUMIFS(QC_Status!$V$13:$V$898,QC_Status!$E$13:$E$898,AQ184,QC_Status!$L$13:$L$898,$AT$1,QC_Status!$M$13:$M$898,$AP$171)</f>
        <v>0</v>
      </c>
      <c r="AW184" s="87">
        <f t="shared" si="239"/>
        <v>0</v>
      </c>
      <c r="AX184" s="89">
        <f>COUNTIFS(QC_Status!$T$13:$T$898,$AX$2,QC_Status!$L$13:$L$898,$AT$1,QC_Status!$E$13:$E$898,'quality analyst analysis'!AQ184,QC_Status!$M$13:$M$898,$AP$171)</f>
        <v>0</v>
      </c>
      <c r="AY184" s="87">
        <f t="shared" si="247"/>
        <v>0</v>
      </c>
      <c r="AZ184" s="89">
        <f>COUNTIFS(QC_Status!$T$13:$T$898,$AZ$2,QC_Status!$L$13:$L$898,$AT$1,QC_Status!$E$13:$E$898,'quality analyst analysis'!AQ184,QC_Status!$M$13:$M$898,$AP$171)</f>
        <v>0</v>
      </c>
      <c r="BA184" s="87">
        <f t="shared" si="240"/>
        <v>0</v>
      </c>
      <c r="BB184" s="90">
        <f>SUMIFS('2D_LOG'!$BE$3:$BE$898,'2D_LOG'!$E$3:$E$898,AQ184,'2D_LOG'!$F$3:$F$898,$AT$1,'2D_LOG'!$G$3:$G$898,$AP$171)</f>
        <v>0</v>
      </c>
      <c r="BC184" s="90">
        <f>SUMIFS('2D_LOG'!$BF$3:$BF$898,'2D_LOG'!$E$3:$E$898,AQ184,'2D_LOG'!$F$3:$F$898,$AT$1,'2D_LOG'!$G$3:$G$898,$AP$171)</f>
        <v>0</v>
      </c>
      <c r="BD184" s="89">
        <f t="shared" si="241"/>
        <v>0</v>
      </c>
      <c r="BE184" s="86">
        <f>COUNTIFS(QC_Status!$E$13:$E$898,AQ184,QC_Status!$L$13:$L$898,$BG$1,QC_Status!$M$13:$M$898,'quality analyst analysis'!$AP$171)</f>
        <v>0</v>
      </c>
      <c r="BF184" s="87">
        <f t="shared" si="242"/>
        <v>0</v>
      </c>
      <c r="BG184" s="88">
        <f>SUMIFS(QC_Status!$W$13:$W$898,QC_Status!$E$13:$E$898,AQ184,QC_Status!$L$13:$L$898,$BG$1,QC_Status!$M$13:$M$898,$AP$171)</f>
        <v>0</v>
      </c>
      <c r="BH184" s="88">
        <f>SUMIFS(QC_Status!$V$13:$V$898,QC_Status!$E$13:$E$898,AQ184,QC_Status!$L$13:$L$898,$BG$1,QC_Status!$M$13:$M$898,$AP$171)</f>
        <v>0</v>
      </c>
      <c r="BI184" s="87">
        <f t="shared" si="238"/>
        <v>0</v>
      </c>
      <c r="BJ184" s="89">
        <f>COUNTIFS(QC_Status!$T$13:$T$898,$BJ$2,QC_Status!$L$13:$L$898,$BG$1,QC_Status!$E$13:$E$898,'quality analyst analysis'!AQ184,QC_Status!$M$13:$M$898,$AP$171)</f>
        <v>0</v>
      </c>
      <c r="BK184" s="87">
        <f t="shared" si="243"/>
        <v>0</v>
      </c>
      <c r="BL184" s="89">
        <f>COUNTIFS(QC_Status!$T$13:$T$898,$BL$2,QC_Status!$L$13:$L$898,$BG$1,QC_Status!$E$13:$E$898,'quality analyst analysis'!AQ184,QC_Status!$M$13:$M$898,$AP$171)</f>
        <v>0</v>
      </c>
      <c r="BM184" s="87">
        <f t="shared" si="244"/>
        <v>0</v>
      </c>
      <c r="BN184" s="90">
        <f>SUMIFS('2D_LOG'!$BE$3:$BE$898,'2D_LOG'!$E$3:$E$898,AQ184,'2D_LOG'!$F$3:$F$898,$BG$1,'2D_LOG'!$G$3:$G$898,$AP$171)</f>
        <v>0</v>
      </c>
      <c r="BO184" s="90">
        <f>SUMIFS('2D_LOG'!$BF$3:$BF$898,'2D_LOG'!$E$3:$E$898,AQ184,'2D_LOG'!$F$3:$F$898,$BG$1,'2D_LOG'!$G$3:$G$898,$AP$171)</f>
        <v>0</v>
      </c>
      <c r="BP184" s="89">
        <f t="shared" si="245"/>
        <v>0</v>
      </c>
      <c r="BQ184" s="440">
        <f>SUMIFS(QC_Status!AO13:AO877,QC_Status!E13:E877,Standards!B29,QC_Status!M13:M877,Standards!G12)</f>
        <v>0</v>
      </c>
      <c r="BR184" s="86" t="str">
        <f>IF(AS184=0," ",IF(Standards!Q181=" ",Standards!P181,))</f>
        <v xml:space="preserve"> </v>
      </c>
      <c r="BS184" s="86" t="str">
        <f>IF(BE184=0," ",IF(Standards!S181=" ",Standards!R181,))</f>
        <v xml:space="preserve"> </v>
      </c>
    </row>
    <row r="185" spans="40:73" ht="13.5" thickBot="1" x14ac:dyDescent="0.25">
      <c r="AN185" s="26"/>
      <c r="AP185" s="26"/>
      <c r="AQ185" s="26"/>
      <c r="AR185" s="93">
        <f>SUM(AR173:AR184)</f>
        <v>37</v>
      </c>
      <c r="AS185" s="93">
        <f>SUM(AS173:AS184)</f>
        <v>0</v>
      </c>
      <c r="AT185" s="140">
        <f>IF(AS185&gt;0,AS185/AR185,"0"%)</f>
        <v>0</v>
      </c>
      <c r="AU185" s="96">
        <f>SUM(AU173:AU184)</f>
        <v>0</v>
      </c>
      <c r="AV185" s="96">
        <f>SUM(AV173:AV184)</f>
        <v>0</v>
      </c>
      <c r="AW185" s="269">
        <f t="shared" si="239"/>
        <v>0</v>
      </c>
      <c r="AX185" s="139">
        <f>SUM(AX173:AX184)</f>
        <v>0</v>
      </c>
      <c r="AY185" s="269">
        <f>IF(AS185&gt;0,AX185/AR185,0%)</f>
        <v>0</v>
      </c>
      <c r="AZ185" s="139">
        <f>SUM(AZ173:AZ184)</f>
        <v>0</v>
      </c>
      <c r="BA185" s="269">
        <f t="shared" si="240"/>
        <v>0</v>
      </c>
      <c r="BB185" s="92">
        <f>SUM(BB173:BB184)</f>
        <v>0</v>
      </c>
      <c r="BC185" s="92">
        <f>SUM(BC173:BC184)</f>
        <v>0</v>
      </c>
      <c r="BD185" s="93">
        <f>SUM(BD173:BD184)</f>
        <v>0</v>
      </c>
      <c r="BE185" s="93">
        <f>SUM(BE173:BE184)</f>
        <v>0</v>
      </c>
      <c r="BF185" s="484">
        <f t="shared" ref="BF185" si="248">SUM(BF173:BF184)</f>
        <v>0</v>
      </c>
      <c r="BG185" s="93">
        <f t="shared" ref="BG185" si="249">SUM(BG173:BG184)</f>
        <v>0</v>
      </c>
      <c r="BH185" s="93">
        <f t="shared" ref="BH185" si="250">SUM(BH173:BH184)</f>
        <v>0</v>
      </c>
      <c r="BI185" s="484">
        <f t="shared" ref="BI185" si="251">SUM(BI173:BI184)</f>
        <v>0</v>
      </c>
      <c r="BJ185" s="93">
        <f t="shared" ref="BJ185" si="252">SUM(BJ173:BJ184)</f>
        <v>0</v>
      </c>
      <c r="BK185" s="484">
        <f t="shared" ref="BK185" si="253">SUM(BK173:BK184)</f>
        <v>0</v>
      </c>
      <c r="BL185" s="93">
        <f t="shared" ref="BL185" si="254">SUM(BL173:BL184)</f>
        <v>0</v>
      </c>
      <c r="BM185" s="484">
        <f t="shared" ref="BM185" si="255">SUM(BM173:BM184)</f>
        <v>0</v>
      </c>
      <c r="BN185" s="93">
        <f t="shared" ref="BN185" si="256">SUM(BN173:BN184)</f>
        <v>0</v>
      </c>
      <c r="BO185" s="93">
        <f t="shared" ref="BO185" si="257">SUM(BO173:BO184)</f>
        <v>0</v>
      </c>
      <c r="BP185" s="93">
        <f t="shared" ref="BP185" si="258">SUM(BP173:BP184)</f>
        <v>0</v>
      </c>
      <c r="BQ185" s="93">
        <f t="shared" ref="BQ185" si="259">SUM(BQ173:BQ184)</f>
        <v>0</v>
      </c>
      <c r="BR185" s="271" t="str">
        <f>IF(AS185=0," ",IF(AW185&lt;=20%,"Achieved",IF(AW185&gt;20%,"Not Achieved")))</f>
        <v xml:space="preserve"> </v>
      </c>
      <c r="BS185" s="270" t="str">
        <f>IF(BE185=0," ",IF(BI185&lt;=20%,"Achieved",IF(BI185&gt;20%,"Not Achieved")))</f>
        <v xml:space="preserve"> </v>
      </c>
    </row>
    <row r="186" spans="40:73" x14ac:dyDescent="0.2">
      <c r="AN186" s="144"/>
      <c r="AO186" s="16"/>
      <c r="AP186" s="144"/>
      <c r="AQ186" s="144"/>
      <c r="AR186" s="144"/>
      <c r="AS186" s="144"/>
      <c r="AT186" s="144"/>
      <c r="AU186" s="144"/>
      <c r="AV186" s="144"/>
      <c r="AW186" s="144"/>
      <c r="AX186" s="145"/>
      <c r="AY186" s="16"/>
      <c r="AZ186" s="145"/>
      <c r="BA186" s="16"/>
      <c r="BB186" s="16"/>
      <c r="BC186" s="16"/>
      <c r="BD186" s="16"/>
      <c r="BE186" s="144"/>
      <c r="BF186" s="144"/>
      <c r="BG186" s="144"/>
      <c r="BH186" s="144"/>
      <c r="BI186" s="144"/>
      <c r="BJ186" s="144"/>
      <c r="BK186" s="144"/>
      <c r="BL186" s="144"/>
      <c r="BM186" s="144"/>
      <c r="BN186" s="144"/>
      <c r="BO186" s="144"/>
      <c r="BP186" s="144"/>
      <c r="BQ186" s="144"/>
      <c r="BR186" s="144"/>
      <c r="BS186" s="144"/>
      <c r="BT186" s="144"/>
      <c r="BU186" s="144"/>
    </row>
    <row r="187" spans="40:73" ht="13.5" thickBot="1" x14ac:dyDescent="0.25">
      <c r="AN187" s="144"/>
      <c r="AO187" s="16"/>
      <c r="AP187" s="144"/>
      <c r="AQ187" s="144"/>
      <c r="AR187" s="144"/>
      <c r="AS187" s="144"/>
      <c r="AT187" s="144"/>
      <c r="AU187" s="144"/>
      <c r="AV187" s="144"/>
      <c r="AW187" s="144"/>
      <c r="AX187" s="145"/>
      <c r="AY187" s="16"/>
      <c r="AZ187" s="145"/>
      <c r="BA187" s="16"/>
      <c r="BB187" s="16"/>
      <c r="BC187" s="16"/>
      <c r="BD187" s="16"/>
      <c r="BE187" s="144"/>
      <c r="BF187" s="144"/>
      <c r="BG187" s="144"/>
      <c r="BH187" s="144"/>
      <c r="BI187" s="144"/>
      <c r="BJ187" s="144"/>
      <c r="BK187" s="144"/>
      <c r="BL187" s="144"/>
      <c r="BM187" s="144"/>
      <c r="BN187" s="144"/>
      <c r="BO187" s="144"/>
      <c r="BP187" s="144"/>
      <c r="BQ187" s="144"/>
      <c r="BR187" s="144"/>
      <c r="BS187" s="144"/>
      <c r="BT187" s="144"/>
      <c r="BU187" s="144"/>
    </row>
    <row r="188" spans="40:73" ht="13.5" thickBot="1" x14ac:dyDescent="0.25">
      <c r="AN188" s="49"/>
      <c r="AO188" s="392"/>
      <c r="AP188" s="521">
        <f>Standards!G13</f>
        <v>0</v>
      </c>
      <c r="AQ188" s="522"/>
      <c r="AR188" s="522"/>
      <c r="AS188" s="523"/>
      <c r="AT188" s="518" t="s">
        <v>4</v>
      </c>
      <c r="AU188" s="519"/>
      <c r="AV188" s="519"/>
      <c r="AW188" s="519"/>
      <c r="AX188" s="519"/>
      <c r="AY188" s="519"/>
      <c r="AZ188" s="519"/>
      <c r="BA188" s="519"/>
      <c r="BB188" s="519"/>
      <c r="BC188" s="519"/>
      <c r="BD188" s="519"/>
      <c r="BE188" s="519"/>
      <c r="BF188" s="520"/>
      <c r="BG188" s="527" t="s">
        <v>5</v>
      </c>
      <c r="BH188" s="528"/>
      <c r="BI188" s="528"/>
      <c r="BJ188" s="528"/>
      <c r="BK188" s="528"/>
      <c r="BL188" s="528"/>
      <c r="BM188" s="528"/>
      <c r="BN188" s="528"/>
      <c r="BO188" s="528"/>
      <c r="BP188" s="528"/>
      <c r="BQ188" s="528"/>
      <c r="BR188" s="528"/>
      <c r="BS188" s="528"/>
      <c r="BT188" s="528"/>
      <c r="BU188" s="529"/>
    </row>
    <row r="189" spans="40:73" ht="67.5" x14ac:dyDescent="0.2">
      <c r="AN189" s="102" t="s">
        <v>108</v>
      </c>
      <c r="AO189" s="439" t="s">
        <v>2</v>
      </c>
      <c r="AP189" s="103" t="s">
        <v>97</v>
      </c>
      <c r="AQ189" s="57" t="s">
        <v>98</v>
      </c>
      <c r="AR189" s="104" t="s">
        <v>101</v>
      </c>
      <c r="AS189" s="105" t="s">
        <v>102</v>
      </c>
      <c r="AT189" s="107" t="s">
        <v>103</v>
      </c>
      <c r="AU189" s="107" t="s">
        <v>104</v>
      </c>
      <c r="AV189" s="107" t="s">
        <v>105</v>
      </c>
      <c r="AW189" s="107" t="s">
        <v>103</v>
      </c>
      <c r="AX189" s="108" t="s">
        <v>16</v>
      </c>
      <c r="AY189" s="107" t="s">
        <v>103</v>
      </c>
      <c r="AZ189" s="109" t="s">
        <v>24</v>
      </c>
      <c r="BA189" s="107" t="s">
        <v>103</v>
      </c>
      <c r="BB189" s="107" t="s">
        <v>145</v>
      </c>
      <c r="BC189" s="107" t="s">
        <v>146</v>
      </c>
      <c r="BD189" s="110" t="s">
        <v>109</v>
      </c>
      <c r="BE189" s="345" t="s">
        <v>107</v>
      </c>
      <c r="BF189" s="310" t="s">
        <v>103</v>
      </c>
      <c r="BG189" s="347" t="s">
        <v>104</v>
      </c>
      <c r="BH189" s="347" t="s">
        <v>105</v>
      </c>
      <c r="BI189" s="347" t="s">
        <v>103</v>
      </c>
      <c r="BJ189" s="349" t="s">
        <v>16</v>
      </c>
      <c r="BK189" s="347" t="s">
        <v>103</v>
      </c>
      <c r="BL189" s="350" t="s">
        <v>24</v>
      </c>
      <c r="BM189" s="347" t="s">
        <v>103</v>
      </c>
      <c r="BN189" s="351" t="s">
        <v>145</v>
      </c>
      <c r="BO189" s="351" t="s">
        <v>147</v>
      </c>
      <c r="BP189" s="421" t="s">
        <v>109</v>
      </c>
      <c r="BQ189" s="205" t="s">
        <v>142</v>
      </c>
      <c r="BR189" s="205" t="s">
        <v>160</v>
      </c>
      <c r="BS189" s="205" t="s">
        <v>159</v>
      </c>
      <c r="BT189" s="50"/>
      <c r="BU189" s="50">
        <v>12</v>
      </c>
    </row>
    <row r="190" spans="40:73" x14ac:dyDescent="0.2">
      <c r="AN190" s="86">
        <v>1</v>
      </c>
      <c r="AO190" s="440">
        <f>QC_Status!E8</f>
        <v>2913</v>
      </c>
      <c r="AP190" s="308">
        <f>QC_Status!F8</f>
        <v>1</v>
      </c>
      <c r="AQ190" s="308">
        <f>'Er. Cd-Er. Cnt'!D20</f>
        <v>1</v>
      </c>
      <c r="AR190" s="86">
        <f>COUNTIFS(QC_Status!$E$13:$E$898,AQ190,QC_Status!$H$13:$H$898,"C")</f>
        <v>37</v>
      </c>
      <c r="AS190" s="86">
        <f>COUNTIFS(QC_Status!$E$13:$E$898,AQ190,QC_Status!$L$13:$L$898,"PQC",QC_Status!$M$13:$M$898,'quality analyst analysis'!$AP$188)</f>
        <v>0</v>
      </c>
      <c r="AT190" s="87">
        <f>IF(AS190&gt;0,AS190/AR190,0%)</f>
        <v>0</v>
      </c>
      <c r="AU190" s="88">
        <f>SUMIFS(QC_Status!$W$13:$W$898,QC_Status!$E$13:$E$898,AQ190,QC_Status!$L$13:$L$898,$AT$1,QC_Status!$M$13:$M$898,$AP$188)</f>
        <v>0</v>
      </c>
      <c r="AV190" s="88">
        <f>SUMIFS(QC_Status!$V$13:$V$898,QC_Status!$E$13:$E$898,AQ190,QC_Status!$L$13:$L$898,$AT$1,QC_Status!$M$13:$M$898,$AP$188)</f>
        <v>0</v>
      </c>
      <c r="AW190" s="87">
        <f>IF(AU190&gt;0,1-(AU190/AV190),0%)</f>
        <v>0</v>
      </c>
      <c r="AX190" s="89">
        <f>COUNTIFS(QC_Status!$T$13:$T$898,$AX$2,QC_Status!$L$13:$L$898,$AT$1,QC_Status!$E$13:$E$898,'quality analyst analysis'!AQ190,QC_Status!$M$13:$M$898,$AP$188)</f>
        <v>0</v>
      </c>
      <c r="AY190" s="87">
        <f>IF(AS190&gt;0,AX190/AR190,0%)</f>
        <v>0</v>
      </c>
      <c r="AZ190" s="89">
        <f>COUNTIFS(QC_Status!$T$13:$T$898,$AZ$2,QC_Status!$L$13:$L$898,$AT$1,QC_Status!$E$13:$E$898,'quality analyst analysis'!AQ190,QC_Status!$M$13:$M$898,$AP$188)</f>
        <v>0</v>
      </c>
      <c r="BA190" s="87">
        <f>IF(AS190&gt;0,AZ190/AR190,0%)</f>
        <v>0</v>
      </c>
      <c r="BB190" s="90">
        <f>SUMIFS('2D_LOG'!$BE$3:$BE$898,'2D_LOG'!$E$3:$E$898,AQ190,'2D_LOG'!$F$3:$F$898,$AT$1,'2D_LOG'!$G$3:$G$898,$AP$188)</f>
        <v>0</v>
      </c>
      <c r="BC190" s="90">
        <f>SUMIFS('2D_LOG'!$BF$3:$BF$898,'2D_LOG'!$E$3:$E$898,AQ190,'2D_LOG'!$F$3:$F$898,$AT$1,'2D_LOG'!$G$3:$G$898,$AP$188)</f>
        <v>0</v>
      </c>
      <c r="BD190" s="89">
        <f>SUM(BB190:BC190)</f>
        <v>0</v>
      </c>
      <c r="BE190" s="86">
        <f>COUNTIFS(QC_Status!$E$13:$E$898,AQ190,QC_Status!$L$13:$L$898,$BG$1,QC_Status!$M$13:$M$898,'quality analyst analysis'!$AP$188)</f>
        <v>0</v>
      </c>
      <c r="BF190" s="87">
        <f>IF(BE190&gt;0,BE190/AR190,0%)</f>
        <v>0</v>
      </c>
      <c r="BG190" s="88">
        <f>SUMIFS(QC_Status!$W$13:$W$898,QC_Status!$E$13:$E$898,AQ190,QC_Status!$L$13:$L$898,$BG$1,QC_Status!$M$13:$M$898,$AP$188)</f>
        <v>0</v>
      </c>
      <c r="BH190" s="88">
        <f>SUMIFS(QC_Status!$V$13:$V$898,QC_Status!$E$13:$E$898,AQ190,QC_Status!$L$13:$L$898,$BG$1,QC_Status!$M$13:$M$898,$AP$188)</f>
        <v>0</v>
      </c>
      <c r="BI190" s="87">
        <f t="shared" ref="BI190:BI201" si="260">IF(BG190&gt;0,1-(BG190/BH190),0%)</f>
        <v>0</v>
      </c>
      <c r="BJ190" s="89">
        <f>COUNTIFS(QC_Status!$T$13:$T$898,$BJ$2,QC_Status!$L$13:$L$898,$BG$1,QC_Status!$E$13:$E$898,'quality analyst analysis'!AQ190,QC_Status!$M$13:$M$898,$AP$188)</f>
        <v>0</v>
      </c>
      <c r="BK190" s="87">
        <f>IF(BE190&gt;0,BJ190/AR190,0%)</f>
        <v>0</v>
      </c>
      <c r="BL190" s="89">
        <f>COUNTIFS(QC_Status!$T$13:$T$898,$BL$2,QC_Status!$L$13:$L$898,$BG$1,QC_Status!$E$13:$E$898,'quality analyst analysis'!AQ190,QC_Status!$M$13:$M$898,$AP$188)</f>
        <v>0</v>
      </c>
      <c r="BM190" s="87">
        <f>IF(BE190&gt;0,BL190/AR190,0%)</f>
        <v>0</v>
      </c>
      <c r="BN190" s="90">
        <f>SUMIFS('2D_LOG'!$BE$3:$BE$898,'2D_LOG'!$E$3:$E$898,AQ190,'2D_LOG'!$F$3:$F$898,$BG$1,'2D_LOG'!$G$3:$G$898,$AP$188)</f>
        <v>0</v>
      </c>
      <c r="BO190" s="90">
        <f>SUMIFS('2D_LOG'!$BF$3:$BF$898,'2D_LOG'!$E$3:$E$898,AQ190,'2D_LOG'!$F$3:$F$898,$BG$1,'2D_LOG'!$G$3:$G$898,$AP$188)</f>
        <v>0</v>
      </c>
      <c r="BP190" s="89">
        <f>SUM(BN190:BO190)</f>
        <v>0</v>
      </c>
      <c r="BQ190" s="440">
        <f>SUMIFS(QC_Status!AO13:AO872,QC_Status!E13:E872,Standards!B18,QC_Status!M13:M872,Standards!G13)</f>
        <v>0</v>
      </c>
      <c r="BR190" s="86" t="str">
        <f>IF(AS190=0," ",IF(Standards!Q184=" ",Standards!P184,))</f>
        <v xml:space="preserve"> </v>
      </c>
      <c r="BS190" s="86" t="str">
        <f>IF(BE190=0," ",IF(Standards!S184=" ",Standards!R184,))</f>
        <v xml:space="preserve"> </v>
      </c>
    </row>
    <row r="191" spans="40:73" x14ac:dyDescent="0.2">
      <c r="AN191" s="86">
        <v>2</v>
      </c>
      <c r="AO191" s="440">
        <f>QC_Status!E8</f>
        <v>2913</v>
      </c>
      <c r="AP191" s="308">
        <f>QC_Status!F8</f>
        <v>1</v>
      </c>
      <c r="AQ191" s="308">
        <f>'Er. Cd-Er. Cnt'!D21</f>
        <v>2</v>
      </c>
      <c r="AR191" s="86">
        <f>COUNTIFS(QC_Status!$E$13:$E$898,AQ191,QC_Status!$H$13:$H$898,"C")</f>
        <v>0</v>
      </c>
      <c r="AS191" s="86">
        <f>COUNTIFS(QC_Status!$E$13:$E$898,AQ191,QC_Status!$L$13:$L$898,"PQC",QC_Status!$M$13:$M$898,'quality analyst analysis'!$AP$188)</f>
        <v>0</v>
      </c>
      <c r="AT191" s="87">
        <f>IF(AS191&gt;0,AS191/AR191,0%)</f>
        <v>0</v>
      </c>
      <c r="AU191" s="88">
        <f>SUMIFS(QC_Status!$W$13:$W$898,QC_Status!$E$13:$E$898,AQ191,QC_Status!$L$13:$L$898,$AT$1,QC_Status!$M$13:$M$898,$AP$188)</f>
        <v>0</v>
      </c>
      <c r="AV191" s="88">
        <f>SUMIFS(QC_Status!$V$13:$V$898,QC_Status!$E$13:$E$898,AQ191,QC_Status!$L$13:$L$898,$AT$1,QC_Status!$M$13:$M$898,$AP$188)</f>
        <v>0</v>
      </c>
      <c r="AW191" s="87">
        <f t="shared" ref="AW191:AW202" si="261">IF(AU191&gt;0,1-(AU191/AV191),0%)</f>
        <v>0</v>
      </c>
      <c r="AX191" s="89">
        <f>COUNTIFS(QC_Status!$T$13:$T$898,$AX$2,QC_Status!$L$13:$L$898,$AT$1,QC_Status!$E$13:$E$898,'quality analyst analysis'!AQ191,QC_Status!$M$13:$M$898,$AP$188)</f>
        <v>0</v>
      </c>
      <c r="AY191" s="87">
        <f>IF(AS191&gt;0,AX191/AR191,0%)</f>
        <v>0</v>
      </c>
      <c r="AZ191" s="89">
        <f>COUNTIFS(QC_Status!$T$13:$T$898,$AZ$2,QC_Status!$L$13:$L$898,$AT$1,QC_Status!$E$13:$E$898,'quality analyst analysis'!AQ191,QC_Status!$M$13:$M$898,$AP$188)</f>
        <v>0</v>
      </c>
      <c r="BA191" s="87">
        <f t="shared" ref="BA191:BA202" si="262">IF(AS191&gt;0,AZ191/AR191,0%)</f>
        <v>0</v>
      </c>
      <c r="BB191" s="90">
        <f>SUMIFS('2D_LOG'!$BE$3:$BE$898,'2D_LOG'!$E$3:$E$898,AQ191,'2D_LOG'!$F$3:$F$898,$AT$1,'2D_LOG'!$G$3:$G$898,$AP$188)</f>
        <v>0</v>
      </c>
      <c r="BC191" s="90">
        <f>SUMIFS('2D_LOG'!$BF$3:$BF$898,'2D_LOG'!$E$3:$E$898,AQ191,'2D_LOG'!$F$3:$F$898,$AT$1,'2D_LOG'!$G$3:$G$898,$AP$188)</f>
        <v>0</v>
      </c>
      <c r="BD191" s="89">
        <f t="shared" ref="BD191:BD201" si="263">SUM(BB191:BC191)</f>
        <v>0</v>
      </c>
      <c r="BE191" s="86">
        <f>COUNTIFS(QC_Status!$E$13:$E$898,AQ191,QC_Status!$L$13:$L$898,$BG$1,QC_Status!$M$13:$M$898,'quality analyst analysis'!$AP$188)</f>
        <v>0</v>
      </c>
      <c r="BF191" s="87">
        <f t="shared" ref="BF191:BF201" si="264">IF(BE191&gt;0,BE191/AR191,0%)</f>
        <v>0</v>
      </c>
      <c r="BG191" s="88">
        <f>SUMIFS(QC_Status!$W$13:$W$898,QC_Status!$E$13:$E$898,AQ191,QC_Status!$L$13:$L$898,$BG$1,QC_Status!$M$13:$M$898,$AP$188)</f>
        <v>0</v>
      </c>
      <c r="BH191" s="88">
        <f>SUMIFS(QC_Status!$V$13:$V$898,QC_Status!$E$13:$E$898,AQ191,QC_Status!$L$13:$L$898,$BG$1,QC_Status!$M$13:$M$898,$AP$188)</f>
        <v>0</v>
      </c>
      <c r="BI191" s="87">
        <f t="shared" si="260"/>
        <v>0</v>
      </c>
      <c r="BJ191" s="89">
        <f>COUNTIFS(QC_Status!$T$13:$T$898,$BJ$2,QC_Status!$L$13:$L$898,$BG$1,QC_Status!$E$13:$E$898,'quality analyst analysis'!AQ191,QC_Status!$M$13:$M$898,$AP$188)</f>
        <v>0</v>
      </c>
      <c r="BK191" s="87">
        <f t="shared" ref="BK191:BK201" si="265">IF(BE191&gt;0,BJ191/AR191,0%)</f>
        <v>0</v>
      </c>
      <c r="BL191" s="89">
        <f>COUNTIFS(QC_Status!$T$13:$T$898,$BL$2,QC_Status!$L$13:$L$898,$BG$1,QC_Status!$E$13:$E$898,'quality analyst analysis'!AQ191,QC_Status!$M$13:$M$898,$AP$188)</f>
        <v>0</v>
      </c>
      <c r="BM191" s="87">
        <f t="shared" ref="BM191:BM201" si="266">IF(BE191&gt;0,BL191/AR191,0%)</f>
        <v>0</v>
      </c>
      <c r="BN191" s="90">
        <f>SUMIFS('2D_LOG'!$BE$3:$BE$898,'2D_LOG'!$E$3:$E$898,AQ191,'2D_LOG'!$F$3:$F$898,$BG$1,'2D_LOG'!$G$3:$G$898,$AP$188)</f>
        <v>0</v>
      </c>
      <c r="BO191" s="90">
        <f>SUMIFS('2D_LOG'!$BF$3:$BF$898,'2D_LOG'!$E$3:$E$898,AQ191,'2D_LOG'!$F$3:$F$898,$BG$1,'2D_LOG'!$G$3:$G$898,$AP$188)</f>
        <v>0</v>
      </c>
      <c r="BP191" s="89">
        <f t="shared" ref="BP191:BP201" si="267">SUM(BN191:BO191)</f>
        <v>0</v>
      </c>
      <c r="BQ191" s="440">
        <f>SUMIFS(QC_Status!AO13:AO872,QC_Status!E13:E872,Standards!B19,QC_Status!M13:M872,Standards!G13)</f>
        <v>0</v>
      </c>
      <c r="BR191" s="86" t="str">
        <f>IF(AS191=0," ",IF(Standards!Q185=" ",Standards!P185,))</f>
        <v xml:space="preserve"> </v>
      </c>
      <c r="BS191" s="86" t="str">
        <f>IF(BE191=0," ",IF(Standards!S185=" ",Standards!R185,))</f>
        <v xml:space="preserve"> </v>
      </c>
    </row>
    <row r="192" spans="40:73" x14ac:dyDescent="0.2">
      <c r="AN192" s="86">
        <v>3</v>
      </c>
      <c r="AO192" s="440">
        <f>QC_Status!E8</f>
        <v>2913</v>
      </c>
      <c r="AP192" s="308">
        <f>QC_Status!F8</f>
        <v>1</v>
      </c>
      <c r="AQ192" s="308">
        <f>'Er. Cd-Er. Cnt'!D22</f>
        <v>3</v>
      </c>
      <c r="AR192" s="86">
        <f>COUNTIFS(QC_Status!$E$13:$E$898,AQ192,QC_Status!$H$13:$H$898,"C")</f>
        <v>0</v>
      </c>
      <c r="AS192" s="86">
        <f>COUNTIFS(QC_Status!$E$13:$E$898,AQ192,QC_Status!$L$13:$L$898,"PQC",QC_Status!$M$13:$M$898,'quality analyst analysis'!$AP$188)</f>
        <v>0</v>
      </c>
      <c r="AT192" s="87">
        <f t="shared" ref="AT192:AT201" si="268">IF(AS192&gt;0,AS192/AR192,0%)</f>
        <v>0</v>
      </c>
      <c r="AU192" s="88">
        <f>SUMIFS(QC_Status!$W$13:$W$898,QC_Status!$E$13:$E$898,AQ192,QC_Status!$L$13:$L$898,$AT$1,QC_Status!$M$13:$M$898,$AP$188)</f>
        <v>0</v>
      </c>
      <c r="AV192" s="88">
        <f>SUMIFS(QC_Status!$V$13:$V$898,QC_Status!$E$13:$E$898,AQ192,QC_Status!$L$13:$L$898,$AT$1,QC_Status!$M$13:$M$898,$AP$188)</f>
        <v>0</v>
      </c>
      <c r="AW192" s="87">
        <f t="shared" si="261"/>
        <v>0</v>
      </c>
      <c r="AX192" s="89">
        <f>COUNTIFS(QC_Status!$T$13:$T$898,$AX$2,QC_Status!$L$13:$L$898,$AT$1,QC_Status!$E$13:$E$898,'quality analyst analysis'!AQ192,QC_Status!$M$13:$M$898,$AP$188)</f>
        <v>0</v>
      </c>
      <c r="AY192" s="87">
        <f t="shared" ref="AY192:AY201" si="269">IF(AS192&gt;0,AX192/AR192,0%)</f>
        <v>0</v>
      </c>
      <c r="AZ192" s="89">
        <f>COUNTIFS(QC_Status!$T$13:$T$898,$AZ$2,QC_Status!$L$13:$L$898,$AT$1,QC_Status!$E$13:$E$898,'quality analyst analysis'!AQ192,QC_Status!$M$13:$M$898,$AP$188)</f>
        <v>0</v>
      </c>
      <c r="BA192" s="87">
        <f t="shared" si="262"/>
        <v>0</v>
      </c>
      <c r="BB192" s="90">
        <f>SUMIFS('2D_LOG'!$BE$3:$BE$898,'2D_LOG'!$E$3:$E$898,AQ192,'2D_LOG'!$F$3:$F$898,$AT$1,'2D_LOG'!$G$3:$G$898,$AP$188)</f>
        <v>0</v>
      </c>
      <c r="BC192" s="90">
        <f>SUMIFS('2D_LOG'!$BF$3:$BF$898,'2D_LOG'!$E$3:$E$898,AQ192,'2D_LOG'!$F$3:$F$898,$AT$1,'2D_LOG'!$G$3:$G$898,$AP$188)</f>
        <v>0</v>
      </c>
      <c r="BD192" s="89">
        <f t="shared" si="263"/>
        <v>0</v>
      </c>
      <c r="BE192" s="86">
        <f>COUNTIFS(QC_Status!$E$13:$E$898,AQ192,QC_Status!$L$13:$L$898,$BG$1,QC_Status!$M$13:$M$898,'quality analyst analysis'!$AP$188)</f>
        <v>0</v>
      </c>
      <c r="BF192" s="87">
        <f t="shared" si="264"/>
        <v>0</v>
      </c>
      <c r="BG192" s="88">
        <f>SUMIFS(QC_Status!$W$13:$W$898,QC_Status!$E$13:$E$898,AQ192,QC_Status!$L$13:$L$898,$BG$1,QC_Status!$M$13:$M$898,$AP$188)</f>
        <v>0</v>
      </c>
      <c r="BH192" s="88">
        <f>SUMIFS(QC_Status!$V$13:$V$898,QC_Status!$E$13:$E$898,AQ192,QC_Status!$L$13:$L$898,$BG$1,QC_Status!$M$13:$M$898,$AP$188)</f>
        <v>0</v>
      </c>
      <c r="BI192" s="87">
        <f t="shared" si="260"/>
        <v>0</v>
      </c>
      <c r="BJ192" s="89">
        <f>COUNTIFS(QC_Status!$T$13:$T$898,$BJ$2,QC_Status!$L$13:$L$898,$BG$1,QC_Status!$E$13:$E$898,'quality analyst analysis'!AQ192,QC_Status!$M$13:$M$898,$AP$188)</f>
        <v>0</v>
      </c>
      <c r="BK192" s="87">
        <f t="shared" si="265"/>
        <v>0</v>
      </c>
      <c r="BL192" s="89">
        <f>COUNTIFS(QC_Status!$T$13:$T$898,$BL$2,QC_Status!$L$13:$L$898,$BG$1,QC_Status!$E$13:$E$898,'quality analyst analysis'!AQ192,QC_Status!$M$13:$M$898,$AP$188)</f>
        <v>0</v>
      </c>
      <c r="BM192" s="87">
        <f t="shared" si="266"/>
        <v>0</v>
      </c>
      <c r="BN192" s="90">
        <f>SUMIFS('2D_LOG'!$BE$3:$BE$898,'2D_LOG'!$E$3:$E$898,AQ192,'2D_LOG'!$F$3:$F$898,$BG$1,'2D_LOG'!$G$3:$G$898,$AP$188)</f>
        <v>0</v>
      </c>
      <c r="BO192" s="90">
        <f>SUMIFS('2D_LOG'!$BF$3:$BF$898,'2D_LOG'!$E$3:$E$898,AQ192,'2D_LOG'!$F$3:$F$898,$BG$1,'2D_LOG'!$G$3:$G$898,$AP$188)</f>
        <v>0</v>
      </c>
      <c r="BP192" s="89">
        <f t="shared" si="267"/>
        <v>0</v>
      </c>
      <c r="BQ192" s="440">
        <f>SUMIFS(QC_Status!AO13:AO872,QC_Status!E13:E872,Standards!B20,QC_Status!M13:M872,Standards!G13)</f>
        <v>0</v>
      </c>
      <c r="BR192" s="86" t="str">
        <f>IF(AS192=0," ",IF(Standards!Q186=" ",Standards!P186,))</f>
        <v xml:space="preserve"> </v>
      </c>
      <c r="BS192" s="86" t="str">
        <f>IF(BE192=0," ",IF(Standards!S186=" ",Standards!R186,))</f>
        <v xml:space="preserve"> </v>
      </c>
    </row>
    <row r="193" spans="40:73" x14ac:dyDescent="0.2">
      <c r="AN193" s="86">
        <v>4</v>
      </c>
      <c r="AO193" s="440">
        <f>QC_Status!E8</f>
        <v>2913</v>
      </c>
      <c r="AP193" s="308">
        <f>QC_Status!F8</f>
        <v>1</v>
      </c>
      <c r="AQ193" s="308">
        <f>'Er. Cd-Er. Cnt'!D23</f>
        <v>4</v>
      </c>
      <c r="AR193" s="86">
        <f>COUNTIFS(QC_Status!$E$13:$E$898,AQ193,QC_Status!$H$13:$H$898,"C")</f>
        <v>0</v>
      </c>
      <c r="AS193" s="86">
        <f>COUNTIFS(QC_Status!$E$13:$E$898,AQ193,QC_Status!$L$13:$L$898,"PQC",QC_Status!$M$13:$M$898,'quality analyst analysis'!$AP$188)</f>
        <v>0</v>
      </c>
      <c r="AT193" s="87">
        <f t="shared" si="268"/>
        <v>0</v>
      </c>
      <c r="AU193" s="88">
        <f>SUMIFS(QC_Status!$W$13:$W$898,QC_Status!$E$13:$E$898,AQ193,QC_Status!$L$13:$L$898,$AT$1,QC_Status!$M$13:$M$898,$AP$188)</f>
        <v>0</v>
      </c>
      <c r="AV193" s="88">
        <f>SUMIFS(QC_Status!$V$13:$V$898,QC_Status!$E$13:$E$898,AQ193,QC_Status!$L$13:$L$898,$AT$1,QC_Status!$M$13:$M$898,$AP$188)</f>
        <v>0</v>
      </c>
      <c r="AW193" s="87">
        <f t="shared" si="261"/>
        <v>0</v>
      </c>
      <c r="AX193" s="89">
        <f>COUNTIFS(QC_Status!$T$13:$T$898,$AX$2,QC_Status!$L$13:$L$898,$AT$1,QC_Status!$E$13:$E$898,'quality analyst analysis'!AQ193,QC_Status!$M$13:$M$898,$AP$188)</f>
        <v>0</v>
      </c>
      <c r="AY193" s="87">
        <f t="shared" si="269"/>
        <v>0</v>
      </c>
      <c r="AZ193" s="89">
        <f>COUNTIFS(QC_Status!$T$13:$T$898,$AZ$2,QC_Status!$L$13:$L$898,$AT$1,QC_Status!$E$13:$E$898,'quality analyst analysis'!AQ193,QC_Status!$M$13:$M$898,$AP$188)</f>
        <v>0</v>
      </c>
      <c r="BA193" s="87">
        <f t="shared" si="262"/>
        <v>0</v>
      </c>
      <c r="BB193" s="90">
        <f>SUMIFS('2D_LOG'!$BE$3:$BE$898,'2D_LOG'!$E$3:$E$898,AQ193,'2D_LOG'!$F$3:$F$898,$AT$1,'2D_LOG'!$G$3:$G$898,$AP$188)</f>
        <v>0</v>
      </c>
      <c r="BC193" s="90">
        <f>SUMIFS('2D_LOG'!$BF$3:$BF$898,'2D_LOG'!$E$3:$E$898,AQ193,'2D_LOG'!$F$3:$F$898,$AT$1,'2D_LOG'!$G$3:$G$898,$AP$188)</f>
        <v>0</v>
      </c>
      <c r="BD193" s="89">
        <f t="shared" si="263"/>
        <v>0</v>
      </c>
      <c r="BE193" s="86">
        <f>COUNTIFS(QC_Status!$E$13:$E$898,AQ193,QC_Status!$L$13:$L$898,$BG$1,QC_Status!$M$13:$M$898,'quality analyst analysis'!$AP$188)</f>
        <v>0</v>
      </c>
      <c r="BF193" s="87">
        <f t="shared" si="264"/>
        <v>0</v>
      </c>
      <c r="BG193" s="88">
        <f>SUMIFS(QC_Status!$W$13:$W$898,QC_Status!$E$13:$E$898,AQ193,QC_Status!$L$13:$L$898,$BG$1,QC_Status!$M$13:$M$898,$AP$188)</f>
        <v>0</v>
      </c>
      <c r="BH193" s="88">
        <f>SUMIFS(QC_Status!$V$13:$V$898,QC_Status!$E$13:$E$898,AQ193,QC_Status!$L$13:$L$898,$BG$1,QC_Status!$M$13:$M$898,$AP$188)</f>
        <v>0</v>
      </c>
      <c r="BI193" s="87">
        <f t="shared" si="260"/>
        <v>0</v>
      </c>
      <c r="BJ193" s="89">
        <f>COUNTIFS(QC_Status!$T$13:$T$898,$BJ$2,QC_Status!$L$13:$L$898,$BG$1,QC_Status!$E$13:$E$898,'quality analyst analysis'!AQ193,QC_Status!$M$13:$M$898,$AP$188)</f>
        <v>0</v>
      </c>
      <c r="BK193" s="87">
        <f t="shared" si="265"/>
        <v>0</v>
      </c>
      <c r="BL193" s="89">
        <f>COUNTIFS(QC_Status!$T$13:$T$898,$BL$2,QC_Status!$L$13:$L$898,$BG$1,QC_Status!$E$13:$E$898,'quality analyst analysis'!AQ193,QC_Status!$M$13:$M$898,$AP$188)</f>
        <v>0</v>
      </c>
      <c r="BM193" s="87">
        <f t="shared" si="266"/>
        <v>0</v>
      </c>
      <c r="BN193" s="90">
        <f>SUMIFS('2D_LOG'!$BE$3:$BE$898,'2D_LOG'!$E$3:$E$898,AQ193,'2D_LOG'!$F$3:$F$898,$BG$1,'2D_LOG'!$G$3:$G$898,$AP$188)</f>
        <v>0</v>
      </c>
      <c r="BO193" s="90">
        <f>SUMIFS('2D_LOG'!$BF$3:$BF$898,'2D_LOG'!$E$3:$E$898,AQ193,'2D_LOG'!$F$3:$F$898,$BG$1,'2D_LOG'!$G$3:$G$898,$AP$188)</f>
        <v>0</v>
      </c>
      <c r="BP193" s="89">
        <f t="shared" si="267"/>
        <v>0</v>
      </c>
      <c r="BQ193" s="440">
        <f>SUMIFS(QC_Status!AO13:AO872,QC_Status!E13:E872,Standards!B21,QC_Status!M13:M872,Standards!G13)</f>
        <v>0</v>
      </c>
      <c r="BR193" s="86" t="str">
        <f>IF(AS193=0," ",IF(Standards!Q187=" ",Standards!P187,))</f>
        <v xml:space="preserve"> </v>
      </c>
      <c r="BS193" s="86" t="str">
        <f>IF(BE193=0," ",IF(Standards!S187=" ",Standards!R187,))</f>
        <v xml:space="preserve"> </v>
      </c>
    </row>
    <row r="194" spans="40:73" x14ac:dyDescent="0.2">
      <c r="AN194" s="86">
        <v>5</v>
      </c>
      <c r="AO194" s="440">
        <f>QC_Status!E8</f>
        <v>2913</v>
      </c>
      <c r="AP194" s="308">
        <f>QC_Status!F8</f>
        <v>1</v>
      </c>
      <c r="AQ194" s="308">
        <f>'Er. Cd-Er. Cnt'!D24</f>
        <v>5</v>
      </c>
      <c r="AR194" s="86">
        <f>COUNTIFS(QC_Status!$E$13:$E$898,AQ194,QC_Status!$H$13:$H$898,"C")</f>
        <v>0</v>
      </c>
      <c r="AS194" s="86">
        <f>COUNTIFS(QC_Status!$E$13:$E$898,AQ194,QC_Status!$L$13:$L$898,"PQC",QC_Status!$M$13:$M$898,'quality analyst analysis'!$AP$188)</f>
        <v>0</v>
      </c>
      <c r="AT194" s="87">
        <f t="shared" si="268"/>
        <v>0</v>
      </c>
      <c r="AU194" s="88">
        <f>SUMIFS(QC_Status!$W$13:$W$898,QC_Status!$E$13:$E$898,AQ194,QC_Status!$L$13:$L$898,$AT$1,QC_Status!$M$13:$M$898,$AP$188)</f>
        <v>0</v>
      </c>
      <c r="AV194" s="88">
        <f>SUMIFS(QC_Status!$V$13:$V$898,QC_Status!$E$13:$E$898,AQ194,QC_Status!$L$13:$L$898,$AT$1,QC_Status!$M$13:$M$898,$AP$188)</f>
        <v>0</v>
      </c>
      <c r="AW194" s="87">
        <f t="shared" si="261"/>
        <v>0</v>
      </c>
      <c r="AX194" s="89">
        <f>COUNTIFS(QC_Status!$T$13:$T$898,$AX$2,QC_Status!$L$13:$L$898,$AT$1,QC_Status!$E$13:$E$898,'quality analyst analysis'!AQ194,QC_Status!$M$13:$M$898,$AP$188)</f>
        <v>0</v>
      </c>
      <c r="AY194" s="87">
        <f t="shared" si="269"/>
        <v>0</v>
      </c>
      <c r="AZ194" s="89">
        <f>COUNTIFS(QC_Status!$T$13:$T$898,$AZ$2,QC_Status!$L$13:$L$898,$AT$1,QC_Status!$E$13:$E$898,'quality analyst analysis'!AQ194,QC_Status!$M$13:$M$898,$AP$188)</f>
        <v>0</v>
      </c>
      <c r="BA194" s="87">
        <f t="shared" si="262"/>
        <v>0</v>
      </c>
      <c r="BB194" s="90">
        <f>SUMIFS('2D_LOG'!$BE$3:$BE$898,'2D_LOG'!$E$3:$E$898,AQ194,'2D_LOG'!$F$3:$F$898,$AT$1,'2D_LOG'!$G$3:$G$898,$AP$188)</f>
        <v>0</v>
      </c>
      <c r="BC194" s="90">
        <f>SUMIFS('2D_LOG'!$BF$3:$BF$898,'2D_LOG'!$E$3:$E$898,AQ194,'2D_LOG'!$F$3:$F$898,$AT$1,'2D_LOG'!$G$3:$G$898,$AP$188)</f>
        <v>0</v>
      </c>
      <c r="BD194" s="89">
        <f t="shared" si="263"/>
        <v>0</v>
      </c>
      <c r="BE194" s="86">
        <f>COUNTIFS(QC_Status!$E$13:$E$898,AQ194,QC_Status!$L$13:$L$898,$BG$1,QC_Status!$M$13:$M$898,'quality analyst analysis'!$AP$188)</f>
        <v>0</v>
      </c>
      <c r="BF194" s="87">
        <f t="shared" si="264"/>
        <v>0</v>
      </c>
      <c r="BG194" s="88">
        <f>SUMIFS(QC_Status!$W$13:$W$898,QC_Status!$E$13:$E$898,AQ194,QC_Status!$L$13:$L$898,$BG$1,QC_Status!$M$13:$M$898,$AP$188)</f>
        <v>0</v>
      </c>
      <c r="BH194" s="88">
        <f>SUMIFS(QC_Status!$V$13:$V$898,QC_Status!$E$13:$E$898,AQ194,QC_Status!$L$13:$L$898,$BG$1,QC_Status!$M$13:$M$898,$AP$188)</f>
        <v>0</v>
      </c>
      <c r="BI194" s="87">
        <f t="shared" si="260"/>
        <v>0</v>
      </c>
      <c r="BJ194" s="89">
        <f>COUNTIFS(QC_Status!$T$13:$T$898,$BJ$2,QC_Status!$L$13:$L$898,$BG$1,QC_Status!$E$13:$E$898,'quality analyst analysis'!AQ194,QC_Status!$M$13:$M$898,$AP$188)</f>
        <v>0</v>
      </c>
      <c r="BK194" s="87">
        <f t="shared" si="265"/>
        <v>0</v>
      </c>
      <c r="BL194" s="89">
        <f>COUNTIFS(QC_Status!$T$13:$T$898,$BL$2,QC_Status!$L$13:$L$898,$BG$1,QC_Status!$E$13:$E$898,'quality analyst analysis'!AQ194,QC_Status!$M$13:$M$898,$AP$188)</f>
        <v>0</v>
      </c>
      <c r="BM194" s="87">
        <f t="shared" si="266"/>
        <v>0</v>
      </c>
      <c r="BN194" s="90">
        <f>SUMIFS('2D_LOG'!$BE$3:$BE$898,'2D_LOG'!$E$3:$E$898,AQ194,'2D_LOG'!$F$3:$F$898,$BG$1,'2D_LOG'!$G$3:$G$898,$AP$188)</f>
        <v>0</v>
      </c>
      <c r="BO194" s="90">
        <f>SUMIFS('2D_LOG'!$BF$3:$BF$898,'2D_LOG'!$E$3:$E$898,AQ194,'2D_LOG'!$F$3:$F$898,$BG$1,'2D_LOG'!$G$3:$G$898,$AP$188)</f>
        <v>0</v>
      </c>
      <c r="BP194" s="89">
        <f t="shared" si="267"/>
        <v>0</v>
      </c>
      <c r="BQ194" s="440">
        <f>SUMIFS(QC_Status!AO13:AO872,QC_Status!E13:E872,Standards!B22,QC_Status!M13:M872,Standards!G13)</f>
        <v>0</v>
      </c>
      <c r="BR194" s="86" t="str">
        <f>IF(AS194=0," ",IF(Standards!Q188=" ",Standards!P188,))</f>
        <v xml:space="preserve"> </v>
      </c>
      <c r="BS194" s="86" t="str">
        <f>IF(BE194=0," ",IF(Standards!S188=" ",Standards!R188,))</f>
        <v xml:space="preserve"> </v>
      </c>
    </row>
    <row r="195" spans="40:73" x14ac:dyDescent="0.2">
      <c r="AN195" s="86">
        <v>6</v>
      </c>
      <c r="AO195" s="440">
        <f>QC_Status!E8</f>
        <v>2913</v>
      </c>
      <c r="AP195" s="308">
        <f>QC_Status!F8</f>
        <v>1</v>
      </c>
      <c r="AQ195" s="308">
        <f>'Er. Cd-Er. Cnt'!D25</f>
        <v>6</v>
      </c>
      <c r="AR195" s="86">
        <f>COUNTIFS(QC_Status!$E$13:$E$898,AQ195,QC_Status!$H$13:$H$898,"C")</f>
        <v>0</v>
      </c>
      <c r="AS195" s="86">
        <f>COUNTIFS(QC_Status!$E$13:$E$898,AQ195,QC_Status!$L$13:$L$898,"PQC",QC_Status!$M$13:$M$898,'quality analyst analysis'!$AP$188)</f>
        <v>0</v>
      </c>
      <c r="AT195" s="87">
        <f t="shared" si="268"/>
        <v>0</v>
      </c>
      <c r="AU195" s="88">
        <f>SUMIFS(QC_Status!$W$13:$W$898,QC_Status!$E$13:$E$898,AQ195,QC_Status!$L$13:$L$898,$AT$1,QC_Status!$M$13:$M$898,$AP$188)</f>
        <v>0</v>
      </c>
      <c r="AV195" s="88">
        <f>SUMIFS(QC_Status!$V$13:$V$898,QC_Status!$E$13:$E$898,AQ195,QC_Status!$L$13:$L$898,$AT$1,QC_Status!$M$13:$M$898,$AP$188)</f>
        <v>0</v>
      </c>
      <c r="AW195" s="87">
        <f t="shared" si="261"/>
        <v>0</v>
      </c>
      <c r="AX195" s="89">
        <f>COUNTIFS(QC_Status!$T$13:$T$898,$AX$2,QC_Status!$L$13:$L$898,$AT$1,QC_Status!$E$13:$E$898,'quality analyst analysis'!AQ195,QC_Status!$M$13:$M$898,$AP$188)</f>
        <v>0</v>
      </c>
      <c r="AY195" s="87">
        <f t="shared" si="269"/>
        <v>0</v>
      </c>
      <c r="AZ195" s="89">
        <f>COUNTIFS(QC_Status!$T$13:$T$898,$AZ$2,QC_Status!$L$13:$L$898,$AT$1,QC_Status!$E$13:$E$898,'quality analyst analysis'!AQ195,QC_Status!$M$13:$M$898,$AP$188)</f>
        <v>0</v>
      </c>
      <c r="BA195" s="87">
        <f t="shared" si="262"/>
        <v>0</v>
      </c>
      <c r="BB195" s="90">
        <f>SUMIFS('2D_LOG'!$BE$3:$BE$898,'2D_LOG'!$E$3:$E$898,AQ195,'2D_LOG'!$F$3:$F$898,$AT$1,'2D_LOG'!$G$3:$G$898,$AP$188)</f>
        <v>0</v>
      </c>
      <c r="BC195" s="90">
        <f>SUMIFS('2D_LOG'!$BF$3:$BF$898,'2D_LOG'!$E$3:$E$898,AQ195,'2D_LOG'!$F$3:$F$898,$AT$1,'2D_LOG'!$G$3:$G$898,$AP$188)</f>
        <v>0</v>
      </c>
      <c r="BD195" s="89">
        <f t="shared" si="263"/>
        <v>0</v>
      </c>
      <c r="BE195" s="86">
        <f>COUNTIFS(QC_Status!$E$13:$E$898,AQ195,QC_Status!$L$13:$L$898,$BG$1,QC_Status!$M$13:$M$898,'quality analyst analysis'!$AP$188)</f>
        <v>0</v>
      </c>
      <c r="BF195" s="87">
        <f t="shared" si="264"/>
        <v>0</v>
      </c>
      <c r="BG195" s="88">
        <f>SUMIFS(QC_Status!$W$13:$W$898,QC_Status!$E$13:$E$898,AQ195,QC_Status!$L$13:$L$898,$BG$1,QC_Status!$M$13:$M$898,$AP$188)</f>
        <v>0</v>
      </c>
      <c r="BH195" s="88">
        <f>SUMIFS(QC_Status!$V$13:$V$898,QC_Status!$E$13:$E$898,AQ195,QC_Status!$L$13:$L$898,$BG$1,QC_Status!$M$13:$M$898,$AP$188)</f>
        <v>0</v>
      </c>
      <c r="BI195" s="87">
        <f t="shared" si="260"/>
        <v>0</v>
      </c>
      <c r="BJ195" s="89">
        <f>COUNTIFS(QC_Status!$T$13:$T$898,$BJ$2,QC_Status!$L$13:$L$898,$BG$1,QC_Status!$E$13:$E$898,'quality analyst analysis'!AQ195,QC_Status!$M$13:$M$898,$AP$188)</f>
        <v>0</v>
      </c>
      <c r="BK195" s="87">
        <f t="shared" si="265"/>
        <v>0</v>
      </c>
      <c r="BL195" s="89">
        <f>COUNTIFS(QC_Status!$T$13:$T$898,$BL$2,QC_Status!$L$13:$L$898,$BG$1,QC_Status!$E$13:$E$898,'quality analyst analysis'!AQ195,QC_Status!$M$13:$M$898,$AP$188)</f>
        <v>0</v>
      </c>
      <c r="BM195" s="87">
        <f t="shared" si="266"/>
        <v>0</v>
      </c>
      <c r="BN195" s="90">
        <f>SUMIFS('2D_LOG'!$BE$3:$BE$898,'2D_LOG'!$E$3:$E$898,AQ195,'2D_LOG'!$F$3:$F$898,$BG$1,'2D_LOG'!$G$3:$G$898,$AP$188)</f>
        <v>0</v>
      </c>
      <c r="BO195" s="90">
        <f>SUMIFS('2D_LOG'!$BF$3:$BF$898,'2D_LOG'!$E$3:$E$898,AQ195,'2D_LOG'!$F$3:$F$898,$BG$1,'2D_LOG'!$G$3:$G$898,$AP$188)</f>
        <v>0</v>
      </c>
      <c r="BP195" s="89">
        <f t="shared" si="267"/>
        <v>0</v>
      </c>
      <c r="BQ195" s="440">
        <f>SUMIFS(QC_Status!AO13:AO872,QC_Status!E13:E872,Standards!B23,QC_Status!M13:M872,Standards!G13)</f>
        <v>0</v>
      </c>
      <c r="BR195" s="86" t="str">
        <f>IF(AS195=0," ",IF(Standards!Q189=" ",Standards!P189,))</f>
        <v xml:space="preserve"> </v>
      </c>
      <c r="BS195" s="86" t="str">
        <f>IF(BE195=0," ",IF(Standards!S189=" ",Standards!R189,))</f>
        <v xml:space="preserve"> </v>
      </c>
    </row>
    <row r="196" spans="40:73" x14ac:dyDescent="0.2">
      <c r="AN196" s="86">
        <v>7</v>
      </c>
      <c r="AO196" s="440">
        <f>QC_Status!E8</f>
        <v>2913</v>
      </c>
      <c r="AP196" s="308">
        <f>QC_Status!F8</f>
        <v>1</v>
      </c>
      <c r="AQ196" s="308">
        <f>'Er. Cd-Er. Cnt'!D26</f>
        <v>7</v>
      </c>
      <c r="AR196" s="86">
        <f>COUNTIFS(QC_Status!$E$13:$E$898,AQ196,QC_Status!$H$13:$H$898,"C")</f>
        <v>0</v>
      </c>
      <c r="AS196" s="86">
        <f>COUNTIFS(QC_Status!$E$13:$E$898,AQ196,QC_Status!$L$13:$L$898,"PQC",QC_Status!$M$13:$M$898,'quality analyst analysis'!$AP$188)</f>
        <v>0</v>
      </c>
      <c r="AT196" s="87">
        <f t="shared" si="268"/>
        <v>0</v>
      </c>
      <c r="AU196" s="88">
        <f>SUMIFS(QC_Status!$W$13:$W$898,QC_Status!$E$13:$E$898,AQ196,QC_Status!$L$13:$L$898,$AT$1,QC_Status!$M$13:$M$898,$AP$188)</f>
        <v>0</v>
      </c>
      <c r="AV196" s="88">
        <f>SUMIFS(QC_Status!$V$13:$V$898,QC_Status!$E$13:$E$898,AQ196,QC_Status!$L$13:$L$898,$AT$1,QC_Status!$M$13:$M$898,$AP$188)</f>
        <v>0</v>
      </c>
      <c r="AW196" s="87">
        <f t="shared" si="261"/>
        <v>0</v>
      </c>
      <c r="AX196" s="89">
        <f>COUNTIFS(QC_Status!$T$13:$T$898,$AX$2,QC_Status!$L$13:$L$898,$AT$1,QC_Status!$E$13:$E$898,'quality analyst analysis'!AQ196,QC_Status!$M$13:$M$898,$AP$188)</f>
        <v>0</v>
      </c>
      <c r="AY196" s="87">
        <f t="shared" si="269"/>
        <v>0</v>
      </c>
      <c r="AZ196" s="89">
        <f>COUNTIFS(QC_Status!$T$13:$T$898,$AZ$2,QC_Status!$L$13:$L$898,$AT$1,QC_Status!$E$13:$E$898,'quality analyst analysis'!AQ196,QC_Status!$M$13:$M$898,$AP$188)</f>
        <v>0</v>
      </c>
      <c r="BA196" s="87">
        <f t="shared" si="262"/>
        <v>0</v>
      </c>
      <c r="BB196" s="90">
        <f>SUMIFS('2D_LOG'!$BE$3:$BE$898,'2D_LOG'!$E$3:$E$898,AQ196,'2D_LOG'!$F$3:$F$898,$AT$1,'2D_LOG'!$G$3:$G$898,$AP$188)</f>
        <v>0</v>
      </c>
      <c r="BC196" s="90">
        <f>SUMIFS('2D_LOG'!$BF$3:$BF$898,'2D_LOG'!$E$3:$E$898,AQ196,'2D_LOG'!$F$3:$F$898,$AT$1,'2D_LOG'!$G$3:$G$898,$AP$188)</f>
        <v>0</v>
      </c>
      <c r="BD196" s="89">
        <f t="shared" si="263"/>
        <v>0</v>
      </c>
      <c r="BE196" s="86">
        <f>COUNTIFS(QC_Status!$E$13:$E$898,AQ196,QC_Status!$L$13:$L$898,$BG$1,QC_Status!$M$13:$M$898,'quality analyst analysis'!$AP$188)</f>
        <v>0</v>
      </c>
      <c r="BF196" s="87">
        <f t="shared" si="264"/>
        <v>0</v>
      </c>
      <c r="BG196" s="88">
        <f>SUMIFS(QC_Status!$W$13:$W$898,QC_Status!$E$13:$E$898,AQ196,QC_Status!$L$13:$L$898,$BG$1,QC_Status!$M$13:$M$898,$AP$188)</f>
        <v>0</v>
      </c>
      <c r="BH196" s="88">
        <f>SUMIFS(QC_Status!$V$13:$V$898,QC_Status!$E$13:$E$898,AQ196,QC_Status!$L$13:$L$898,$BG$1,QC_Status!$M$13:$M$898,$AP$188)</f>
        <v>0</v>
      </c>
      <c r="BI196" s="87">
        <f t="shared" si="260"/>
        <v>0</v>
      </c>
      <c r="BJ196" s="89">
        <f>COUNTIFS(QC_Status!$T$13:$T$898,$BJ$2,QC_Status!$L$13:$L$898,$BG$1,QC_Status!$E$13:$E$898,'quality analyst analysis'!AQ196,QC_Status!$M$13:$M$898,$AP$188)</f>
        <v>0</v>
      </c>
      <c r="BK196" s="87">
        <f t="shared" si="265"/>
        <v>0</v>
      </c>
      <c r="BL196" s="89">
        <f>COUNTIFS(QC_Status!$T$13:$T$898,$BL$2,QC_Status!$L$13:$L$898,$BG$1,QC_Status!$E$13:$E$898,'quality analyst analysis'!AQ196,QC_Status!$M$13:$M$898,$AP$188)</f>
        <v>0</v>
      </c>
      <c r="BM196" s="87">
        <f t="shared" si="266"/>
        <v>0</v>
      </c>
      <c r="BN196" s="90">
        <f>SUMIFS('2D_LOG'!$BE$3:$BE$898,'2D_LOG'!$E$3:$E$898,AQ196,'2D_LOG'!$F$3:$F$898,$BG$1,'2D_LOG'!$G$3:$G$898,$AP$188)</f>
        <v>0</v>
      </c>
      <c r="BO196" s="90">
        <f>SUMIFS('2D_LOG'!$BF$3:$BF$898,'2D_LOG'!$E$3:$E$898,AQ196,'2D_LOG'!$F$3:$F$898,$BG$1,'2D_LOG'!$G$3:$G$898,$AP$188)</f>
        <v>0</v>
      </c>
      <c r="BP196" s="89">
        <f t="shared" si="267"/>
        <v>0</v>
      </c>
      <c r="BQ196" s="440">
        <f>SUMIFS(QC_Status!AO13:AO872,QC_Status!E13:E872,Standards!B24,QC_Status!M13:M872,Standards!G13)</f>
        <v>0</v>
      </c>
      <c r="BR196" s="86" t="str">
        <f>IF(AS196=0," ",IF(Standards!Q190=" ",Standards!P190,))</f>
        <v xml:space="preserve"> </v>
      </c>
      <c r="BS196" s="86" t="str">
        <f>IF(BE196=0," ",IF(Standards!S190=" ",Standards!R190,))</f>
        <v xml:space="preserve"> </v>
      </c>
    </row>
    <row r="197" spans="40:73" x14ac:dyDescent="0.2">
      <c r="AN197" s="86">
        <v>8</v>
      </c>
      <c r="AO197" s="440">
        <f>QC_Status!E8</f>
        <v>2913</v>
      </c>
      <c r="AP197" s="308">
        <f>QC_Status!F8</f>
        <v>1</v>
      </c>
      <c r="AQ197" s="308">
        <f>'Er. Cd-Er. Cnt'!D27</f>
        <v>8</v>
      </c>
      <c r="AR197" s="86">
        <f>COUNTIFS(QC_Status!$E$13:$E$898,AQ197,QC_Status!$H$13:$H$898,"C")</f>
        <v>0</v>
      </c>
      <c r="AS197" s="86">
        <f>COUNTIFS(QC_Status!$E$13:$E$898,AQ197,QC_Status!$L$13:$L$898,"PQC",QC_Status!$M$13:$M$898,'quality analyst analysis'!$AP$188)</f>
        <v>0</v>
      </c>
      <c r="AT197" s="87">
        <f t="shared" si="268"/>
        <v>0</v>
      </c>
      <c r="AU197" s="88">
        <f>SUMIFS(QC_Status!$W$13:$W$898,QC_Status!$E$13:$E$898,AQ197,QC_Status!$L$13:$L$898,$AT$1,QC_Status!$M$13:$M$898,$AP$188)</f>
        <v>0</v>
      </c>
      <c r="AV197" s="88">
        <f>SUMIFS(QC_Status!$V$13:$V$898,QC_Status!$E$13:$E$898,AQ197,QC_Status!$L$13:$L$898,$AT$1,QC_Status!$M$13:$M$898,$AP$188)</f>
        <v>0</v>
      </c>
      <c r="AW197" s="87">
        <f t="shared" si="261"/>
        <v>0</v>
      </c>
      <c r="AX197" s="89">
        <f>COUNTIFS(QC_Status!$T$13:$T$898,$AX$2,QC_Status!$L$13:$L$898,$AT$1,QC_Status!$E$13:$E$898,'quality analyst analysis'!AQ197,QC_Status!$M$13:$M$898,$AP$188)</f>
        <v>0</v>
      </c>
      <c r="AY197" s="87">
        <f t="shared" si="269"/>
        <v>0</v>
      </c>
      <c r="AZ197" s="89">
        <f>COUNTIFS(QC_Status!$T$13:$T$898,$AZ$2,QC_Status!$L$13:$L$898,$AT$1,QC_Status!$E$13:$E$898,'quality analyst analysis'!AQ197,QC_Status!$M$13:$M$898,$AP$188)</f>
        <v>0</v>
      </c>
      <c r="BA197" s="87">
        <f t="shared" si="262"/>
        <v>0</v>
      </c>
      <c r="BB197" s="90">
        <f>SUMIFS('2D_LOG'!$BE$3:$BE$898,'2D_LOG'!$E$3:$E$898,AQ197,'2D_LOG'!$F$3:$F$898,$AT$1,'2D_LOG'!$G$3:$G$898,$AP$188)</f>
        <v>0</v>
      </c>
      <c r="BC197" s="90">
        <f>SUMIFS('2D_LOG'!$BF$3:$BF$898,'2D_LOG'!$E$3:$E$898,AQ197,'2D_LOG'!$F$3:$F$898,$AT$1,'2D_LOG'!$G$3:$G$898,$AP$188)</f>
        <v>0</v>
      </c>
      <c r="BD197" s="89">
        <f t="shared" si="263"/>
        <v>0</v>
      </c>
      <c r="BE197" s="86">
        <f>COUNTIFS(QC_Status!$E$13:$E$898,AQ197,QC_Status!$L$13:$L$898,$BG$1,QC_Status!$M$13:$M$898,'quality analyst analysis'!$AP$188)</f>
        <v>0</v>
      </c>
      <c r="BF197" s="87">
        <f t="shared" si="264"/>
        <v>0</v>
      </c>
      <c r="BG197" s="88">
        <f>SUMIFS(QC_Status!$W$13:$W$898,QC_Status!$E$13:$E$898,AQ197,QC_Status!$L$13:$L$898,$BG$1,QC_Status!$M$13:$M$898,$AP$188)</f>
        <v>0</v>
      </c>
      <c r="BH197" s="88">
        <f>SUMIFS(QC_Status!$V$13:$V$898,QC_Status!$E$13:$E$898,AQ197,QC_Status!$L$13:$L$898,$BG$1,QC_Status!$M$13:$M$898,$AP$188)</f>
        <v>0</v>
      </c>
      <c r="BI197" s="87">
        <f t="shared" si="260"/>
        <v>0</v>
      </c>
      <c r="BJ197" s="89">
        <f>COUNTIFS(QC_Status!$T$13:$T$898,$BJ$2,QC_Status!$L$13:$L$898,$BG$1,QC_Status!$E$13:$E$898,'quality analyst analysis'!AQ197,QC_Status!$M$13:$M$898,$AP$188)</f>
        <v>0</v>
      </c>
      <c r="BK197" s="87">
        <f t="shared" si="265"/>
        <v>0</v>
      </c>
      <c r="BL197" s="89">
        <f>COUNTIFS(QC_Status!$T$13:$T$898,$BL$2,QC_Status!$L$13:$L$898,$BG$1,QC_Status!$E$13:$E$898,'quality analyst analysis'!AQ197,QC_Status!$M$13:$M$898,$AP$188)</f>
        <v>0</v>
      </c>
      <c r="BM197" s="87">
        <f t="shared" si="266"/>
        <v>0</v>
      </c>
      <c r="BN197" s="90">
        <f>SUMIFS('2D_LOG'!$BE$3:$BE$898,'2D_LOG'!$E$3:$E$898,AQ197,'2D_LOG'!$F$3:$F$898,$BG$1,'2D_LOG'!$G$3:$G$898,$AP$188)</f>
        <v>0</v>
      </c>
      <c r="BO197" s="90">
        <f>SUMIFS('2D_LOG'!$BF$3:$BF$898,'2D_LOG'!$E$3:$E$898,AQ197,'2D_LOG'!$F$3:$F$898,$BG$1,'2D_LOG'!$G$3:$G$898,$AP$188)</f>
        <v>0</v>
      </c>
      <c r="BP197" s="89">
        <f t="shared" si="267"/>
        <v>0</v>
      </c>
      <c r="BQ197" s="440">
        <f>SUMIFS(QC_Status!AO13:AO873,QC_Status!E13:E873,Standards!B25,QC_Status!M13:M873,Standards!G13)</f>
        <v>0</v>
      </c>
      <c r="BR197" s="86" t="str">
        <f>IF(AS197=0," ",IF(Standards!Q191=" ",Standards!P191,))</f>
        <v xml:space="preserve"> </v>
      </c>
      <c r="BS197" s="86" t="str">
        <f>IF(BE197=0," ",IF(Standards!S191=" ",Standards!R191,))</f>
        <v xml:space="preserve"> </v>
      </c>
      <c r="BU197" s="286"/>
    </row>
    <row r="198" spans="40:73" x14ac:dyDescent="0.2">
      <c r="AN198" s="86">
        <v>9</v>
      </c>
      <c r="AO198" s="440">
        <f>QC_Status!E8</f>
        <v>2913</v>
      </c>
      <c r="AP198" s="308">
        <f>QC_Status!F8</f>
        <v>1</v>
      </c>
      <c r="AQ198" s="308">
        <f>'Er. Cd-Er. Cnt'!D28</f>
        <v>9</v>
      </c>
      <c r="AR198" s="86">
        <f>COUNTIFS(QC_Status!$E$13:$E$898,AQ198,QC_Status!$H$13:$H$898,"C")</f>
        <v>0</v>
      </c>
      <c r="AS198" s="86">
        <f>COUNTIFS(QC_Status!$E$13:$E$898,AQ198,QC_Status!$L$13:$L$898,"PQC",QC_Status!$M$13:$M$898,'quality analyst analysis'!$AP$188)</f>
        <v>0</v>
      </c>
      <c r="AT198" s="87">
        <f t="shared" si="268"/>
        <v>0</v>
      </c>
      <c r="AU198" s="88">
        <f>SUMIFS(QC_Status!$W$13:$W$898,QC_Status!$E$13:$E$898,AQ198,QC_Status!$L$13:$L$898,$AT$1,QC_Status!$M$13:$M$898,$AP$188)</f>
        <v>0</v>
      </c>
      <c r="AV198" s="88">
        <f>SUMIFS(QC_Status!$V$13:$V$898,QC_Status!$E$13:$E$898,AQ198,QC_Status!$L$13:$L$898,$AT$1,QC_Status!$M$13:$M$898,$AP$188)</f>
        <v>0</v>
      </c>
      <c r="AW198" s="87">
        <f t="shared" si="261"/>
        <v>0</v>
      </c>
      <c r="AX198" s="89">
        <f>COUNTIFS(QC_Status!$T$13:$T$898,$AX$2,QC_Status!$L$13:$L$898,$AT$1,QC_Status!$E$13:$E$898,'quality analyst analysis'!AQ198,QC_Status!$M$13:$M$898,$AP$188)</f>
        <v>0</v>
      </c>
      <c r="AY198" s="87">
        <f t="shared" si="269"/>
        <v>0</v>
      </c>
      <c r="AZ198" s="89">
        <f>COUNTIFS(QC_Status!$T$13:$T$898,$AZ$2,QC_Status!$L$13:$L$898,$AT$1,QC_Status!$E$13:$E$898,'quality analyst analysis'!AQ198,QC_Status!$M$13:$M$898,$AP$188)</f>
        <v>0</v>
      </c>
      <c r="BA198" s="87">
        <f t="shared" si="262"/>
        <v>0</v>
      </c>
      <c r="BB198" s="90">
        <f>SUMIFS('2D_LOG'!$BE$3:$BE$898,'2D_LOG'!$E$3:$E$898,AQ198,'2D_LOG'!$F$3:$F$898,$AT$1,'2D_LOG'!$G$3:$G$898,$AP$188)</f>
        <v>0</v>
      </c>
      <c r="BC198" s="90">
        <f>SUMIFS('2D_LOG'!$BF$3:$BF$898,'2D_LOG'!$E$3:$E$898,AQ198,'2D_LOG'!$F$3:$F$898,$AT$1,'2D_LOG'!$G$3:$G$898,$AP$188)</f>
        <v>0</v>
      </c>
      <c r="BD198" s="89">
        <f t="shared" si="263"/>
        <v>0</v>
      </c>
      <c r="BE198" s="86">
        <f>COUNTIFS(QC_Status!$E$13:$E$898,AQ198,QC_Status!$L$13:$L$898,$BG$1,QC_Status!$M$13:$M$898,'quality analyst analysis'!$AP$188)</f>
        <v>0</v>
      </c>
      <c r="BF198" s="87">
        <f t="shared" si="264"/>
        <v>0</v>
      </c>
      <c r="BG198" s="88">
        <f>SUMIFS(QC_Status!$W$13:$W$898,QC_Status!$E$13:$E$898,AQ198,QC_Status!$L$13:$L$898,$BG$1,QC_Status!$M$13:$M$898,$AP$188)</f>
        <v>0</v>
      </c>
      <c r="BH198" s="88">
        <f>SUMIFS(QC_Status!$V$13:$V$898,QC_Status!$E$13:$E$898,AQ198,QC_Status!$L$13:$L$898,$BG$1,QC_Status!$M$13:$M$898,$AP$188)</f>
        <v>0</v>
      </c>
      <c r="BI198" s="87">
        <f t="shared" si="260"/>
        <v>0</v>
      </c>
      <c r="BJ198" s="89">
        <f>COUNTIFS(QC_Status!$T$13:$T$898,$BJ$2,QC_Status!$L$13:$L$898,$BG$1,QC_Status!$E$13:$E$898,'quality analyst analysis'!AQ198,QC_Status!$M$13:$M$898,$AP$188)</f>
        <v>0</v>
      </c>
      <c r="BK198" s="87">
        <f t="shared" si="265"/>
        <v>0</v>
      </c>
      <c r="BL198" s="89">
        <f>COUNTIFS(QC_Status!$T$13:$T$898,$BL$2,QC_Status!$L$13:$L$898,$BG$1,QC_Status!$E$13:$E$898,'quality analyst analysis'!AQ198,QC_Status!$M$13:$M$898,$AP$188)</f>
        <v>0</v>
      </c>
      <c r="BM198" s="87">
        <f t="shared" si="266"/>
        <v>0</v>
      </c>
      <c r="BN198" s="90">
        <f>SUMIFS('2D_LOG'!$BE$3:$BE$898,'2D_LOG'!$E$3:$E$898,AQ198,'2D_LOG'!$F$3:$F$898,$BG$1,'2D_LOG'!$G$3:$G$898,$AP$188)</f>
        <v>0</v>
      </c>
      <c r="BO198" s="90">
        <f>SUMIFS('2D_LOG'!$BF$3:$BF$898,'2D_LOG'!$E$3:$E$898,AQ198,'2D_LOG'!$F$3:$F$898,$BG$1,'2D_LOG'!$G$3:$G$898,$AP$188)</f>
        <v>0</v>
      </c>
      <c r="BP198" s="89">
        <f t="shared" si="267"/>
        <v>0</v>
      </c>
      <c r="BQ198" s="440">
        <f>SUMIFS(QC_Status!AO13:AO874,QC_Status!E13:E874,Standards!B26,QC_Status!M13:M874,Standards!G13)</f>
        <v>0</v>
      </c>
      <c r="BR198" s="86" t="str">
        <f>IF(AS198=0," ",IF(Standards!Q192=" ",Standards!P192,))</f>
        <v xml:space="preserve"> </v>
      </c>
      <c r="BS198" s="86" t="str">
        <f>IF(BE198=0," ",IF(Standards!S192=" ",Standards!R192,))</f>
        <v xml:space="preserve"> </v>
      </c>
    </row>
    <row r="199" spans="40:73" x14ac:dyDescent="0.2">
      <c r="AN199" s="86">
        <v>10</v>
      </c>
      <c r="AO199" s="440">
        <f>QC_Status!E8</f>
        <v>2913</v>
      </c>
      <c r="AP199" s="308">
        <f>QC_Status!F8</f>
        <v>1</v>
      </c>
      <c r="AQ199" s="308">
        <f>'Er. Cd-Er. Cnt'!D29</f>
        <v>10</v>
      </c>
      <c r="AR199" s="86">
        <f>COUNTIFS(QC_Status!$E$13:$E$898,AQ199,QC_Status!$H$13:$H$898,"C")</f>
        <v>0</v>
      </c>
      <c r="AS199" s="86">
        <f>COUNTIFS(QC_Status!$E$13:$E$898,AQ199,QC_Status!$L$13:$L$898,"PQC",QC_Status!$M$13:$M$898,'quality analyst analysis'!$AP$188)</f>
        <v>0</v>
      </c>
      <c r="AT199" s="87">
        <f t="shared" si="268"/>
        <v>0</v>
      </c>
      <c r="AU199" s="88">
        <f>SUMIFS(QC_Status!$W$13:$W$898,QC_Status!$E$13:$E$898,AQ199,QC_Status!$L$13:$L$898,$AT$1,QC_Status!$M$13:$M$898,$AP$188)</f>
        <v>0</v>
      </c>
      <c r="AV199" s="88">
        <f>SUMIFS(QC_Status!$V$13:$V$898,QC_Status!$E$13:$E$898,AQ199,QC_Status!$L$13:$L$898,$AT$1,QC_Status!$M$13:$M$898,$AP$188)</f>
        <v>0</v>
      </c>
      <c r="AW199" s="87">
        <f t="shared" si="261"/>
        <v>0</v>
      </c>
      <c r="AX199" s="89">
        <f>COUNTIFS(QC_Status!$T$13:$T$898,$AX$2,QC_Status!$L$13:$L$898,$AT$1,QC_Status!$E$13:$E$898,'quality analyst analysis'!AQ199,QC_Status!$M$13:$M$898,$AP$188)</f>
        <v>0</v>
      </c>
      <c r="AY199" s="87">
        <f t="shared" si="269"/>
        <v>0</v>
      </c>
      <c r="AZ199" s="89">
        <f>COUNTIFS(QC_Status!$T$13:$T$898,$AZ$2,QC_Status!$L$13:$L$898,$AT$1,QC_Status!$E$13:$E$898,'quality analyst analysis'!AQ199,QC_Status!$M$13:$M$898,$AP$188)</f>
        <v>0</v>
      </c>
      <c r="BA199" s="87">
        <f t="shared" si="262"/>
        <v>0</v>
      </c>
      <c r="BB199" s="90">
        <f>SUMIFS('2D_LOG'!$BE$3:$BE$898,'2D_LOG'!$E$3:$E$898,AQ199,'2D_LOG'!$F$3:$F$898,$AT$1,'2D_LOG'!$G$3:$G$898,$AP$188)</f>
        <v>0</v>
      </c>
      <c r="BC199" s="90">
        <f>SUMIFS('2D_LOG'!$BF$3:$BF$898,'2D_LOG'!$E$3:$E$898,AQ199,'2D_LOG'!$F$3:$F$898,$AT$1,'2D_LOG'!$G$3:$G$898,$AP$188)</f>
        <v>0</v>
      </c>
      <c r="BD199" s="89">
        <f t="shared" si="263"/>
        <v>0</v>
      </c>
      <c r="BE199" s="86">
        <f>COUNTIFS(QC_Status!$E$13:$E$898,AQ199,QC_Status!$L$13:$L$898,$BG$1,QC_Status!$M$13:$M$898,'quality analyst analysis'!$AP$188)</f>
        <v>0</v>
      </c>
      <c r="BF199" s="87">
        <f t="shared" si="264"/>
        <v>0</v>
      </c>
      <c r="BG199" s="88">
        <f>SUMIFS(QC_Status!$W$13:$W$898,QC_Status!$E$13:$E$898,AQ199,QC_Status!$L$13:$L$898,$BG$1,QC_Status!$M$13:$M$898,$AP$188)</f>
        <v>0</v>
      </c>
      <c r="BH199" s="88">
        <f>SUMIFS(QC_Status!$V$13:$V$898,QC_Status!$E$13:$E$898,AQ199,QC_Status!$L$13:$L$898,$BG$1,QC_Status!$M$13:$M$898,$AP$188)</f>
        <v>0</v>
      </c>
      <c r="BI199" s="87">
        <f t="shared" si="260"/>
        <v>0</v>
      </c>
      <c r="BJ199" s="89">
        <f>COUNTIFS(QC_Status!$T$13:$T$898,$BJ$2,QC_Status!$L$13:$L$898,$BG$1,QC_Status!$E$13:$E$898,'quality analyst analysis'!AQ199,QC_Status!$M$13:$M$898,$AP$188)</f>
        <v>0</v>
      </c>
      <c r="BK199" s="87">
        <f t="shared" si="265"/>
        <v>0</v>
      </c>
      <c r="BL199" s="89">
        <f>COUNTIFS(QC_Status!$T$13:$T$898,$BL$2,QC_Status!$L$13:$L$898,$BG$1,QC_Status!$E$13:$E$898,'quality analyst analysis'!AQ199,QC_Status!$M$13:$M$898,$AP$188)</f>
        <v>0</v>
      </c>
      <c r="BM199" s="87">
        <f t="shared" si="266"/>
        <v>0</v>
      </c>
      <c r="BN199" s="90">
        <f>SUMIFS('2D_LOG'!$BE$3:$BE$898,'2D_LOG'!$E$3:$E$898,AQ199,'2D_LOG'!$F$3:$F$898,$BG$1,'2D_LOG'!$G$3:$G$898,$AP$188)</f>
        <v>0</v>
      </c>
      <c r="BO199" s="90">
        <f>SUMIFS('2D_LOG'!$BF$3:$BF$898,'2D_LOG'!$E$3:$E$898,AQ199,'2D_LOG'!$F$3:$F$898,$BG$1,'2D_LOG'!$G$3:$G$898,$AP$188)</f>
        <v>0</v>
      </c>
      <c r="BP199" s="89">
        <f t="shared" si="267"/>
        <v>0</v>
      </c>
      <c r="BQ199" s="440">
        <f>SUMIFS(QC_Status!AO13:AO875,QC_Status!E13:E875,Standards!B27,QC_Status!M13:M875,Standards!G13)</f>
        <v>0</v>
      </c>
      <c r="BR199" s="86" t="str">
        <f>IF(AS199=0," ",IF(Standards!Q193=" ",Standards!P193,))</f>
        <v xml:space="preserve"> </v>
      </c>
      <c r="BS199" s="86" t="str">
        <f>IF(BE199=0," ",IF(Standards!S193=" ",Standards!R193,))</f>
        <v xml:space="preserve"> </v>
      </c>
    </row>
    <row r="200" spans="40:73" x14ac:dyDescent="0.2">
      <c r="AN200" s="86">
        <v>11</v>
      </c>
      <c r="AO200" s="440">
        <f>QC_Status!E8</f>
        <v>2913</v>
      </c>
      <c r="AP200" s="308">
        <f>QC_Status!F8</f>
        <v>1</v>
      </c>
      <c r="AQ200" s="308">
        <f>'Er. Cd-Er. Cnt'!D30</f>
        <v>11</v>
      </c>
      <c r="AR200" s="86">
        <f>COUNTIFS(QC_Status!$E$13:$E$898,AQ200,QC_Status!$H$13:$H$898,"C")</f>
        <v>0</v>
      </c>
      <c r="AS200" s="86">
        <f>COUNTIFS(QC_Status!$E$13:$E$898,AQ200,QC_Status!$L$13:$L$898,"PQC",QC_Status!$M$13:$M$898,'quality analyst analysis'!$AP$188)</f>
        <v>0</v>
      </c>
      <c r="AT200" s="87">
        <f t="shared" si="268"/>
        <v>0</v>
      </c>
      <c r="AU200" s="88">
        <f>SUMIFS(QC_Status!$W$13:$W$898,QC_Status!$E$13:$E$898,AQ200,QC_Status!$L$13:$L$898,$AT$1,QC_Status!$M$13:$M$898,$AP$188)</f>
        <v>0</v>
      </c>
      <c r="AV200" s="88">
        <f>SUMIFS(QC_Status!$V$13:$V$898,QC_Status!$E$13:$E$898,AQ200,QC_Status!$L$13:$L$898,$AT$1,QC_Status!$M$13:$M$898,$AP$188)</f>
        <v>0</v>
      </c>
      <c r="AW200" s="87">
        <f t="shared" si="261"/>
        <v>0</v>
      </c>
      <c r="AX200" s="89">
        <f>COUNTIFS(QC_Status!$T$13:$T$898,$AX$2,QC_Status!$L$13:$L$898,$AT$1,QC_Status!$E$13:$E$898,'quality analyst analysis'!AQ200,QC_Status!$M$13:$M$898,$AP$188)</f>
        <v>0</v>
      </c>
      <c r="AY200" s="87">
        <f t="shared" si="269"/>
        <v>0</v>
      </c>
      <c r="AZ200" s="89">
        <f>COUNTIFS(QC_Status!$T$13:$T$898,$AZ$2,QC_Status!$L$13:$L$898,$AT$1,QC_Status!$E$13:$E$898,'quality analyst analysis'!AQ200,QC_Status!$M$13:$M$898,$AP$188)</f>
        <v>0</v>
      </c>
      <c r="BA200" s="87">
        <f t="shared" si="262"/>
        <v>0</v>
      </c>
      <c r="BB200" s="90">
        <f>SUMIFS('2D_LOG'!$BE$3:$BE$898,'2D_LOG'!$E$3:$E$898,AQ200,'2D_LOG'!$F$3:$F$898,$AT$1,'2D_LOG'!$G$3:$G$898,$AP$188)</f>
        <v>0</v>
      </c>
      <c r="BC200" s="90">
        <f>SUMIFS('2D_LOG'!$BF$3:$BF$898,'2D_LOG'!$E$3:$E$898,AQ200,'2D_LOG'!$F$3:$F$898,$AT$1,'2D_LOG'!$G$3:$G$898,$AP$188)</f>
        <v>0</v>
      </c>
      <c r="BD200" s="89">
        <f t="shared" si="263"/>
        <v>0</v>
      </c>
      <c r="BE200" s="86">
        <f>COUNTIFS(QC_Status!$E$13:$E$898,AQ200,QC_Status!$L$13:$L$898,$BG$1,QC_Status!$M$13:$M$898,'quality analyst analysis'!$AP$188)</f>
        <v>0</v>
      </c>
      <c r="BF200" s="87">
        <f t="shared" si="264"/>
        <v>0</v>
      </c>
      <c r="BG200" s="88">
        <f>SUMIFS(QC_Status!$W$13:$W$898,QC_Status!$E$13:$E$898,AQ200,QC_Status!$L$13:$L$898,$BG$1,QC_Status!$M$13:$M$898,$AP$188)</f>
        <v>0</v>
      </c>
      <c r="BH200" s="88">
        <f>SUMIFS(QC_Status!$V$13:$V$898,QC_Status!$E$13:$E$898,AQ200,QC_Status!$L$13:$L$898,$BG$1,QC_Status!$M$13:$M$898,$AP$188)</f>
        <v>0</v>
      </c>
      <c r="BI200" s="87">
        <f t="shared" si="260"/>
        <v>0</v>
      </c>
      <c r="BJ200" s="89">
        <f>COUNTIFS(QC_Status!$T$13:$T$898,$BJ$2,QC_Status!$L$13:$L$898,$BG$1,QC_Status!$E$13:$E$898,'quality analyst analysis'!AQ200,QC_Status!$M$13:$M$898,$AP$188)</f>
        <v>0</v>
      </c>
      <c r="BK200" s="87">
        <f t="shared" si="265"/>
        <v>0</v>
      </c>
      <c r="BL200" s="89">
        <f>COUNTIFS(QC_Status!$T$13:$T$898,$BL$2,QC_Status!$L$13:$L$898,$BG$1,QC_Status!$E$13:$E$898,'quality analyst analysis'!AQ200,QC_Status!$M$13:$M$898,$AP$188)</f>
        <v>0</v>
      </c>
      <c r="BM200" s="87">
        <f t="shared" si="266"/>
        <v>0</v>
      </c>
      <c r="BN200" s="90">
        <f>SUMIFS('2D_LOG'!$BE$3:$BE$898,'2D_LOG'!$E$3:$E$898,AQ200,'2D_LOG'!$F$3:$F$898,$BG$1,'2D_LOG'!$G$3:$G$898,$AP$188)</f>
        <v>0</v>
      </c>
      <c r="BO200" s="90">
        <f>SUMIFS('2D_LOG'!$BF$3:$BF$898,'2D_LOG'!$E$3:$E$898,AQ200,'2D_LOG'!$F$3:$F$898,$BG$1,'2D_LOG'!$G$3:$G$898,$AP$188)</f>
        <v>0</v>
      </c>
      <c r="BP200" s="89">
        <f t="shared" si="267"/>
        <v>0</v>
      </c>
      <c r="BQ200" s="440">
        <f>SUMIFS(QC_Status!AO13:AO876,QC_Status!E13:E876,Standards!B28,QC_Status!M13:M876,Standards!G13)</f>
        <v>0</v>
      </c>
      <c r="BR200" s="86" t="str">
        <f>IF(AS200=0," ",IF(Standards!Q194=" ",Standards!P194,))</f>
        <v xml:space="preserve"> </v>
      </c>
      <c r="BS200" s="86" t="str">
        <f>IF(BE200=0," ",IF(Standards!S194=" ",Standards!R194,))</f>
        <v xml:space="preserve"> </v>
      </c>
    </row>
    <row r="201" spans="40:73" ht="13.5" thickBot="1" x14ac:dyDescent="0.25">
      <c r="AN201" s="86">
        <v>12</v>
      </c>
      <c r="AO201" s="440">
        <f>QC_Status!E8</f>
        <v>2913</v>
      </c>
      <c r="AP201" s="308">
        <f>QC_Status!F8</f>
        <v>1</v>
      </c>
      <c r="AQ201" s="308">
        <f>'Er. Cd-Er. Cnt'!D31</f>
        <v>12</v>
      </c>
      <c r="AR201" s="86">
        <f>COUNTIFS(QC_Status!$E$13:$E$898,AQ201,QC_Status!$H$13:$H$898,"C")</f>
        <v>0</v>
      </c>
      <c r="AS201" s="86">
        <f>COUNTIFS(QC_Status!$E$13:$E$898,AQ201,QC_Status!$L$13:$L$898,"PQC",QC_Status!$M$13:$M$898,'quality analyst analysis'!$AP$188)</f>
        <v>0</v>
      </c>
      <c r="AT201" s="87">
        <f t="shared" si="268"/>
        <v>0</v>
      </c>
      <c r="AU201" s="88">
        <f>SUMIFS(QC_Status!$W$13:$W$898,QC_Status!$E$13:$E$898,AQ201,QC_Status!$L$13:$L$898,$AT$1,QC_Status!$M$13:$M$898,$AP$188)</f>
        <v>0</v>
      </c>
      <c r="AV201" s="88">
        <f>SUMIFS(QC_Status!$V$13:$V$898,QC_Status!$E$13:$E$898,AQ201,QC_Status!$L$13:$L$898,$AT$1,QC_Status!$M$13:$M$898,$AP$188)</f>
        <v>0</v>
      </c>
      <c r="AW201" s="87">
        <f t="shared" si="261"/>
        <v>0</v>
      </c>
      <c r="AX201" s="89">
        <f>COUNTIFS(QC_Status!$T$13:$T$898,$AX$2,QC_Status!$L$13:$L$898,$AT$1,QC_Status!$E$13:$E$898,'quality analyst analysis'!AQ201,QC_Status!$M$13:$M$898,$AP$188)</f>
        <v>0</v>
      </c>
      <c r="AY201" s="87">
        <f t="shared" si="269"/>
        <v>0</v>
      </c>
      <c r="AZ201" s="89">
        <f>COUNTIFS(QC_Status!$T$13:$T$898,$AZ$2,QC_Status!$L$13:$L$898,$AT$1,QC_Status!$E$13:$E$898,'quality analyst analysis'!AQ201,QC_Status!$M$13:$M$898,$AP$188)</f>
        <v>0</v>
      </c>
      <c r="BA201" s="87">
        <f t="shared" si="262"/>
        <v>0</v>
      </c>
      <c r="BB201" s="90">
        <f>SUMIFS('2D_LOG'!$BE$3:$BE$898,'2D_LOG'!$E$3:$E$898,AQ201,'2D_LOG'!$F$3:$F$898,$AT$1,'2D_LOG'!$G$3:$G$898,$AP$188)</f>
        <v>0</v>
      </c>
      <c r="BC201" s="90">
        <f>SUMIFS('2D_LOG'!$BF$3:$BF$898,'2D_LOG'!$E$3:$E$898,AQ201,'2D_LOG'!$F$3:$F$898,$AT$1,'2D_LOG'!$G$3:$G$898,$AP$188)</f>
        <v>0</v>
      </c>
      <c r="BD201" s="89">
        <f t="shared" si="263"/>
        <v>0</v>
      </c>
      <c r="BE201" s="86">
        <f>COUNTIFS(QC_Status!$E$13:$E$898,AQ201,QC_Status!$L$13:$L$898,$BG$1,QC_Status!$M$13:$M$898,'quality analyst analysis'!$AP$188)</f>
        <v>0</v>
      </c>
      <c r="BF201" s="87">
        <f t="shared" si="264"/>
        <v>0</v>
      </c>
      <c r="BG201" s="88">
        <f>SUMIFS(QC_Status!$W$13:$W$898,QC_Status!$E$13:$E$898,AQ201,QC_Status!$L$13:$L$898,$BG$1,QC_Status!$M$13:$M$898,$AP$188)</f>
        <v>0</v>
      </c>
      <c r="BH201" s="88">
        <f>SUMIFS(QC_Status!$V$13:$V$898,QC_Status!$E$13:$E$898,AQ201,QC_Status!$L$13:$L$898,$BG$1,QC_Status!$M$13:$M$898,$AP$188)</f>
        <v>0</v>
      </c>
      <c r="BI201" s="87">
        <f t="shared" si="260"/>
        <v>0</v>
      </c>
      <c r="BJ201" s="89">
        <f>COUNTIFS(QC_Status!$T$13:$T$898,$BJ$2,QC_Status!$L$13:$L$898,$BG$1,QC_Status!$E$13:$E$898,'quality analyst analysis'!AQ201,QC_Status!$M$13:$M$898,$AP$188)</f>
        <v>0</v>
      </c>
      <c r="BK201" s="87">
        <f t="shared" si="265"/>
        <v>0</v>
      </c>
      <c r="BL201" s="89">
        <f>COUNTIFS(QC_Status!$T$13:$T$898,$BL$2,QC_Status!$L$13:$L$898,$BG$1,QC_Status!$E$13:$E$898,'quality analyst analysis'!AQ201,QC_Status!$M$13:$M$898,$AP$188)</f>
        <v>0</v>
      </c>
      <c r="BM201" s="87">
        <f t="shared" si="266"/>
        <v>0</v>
      </c>
      <c r="BN201" s="90">
        <f>SUMIFS('2D_LOG'!$BE$3:$BE$898,'2D_LOG'!$E$3:$E$898,AQ201,'2D_LOG'!$F$3:$F$898,$BG$1,'2D_LOG'!$G$3:$G$898,$AP$188)</f>
        <v>0</v>
      </c>
      <c r="BO201" s="90">
        <f>SUMIFS('2D_LOG'!$BF$3:$BF$898,'2D_LOG'!$E$3:$E$898,AQ201,'2D_LOG'!$F$3:$F$898,$BG$1,'2D_LOG'!$G$3:$G$898,$AP$188)</f>
        <v>0</v>
      </c>
      <c r="BP201" s="89">
        <f t="shared" si="267"/>
        <v>0</v>
      </c>
      <c r="BQ201" s="440">
        <f>SUMIFS(QC_Status!AO13:AO877,QC_Status!E13:E877,Standards!B29,QC_Status!M13:M877,Standards!G13)</f>
        <v>0</v>
      </c>
      <c r="BR201" s="86" t="str">
        <f>IF(AS201=0," ",IF(Standards!Q195=" ",Standards!P195,))</f>
        <v xml:space="preserve"> </v>
      </c>
      <c r="BS201" s="86" t="str">
        <f>IF(BE201=0," ",IF(Standards!S195=" ",Standards!R195,))</f>
        <v xml:space="preserve"> </v>
      </c>
    </row>
    <row r="202" spans="40:73" ht="13.5" thickBot="1" x14ac:dyDescent="0.25">
      <c r="AN202" s="26"/>
      <c r="AP202" s="26"/>
      <c r="AQ202" s="26"/>
      <c r="AR202" s="93">
        <f>SUM(AR190:AR201)</f>
        <v>37</v>
      </c>
      <c r="AS202" s="93">
        <f>SUM(AS190:AS201)</f>
        <v>0</v>
      </c>
      <c r="AT202" s="140">
        <f>IF(AS202&gt;0,AS202/AR202,"0"%)</f>
        <v>0</v>
      </c>
      <c r="AU202" s="96">
        <f>SUM(AU190:AU201)</f>
        <v>0</v>
      </c>
      <c r="AV202" s="96">
        <f>SUM(AV190:AV201)</f>
        <v>0</v>
      </c>
      <c r="AW202" s="269">
        <f t="shared" si="261"/>
        <v>0</v>
      </c>
      <c r="AX202" s="139">
        <f>SUM(AX190:AX201)</f>
        <v>0</v>
      </c>
      <c r="AY202" s="269">
        <f>IF(AS202&gt;0,AX202/AR202,0%)</f>
        <v>0</v>
      </c>
      <c r="AZ202" s="139">
        <f>SUM(AZ190:AZ201)</f>
        <v>0</v>
      </c>
      <c r="BA202" s="269">
        <f t="shared" si="262"/>
        <v>0</v>
      </c>
      <c r="BB202" s="92">
        <f>SUM(BB190:BB201)</f>
        <v>0</v>
      </c>
      <c r="BC202" s="92">
        <f>SUM(BC190:BC201)</f>
        <v>0</v>
      </c>
      <c r="BD202" s="93">
        <f>SUM(BD190:BD201)</f>
        <v>0</v>
      </c>
      <c r="BE202" s="93">
        <f>SUM(BE190:BE201)</f>
        <v>0</v>
      </c>
      <c r="BF202" s="484">
        <f t="shared" ref="BF202" si="270">SUM(BF190:BF201)</f>
        <v>0</v>
      </c>
      <c r="BG202" s="93">
        <f t="shared" ref="BG202" si="271">SUM(BG190:BG201)</f>
        <v>0</v>
      </c>
      <c r="BH202" s="93">
        <f t="shared" ref="BH202" si="272">SUM(BH190:BH201)</f>
        <v>0</v>
      </c>
      <c r="BI202" s="484">
        <f t="shared" ref="BI202" si="273">SUM(BI190:BI201)</f>
        <v>0</v>
      </c>
      <c r="BJ202" s="93">
        <f t="shared" ref="BJ202" si="274">SUM(BJ190:BJ201)</f>
        <v>0</v>
      </c>
      <c r="BK202" s="484">
        <f t="shared" ref="BK202" si="275">SUM(BK190:BK201)</f>
        <v>0</v>
      </c>
      <c r="BL202" s="93">
        <f t="shared" ref="BL202" si="276">SUM(BL190:BL201)</f>
        <v>0</v>
      </c>
      <c r="BM202" s="484">
        <f t="shared" ref="BM202" si="277">SUM(BM190:BM201)</f>
        <v>0</v>
      </c>
      <c r="BN202" s="93">
        <f t="shared" ref="BN202" si="278">SUM(BN190:BN201)</f>
        <v>0</v>
      </c>
      <c r="BO202" s="93">
        <f t="shared" ref="BO202" si="279">SUM(BO190:BO201)</f>
        <v>0</v>
      </c>
      <c r="BP202" s="93">
        <f t="shared" ref="BP202" si="280">SUM(BP190:BP201)</f>
        <v>0</v>
      </c>
      <c r="BQ202" s="93">
        <f t="shared" ref="BQ202" si="281">SUM(BQ190:BQ201)</f>
        <v>0</v>
      </c>
      <c r="BR202" s="271" t="str">
        <f>IF(AS202=0," ",IF(AW202&lt;=20%,"Achieved",IF(AW202&gt;20%,"Not Achieved")))</f>
        <v xml:space="preserve"> </v>
      </c>
      <c r="BS202" s="270" t="str">
        <f>IF(BE202=0," ",IF(BI202&lt;=20%,"Achieved",IF(BI202&gt;20%,"Not Achieved")))</f>
        <v xml:space="preserve"> </v>
      </c>
    </row>
  </sheetData>
  <customSheetViews>
    <customSheetView guid="{3E767A2A-BB50-488D-8D9C-681A15302558}" scale="130" topLeftCell="AR13">
      <selection activeCell="AZ10" sqref="AZ10"/>
      <pageMargins left="0.7" right="0.7" top="0.75" bottom="0.75" header="0.3" footer="0.3"/>
      <pageSetup orientation="portrait" horizontalDpi="1200" verticalDpi="1200" r:id="rId1"/>
    </customSheetView>
  </customSheetViews>
  <mergeCells count="43">
    <mergeCell ref="AP85:AS85"/>
    <mergeCell ref="AT85:BF85"/>
    <mergeCell ref="AP86:AS86"/>
    <mergeCell ref="AT86:BF86"/>
    <mergeCell ref="BG1:BU1"/>
    <mergeCell ref="BG18:BU18"/>
    <mergeCell ref="AP69:AS69"/>
    <mergeCell ref="AT69:BF69"/>
    <mergeCell ref="BG69:BU69"/>
    <mergeCell ref="AP35:AS35"/>
    <mergeCell ref="AT35:BF35"/>
    <mergeCell ref="BG35:BU35"/>
    <mergeCell ref="AP52:AS52"/>
    <mergeCell ref="AT52:BF52"/>
    <mergeCell ref="BG52:BU52"/>
    <mergeCell ref="BG86:BU86"/>
    <mergeCell ref="C1:E1"/>
    <mergeCell ref="F1:R1"/>
    <mergeCell ref="AT1:BF1"/>
    <mergeCell ref="AP1:AS1"/>
    <mergeCell ref="AP18:AS18"/>
    <mergeCell ref="AT18:BF18"/>
    <mergeCell ref="S1:AE1"/>
    <mergeCell ref="AP103:AS103"/>
    <mergeCell ref="AT103:BF103"/>
    <mergeCell ref="BG103:BU103"/>
    <mergeCell ref="AP120:AS120"/>
    <mergeCell ref="AT120:BF120"/>
    <mergeCell ref="BG120:BU120"/>
    <mergeCell ref="AP188:AS188"/>
    <mergeCell ref="AT188:BF188"/>
    <mergeCell ref="BG188:BU188"/>
    <mergeCell ref="AP137:AS137"/>
    <mergeCell ref="AT137:BF137"/>
    <mergeCell ref="BG137:BU137"/>
    <mergeCell ref="BG154:BU154"/>
    <mergeCell ref="AP171:AS171"/>
    <mergeCell ref="AT171:BF171"/>
    <mergeCell ref="BG171:BU171"/>
    <mergeCell ref="AP169:AS169"/>
    <mergeCell ref="AT169:BF169"/>
    <mergeCell ref="AP154:AS154"/>
    <mergeCell ref="AT154:BF154"/>
  </mergeCells>
  <conditionalFormatting sqref="AC3:AC15">
    <cfRule type="containsText" dxfId="280" priority="2" operator="containsText" text="Not Achieved">
      <formula>NOT(ISERROR(SEARCH("Not Achieved",AC3)))</formula>
    </cfRule>
  </conditionalFormatting>
  <pageMargins left="0.7" right="0.7" top="0.75" bottom="0.75" header="0.3" footer="0.3"/>
  <pageSetup orientation="portrait" horizontalDpi="1200" verticalDpi="1200" r:id="rId2"/>
  <picture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D45"/>
  <sheetViews>
    <sheetView zoomScale="85" zoomScaleNormal="85" workbookViewId="0"/>
  </sheetViews>
  <sheetFormatPr defaultRowHeight="12.75" x14ac:dyDescent="0.2"/>
  <cols>
    <col min="1" max="1" width="3.85546875" style="49" customWidth="1"/>
    <col min="2" max="2" width="5.140625" style="49" bestFit="1" customWidth="1"/>
    <col min="3" max="4" width="4.85546875" style="49" bestFit="1" customWidth="1"/>
    <col min="5" max="5" width="4.42578125" style="49" customWidth="1"/>
    <col min="6" max="6" width="4.5703125" style="49" bestFit="1" customWidth="1"/>
    <col min="7" max="7" width="4.5703125" style="49" customWidth="1"/>
    <col min="8" max="8" width="5" style="49" customWidth="1"/>
    <col min="9" max="9" width="4.85546875" style="49" customWidth="1"/>
    <col min="10" max="10" width="4.28515625" style="49" customWidth="1"/>
    <col min="11" max="11" width="3.85546875" style="52" customWidth="1"/>
    <col min="12" max="12" width="3.85546875" style="53" customWidth="1"/>
    <col min="13" max="13" width="4" style="52" customWidth="1"/>
    <col min="14" max="14" width="4.42578125" style="53" customWidth="1"/>
    <col min="15" max="15" width="4.28515625" style="52" customWidth="1"/>
    <col min="16" max="16" width="4.28515625" style="53" customWidth="1"/>
    <col min="17" max="17" width="4.7109375" style="53" customWidth="1"/>
    <col min="18" max="18" width="4.85546875" style="53" customWidth="1"/>
    <col min="19" max="19" width="5.28515625" style="53" customWidth="1"/>
    <col min="20" max="20" width="4.7109375" style="49" customWidth="1"/>
    <col min="21" max="21" width="5" style="49" customWidth="1"/>
    <col min="22" max="24" width="4.5703125" style="49" bestFit="1" customWidth="1"/>
    <col min="25" max="25" width="4.140625" style="49" customWidth="1"/>
    <col min="26" max="50" width="4.5703125" style="49" customWidth="1"/>
    <col min="51" max="51" width="6.140625" style="49" bestFit="1" customWidth="1"/>
    <col min="52" max="52" width="4.7109375" style="49" customWidth="1"/>
    <col min="53" max="53" width="5.140625" style="49" bestFit="1" customWidth="1"/>
    <col min="54" max="55" width="9.5703125" style="49" bestFit="1" customWidth="1"/>
    <col min="56" max="56" width="11.28515625" style="49" customWidth="1"/>
    <col min="57" max="16384" width="9.140625" style="49"/>
  </cols>
  <sheetData>
    <row r="1" spans="1:56" ht="18.75" customHeight="1" thickBot="1" x14ac:dyDescent="0.3">
      <c r="D1" s="521">
        <f>QC_Status!E8</f>
        <v>2913</v>
      </c>
      <c r="E1" s="522"/>
      <c r="F1" s="523"/>
      <c r="G1" s="544" t="s">
        <v>4</v>
      </c>
      <c r="H1" s="545"/>
      <c r="I1" s="545"/>
      <c r="J1" s="545"/>
      <c r="K1" s="545"/>
      <c r="L1" s="545"/>
      <c r="M1" s="545"/>
      <c r="N1" s="545"/>
      <c r="O1" s="545"/>
      <c r="P1" s="545"/>
      <c r="Q1" s="545"/>
      <c r="R1" s="545"/>
      <c r="S1" s="545"/>
      <c r="T1" s="545"/>
      <c r="U1" s="545"/>
      <c r="V1" s="545"/>
      <c r="W1" s="545"/>
      <c r="X1" s="545"/>
      <c r="Y1" s="545"/>
      <c r="Z1" s="545"/>
      <c r="AA1" s="545"/>
      <c r="AB1" s="545"/>
      <c r="AC1" s="545"/>
      <c r="AD1" s="545"/>
      <c r="AE1" s="545"/>
      <c r="AF1" s="545"/>
      <c r="AG1" s="545"/>
      <c r="AH1" s="545"/>
      <c r="AI1" s="545"/>
      <c r="AJ1" s="545"/>
      <c r="AK1" s="545"/>
      <c r="AL1" s="545"/>
      <c r="AM1" s="545"/>
      <c r="AN1" s="545"/>
      <c r="AO1" s="545"/>
      <c r="AP1" s="545"/>
      <c r="AQ1" s="545"/>
      <c r="AR1" s="545"/>
      <c r="AS1" s="545"/>
      <c r="AT1" s="545"/>
      <c r="AU1" s="545"/>
      <c r="AV1" s="545"/>
      <c r="AW1" s="545"/>
      <c r="AX1" s="545"/>
      <c r="AY1" s="545"/>
      <c r="AZ1" s="545"/>
      <c r="BA1" s="545"/>
      <c r="BB1" s="545"/>
      <c r="BC1" s="545"/>
      <c r="BD1" s="546"/>
    </row>
    <row r="2" spans="1:56" s="50" customFormat="1" ht="80.25" customHeight="1" thickBot="1" x14ac:dyDescent="0.25">
      <c r="A2" s="102" t="s">
        <v>108</v>
      </c>
      <c r="B2" s="399" t="s">
        <v>2</v>
      </c>
      <c r="C2" s="399" t="s">
        <v>97</v>
      </c>
      <c r="D2" s="77" t="s">
        <v>98</v>
      </c>
      <c r="E2" s="80" t="s">
        <v>187</v>
      </c>
      <c r="F2" s="81" t="s">
        <v>188</v>
      </c>
      <c r="G2" s="82" t="s">
        <v>189</v>
      </c>
      <c r="H2" s="82" t="s">
        <v>190</v>
      </c>
      <c r="I2" s="82" t="s">
        <v>191</v>
      </c>
      <c r="J2" s="82" t="s">
        <v>192</v>
      </c>
      <c r="K2" s="82" t="s">
        <v>193</v>
      </c>
      <c r="L2" s="82" t="s">
        <v>194</v>
      </c>
      <c r="M2" s="82" t="s">
        <v>195</v>
      </c>
      <c r="N2" s="82" t="s">
        <v>196</v>
      </c>
      <c r="O2" s="82" t="s">
        <v>197</v>
      </c>
      <c r="P2" s="82" t="s">
        <v>198</v>
      </c>
      <c r="Q2" s="82" t="s">
        <v>199</v>
      </c>
      <c r="R2" s="82" t="s">
        <v>248</v>
      </c>
      <c r="S2" s="82" t="s">
        <v>249</v>
      </c>
      <c r="T2" s="82" t="s">
        <v>250</v>
      </c>
      <c r="U2" s="82" t="s">
        <v>203</v>
      </c>
      <c r="V2" s="82" t="s">
        <v>204</v>
      </c>
      <c r="W2" s="82" t="s">
        <v>205</v>
      </c>
      <c r="X2" s="82" t="s">
        <v>206</v>
      </c>
      <c r="Y2" s="82" t="s">
        <v>207</v>
      </c>
      <c r="Z2" s="82" t="s">
        <v>251</v>
      </c>
      <c r="AA2" s="82" t="s">
        <v>209</v>
      </c>
      <c r="AB2" s="389" t="s">
        <v>210</v>
      </c>
      <c r="AC2" s="389" t="s">
        <v>211</v>
      </c>
      <c r="AD2" s="389" t="s">
        <v>212</v>
      </c>
      <c r="AE2" s="389" t="s">
        <v>213</v>
      </c>
      <c r="AF2" s="389" t="s">
        <v>214</v>
      </c>
      <c r="AG2" s="389" t="s">
        <v>215</v>
      </c>
      <c r="AH2" s="389" t="s">
        <v>216</v>
      </c>
      <c r="AI2" s="389" t="s">
        <v>217</v>
      </c>
      <c r="AJ2" s="389" t="s">
        <v>218</v>
      </c>
      <c r="AK2" s="389" t="s">
        <v>219</v>
      </c>
      <c r="AL2" s="389" t="s">
        <v>220</v>
      </c>
      <c r="AM2" s="389" t="s">
        <v>221</v>
      </c>
      <c r="AN2" s="389" t="s">
        <v>256</v>
      </c>
      <c r="AO2" s="389" t="s">
        <v>252</v>
      </c>
      <c r="AP2" s="389" t="s">
        <v>253</v>
      </c>
      <c r="AQ2" s="389" t="s">
        <v>254</v>
      </c>
      <c r="AR2" s="389" t="s">
        <v>226</v>
      </c>
      <c r="AS2" s="389" t="s">
        <v>227</v>
      </c>
      <c r="AT2" s="389" t="s">
        <v>228</v>
      </c>
      <c r="AU2" s="389" t="s">
        <v>229</v>
      </c>
      <c r="AV2" s="389" t="s">
        <v>230</v>
      </c>
      <c r="AW2" s="389" t="s">
        <v>255</v>
      </c>
      <c r="AX2" s="389" t="s">
        <v>232</v>
      </c>
      <c r="AY2" s="78" t="s">
        <v>148</v>
      </c>
      <c r="AZ2" s="83" t="s">
        <v>146</v>
      </c>
      <c r="BA2" s="79" t="s">
        <v>92</v>
      </c>
      <c r="BB2" s="84" t="s">
        <v>150</v>
      </c>
      <c r="BC2" s="83" t="s">
        <v>149</v>
      </c>
    </row>
    <row r="3" spans="1:56" x14ac:dyDescent="0.2">
      <c r="A3" s="132">
        <v>1</v>
      </c>
      <c r="B3" s="133">
        <f>QC_Status!E8</f>
        <v>2913</v>
      </c>
      <c r="C3" s="134">
        <f>QC_Status!F8</f>
        <v>1</v>
      </c>
      <c r="D3" s="402">
        <f>Standards!B18</f>
        <v>1</v>
      </c>
      <c r="E3" s="401">
        <f>SUMIFS('2D_LOG'!$I$3:$I$898,'2D_LOG'!$F$3:$F$898,"PQC",'2D_LOG'!$E$3:$E$898,D3)</f>
        <v>0</v>
      </c>
      <c r="F3" s="58">
        <f>SUMIFS('2D_LOG'!$J$3:$J$898,'2D_LOG'!$F$3:$F$898,"PQC",'2D_LOG'!$E$3:$E$898,D3)</f>
        <v>0</v>
      </c>
      <c r="G3" s="58">
        <f>SUMIFS('2D_LOG'!$K$3:$K$898,'2D_LOG'!$F$3:$F$898,"PQC",'2D_LOG'!$E$3:$E$898,D3)</f>
        <v>20</v>
      </c>
      <c r="H3" s="58">
        <f>SUMIFS('2D_LOG'!$L$3:$L$898,'2D_LOG'!$F$3:$F$898,"PQC",'2D_LOG'!$E$3:$E$898,D3)</f>
        <v>0</v>
      </c>
      <c r="I3" s="58">
        <f>SUMIFS('2D_LOG'!$M$3:$M$898,'2D_LOG'!$F$3:$F$898,"PQC",'2D_LOG'!$E$3:$E$898,D3)</f>
        <v>1</v>
      </c>
      <c r="J3" s="58">
        <f>SUMIFS('2D_LOG'!$N$3:$N$898,'2D_LOG'!$F$3:$F$898,"PQC",'2D_LOG'!$E$3:$E$898,D3)</f>
        <v>0</v>
      </c>
      <c r="K3" s="58">
        <f>SUMIFS('2D_LOG'!$O$3:$O$898,'2D_LOG'!$F$3:$F$898,"PQC",'2D_LOG'!$E$3:$E$898,D3)</f>
        <v>0</v>
      </c>
      <c r="L3" s="58">
        <f>SUMIFS('2D_LOG'!$P$3:$P$898,'2D_LOG'!$F$3:$F$898,"PQC",'2D_LOG'!$E$3:$E$898,D3)</f>
        <v>0</v>
      </c>
      <c r="M3" s="58">
        <f>SUMIFS('2D_LOG'!$Q$3:$Q$898,'2D_LOG'!$F$3:$F$898,"PQC",'2D_LOG'!$E$3:$E$898,D3)</f>
        <v>0</v>
      </c>
      <c r="N3" s="58">
        <f>SUMIFS('2D_LOG'!$R$3:$R$898,'2D_LOG'!$F$3:$F$898,"PQC",'2D_LOG'!$E$3:$E$898,D3)</f>
        <v>0</v>
      </c>
      <c r="O3" s="58">
        <f>SUMIFS('2D_LOG'!$S$3:$S$898,'2D_LOG'!$F$3:$F$898,"PQC",'2D_LOG'!$E$3:$E$898,D3)</f>
        <v>0</v>
      </c>
      <c r="P3" s="58">
        <f>SUMIFS('2D_LOG'!$T$3:$T$898,'2D_LOG'!$F$3:$F$898,"PQC",'2D_LOG'!$E$3:$E$898,D3)</f>
        <v>4</v>
      </c>
      <c r="Q3" s="58">
        <f>SUMIFS('2D_LOG'!$U$3:$U$898,'2D_LOG'!$F$3:$F$898,"PQC",'2D_LOG'!$E$3:$E$898,D3)</f>
        <v>0</v>
      </c>
      <c r="R3" s="58">
        <f>SUMIFS('2D_LOG'!$V$3:$V$898,'2D_LOG'!$F$3:$F$898,"PQC",'2D_LOG'!$E$3:$E$898,D3)</f>
        <v>0</v>
      </c>
      <c r="S3" s="58">
        <f>SUMIFS('2D_LOG'!$W$3:$W$898,'2D_LOG'!$F$3:$F$898,"PQC",'2D_LOG'!$E$3:$E$898,D3)</f>
        <v>0</v>
      </c>
      <c r="T3" s="58">
        <f>SUMIFS('2D_LOG'!$X$3:$X$898,'2D_LOG'!$F$3:$F$898,"PQC",'2D_LOG'!$E$3:$E$898,D3)</f>
        <v>0</v>
      </c>
      <c r="U3" s="58">
        <f>SUMIFS('2D_LOG'!$Y$3:$Y$898,'2D_LOG'!$F$3:$F$898,"PQC",'2D_LOG'!$E$3:$E$898,D3)</f>
        <v>0</v>
      </c>
      <c r="V3" s="58">
        <f>SUMIFS('2D_LOG'!$Z$3:$Z$898,'2D_LOG'!$F$3:$F$898,"PQC",'2D_LOG'!$E$3:$E$898,D3)</f>
        <v>0</v>
      </c>
      <c r="W3" s="58">
        <f>SUMIFS('2D_LOG'!$AA$3:$AA$898,'2D_LOG'!$F$3:$F$898,"PQC",'2D_LOG'!$E$3:$E$898,D3)</f>
        <v>0</v>
      </c>
      <c r="X3" s="58">
        <f>SUMIFS('2D_LOG'!$AB$3:$AB$898,'2D_LOG'!$F$3:$F$898,"PQC",'2D_LOG'!$E$3:$E$898,D3)</f>
        <v>0</v>
      </c>
      <c r="Y3" s="58">
        <f>SUMIFS('2D_LOG'!$AC$3:$AC$898,'2D_LOG'!$F$3:$F$898,"PQC",'2D_LOG'!$E$3:$E$898,D3)</f>
        <v>0</v>
      </c>
      <c r="Z3" s="58">
        <f>SUMIFS('2D_LOG'!$AD$3:$AD$898,'2D_LOG'!$F$3:$F$898,"PQC",'2D_LOG'!$E$3:$E$898,D3)</f>
        <v>0</v>
      </c>
      <c r="AA3" s="58">
        <f>SUMIFS('2D_LOG'!$AE$3:$AE$898,'2D_LOG'!$F$3:$F$898,"PQC",'2D_LOG'!$E$3:$E$898,D3)</f>
        <v>0</v>
      </c>
      <c r="AB3" s="58">
        <f>SUMIFS('2D_LOG'!$AF$3:$AF$898,'2D_LOG'!$F$3:$F$898,"PQC",'2D_LOG'!$E$3:$E$898,D3)</f>
        <v>0</v>
      </c>
      <c r="AC3" s="58">
        <f>SUMIFS('2D_LOG'!$AG$3:$AG$898,'2D_LOG'!$F$3:$F$898,"PQC",'2D_LOG'!$E$3:$E$898,D3)</f>
        <v>0</v>
      </c>
      <c r="AD3" s="58">
        <f>SUMIFS('2D_LOG'!$AH$3:$AH$898,'2D_LOG'!$F$3:$F$898,"PQC",'2D_LOG'!$E$3:$E$898,D3)</f>
        <v>0</v>
      </c>
      <c r="AE3" s="58">
        <f>SUMIFS('2D_LOG'!$AI$3:$AI$898,'2D_LOG'!$F$3:$F$898,"PQC",'2D_LOG'!$E$3:$E$898,D3)</f>
        <v>0</v>
      </c>
      <c r="AF3" s="58">
        <f>SUMIFS('2D_LOG'!$AJ$3:$AJ$898,'2D_LOG'!$F$3:$F$898,"PQC",'2D_LOG'!$E$3:$E$898,D3)</f>
        <v>0</v>
      </c>
      <c r="AG3" s="58">
        <f>SUMIFS('2D_LOG'!$AK$3:$AK$898,'2D_LOG'!$F$3:$F$898,"PQC",'2D_LOG'!$E$3:$E$898,D3)</f>
        <v>0</v>
      </c>
      <c r="AH3" s="58">
        <f>SUMIFS('2D_LOG'!$AL$3:$AL$898,'2D_LOG'!$F$3:$F$898,"PQC",'2D_LOG'!$E$3:$E$898,D3)</f>
        <v>0</v>
      </c>
      <c r="AI3" s="58">
        <f>SUMIFS('2D_LOG'!$AM$3:$AM$898,'2D_LOG'!$F$3:$F$898,"PQC",'2D_LOG'!$E$3:$E$898,D3)</f>
        <v>0</v>
      </c>
      <c r="AJ3" s="58">
        <f>SUMIFS('2D_LOG'!$AN$3:$AN$898,'2D_LOG'!$F$3:$F$898,"PQC",'2D_LOG'!$E$3:$E$898,D3)</f>
        <v>0</v>
      </c>
      <c r="AK3" s="58">
        <f>SUMIFS('2D_LOG'!$AO$3:$AO$898,'2D_LOG'!$F$3:$F$898,"PQC",'2D_LOG'!$E$3:$E$898,D3)</f>
        <v>0</v>
      </c>
      <c r="AL3" s="58">
        <f>SUMIFS('2D_LOG'!$AP$3:$AP$898,'2D_LOG'!$F$3:$F$898,"PQC",'2D_LOG'!$E$3:$E$898,D3)</f>
        <v>0</v>
      </c>
      <c r="AM3" s="58">
        <f>SUMIFS('2D_LOG'!$AQ$3:$AQ$898,'2D_LOG'!$F$3:$F$898,"PQC",'2D_LOG'!$E$3:$E$898,D3)</f>
        <v>0</v>
      </c>
      <c r="AN3" s="58">
        <f>SUMIFS('2D_LOG'!$AR$3:$AR$898,'2D_LOG'!$F$3:$F$898,"PQC",'2D_LOG'!$E$3:$E$898,D3)</f>
        <v>0</v>
      </c>
      <c r="AO3" s="58">
        <f>SUMIFS('2D_LOG'!$AS$3:$AS$898,'2D_LOG'!$F$3:$F$898,"PQC",'2D_LOG'!$E$3:$E$898,D3)</f>
        <v>0</v>
      </c>
      <c r="AP3" s="58">
        <f>SUMIFS('2D_LOG'!$AT$3:$AT$898,'2D_LOG'!$F$3:$F$898,"PQC",'2D_LOG'!$E$3:$E$898,D3)</f>
        <v>0</v>
      </c>
      <c r="AQ3" s="58">
        <f>SUMIFS('2D_LOG'!$AU$3:$AU$898,'2D_LOG'!$F$3:$F$898,"PQC",'2D_LOG'!$E$3:$E$898,D3)</f>
        <v>0</v>
      </c>
      <c r="AR3" s="58">
        <f>SUMIFS('2D_LOG'!$AV$3:$AV$898,'2D_LOG'!$F$3:$F$898,"PQC",'2D_LOG'!$E$3:$E$898,D3)</f>
        <v>0</v>
      </c>
      <c r="AS3" s="58">
        <f>SUMIFS('2D_LOG'!$AW$3:$AW$898,'2D_LOG'!$F$3:$F$898,"PQC",'2D_LOG'!$E$3:$E$898,D3)</f>
        <v>0</v>
      </c>
      <c r="AT3" s="58">
        <f>SUMIFS('2D_LOG'!$AX$3:$AX$898,'2D_LOG'!$F$3:$F$898,"PQC",'2D_LOG'!$E$3:$E$898,D3)</f>
        <v>0</v>
      </c>
      <c r="AU3" s="58">
        <f>SUMIFS('2D_LOG'!$AY$3:$AY$898,'2D_LOG'!$F$3:$F$898,"PQC",'2D_LOG'!$E$3:$E$898,D3)</f>
        <v>0</v>
      </c>
      <c r="AV3" s="58">
        <f>SUMIFS('2D_LOG'!$AZ$3:$AZ$898,'2D_LOG'!$F$3:$F$898,"PQC",'2D_LOG'!$E$3:$E$898,D3)</f>
        <v>0</v>
      </c>
      <c r="AW3" s="58">
        <f>SUMIFS('2D_LOG'!$BA$3:$BA$898,'2D_LOG'!$F$3:$F$898,"PQC",'2D_LOG'!$E$3:$E$898,D3)</f>
        <v>0</v>
      </c>
      <c r="AX3" s="58">
        <f>SUMIFS('2D_LOG'!$BB$3:$BB$898,'2D_LOG'!$F$3:$F$898,"PQC",'2D_LOG'!$E$3:$E$898,D3)</f>
        <v>0</v>
      </c>
      <c r="AY3" s="61">
        <f>SUMIFS('2D_LOG'!$BE$3:$BE$898,'2D_LOG'!$F$3:$F$898,"PQC",'2D_LOG'!$E$3:$E$898,D3)</f>
        <v>25</v>
      </c>
      <c r="AZ3" s="65">
        <f>SUMIFS('2D_LOG'!$BF$3:$BF$898,'2D_LOG'!$F$3:$F$898,"PQC",'2D_LOG'!$E$3:$E$898,D3)</f>
        <v>0</v>
      </c>
      <c r="BA3" s="60">
        <f>SUM(AY3:AZ3)</f>
        <v>25</v>
      </c>
      <c r="BB3" s="66">
        <f>IF(BA3&gt;0,AY3/BA3," ")</f>
        <v>1</v>
      </c>
      <c r="BC3" s="400">
        <f>IF(BA3&gt;0,AZ3/BA3," ")</f>
        <v>0</v>
      </c>
    </row>
    <row r="4" spans="1:56" x14ac:dyDescent="0.2">
      <c r="A4" s="54">
        <v>2</v>
      </c>
      <c r="B4" s="51">
        <f>QC_Status!E8</f>
        <v>2913</v>
      </c>
      <c r="C4" s="135">
        <f>QC_Status!F8</f>
        <v>1</v>
      </c>
      <c r="D4" s="403">
        <f>Standards!B19</f>
        <v>2</v>
      </c>
      <c r="E4" s="401">
        <f>SUMIFS('2D_LOG'!$I$3:$I$898,'2D_LOG'!$F$3:$F$898,"PQC",'2D_LOG'!$E$3:$E$898,D4)</f>
        <v>0</v>
      </c>
      <c r="F4" s="58">
        <f>SUMIFS('2D_LOG'!$J$3:$J$898,'2D_LOG'!$F$3:$F$898,"PQC",'2D_LOG'!$E$3:$E$898,D4)</f>
        <v>0</v>
      </c>
      <c r="G4" s="58">
        <f>SUMIFS('2D_LOG'!$K$3:$K$898,'2D_LOG'!$F$3:$F$898,"PQC",'2D_LOG'!$E$3:$E$898,D4)</f>
        <v>0</v>
      </c>
      <c r="H4" s="58">
        <f>SUMIFS('2D_LOG'!$L$3:$L$898,'2D_LOG'!$F$3:$F$898,"PQC",'2D_LOG'!$E$3:$E$898,D4)</f>
        <v>0</v>
      </c>
      <c r="I4" s="58">
        <f>SUMIFS('2D_LOG'!$M$3:$M$898,'2D_LOG'!$F$3:$F$898,"PQC",'2D_LOG'!$E$3:$E$898,D4)</f>
        <v>0</v>
      </c>
      <c r="J4" s="58">
        <f>SUMIFS('2D_LOG'!$N$3:$N$898,'2D_LOG'!$F$3:$F$898,"PQC",'2D_LOG'!$E$3:$E$898,D4)</f>
        <v>0</v>
      </c>
      <c r="K4" s="58">
        <f>SUMIFS('2D_LOG'!$O$3:$O$898,'2D_LOG'!$F$3:$F$898,"PQC",'2D_LOG'!$E$3:$E$898,D4)</f>
        <v>0</v>
      </c>
      <c r="L4" s="58">
        <f>SUMIFS('2D_LOG'!$P$3:$P$898,'2D_LOG'!$F$3:$F$898,"PQC",'2D_LOG'!$E$3:$E$898,D4)</f>
        <v>0</v>
      </c>
      <c r="M4" s="58">
        <f>SUMIFS('2D_LOG'!$Q$3:$Q$898,'2D_LOG'!$F$3:$F$898,"PQC",'2D_LOG'!$E$3:$E$898,D4)</f>
        <v>0</v>
      </c>
      <c r="N4" s="58">
        <f>SUMIFS('2D_LOG'!$R$3:$R$898,'2D_LOG'!$F$3:$F$898,"PQC",'2D_LOG'!$E$3:$E$898,D4)</f>
        <v>0</v>
      </c>
      <c r="O4" s="58">
        <f>SUMIFS('2D_LOG'!$S$3:$S$898,'2D_LOG'!$F$3:$F$898,"PQC",'2D_LOG'!$E$3:$E$898,D4)</f>
        <v>0</v>
      </c>
      <c r="P4" s="58">
        <f>SUMIFS('2D_LOG'!$T$3:$T$898,'2D_LOG'!$F$3:$F$898,"PQC",'2D_LOG'!$E$3:$E$898,D4)</f>
        <v>0</v>
      </c>
      <c r="Q4" s="58">
        <f>SUMIFS('2D_LOG'!$U$3:$U$898,'2D_LOG'!$F$3:$F$898,"PQC",'2D_LOG'!$E$3:$E$898,D4)</f>
        <v>0</v>
      </c>
      <c r="R4" s="58">
        <f>SUMIFS('2D_LOG'!$V$3:$V$898,'2D_LOG'!$F$3:$F$898,"PQC",'2D_LOG'!$E$3:$E$898,D4)</f>
        <v>0</v>
      </c>
      <c r="S4" s="58">
        <f>SUMIFS('2D_LOG'!$W$3:$W$898,'2D_LOG'!$F$3:$F$898,"PQC",'2D_LOG'!$E$3:$E$898,D4)</f>
        <v>0</v>
      </c>
      <c r="T4" s="58">
        <f>SUMIFS('2D_LOG'!$X$3:$X$898,'2D_LOG'!$F$3:$F$898,"PQC",'2D_LOG'!$E$3:$E$898,D4)</f>
        <v>0</v>
      </c>
      <c r="U4" s="58">
        <f>SUMIFS('2D_LOG'!$Y$3:$Y$898,'2D_LOG'!$F$3:$F$898,"PQC",'2D_LOG'!$E$3:$E$898,D4)</f>
        <v>0</v>
      </c>
      <c r="V4" s="58">
        <f>SUMIFS('2D_LOG'!$Z$3:$Z$898,'2D_LOG'!$F$3:$F$898,"PQC",'2D_LOG'!$E$3:$E$898,D4)</f>
        <v>0</v>
      </c>
      <c r="W4" s="58">
        <f>SUMIFS('2D_LOG'!$AA$3:$AA$898,'2D_LOG'!$F$3:$F$898,"PQC",'2D_LOG'!$E$3:$E$898,D4)</f>
        <v>0</v>
      </c>
      <c r="X4" s="58">
        <f>SUMIFS('2D_LOG'!$AB$3:$AB$898,'2D_LOG'!$F$3:$F$898,"PQC",'2D_LOG'!$E$3:$E$898,D4)</f>
        <v>0</v>
      </c>
      <c r="Y4" s="58">
        <f>SUMIFS('2D_LOG'!$AC$3:$AC$898,'2D_LOG'!$F$3:$F$898,"PQC",'2D_LOG'!$E$3:$E$898,D4)</f>
        <v>0</v>
      </c>
      <c r="Z4" s="58">
        <f>SUMIFS('2D_LOG'!$AD$3:$AD$898,'2D_LOG'!$F$3:$F$898,"PQC",'2D_LOG'!$E$3:$E$898,D4)</f>
        <v>0</v>
      </c>
      <c r="AA4" s="58">
        <f>SUMIFS('2D_LOG'!$AE$3:$AE$898,'2D_LOG'!$F$3:$F$898,"PQC",'2D_LOG'!$E$3:$E$898,D4)</f>
        <v>0</v>
      </c>
      <c r="AB4" s="58">
        <f>SUMIFS('2D_LOG'!$AF$3:$AF$898,'2D_LOG'!$F$3:$F$898,"PQC",'2D_LOG'!$E$3:$E$898,D4)</f>
        <v>0</v>
      </c>
      <c r="AC4" s="58">
        <f>SUMIFS('2D_LOG'!$AG$3:$AG$898,'2D_LOG'!$F$3:$F$898,"PQC",'2D_LOG'!$E$3:$E$898,D4)</f>
        <v>0</v>
      </c>
      <c r="AD4" s="58">
        <f>SUMIFS('2D_LOG'!$AH$3:$AH$898,'2D_LOG'!$F$3:$F$898,"PQC",'2D_LOG'!$E$3:$E$898,D4)</f>
        <v>0</v>
      </c>
      <c r="AE4" s="58">
        <f>SUMIFS('2D_LOG'!$AI$3:$AI$898,'2D_LOG'!$F$3:$F$898,"PQC",'2D_LOG'!$E$3:$E$898,D4)</f>
        <v>0</v>
      </c>
      <c r="AF4" s="58">
        <f>SUMIFS('2D_LOG'!$AJ$3:$AJ$898,'2D_LOG'!$F$3:$F$898,"PQC",'2D_LOG'!$E$3:$E$898,D4)</f>
        <v>0</v>
      </c>
      <c r="AG4" s="58">
        <f>SUMIFS('2D_LOG'!$AK$3:$AK$898,'2D_LOG'!$F$3:$F$898,"PQC",'2D_LOG'!$E$3:$E$898,D4)</f>
        <v>0</v>
      </c>
      <c r="AH4" s="58">
        <f>SUMIFS('2D_LOG'!$AL$3:$AL$898,'2D_LOG'!$F$3:$F$898,"PQC",'2D_LOG'!$E$3:$E$898,D4)</f>
        <v>0</v>
      </c>
      <c r="AI4" s="58">
        <f>SUMIFS('2D_LOG'!$AM$3:$AM$898,'2D_LOG'!$F$3:$F$898,"PQC",'2D_LOG'!$E$3:$E$898,D4)</f>
        <v>0</v>
      </c>
      <c r="AJ4" s="58">
        <f>SUMIFS('2D_LOG'!$AN$3:$AN$898,'2D_LOG'!$F$3:$F$898,"PQC",'2D_LOG'!$E$3:$E$898,D4)</f>
        <v>0</v>
      </c>
      <c r="AK4" s="58">
        <f>SUMIFS('2D_LOG'!$AO$3:$AO$898,'2D_LOG'!$F$3:$F$898,"PQC",'2D_LOG'!$E$3:$E$898,D4)</f>
        <v>0</v>
      </c>
      <c r="AL4" s="58">
        <f>SUMIFS('2D_LOG'!$AP$3:$AP$898,'2D_LOG'!$F$3:$F$898,"PQC",'2D_LOG'!$E$3:$E$898,D4)</f>
        <v>0</v>
      </c>
      <c r="AM4" s="58">
        <f>SUMIFS('2D_LOG'!$AQ$3:$AQ$898,'2D_LOG'!$F$3:$F$898,"PQC",'2D_LOG'!$E$3:$E$898,D4)</f>
        <v>0</v>
      </c>
      <c r="AN4" s="58">
        <f>SUMIFS('2D_LOG'!$AR$3:$AR$898,'2D_LOG'!$F$3:$F$898,"PQC",'2D_LOG'!$E$3:$E$898,D4)</f>
        <v>0</v>
      </c>
      <c r="AO4" s="58">
        <f>SUMIFS('2D_LOG'!$AS$3:$AS$898,'2D_LOG'!$F$3:$F$898,"PQC",'2D_LOG'!$E$3:$E$898,D4)</f>
        <v>0</v>
      </c>
      <c r="AP4" s="58">
        <f>SUMIFS('2D_LOG'!$AT$3:$AT$898,'2D_LOG'!$F$3:$F$898,"PQC",'2D_LOG'!$E$3:$E$898,D4)</f>
        <v>0</v>
      </c>
      <c r="AQ4" s="58">
        <f>SUMIFS('2D_LOG'!$AU$3:$AU$898,'2D_LOG'!$F$3:$F$898,"PQC",'2D_LOG'!$E$3:$E$898,D4)</f>
        <v>0</v>
      </c>
      <c r="AR4" s="58">
        <f>SUMIFS('2D_LOG'!$AV$3:$AV$898,'2D_LOG'!$F$3:$F$898,"PQC",'2D_LOG'!$E$3:$E$898,D4)</f>
        <v>0</v>
      </c>
      <c r="AS4" s="58">
        <f>SUMIFS('2D_LOG'!$AW$3:$AW$898,'2D_LOG'!$F$3:$F$898,"PQC",'2D_LOG'!$E$3:$E$898,D4)</f>
        <v>0</v>
      </c>
      <c r="AT4" s="58">
        <f>SUMIFS('2D_LOG'!$AX$3:$AX$898,'2D_LOG'!$F$3:$F$898,"PQC",'2D_LOG'!$E$3:$E$898,D4)</f>
        <v>0</v>
      </c>
      <c r="AU4" s="58">
        <f>SUMIFS('2D_LOG'!$AY$3:$AY$898,'2D_LOG'!$F$3:$F$898,"PQC",'2D_LOG'!$E$3:$E$898,D4)</f>
        <v>0</v>
      </c>
      <c r="AV4" s="58">
        <f>SUMIFS('2D_LOG'!$AZ$3:$AZ$898,'2D_LOG'!$F$3:$F$898,"PQC",'2D_LOG'!$E$3:$E$898,D4)</f>
        <v>0</v>
      </c>
      <c r="AW4" s="58">
        <f>SUMIFS('2D_LOG'!$BA$3:$BA$898,'2D_LOG'!$F$3:$F$898,"PQC",'2D_LOG'!$E$3:$E$898,D4)</f>
        <v>0</v>
      </c>
      <c r="AX4" s="58">
        <f>SUMIFS('2D_LOG'!$BB$3:$BB$898,'2D_LOG'!$F$3:$F$898,"PQC",'2D_LOG'!$E$3:$E$898,D4)</f>
        <v>0</v>
      </c>
      <c r="AY4" s="61">
        <f>SUMIFS('2D_LOG'!$BE$3:$BE$898,'2D_LOG'!$F$3:$F$898,"PQC",'2D_LOG'!$E$3:$E$898,D4)</f>
        <v>0</v>
      </c>
      <c r="AZ4" s="65">
        <f>SUMIFS('2D_LOG'!$BF$3:$BF$898,'2D_LOG'!$F$3:$F$898,"PQC",'2D_LOG'!$E$3:$E$898,D4)</f>
        <v>0</v>
      </c>
      <c r="BA4" s="60">
        <f t="shared" ref="BA4:BA10" si="0">SUM(AY4:AZ4)</f>
        <v>0</v>
      </c>
      <c r="BB4" s="66" t="str">
        <f t="shared" ref="BB4:BB15" si="1">IF(BA4&gt;0,AY4/BA4," ")</f>
        <v xml:space="preserve"> </v>
      </c>
      <c r="BC4" s="400" t="str">
        <f t="shared" ref="BC4:BC15" si="2">IF(BA4&gt;0,AZ4/BA4," ")</f>
        <v xml:space="preserve"> </v>
      </c>
    </row>
    <row r="5" spans="1:56" x14ac:dyDescent="0.2">
      <c r="A5" s="54">
        <v>3</v>
      </c>
      <c r="B5" s="51">
        <f>QC_Status!E8</f>
        <v>2913</v>
      </c>
      <c r="C5" s="135">
        <f>QC_Status!F8</f>
        <v>1</v>
      </c>
      <c r="D5" s="403">
        <f>Standards!B20</f>
        <v>3</v>
      </c>
      <c r="E5" s="401">
        <f>SUMIFS('2D_LOG'!$I$3:$I$898,'2D_LOG'!$F$3:$F$898,"PQC",'2D_LOG'!$E$3:$E$898,D5)</f>
        <v>0</v>
      </c>
      <c r="F5" s="58">
        <f>SUMIFS('2D_LOG'!$J$3:$J$898,'2D_LOG'!$F$3:$F$898,"PQC",'2D_LOG'!$E$3:$E$898,D5)</f>
        <v>0</v>
      </c>
      <c r="G5" s="58">
        <f>SUMIFS('2D_LOG'!$K$3:$K$898,'2D_LOG'!$F$3:$F$898,"PQC",'2D_LOG'!$E$3:$E$898,D5)</f>
        <v>0</v>
      </c>
      <c r="H5" s="58">
        <f>SUMIFS('2D_LOG'!$L$3:$L$898,'2D_LOG'!$F$3:$F$898,"PQC",'2D_LOG'!$E$3:$E$898,D5)</f>
        <v>0</v>
      </c>
      <c r="I5" s="58">
        <f>SUMIFS('2D_LOG'!$M$3:$M$898,'2D_LOG'!$F$3:$F$898,"PQC",'2D_LOG'!$E$3:$E$898,D5)</f>
        <v>0</v>
      </c>
      <c r="J5" s="58">
        <f>SUMIFS('2D_LOG'!$N$3:$N$898,'2D_LOG'!$F$3:$F$898,"PQC",'2D_LOG'!$E$3:$E$898,D5)</f>
        <v>0</v>
      </c>
      <c r="K5" s="58">
        <f>SUMIFS('2D_LOG'!$O$3:$O$898,'2D_LOG'!$F$3:$F$898,"PQC",'2D_LOG'!$E$3:$E$898,D5)</f>
        <v>0</v>
      </c>
      <c r="L5" s="58">
        <f>SUMIFS('2D_LOG'!$P$3:$P$898,'2D_LOG'!$F$3:$F$898,"PQC",'2D_LOG'!$E$3:$E$898,D5)</f>
        <v>0</v>
      </c>
      <c r="M5" s="58">
        <f>SUMIFS('2D_LOG'!$Q$3:$Q$898,'2D_LOG'!$F$3:$F$898,"PQC",'2D_LOG'!$E$3:$E$898,D5)</f>
        <v>0</v>
      </c>
      <c r="N5" s="58">
        <f>SUMIFS('2D_LOG'!$R$3:$R$898,'2D_LOG'!$F$3:$F$898,"PQC",'2D_LOG'!$E$3:$E$898,D5)</f>
        <v>0</v>
      </c>
      <c r="O5" s="58">
        <f>SUMIFS('2D_LOG'!$S$3:$S$898,'2D_LOG'!$F$3:$F$898,"PQC",'2D_LOG'!$E$3:$E$898,D5)</f>
        <v>0</v>
      </c>
      <c r="P5" s="58">
        <f>SUMIFS('2D_LOG'!$T$3:$T$898,'2D_LOG'!$F$3:$F$898,"PQC",'2D_LOG'!$E$3:$E$898,D5)</f>
        <v>0</v>
      </c>
      <c r="Q5" s="58">
        <f>SUMIFS('2D_LOG'!$U$3:$U$898,'2D_LOG'!$F$3:$F$898,"PQC",'2D_LOG'!$E$3:$E$898,D5)</f>
        <v>0</v>
      </c>
      <c r="R5" s="58">
        <f>SUMIFS('2D_LOG'!$V$3:$V$898,'2D_LOG'!$F$3:$F$898,"PQC",'2D_LOG'!$E$3:$E$898,D5)</f>
        <v>0</v>
      </c>
      <c r="S5" s="58">
        <f>SUMIFS('2D_LOG'!$W$3:$W$898,'2D_LOG'!$F$3:$F$898,"PQC",'2D_LOG'!$E$3:$E$898,D5)</f>
        <v>0</v>
      </c>
      <c r="T5" s="58">
        <f>SUMIFS('2D_LOG'!$X$3:$X$898,'2D_LOG'!$F$3:$F$898,"PQC",'2D_LOG'!$E$3:$E$898,D5)</f>
        <v>0</v>
      </c>
      <c r="U5" s="58">
        <f>SUMIFS('2D_LOG'!$Y$3:$Y$898,'2D_LOG'!$F$3:$F$898,"PQC",'2D_LOG'!$E$3:$E$898,D5)</f>
        <v>0</v>
      </c>
      <c r="V5" s="58">
        <f>SUMIFS('2D_LOG'!$Z$3:$Z$898,'2D_LOG'!$F$3:$F$898,"PQC",'2D_LOG'!$E$3:$E$898,D5)</f>
        <v>0</v>
      </c>
      <c r="W5" s="58">
        <f>SUMIFS('2D_LOG'!$AA$3:$AA$898,'2D_LOG'!$F$3:$F$898,"PQC",'2D_LOG'!$E$3:$E$898,D5)</f>
        <v>0</v>
      </c>
      <c r="X5" s="58">
        <f>SUMIFS('2D_LOG'!$AB$3:$AB$898,'2D_LOG'!$F$3:$F$898,"PQC",'2D_LOG'!$E$3:$E$898,D5)</f>
        <v>0</v>
      </c>
      <c r="Y5" s="58">
        <f>SUMIFS('2D_LOG'!$AC$3:$AC$898,'2D_LOG'!$F$3:$F$898,"PQC",'2D_LOG'!$E$3:$E$898,D5)</f>
        <v>0</v>
      </c>
      <c r="Z5" s="58">
        <f>SUMIFS('2D_LOG'!$AD$3:$AD$898,'2D_LOG'!$F$3:$F$898,"PQC",'2D_LOG'!$E$3:$E$898,D5)</f>
        <v>0</v>
      </c>
      <c r="AA5" s="58">
        <f>SUMIFS('2D_LOG'!$AE$3:$AE$898,'2D_LOG'!$F$3:$F$898,"PQC",'2D_LOG'!$E$3:$E$898,D5)</f>
        <v>0</v>
      </c>
      <c r="AB5" s="58">
        <f>SUMIFS('2D_LOG'!$AF$3:$AF$898,'2D_LOG'!$F$3:$F$898,"PQC",'2D_LOG'!$E$3:$E$898,D5)</f>
        <v>0</v>
      </c>
      <c r="AC5" s="58">
        <f>SUMIFS('2D_LOG'!$AG$3:$AG$898,'2D_LOG'!$F$3:$F$898,"PQC",'2D_LOG'!$E$3:$E$898,D5)</f>
        <v>0</v>
      </c>
      <c r="AD5" s="58">
        <f>SUMIFS('2D_LOG'!$AH$3:$AH$898,'2D_LOG'!$F$3:$F$898,"PQC",'2D_LOG'!$E$3:$E$898,D5)</f>
        <v>0</v>
      </c>
      <c r="AE5" s="58">
        <f>SUMIFS('2D_LOG'!$AI$3:$AI$898,'2D_LOG'!$F$3:$F$898,"PQC",'2D_LOG'!$E$3:$E$898,D5)</f>
        <v>0</v>
      </c>
      <c r="AF5" s="58">
        <f>SUMIFS('2D_LOG'!$AJ$3:$AJ$898,'2D_LOG'!$F$3:$F$898,"PQC",'2D_LOG'!$E$3:$E$898,D5)</f>
        <v>0</v>
      </c>
      <c r="AG5" s="58">
        <f>SUMIFS('2D_LOG'!$AK$3:$AK$898,'2D_LOG'!$F$3:$F$898,"PQC",'2D_LOG'!$E$3:$E$898,D5)</f>
        <v>0</v>
      </c>
      <c r="AH5" s="58">
        <f>SUMIFS('2D_LOG'!$AL$3:$AL$898,'2D_LOG'!$F$3:$F$898,"PQC",'2D_LOG'!$E$3:$E$898,D5)</f>
        <v>0</v>
      </c>
      <c r="AI5" s="58">
        <f>SUMIFS('2D_LOG'!$AM$3:$AM$898,'2D_LOG'!$F$3:$F$898,"PQC",'2D_LOG'!$E$3:$E$898,D5)</f>
        <v>0</v>
      </c>
      <c r="AJ5" s="58">
        <f>SUMIFS('2D_LOG'!$AN$3:$AN$898,'2D_LOG'!$F$3:$F$898,"PQC",'2D_LOG'!$E$3:$E$898,D5)</f>
        <v>0</v>
      </c>
      <c r="AK5" s="58">
        <f>SUMIFS('2D_LOG'!$AO$3:$AO$898,'2D_LOG'!$F$3:$F$898,"PQC",'2D_LOG'!$E$3:$E$898,D5)</f>
        <v>0</v>
      </c>
      <c r="AL5" s="58">
        <f>SUMIFS('2D_LOG'!$AP$3:$AP$898,'2D_LOG'!$F$3:$F$898,"PQC",'2D_LOG'!$E$3:$E$898,D5)</f>
        <v>0</v>
      </c>
      <c r="AM5" s="58">
        <f>SUMIFS('2D_LOG'!$AQ$3:$AQ$898,'2D_LOG'!$F$3:$F$898,"PQC",'2D_LOG'!$E$3:$E$898,D5)</f>
        <v>0</v>
      </c>
      <c r="AN5" s="58">
        <f>SUMIFS('2D_LOG'!$AR$3:$AR$898,'2D_LOG'!$F$3:$F$898,"PQC",'2D_LOG'!$E$3:$E$898,D5)</f>
        <v>0</v>
      </c>
      <c r="AO5" s="58">
        <f>SUMIFS('2D_LOG'!$AS$3:$AS$898,'2D_LOG'!$F$3:$F$898,"PQC",'2D_LOG'!$E$3:$E$898,D5)</f>
        <v>0</v>
      </c>
      <c r="AP5" s="58">
        <f>SUMIFS('2D_LOG'!$AT$3:$AT$898,'2D_LOG'!$F$3:$F$898,"PQC",'2D_LOG'!$E$3:$E$898,D5)</f>
        <v>0</v>
      </c>
      <c r="AQ5" s="58">
        <f>SUMIFS('2D_LOG'!$AU$3:$AU$898,'2D_LOG'!$F$3:$F$898,"PQC",'2D_LOG'!$E$3:$E$898,D5)</f>
        <v>0</v>
      </c>
      <c r="AR5" s="58">
        <f>SUMIFS('2D_LOG'!$AV$3:$AV$898,'2D_LOG'!$F$3:$F$898,"PQC",'2D_LOG'!$E$3:$E$898,D5)</f>
        <v>0</v>
      </c>
      <c r="AS5" s="58">
        <f>SUMIFS('2D_LOG'!$AW$3:$AW$898,'2D_LOG'!$F$3:$F$898,"PQC",'2D_LOG'!$E$3:$E$898,D5)</f>
        <v>0</v>
      </c>
      <c r="AT5" s="58">
        <f>SUMIFS('2D_LOG'!$AX$3:$AX$898,'2D_LOG'!$F$3:$F$898,"PQC",'2D_LOG'!$E$3:$E$898,D5)</f>
        <v>0</v>
      </c>
      <c r="AU5" s="58">
        <f>SUMIFS('2D_LOG'!$AY$3:$AY$898,'2D_LOG'!$F$3:$F$898,"PQC",'2D_LOG'!$E$3:$E$898,D5)</f>
        <v>0</v>
      </c>
      <c r="AV5" s="58">
        <f>SUMIFS('2D_LOG'!$AZ$3:$AZ$898,'2D_LOG'!$F$3:$F$898,"PQC",'2D_LOG'!$E$3:$E$898,D5)</f>
        <v>0</v>
      </c>
      <c r="AW5" s="58">
        <f>SUMIFS('2D_LOG'!$BA$3:$BA$898,'2D_LOG'!$F$3:$F$898,"PQC",'2D_LOG'!$E$3:$E$898,D5)</f>
        <v>0</v>
      </c>
      <c r="AX5" s="58">
        <f>SUMIFS('2D_LOG'!$BB$3:$BB$898,'2D_LOG'!$F$3:$F$898,"PQC",'2D_LOG'!$E$3:$E$898,D5)</f>
        <v>0</v>
      </c>
      <c r="AY5" s="61">
        <f>SUMIFS('2D_LOG'!$BE$3:$BE$898,'2D_LOG'!$F$3:$F$898,"PQC",'2D_LOG'!$E$3:$E$898,D5)</f>
        <v>0</v>
      </c>
      <c r="AZ5" s="65">
        <f>SUMIFS('2D_LOG'!$BF$3:$BF$898,'2D_LOG'!$F$3:$F$898,"PQC",'2D_LOG'!$E$3:$E$898,D5)</f>
        <v>0</v>
      </c>
      <c r="BA5" s="60">
        <f t="shared" si="0"/>
        <v>0</v>
      </c>
      <c r="BB5" s="66" t="str">
        <f t="shared" si="1"/>
        <v xml:space="preserve"> </v>
      </c>
      <c r="BC5" s="400" t="str">
        <f t="shared" si="2"/>
        <v xml:space="preserve"> </v>
      </c>
    </row>
    <row r="6" spans="1:56" x14ac:dyDescent="0.2">
      <c r="A6" s="54">
        <v>4</v>
      </c>
      <c r="B6" s="51">
        <f>QC_Status!E8</f>
        <v>2913</v>
      </c>
      <c r="C6" s="135">
        <f>QC_Status!F8</f>
        <v>1</v>
      </c>
      <c r="D6" s="403">
        <f>Standards!B21</f>
        <v>4</v>
      </c>
      <c r="E6" s="401">
        <f>SUMIFS('2D_LOG'!$I$3:$I$898,'2D_LOG'!$F$3:$F$898,"PQC",'2D_LOG'!$E$3:$E$898,D6)</f>
        <v>0</v>
      </c>
      <c r="F6" s="58">
        <f>SUMIFS('2D_LOG'!$J$3:$J$898,'2D_LOG'!$F$3:$F$898,"PQC",'2D_LOG'!$E$3:$E$898,D6)</f>
        <v>0</v>
      </c>
      <c r="G6" s="58">
        <f>SUMIFS('2D_LOG'!$K$3:$K$898,'2D_LOG'!$F$3:$F$898,"PQC",'2D_LOG'!$E$3:$E$898,D6)</f>
        <v>0</v>
      </c>
      <c r="H6" s="58">
        <f>SUMIFS('2D_LOG'!$L$3:$L$898,'2D_LOG'!$F$3:$F$898,"PQC",'2D_LOG'!$E$3:$E$898,D6)</f>
        <v>0</v>
      </c>
      <c r="I6" s="58">
        <f>SUMIFS('2D_LOG'!$M$3:$M$898,'2D_LOG'!$F$3:$F$898,"PQC",'2D_LOG'!$E$3:$E$898,D6)</f>
        <v>0</v>
      </c>
      <c r="J6" s="58">
        <f>SUMIFS('2D_LOG'!$N$3:$N$898,'2D_LOG'!$F$3:$F$898,"PQC",'2D_LOG'!$E$3:$E$898,D6)</f>
        <v>0</v>
      </c>
      <c r="K6" s="58">
        <f>SUMIFS('2D_LOG'!$O$3:$O$898,'2D_LOG'!$F$3:$F$898,"PQC",'2D_LOG'!$E$3:$E$898,D6)</f>
        <v>0</v>
      </c>
      <c r="L6" s="58">
        <f>SUMIFS('2D_LOG'!$P$3:$P$898,'2D_LOG'!$F$3:$F$898,"PQC",'2D_LOG'!$E$3:$E$898,D6)</f>
        <v>0</v>
      </c>
      <c r="M6" s="58">
        <f>SUMIFS('2D_LOG'!$Q$3:$Q$898,'2D_LOG'!$F$3:$F$898,"PQC",'2D_LOG'!$E$3:$E$898,D6)</f>
        <v>0</v>
      </c>
      <c r="N6" s="58">
        <f>SUMIFS('2D_LOG'!$R$3:$R$898,'2D_LOG'!$F$3:$F$898,"PQC",'2D_LOG'!$E$3:$E$898,D6)</f>
        <v>0</v>
      </c>
      <c r="O6" s="58">
        <f>SUMIFS('2D_LOG'!$S$3:$S$898,'2D_LOG'!$F$3:$F$898,"PQC",'2D_LOG'!$E$3:$E$898,D6)</f>
        <v>0</v>
      </c>
      <c r="P6" s="58">
        <f>SUMIFS('2D_LOG'!$T$3:$T$898,'2D_LOG'!$F$3:$F$898,"PQC",'2D_LOG'!$E$3:$E$898,D6)</f>
        <v>0</v>
      </c>
      <c r="Q6" s="58">
        <f>SUMIFS('2D_LOG'!$U$3:$U$898,'2D_LOG'!$F$3:$F$898,"PQC",'2D_LOG'!$E$3:$E$898,D6)</f>
        <v>0</v>
      </c>
      <c r="R6" s="58">
        <f>SUMIFS('2D_LOG'!$V$3:$V$898,'2D_LOG'!$F$3:$F$898,"PQC",'2D_LOG'!$E$3:$E$898,D6)</f>
        <v>0</v>
      </c>
      <c r="S6" s="58">
        <f>SUMIFS('2D_LOG'!$W$3:$W$898,'2D_LOG'!$F$3:$F$898,"PQC",'2D_LOG'!$E$3:$E$898,D6)</f>
        <v>0</v>
      </c>
      <c r="T6" s="58">
        <f>SUMIFS('2D_LOG'!$X$3:$X$898,'2D_LOG'!$F$3:$F$898,"PQC",'2D_LOG'!$E$3:$E$898,D6)</f>
        <v>0</v>
      </c>
      <c r="U6" s="58">
        <f>SUMIFS('2D_LOG'!$Y$3:$Y$898,'2D_LOG'!$F$3:$F$898,"PQC",'2D_LOG'!$E$3:$E$898,D6)</f>
        <v>0</v>
      </c>
      <c r="V6" s="58">
        <f>SUMIFS('2D_LOG'!$Z$3:$Z$898,'2D_LOG'!$F$3:$F$898,"PQC",'2D_LOG'!$E$3:$E$898,D6)</f>
        <v>0</v>
      </c>
      <c r="W6" s="58">
        <f>SUMIFS('2D_LOG'!$AA$3:$AA$898,'2D_LOG'!$F$3:$F$898,"PQC",'2D_LOG'!$E$3:$E$898,D6)</f>
        <v>0</v>
      </c>
      <c r="X6" s="58">
        <f>SUMIFS('2D_LOG'!$AB$3:$AB$898,'2D_LOG'!$F$3:$F$898,"PQC",'2D_LOG'!$E$3:$E$898,D6)</f>
        <v>0</v>
      </c>
      <c r="Y6" s="58">
        <f>SUMIFS('2D_LOG'!$AC$3:$AC$898,'2D_LOG'!$F$3:$F$898,"PQC",'2D_LOG'!$E$3:$E$898,D6)</f>
        <v>0</v>
      </c>
      <c r="Z6" s="58">
        <f>SUMIFS('2D_LOG'!$AD$3:$AD$898,'2D_LOG'!$F$3:$F$898,"PQC",'2D_LOG'!$E$3:$E$898,D6)</f>
        <v>0</v>
      </c>
      <c r="AA6" s="58">
        <f>SUMIFS('2D_LOG'!$AE$3:$AE$898,'2D_LOG'!$F$3:$F$898,"PQC",'2D_LOG'!$E$3:$E$898,D6)</f>
        <v>0</v>
      </c>
      <c r="AB6" s="58">
        <f>SUMIFS('2D_LOG'!$AF$3:$AF$898,'2D_LOG'!$F$3:$F$898,"PQC",'2D_LOG'!$E$3:$E$898,D6)</f>
        <v>0</v>
      </c>
      <c r="AC6" s="58">
        <f>SUMIFS('2D_LOG'!$AG$3:$AG$898,'2D_LOG'!$F$3:$F$898,"PQC",'2D_LOG'!$E$3:$E$898,D6)</f>
        <v>0</v>
      </c>
      <c r="AD6" s="58">
        <f>SUMIFS('2D_LOG'!$AH$3:$AH$898,'2D_LOG'!$F$3:$F$898,"PQC",'2D_LOG'!$E$3:$E$898,D6)</f>
        <v>0</v>
      </c>
      <c r="AE6" s="58">
        <f>SUMIFS('2D_LOG'!$AI$3:$AI$898,'2D_LOG'!$F$3:$F$898,"PQC",'2D_LOG'!$E$3:$E$898,D6)</f>
        <v>0</v>
      </c>
      <c r="AF6" s="58">
        <f>SUMIFS('2D_LOG'!$AJ$3:$AJ$898,'2D_LOG'!$F$3:$F$898,"PQC",'2D_LOG'!$E$3:$E$898,D6)</f>
        <v>0</v>
      </c>
      <c r="AG6" s="58">
        <f>SUMIFS('2D_LOG'!$AK$3:$AK$898,'2D_LOG'!$F$3:$F$898,"PQC",'2D_LOG'!$E$3:$E$898,D6)</f>
        <v>0</v>
      </c>
      <c r="AH6" s="58">
        <f>SUMIFS('2D_LOG'!$AL$3:$AL$898,'2D_LOG'!$F$3:$F$898,"PQC",'2D_LOG'!$E$3:$E$898,D6)</f>
        <v>0</v>
      </c>
      <c r="AI6" s="58">
        <f>SUMIFS('2D_LOG'!$AM$3:$AM$898,'2D_LOG'!$F$3:$F$898,"PQC",'2D_LOG'!$E$3:$E$898,D6)</f>
        <v>0</v>
      </c>
      <c r="AJ6" s="58">
        <f>SUMIFS('2D_LOG'!$AN$3:$AN$898,'2D_LOG'!$F$3:$F$898,"PQC",'2D_LOG'!$E$3:$E$898,D6)</f>
        <v>0</v>
      </c>
      <c r="AK6" s="58">
        <f>SUMIFS('2D_LOG'!$AO$3:$AO$898,'2D_LOG'!$F$3:$F$898,"PQC",'2D_LOG'!$E$3:$E$898,D6)</f>
        <v>0</v>
      </c>
      <c r="AL6" s="58">
        <f>SUMIFS('2D_LOG'!$AP$3:$AP$898,'2D_LOG'!$F$3:$F$898,"PQC",'2D_LOG'!$E$3:$E$898,D6)</f>
        <v>0</v>
      </c>
      <c r="AM6" s="58">
        <f>SUMIFS('2D_LOG'!$AQ$3:$AQ$898,'2D_LOG'!$F$3:$F$898,"PQC",'2D_LOG'!$E$3:$E$898,D6)</f>
        <v>0</v>
      </c>
      <c r="AN6" s="58">
        <f>SUMIFS('2D_LOG'!$AR$3:$AR$898,'2D_LOG'!$F$3:$F$898,"PQC",'2D_LOG'!$E$3:$E$898,D6)</f>
        <v>0</v>
      </c>
      <c r="AO6" s="58">
        <f>SUMIFS('2D_LOG'!$AS$3:$AS$898,'2D_LOG'!$F$3:$F$898,"PQC",'2D_LOG'!$E$3:$E$898,D6)</f>
        <v>0</v>
      </c>
      <c r="AP6" s="58">
        <f>SUMIFS('2D_LOG'!$AT$3:$AT$898,'2D_LOG'!$F$3:$F$898,"PQC",'2D_LOG'!$E$3:$E$898,D6)</f>
        <v>0</v>
      </c>
      <c r="AQ6" s="58">
        <f>SUMIFS('2D_LOG'!$AU$3:$AU$898,'2D_LOG'!$F$3:$F$898,"PQC",'2D_LOG'!$E$3:$E$898,D6)</f>
        <v>0</v>
      </c>
      <c r="AR6" s="58">
        <f>SUMIFS('2D_LOG'!$AV$3:$AV$898,'2D_LOG'!$F$3:$F$898,"PQC",'2D_LOG'!$E$3:$E$898,D6)</f>
        <v>0</v>
      </c>
      <c r="AS6" s="58">
        <f>SUMIFS('2D_LOG'!$AW$3:$AW$898,'2D_LOG'!$F$3:$F$898,"PQC",'2D_LOG'!$E$3:$E$898,D6)</f>
        <v>0</v>
      </c>
      <c r="AT6" s="58">
        <f>SUMIFS('2D_LOG'!$AX$3:$AX$898,'2D_LOG'!$F$3:$F$898,"PQC",'2D_LOG'!$E$3:$E$898,D6)</f>
        <v>0</v>
      </c>
      <c r="AU6" s="58">
        <f>SUMIFS('2D_LOG'!$AY$3:$AY$898,'2D_LOG'!$F$3:$F$898,"PQC",'2D_LOG'!$E$3:$E$898,D6)</f>
        <v>0</v>
      </c>
      <c r="AV6" s="58">
        <f>SUMIFS('2D_LOG'!$AZ$3:$AZ$898,'2D_LOG'!$F$3:$F$898,"PQC",'2D_LOG'!$E$3:$E$898,D6)</f>
        <v>0</v>
      </c>
      <c r="AW6" s="58">
        <f>SUMIFS('2D_LOG'!$BA$3:$BA$898,'2D_LOG'!$F$3:$F$898,"PQC",'2D_LOG'!$E$3:$E$898,D6)</f>
        <v>0</v>
      </c>
      <c r="AX6" s="58">
        <f>SUMIFS('2D_LOG'!$BB$3:$BB$898,'2D_LOG'!$F$3:$F$898,"PQC",'2D_LOG'!$E$3:$E$898,D6)</f>
        <v>0</v>
      </c>
      <c r="AY6" s="61">
        <f>SUMIFS('2D_LOG'!$BE$3:$BE$898,'2D_LOG'!$F$3:$F$898,"PQC",'2D_LOG'!$E$3:$E$898,D6)</f>
        <v>0</v>
      </c>
      <c r="AZ6" s="65">
        <f>SUMIFS('2D_LOG'!$BF$3:$BF$898,'2D_LOG'!$F$3:$F$898,"PQC",'2D_LOG'!$E$3:$E$898,D6)</f>
        <v>0</v>
      </c>
      <c r="BA6" s="60">
        <f t="shared" si="0"/>
        <v>0</v>
      </c>
      <c r="BB6" s="66" t="str">
        <f t="shared" si="1"/>
        <v xml:space="preserve"> </v>
      </c>
      <c r="BC6" s="400" t="str">
        <f t="shared" si="2"/>
        <v xml:space="preserve"> </v>
      </c>
    </row>
    <row r="7" spans="1:56" x14ac:dyDescent="0.2">
      <c r="A7" s="54">
        <v>5</v>
      </c>
      <c r="B7" s="51">
        <f>QC_Status!E8</f>
        <v>2913</v>
      </c>
      <c r="C7" s="135">
        <f>QC_Status!F8</f>
        <v>1</v>
      </c>
      <c r="D7" s="403">
        <f>Standards!B22</f>
        <v>5</v>
      </c>
      <c r="E7" s="401">
        <f>SUMIFS('2D_LOG'!$I$3:$I$898,'2D_LOG'!$F$3:$F$898,"PQC",'2D_LOG'!$E$3:$E$898,D7)</f>
        <v>0</v>
      </c>
      <c r="F7" s="58">
        <f>SUMIFS('2D_LOG'!$J$3:$J$898,'2D_LOG'!$F$3:$F$898,"PQC",'2D_LOG'!$E$3:$E$898,D7)</f>
        <v>0</v>
      </c>
      <c r="G7" s="58">
        <f>SUMIFS('2D_LOG'!$K$3:$K$898,'2D_LOG'!$F$3:$F$898,"PQC",'2D_LOG'!$E$3:$E$898,D7)</f>
        <v>0</v>
      </c>
      <c r="H7" s="58">
        <f>SUMIFS('2D_LOG'!$L$3:$L$898,'2D_LOG'!$F$3:$F$898,"PQC",'2D_LOG'!$E$3:$E$898,D7)</f>
        <v>0</v>
      </c>
      <c r="I7" s="58">
        <f>SUMIFS('2D_LOG'!$M$3:$M$898,'2D_LOG'!$F$3:$F$898,"PQC",'2D_LOG'!$E$3:$E$898,D7)</f>
        <v>0</v>
      </c>
      <c r="J7" s="58">
        <f>SUMIFS('2D_LOG'!$N$3:$N$898,'2D_LOG'!$F$3:$F$898,"PQC",'2D_LOG'!$E$3:$E$898,D7)</f>
        <v>0</v>
      </c>
      <c r="K7" s="58">
        <f>SUMIFS('2D_LOG'!$O$3:$O$898,'2D_LOG'!$F$3:$F$898,"PQC",'2D_LOG'!$E$3:$E$898,D7)</f>
        <v>0</v>
      </c>
      <c r="L7" s="58">
        <f>SUMIFS('2D_LOG'!$P$3:$P$898,'2D_LOG'!$F$3:$F$898,"PQC",'2D_LOG'!$E$3:$E$898,D7)</f>
        <v>0</v>
      </c>
      <c r="M7" s="58">
        <f>SUMIFS('2D_LOG'!$Q$3:$Q$898,'2D_LOG'!$F$3:$F$898,"PQC",'2D_LOG'!$E$3:$E$898,D7)</f>
        <v>0</v>
      </c>
      <c r="N7" s="58">
        <f>SUMIFS('2D_LOG'!$R$3:$R$898,'2D_LOG'!$F$3:$F$898,"PQC",'2D_LOG'!$E$3:$E$898,D7)</f>
        <v>0</v>
      </c>
      <c r="O7" s="58">
        <f>SUMIFS('2D_LOG'!$S$3:$S$898,'2D_LOG'!$F$3:$F$898,"PQC",'2D_LOG'!$E$3:$E$898,D7)</f>
        <v>0</v>
      </c>
      <c r="P7" s="58">
        <f>SUMIFS('2D_LOG'!$T$3:$T$898,'2D_LOG'!$F$3:$F$898,"PQC",'2D_LOG'!$E$3:$E$898,D7)</f>
        <v>0</v>
      </c>
      <c r="Q7" s="58">
        <f>SUMIFS('2D_LOG'!$U$3:$U$898,'2D_LOG'!$F$3:$F$898,"PQC",'2D_LOG'!$E$3:$E$898,D7)</f>
        <v>0</v>
      </c>
      <c r="R7" s="58">
        <f>SUMIFS('2D_LOG'!$V$3:$V$898,'2D_LOG'!$F$3:$F$898,"PQC",'2D_LOG'!$E$3:$E$898,D7)</f>
        <v>0</v>
      </c>
      <c r="S7" s="58">
        <f>SUMIFS('2D_LOG'!$W$3:$W$898,'2D_LOG'!$F$3:$F$898,"PQC",'2D_LOG'!$E$3:$E$898,D7)</f>
        <v>0</v>
      </c>
      <c r="T7" s="58">
        <f>SUMIFS('2D_LOG'!$X$3:$X$898,'2D_LOG'!$F$3:$F$898,"PQC",'2D_LOG'!$E$3:$E$898,D7)</f>
        <v>0</v>
      </c>
      <c r="U7" s="58">
        <f>SUMIFS('2D_LOG'!$Y$3:$Y$898,'2D_LOG'!$F$3:$F$898,"PQC",'2D_LOG'!$E$3:$E$898,D7)</f>
        <v>0</v>
      </c>
      <c r="V7" s="58">
        <f>SUMIFS('2D_LOG'!$Z$3:$Z$898,'2D_LOG'!$F$3:$F$898,"PQC",'2D_LOG'!$E$3:$E$898,D7)</f>
        <v>0</v>
      </c>
      <c r="W7" s="58">
        <f>SUMIFS('2D_LOG'!$AA$3:$AA$898,'2D_LOG'!$F$3:$F$898,"PQC",'2D_LOG'!$E$3:$E$898,D7)</f>
        <v>0</v>
      </c>
      <c r="X7" s="58">
        <f>SUMIFS('2D_LOG'!$AB$3:$AB$898,'2D_LOG'!$F$3:$F$898,"PQC",'2D_LOG'!$E$3:$E$898,D7)</f>
        <v>0</v>
      </c>
      <c r="Y7" s="58">
        <f>SUMIFS('2D_LOG'!$AC$3:$AC$898,'2D_LOG'!$F$3:$F$898,"PQC",'2D_LOG'!$E$3:$E$898,D7)</f>
        <v>0</v>
      </c>
      <c r="Z7" s="58">
        <f>SUMIFS('2D_LOG'!$AD$3:$AD$898,'2D_LOG'!$F$3:$F$898,"PQC",'2D_LOG'!$E$3:$E$898,D7)</f>
        <v>0</v>
      </c>
      <c r="AA7" s="58">
        <f>SUMIFS('2D_LOG'!$AE$3:$AE$898,'2D_LOG'!$F$3:$F$898,"PQC",'2D_LOG'!$E$3:$E$898,D7)</f>
        <v>0</v>
      </c>
      <c r="AB7" s="58">
        <f>SUMIFS('2D_LOG'!$AF$3:$AF$898,'2D_LOG'!$F$3:$F$898,"PQC",'2D_LOG'!$E$3:$E$898,D7)</f>
        <v>0</v>
      </c>
      <c r="AC7" s="58">
        <f>SUMIFS('2D_LOG'!$AG$3:$AG$898,'2D_LOG'!$F$3:$F$898,"PQC",'2D_LOG'!$E$3:$E$898,D7)</f>
        <v>0</v>
      </c>
      <c r="AD7" s="58">
        <f>SUMIFS('2D_LOG'!$AH$3:$AH$898,'2D_LOG'!$F$3:$F$898,"PQC",'2D_LOG'!$E$3:$E$898,D7)</f>
        <v>0</v>
      </c>
      <c r="AE7" s="58">
        <f>SUMIFS('2D_LOG'!$AI$3:$AI$898,'2D_LOG'!$F$3:$F$898,"PQC",'2D_LOG'!$E$3:$E$898,D7)</f>
        <v>0</v>
      </c>
      <c r="AF7" s="58">
        <f>SUMIFS('2D_LOG'!$AJ$3:$AJ$898,'2D_LOG'!$F$3:$F$898,"PQC",'2D_LOG'!$E$3:$E$898,D7)</f>
        <v>0</v>
      </c>
      <c r="AG7" s="58">
        <f>SUMIFS('2D_LOG'!$AK$3:$AK$898,'2D_LOG'!$F$3:$F$898,"PQC",'2D_LOG'!$E$3:$E$898,D7)</f>
        <v>0</v>
      </c>
      <c r="AH7" s="58">
        <f>SUMIFS('2D_LOG'!$AL$3:$AL$898,'2D_LOG'!$F$3:$F$898,"PQC",'2D_LOG'!$E$3:$E$898,D7)</f>
        <v>0</v>
      </c>
      <c r="AI7" s="58">
        <f>SUMIFS('2D_LOG'!$AM$3:$AM$898,'2D_LOG'!$F$3:$F$898,"PQC",'2D_LOG'!$E$3:$E$898,D7)</f>
        <v>0</v>
      </c>
      <c r="AJ7" s="58">
        <f>SUMIFS('2D_LOG'!$AN$3:$AN$898,'2D_LOG'!$F$3:$F$898,"PQC",'2D_LOG'!$E$3:$E$898,D7)</f>
        <v>0</v>
      </c>
      <c r="AK7" s="58">
        <f>SUMIFS('2D_LOG'!$AO$3:$AO$898,'2D_LOG'!$F$3:$F$898,"PQC",'2D_LOG'!$E$3:$E$898,D7)</f>
        <v>0</v>
      </c>
      <c r="AL7" s="58">
        <f>SUMIFS('2D_LOG'!$AP$3:$AP$898,'2D_LOG'!$F$3:$F$898,"PQC",'2D_LOG'!$E$3:$E$898,D7)</f>
        <v>0</v>
      </c>
      <c r="AM7" s="58">
        <f>SUMIFS('2D_LOG'!$AQ$3:$AQ$898,'2D_LOG'!$F$3:$F$898,"PQC",'2D_LOG'!$E$3:$E$898,D7)</f>
        <v>0</v>
      </c>
      <c r="AN7" s="58">
        <f>SUMIFS('2D_LOG'!$AR$3:$AR$898,'2D_LOG'!$F$3:$F$898,"PQC",'2D_LOG'!$E$3:$E$898,D7)</f>
        <v>0</v>
      </c>
      <c r="AO7" s="58">
        <f>SUMIFS('2D_LOG'!$AS$3:$AS$898,'2D_LOG'!$F$3:$F$898,"PQC",'2D_LOG'!$E$3:$E$898,D7)</f>
        <v>0</v>
      </c>
      <c r="AP7" s="58">
        <f>SUMIFS('2D_LOG'!$AT$3:$AT$898,'2D_LOG'!$F$3:$F$898,"PQC",'2D_LOG'!$E$3:$E$898,D7)</f>
        <v>0</v>
      </c>
      <c r="AQ7" s="58">
        <f>SUMIFS('2D_LOG'!$AU$3:$AU$898,'2D_LOG'!$F$3:$F$898,"PQC",'2D_LOG'!$E$3:$E$898,D7)</f>
        <v>0</v>
      </c>
      <c r="AR7" s="58">
        <f>SUMIFS('2D_LOG'!$AV$3:$AV$898,'2D_LOG'!$F$3:$F$898,"PQC",'2D_LOG'!$E$3:$E$898,D7)</f>
        <v>0</v>
      </c>
      <c r="AS7" s="58">
        <f>SUMIFS('2D_LOG'!$AW$3:$AW$898,'2D_LOG'!$F$3:$F$898,"PQC",'2D_LOG'!$E$3:$E$898,D7)</f>
        <v>0</v>
      </c>
      <c r="AT7" s="58">
        <f>SUMIFS('2D_LOG'!$AX$3:$AX$898,'2D_LOG'!$F$3:$F$898,"PQC",'2D_LOG'!$E$3:$E$898,D7)</f>
        <v>0</v>
      </c>
      <c r="AU7" s="58">
        <f>SUMIFS('2D_LOG'!$AY$3:$AY$898,'2D_LOG'!$F$3:$F$898,"PQC",'2D_LOG'!$E$3:$E$898,D7)</f>
        <v>0</v>
      </c>
      <c r="AV7" s="58">
        <f>SUMIFS('2D_LOG'!$AZ$3:$AZ$898,'2D_LOG'!$F$3:$F$898,"PQC",'2D_LOG'!$E$3:$E$898,D7)</f>
        <v>0</v>
      </c>
      <c r="AW7" s="58">
        <f>SUMIFS('2D_LOG'!$BA$3:$BA$898,'2D_LOG'!$F$3:$F$898,"PQC",'2D_LOG'!$E$3:$E$898,D7)</f>
        <v>0</v>
      </c>
      <c r="AX7" s="58">
        <f>SUMIFS('2D_LOG'!$BB$3:$BB$898,'2D_LOG'!$F$3:$F$898,"PQC",'2D_LOG'!$E$3:$E$898,D7)</f>
        <v>0</v>
      </c>
      <c r="AY7" s="61">
        <f>SUMIFS('2D_LOG'!$BE$3:$BE$898,'2D_LOG'!$F$3:$F$898,"PQC",'2D_LOG'!$E$3:$E$898,D7)</f>
        <v>0</v>
      </c>
      <c r="AZ7" s="65">
        <f>SUMIFS('2D_LOG'!$BF$3:$BF$898,'2D_LOG'!$F$3:$F$898,"PQC",'2D_LOG'!$E$3:$E$898,D7)</f>
        <v>0</v>
      </c>
      <c r="BA7" s="60">
        <f t="shared" si="0"/>
        <v>0</v>
      </c>
      <c r="BB7" s="66" t="str">
        <f t="shared" si="1"/>
        <v xml:space="preserve"> </v>
      </c>
      <c r="BC7" s="400" t="str">
        <f t="shared" si="2"/>
        <v xml:space="preserve"> </v>
      </c>
    </row>
    <row r="8" spans="1:56" x14ac:dyDescent="0.2">
      <c r="A8" s="54">
        <v>6</v>
      </c>
      <c r="B8" s="51">
        <f>QC_Status!E8</f>
        <v>2913</v>
      </c>
      <c r="C8" s="135">
        <f>QC_Status!F8</f>
        <v>1</v>
      </c>
      <c r="D8" s="404">
        <f>Standards!B23</f>
        <v>6</v>
      </c>
      <c r="E8" s="401">
        <f>SUMIFS('2D_LOG'!$I$3:$I$898,'2D_LOG'!$F$3:$F$898,"PQC",'2D_LOG'!$E$3:$E$898,D8)</f>
        <v>0</v>
      </c>
      <c r="F8" s="58">
        <f>SUMIFS('2D_LOG'!$J$3:$J$898,'2D_LOG'!$F$3:$F$898,"PQC",'2D_LOG'!$E$3:$E$898,D8)</f>
        <v>0</v>
      </c>
      <c r="G8" s="58">
        <f>SUMIFS('2D_LOG'!$K$3:$K$898,'2D_LOG'!$F$3:$F$898,"PQC",'2D_LOG'!$E$3:$E$898,D8)</f>
        <v>0</v>
      </c>
      <c r="H8" s="58">
        <f>SUMIFS('2D_LOG'!$L$3:$L$898,'2D_LOG'!$F$3:$F$898,"PQC",'2D_LOG'!$E$3:$E$898,D8)</f>
        <v>0</v>
      </c>
      <c r="I8" s="58">
        <f>SUMIFS('2D_LOG'!$M$3:$M$898,'2D_LOG'!$F$3:$F$898,"PQC",'2D_LOG'!$E$3:$E$898,D8)</f>
        <v>0</v>
      </c>
      <c r="J8" s="58">
        <f>SUMIFS('2D_LOG'!$N$3:$N$898,'2D_LOG'!$F$3:$F$898,"PQC",'2D_LOG'!$E$3:$E$898,D8)</f>
        <v>0</v>
      </c>
      <c r="K8" s="58">
        <f>SUMIFS('2D_LOG'!$O$3:$O$898,'2D_LOG'!$F$3:$F$898,"PQC",'2D_LOG'!$E$3:$E$898,D8)</f>
        <v>0</v>
      </c>
      <c r="L8" s="58">
        <f>SUMIFS('2D_LOG'!$P$3:$P$898,'2D_LOG'!$F$3:$F$898,"PQC",'2D_LOG'!$E$3:$E$898,D8)</f>
        <v>0</v>
      </c>
      <c r="M8" s="58">
        <f>SUMIFS('2D_LOG'!$Q$3:$Q$898,'2D_LOG'!$F$3:$F$898,"PQC",'2D_LOG'!$E$3:$E$898,D8)</f>
        <v>0</v>
      </c>
      <c r="N8" s="58">
        <f>SUMIFS('2D_LOG'!$R$3:$R$898,'2D_LOG'!$F$3:$F$898,"PQC",'2D_LOG'!$E$3:$E$898,D8)</f>
        <v>0</v>
      </c>
      <c r="O8" s="58">
        <f>SUMIFS('2D_LOG'!$S$3:$S$898,'2D_LOG'!$F$3:$F$898,"PQC",'2D_LOG'!$E$3:$E$898,D8)</f>
        <v>0</v>
      </c>
      <c r="P8" s="58">
        <f>SUMIFS('2D_LOG'!$T$3:$T$898,'2D_LOG'!$F$3:$F$898,"PQC",'2D_LOG'!$E$3:$E$898,D8)</f>
        <v>0</v>
      </c>
      <c r="Q8" s="58">
        <f>SUMIFS('2D_LOG'!$U$3:$U$898,'2D_LOG'!$F$3:$F$898,"PQC",'2D_LOG'!$E$3:$E$898,D8)</f>
        <v>0</v>
      </c>
      <c r="R8" s="58">
        <f>SUMIFS('2D_LOG'!$V$3:$V$898,'2D_LOG'!$F$3:$F$898,"PQC",'2D_LOG'!$E$3:$E$898,D8)</f>
        <v>0</v>
      </c>
      <c r="S8" s="58">
        <f>SUMIFS('2D_LOG'!$W$3:$W$898,'2D_LOG'!$F$3:$F$898,"PQC",'2D_LOG'!$E$3:$E$898,D8)</f>
        <v>0</v>
      </c>
      <c r="T8" s="58">
        <f>SUMIFS('2D_LOG'!$X$3:$X$898,'2D_LOG'!$F$3:$F$898,"PQC",'2D_LOG'!$E$3:$E$898,D8)</f>
        <v>0</v>
      </c>
      <c r="U8" s="58">
        <f>SUMIFS('2D_LOG'!$Y$3:$Y$898,'2D_LOG'!$F$3:$F$898,"PQC",'2D_LOG'!$E$3:$E$898,D8)</f>
        <v>0</v>
      </c>
      <c r="V8" s="58">
        <f>SUMIFS('2D_LOG'!$Z$3:$Z$898,'2D_LOG'!$F$3:$F$898,"PQC",'2D_LOG'!$E$3:$E$898,D8)</f>
        <v>0</v>
      </c>
      <c r="W8" s="58">
        <f>SUMIFS('2D_LOG'!$AA$3:$AA$898,'2D_LOG'!$F$3:$F$898,"PQC",'2D_LOG'!$E$3:$E$898,D8)</f>
        <v>0</v>
      </c>
      <c r="X8" s="58">
        <f>SUMIFS('2D_LOG'!$AB$3:$AB$898,'2D_LOG'!$F$3:$F$898,"PQC",'2D_LOG'!$E$3:$E$898,D8)</f>
        <v>0</v>
      </c>
      <c r="Y8" s="58">
        <f>SUMIFS('2D_LOG'!$AC$3:$AC$898,'2D_LOG'!$F$3:$F$898,"PQC",'2D_LOG'!$E$3:$E$898,D8)</f>
        <v>0</v>
      </c>
      <c r="Z8" s="58">
        <f>SUMIFS('2D_LOG'!$AD$3:$AD$898,'2D_LOG'!$F$3:$F$898,"PQC",'2D_LOG'!$E$3:$E$898,D8)</f>
        <v>0</v>
      </c>
      <c r="AA8" s="58">
        <f>SUMIFS('2D_LOG'!$AE$3:$AE$898,'2D_LOG'!$F$3:$F$898,"PQC",'2D_LOG'!$E$3:$E$898,D8)</f>
        <v>0</v>
      </c>
      <c r="AB8" s="58">
        <f>SUMIFS('2D_LOG'!$AF$3:$AF$898,'2D_LOG'!$F$3:$F$898,"PQC",'2D_LOG'!$E$3:$E$898,D8)</f>
        <v>0</v>
      </c>
      <c r="AC8" s="58">
        <f>SUMIFS('2D_LOG'!$AG$3:$AG$898,'2D_LOG'!$F$3:$F$898,"PQC",'2D_LOG'!$E$3:$E$898,D8)</f>
        <v>0</v>
      </c>
      <c r="AD8" s="58">
        <f>SUMIFS('2D_LOG'!$AH$3:$AH$898,'2D_LOG'!$F$3:$F$898,"PQC",'2D_LOG'!$E$3:$E$898,D8)</f>
        <v>0</v>
      </c>
      <c r="AE8" s="58">
        <f>SUMIFS('2D_LOG'!$AI$3:$AI$898,'2D_LOG'!$F$3:$F$898,"PQC",'2D_LOG'!$E$3:$E$898,D8)</f>
        <v>0</v>
      </c>
      <c r="AF8" s="58">
        <f>SUMIFS('2D_LOG'!$AJ$3:$AJ$898,'2D_LOG'!$F$3:$F$898,"PQC",'2D_LOG'!$E$3:$E$898,D8)</f>
        <v>0</v>
      </c>
      <c r="AG8" s="58">
        <f>SUMIFS('2D_LOG'!$AK$3:$AK$898,'2D_LOG'!$F$3:$F$898,"PQC",'2D_LOG'!$E$3:$E$898,D8)</f>
        <v>0</v>
      </c>
      <c r="AH8" s="58">
        <f>SUMIFS('2D_LOG'!$AL$3:$AL$898,'2D_LOG'!$F$3:$F$898,"PQC",'2D_LOG'!$E$3:$E$898,D8)</f>
        <v>0</v>
      </c>
      <c r="AI8" s="58">
        <f>SUMIFS('2D_LOG'!$AM$3:$AM$898,'2D_LOG'!$F$3:$F$898,"PQC",'2D_LOG'!$E$3:$E$898,D8)</f>
        <v>0</v>
      </c>
      <c r="AJ8" s="58">
        <f>SUMIFS('2D_LOG'!$AN$3:$AN$898,'2D_LOG'!$F$3:$F$898,"PQC",'2D_LOG'!$E$3:$E$898,D8)</f>
        <v>0</v>
      </c>
      <c r="AK8" s="58">
        <f>SUMIFS('2D_LOG'!$AO$3:$AO$898,'2D_LOG'!$F$3:$F$898,"PQC",'2D_LOG'!$E$3:$E$898,D8)</f>
        <v>0</v>
      </c>
      <c r="AL8" s="58">
        <f>SUMIFS('2D_LOG'!$AP$3:$AP$898,'2D_LOG'!$F$3:$F$898,"PQC",'2D_LOG'!$E$3:$E$898,D8)</f>
        <v>0</v>
      </c>
      <c r="AM8" s="58">
        <f>SUMIFS('2D_LOG'!$AQ$3:$AQ$898,'2D_LOG'!$F$3:$F$898,"PQC",'2D_LOG'!$E$3:$E$898,D8)</f>
        <v>0</v>
      </c>
      <c r="AN8" s="58">
        <f>SUMIFS('2D_LOG'!$AR$3:$AR$898,'2D_LOG'!$F$3:$F$898,"PQC",'2D_LOG'!$E$3:$E$898,D8)</f>
        <v>0</v>
      </c>
      <c r="AO8" s="58">
        <f>SUMIFS('2D_LOG'!$AS$3:$AS$898,'2D_LOG'!$F$3:$F$898,"PQC",'2D_LOG'!$E$3:$E$898,D8)</f>
        <v>0</v>
      </c>
      <c r="AP8" s="58">
        <f>SUMIFS('2D_LOG'!$AT$3:$AT$898,'2D_LOG'!$F$3:$F$898,"PQC",'2D_LOG'!$E$3:$E$898,D8)</f>
        <v>0</v>
      </c>
      <c r="AQ8" s="58">
        <f>SUMIFS('2D_LOG'!$AU$3:$AU$898,'2D_LOG'!$F$3:$F$898,"PQC",'2D_LOG'!$E$3:$E$898,D8)</f>
        <v>0</v>
      </c>
      <c r="AR8" s="58">
        <f>SUMIFS('2D_LOG'!$AV$3:$AV$898,'2D_LOG'!$F$3:$F$898,"PQC",'2D_LOG'!$E$3:$E$898,D8)</f>
        <v>0</v>
      </c>
      <c r="AS8" s="58">
        <f>SUMIFS('2D_LOG'!$AW$3:$AW$898,'2D_LOG'!$F$3:$F$898,"PQC",'2D_LOG'!$E$3:$E$898,D8)</f>
        <v>0</v>
      </c>
      <c r="AT8" s="58">
        <f>SUMIFS('2D_LOG'!$AX$3:$AX$898,'2D_LOG'!$F$3:$F$898,"PQC",'2D_LOG'!$E$3:$E$898,D8)</f>
        <v>0</v>
      </c>
      <c r="AU8" s="58">
        <f>SUMIFS('2D_LOG'!$AY$3:$AY$898,'2D_LOG'!$F$3:$F$898,"PQC",'2D_LOG'!$E$3:$E$898,D8)</f>
        <v>0</v>
      </c>
      <c r="AV8" s="58">
        <f>SUMIFS('2D_LOG'!$AZ$3:$AZ$898,'2D_LOG'!$F$3:$F$898,"PQC",'2D_LOG'!$E$3:$E$898,D8)</f>
        <v>0</v>
      </c>
      <c r="AW8" s="58">
        <f>SUMIFS('2D_LOG'!$BA$3:$BA$898,'2D_LOG'!$F$3:$F$898,"PQC",'2D_LOG'!$E$3:$E$898,D8)</f>
        <v>0</v>
      </c>
      <c r="AX8" s="58">
        <f>SUMIFS('2D_LOG'!$BB$3:$BB$898,'2D_LOG'!$F$3:$F$898,"PQC",'2D_LOG'!$E$3:$E$898,D8)</f>
        <v>0</v>
      </c>
      <c r="AY8" s="61">
        <f>SUMIFS('2D_LOG'!$BE$3:$BE$898,'2D_LOG'!$F$3:$F$898,"PQC",'2D_LOG'!$E$3:$E$898,D8)</f>
        <v>0</v>
      </c>
      <c r="AZ8" s="65">
        <f>SUMIFS('2D_LOG'!$BF$3:$BF$898,'2D_LOG'!$F$3:$F$898,"PQC",'2D_LOG'!$E$3:$E$898,D8)</f>
        <v>0</v>
      </c>
      <c r="BA8" s="60">
        <f t="shared" si="0"/>
        <v>0</v>
      </c>
      <c r="BB8" s="66" t="str">
        <f t="shared" si="1"/>
        <v xml:space="preserve"> </v>
      </c>
      <c r="BC8" s="400" t="str">
        <f t="shared" si="2"/>
        <v xml:space="preserve"> </v>
      </c>
    </row>
    <row r="9" spans="1:56" x14ac:dyDescent="0.2">
      <c r="A9" s="54">
        <v>7</v>
      </c>
      <c r="B9" s="51">
        <f>QC_Status!E8</f>
        <v>2913</v>
      </c>
      <c r="C9" s="135">
        <f>QC_Status!F8</f>
        <v>1</v>
      </c>
      <c r="D9" s="403">
        <f>Standards!B24</f>
        <v>7</v>
      </c>
      <c r="E9" s="401">
        <f>SUMIFS('2D_LOG'!$I$3:$I$898,'2D_LOG'!$F$3:$F$898,"PQC",'2D_LOG'!$E$3:$E$898,D9)</f>
        <v>0</v>
      </c>
      <c r="F9" s="58">
        <f>SUMIFS('2D_LOG'!$J$3:$J$898,'2D_LOG'!$F$3:$F$898,"PQC",'2D_LOG'!$E$3:$E$898,D9)</f>
        <v>0</v>
      </c>
      <c r="G9" s="58">
        <f>SUMIFS('2D_LOG'!$K$3:$K$898,'2D_LOG'!$F$3:$F$898,"PQC",'2D_LOG'!$E$3:$E$898,D9)</f>
        <v>0</v>
      </c>
      <c r="H9" s="58">
        <f>SUMIFS('2D_LOG'!$L$3:$L$898,'2D_LOG'!$F$3:$F$898,"PQC",'2D_LOG'!$E$3:$E$898,D9)</f>
        <v>0</v>
      </c>
      <c r="I9" s="58">
        <f>SUMIFS('2D_LOG'!$M$3:$M$898,'2D_LOG'!$F$3:$F$898,"PQC",'2D_LOG'!$E$3:$E$898,D9)</f>
        <v>0</v>
      </c>
      <c r="J9" s="58">
        <f>SUMIFS('2D_LOG'!$N$3:$N$898,'2D_LOG'!$F$3:$F$898,"PQC",'2D_LOG'!$E$3:$E$898,D9)</f>
        <v>0</v>
      </c>
      <c r="K9" s="58">
        <f>SUMIFS('2D_LOG'!$O$3:$O$898,'2D_LOG'!$F$3:$F$898,"PQC",'2D_LOG'!$E$3:$E$898,D9)</f>
        <v>0</v>
      </c>
      <c r="L9" s="58">
        <f>SUMIFS('2D_LOG'!$P$3:$P$898,'2D_LOG'!$F$3:$F$898,"PQC",'2D_LOG'!$E$3:$E$898,D9)</f>
        <v>0</v>
      </c>
      <c r="M9" s="58">
        <f>SUMIFS('2D_LOG'!$Q$3:$Q$898,'2D_LOG'!$F$3:$F$898,"PQC",'2D_LOG'!$E$3:$E$898,D9)</f>
        <v>0</v>
      </c>
      <c r="N9" s="58">
        <f>SUMIFS('2D_LOG'!$R$3:$R$898,'2D_LOG'!$F$3:$F$898,"PQC",'2D_LOG'!$E$3:$E$898,D9)</f>
        <v>0</v>
      </c>
      <c r="O9" s="58">
        <f>SUMIFS('2D_LOG'!$S$3:$S$898,'2D_LOG'!$F$3:$F$898,"PQC",'2D_LOG'!$E$3:$E$898,D9)</f>
        <v>0</v>
      </c>
      <c r="P9" s="58">
        <f>SUMIFS('2D_LOG'!$T$3:$T$898,'2D_LOG'!$F$3:$F$898,"PQC",'2D_LOG'!$E$3:$E$898,D9)</f>
        <v>0</v>
      </c>
      <c r="Q9" s="58">
        <f>SUMIFS('2D_LOG'!$U$3:$U$898,'2D_LOG'!$F$3:$F$898,"PQC",'2D_LOG'!$E$3:$E$898,D9)</f>
        <v>0</v>
      </c>
      <c r="R9" s="58">
        <f>SUMIFS('2D_LOG'!$V$3:$V$898,'2D_LOG'!$F$3:$F$898,"PQC",'2D_LOG'!$E$3:$E$898,D9)</f>
        <v>0</v>
      </c>
      <c r="S9" s="58">
        <f>SUMIFS('2D_LOG'!$W$3:$W$898,'2D_LOG'!$F$3:$F$898,"PQC",'2D_LOG'!$E$3:$E$898,D9)</f>
        <v>0</v>
      </c>
      <c r="T9" s="58">
        <f>SUMIFS('2D_LOG'!$X$3:$X$898,'2D_LOG'!$F$3:$F$898,"PQC",'2D_LOG'!$E$3:$E$898,D9)</f>
        <v>0</v>
      </c>
      <c r="U9" s="58">
        <f>SUMIFS('2D_LOG'!$Y$3:$Y$898,'2D_LOG'!$F$3:$F$898,"PQC",'2D_LOG'!$E$3:$E$898,D9)</f>
        <v>0</v>
      </c>
      <c r="V9" s="58">
        <f>SUMIFS('2D_LOG'!$Z$3:$Z$898,'2D_LOG'!$F$3:$F$898,"PQC",'2D_LOG'!$E$3:$E$898,D9)</f>
        <v>0</v>
      </c>
      <c r="W9" s="58">
        <f>SUMIFS('2D_LOG'!$AA$3:$AA$898,'2D_LOG'!$F$3:$F$898,"PQC",'2D_LOG'!$E$3:$E$898,D9)</f>
        <v>0</v>
      </c>
      <c r="X9" s="58">
        <f>SUMIFS('2D_LOG'!$AB$3:$AB$898,'2D_LOG'!$F$3:$F$898,"PQC",'2D_LOG'!$E$3:$E$898,D9)</f>
        <v>0</v>
      </c>
      <c r="Y9" s="58">
        <f>SUMIFS('2D_LOG'!$AC$3:$AC$898,'2D_LOG'!$F$3:$F$898,"PQC",'2D_LOG'!$E$3:$E$898,D9)</f>
        <v>0</v>
      </c>
      <c r="Z9" s="58">
        <f>SUMIFS('2D_LOG'!$AD$3:$AD$898,'2D_LOG'!$F$3:$F$898,"PQC",'2D_LOG'!$E$3:$E$898,D9)</f>
        <v>0</v>
      </c>
      <c r="AA9" s="58">
        <f>SUMIFS('2D_LOG'!$AE$3:$AE$898,'2D_LOG'!$F$3:$F$898,"PQC",'2D_LOG'!$E$3:$E$898,D9)</f>
        <v>0</v>
      </c>
      <c r="AB9" s="58">
        <f>SUMIFS('2D_LOG'!$AF$3:$AF$898,'2D_LOG'!$F$3:$F$898,"PQC",'2D_LOG'!$E$3:$E$898,D9)</f>
        <v>0</v>
      </c>
      <c r="AC9" s="58">
        <f>SUMIFS('2D_LOG'!$AG$3:$AG$898,'2D_LOG'!$F$3:$F$898,"PQC",'2D_LOG'!$E$3:$E$898,D9)</f>
        <v>0</v>
      </c>
      <c r="AD9" s="58">
        <f>SUMIFS('2D_LOG'!$AH$3:$AH$898,'2D_LOG'!$F$3:$F$898,"PQC",'2D_LOG'!$E$3:$E$898,D9)</f>
        <v>0</v>
      </c>
      <c r="AE9" s="58">
        <f>SUMIFS('2D_LOG'!$AI$3:$AI$898,'2D_LOG'!$F$3:$F$898,"PQC",'2D_LOG'!$E$3:$E$898,D9)</f>
        <v>0</v>
      </c>
      <c r="AF9" s="58">
        <f>SUMIFS('2D_LOG'!$AJ$3:$AJ$898,'2D_LOG'!$F$3:$F$898,"PQC",'2D_LOG'!$E$3:$E$898,D9)</f>
        <v>0</v>
      </c>
      <c r="AG9" s="58">
        <f>SUMIFS('2D_LOG'!$AK$3:$AK$898,'2D_LOG'!$F$3:$F$898,"PQC",'2D_LOG'!$E$3:$E$898,D9)</f>
        <v>0</v>
      </c>
      <c r="AH9" s="58">
        <f>SUMIFS('2D_LOG'!$AL$3:$AL$898,'2D_LOG'!$F$3:$F$898,"PQC",'2D_LOG'!$E$3:$E$898,D9)</f>
        <v>0</v>
      </c>
      <c r="AI9" s="58">
        <f>SUMIFS('2D_LOG'!$AM$3:$AM$898,'2D_LOG'!$F$3:$F$898,"PQC",'2D_LOG'!$E$3:$E$898,D9)</f>
        <v>0</v>
      </c>
      <c r="AJ9" s="58">
        <f>SUMIFS('2D_LOG'!$AN$3:$AN$898,'2D_LOG'!$F$3:$F$898,"PQC",'2D_LOG'!$E$3:$E$898,D9)</f>
        <v>0</v>
      </c>
      <c r="AK9" s="58">
        <f>SUMIFS('2D_LOG'!$AO$3:$AO$898,'2D_LOG'!$F$3:$F$898,"PQC",'2D_LOG'!$E$3:$E$898,D9)</f>
        <v>0</v>
      </c>
      <c r="AL9" s="58">
        <f>SUMIFS('2D_LOG'!$AP$3:$AP$898,'2D_LOG'!$F$3:$F$898,"PQC",'2D_LOG'!$E$3:$E$898,D9)</f>
        <v>0</v>
      </c>
      <c r="AM9" s="58">
        <f>SUMIFS('2D_LOG'!$AQ$3:$AQ$898,'2D_LOG'!$F$3:$F$898,"PQC",'2D_LOG'!$E$3:$E$898,D9)</f>
        <v>0</v>
      </c>
      <c r="AN9" s="58">
        <f>SUMIFS('2D_LOG'!$AR$3:$AR$898,'2D_LOG'!$F$3:$F$898,"PQC",'2D_LOG'!$E$3:$E$898,D9)</f>
        <v>0</v>
      </c>
      <c r="AO9" s="58">
        <f>SUMIFS('2D_LOG'!$AS$3:$AS$898,'2D_LOG'!$F$3:$F$898,"PQC",'2D_LOG'!$E$3:$E$898,D9)</f>
        <v>0</v>
      </c>
      <c r="AP9" s="58">
        <f>SUMIFS('2D_LOG'!$AT$3:$AT$898,'2D_LOG'!$F$3:$F$898,"PQC",'2D_LOG'!$E$3:$E$898,D9)</f>
        <v>0</v>
      </c>
      <c r="AQ9" s="58">
        <f>SUMIFS('2D_LOG'!$AU$3:$AU$898,'2D_LOG'!$F$3:$F$898,"PQC",'2D_LOG'!$E$3:$E$898,D9)</f>
        <v>0</v>
      </c>
      <c r="AR9" s="58">
        <f>SUMIFS('2D_LOG'!$AV$3:$AV$898,'2D_LOG'!$F$3:$F$898,"PQC",'2D_LOG'!$E$3:$E$898,D9)</f>
        <v>0</v>
      </c>
      <c r="AS9" s="58">
        <f>SUMIFS('2D_LOG'!$AW$3:$AW$898,'2D_LOG'!$F$3:$F$898,"PQC",'2D_LOG'!$E$3:$E$898,D9)</f>
        <v>0</v>
      </c>
      <c r="AT9" s="58">
        <f>SUMIFS('2D_LOG'!$AX$3:$AX$898,'2D_LOG'!$F$3:$F$898,"PQC",'2D_LOG'!$E$3:$E$898,D9)</f>
        <v>0</v>
      </c>
      <c r="AU9" s="58">
        <f>SUMIFS('2D_LOG'!$AY$3:$AY$898,'2D_LOG'!$F$3:$F$898,"PQC",'2D_LOG'!$E$3:$E$898,D9)</f>
        <v>0</v>
      </c>
      <c r="AV9" s="58">
        <f>SUMIFS('2D_LOG'!$AZ$3:$AZ$898,'2D_LOG'!$F$3:$F$898,"PQC",'2D_LOG'!$E$3:$E$898,D9)</f>
        <v>0</v>
      </c>
      <c r="AW9" s="58">
        <f>SUMIFS('2D_LOG'!$BA$3:$BA$898,'2D_LOG'!$F$3:$F$898,"PQC",'2D_LOG'!$E$3:$E$898,D9)</f>
        <v>0</v>
      </c>
      <c r="AX9" s="58">
        <f>SUMIFS('2D_LOG'!$BB$3:$BB$898,'2D_LOG'!$F$3:$F$898,"PQC",'2D_LOG'!$E$3:$E$898,D9)</f>
        <v>0</v>
      </c>
      <c r="AY9" s="61">
        <f>SUMIFS('2D_LOG'!$BE$3:$BE$898,'2D_LOG'!$F$3:$F$898,"PQC",'2D_LOG'!$E$3:$E$898,D9)</f>
        <v>0</v>
      </c>
      <c r="AZ9" s="65">
        <f>SUMIFS('2D_LOG'!$BF$3:$BF$898,'2D_LOG'!$F$3:$F$898,"PQC",'2D_LOG'!$E$3:$E$898,D9)</f>
        <v>0</v>
      </c>
      <c r="BA9" s="60">
        <f t="shared" si="0"/>
        <v>0</v>
      </c>
      <c r="BB9" s="66" t="str">
        <f t="shared" si="1"/>
        <v xml:space="preserve"> </v>
      </c>
      <c r="BC9" s="400" t="str">
        <f t="shared" si="2"/>
        <v xml:space="preserve"> </v>
      </c>
    </row>
    <row r="10" spans="1:56" x14ac:dyDescent="0.2">
      <c r="A10" s="54">
        <v>8</v>
      </c>
      <c r="B10" s="51">
        <f>QC_Status!E8</f>
        <v>2913</v>
      </c>
      <c r="C10" s="135">
        <f>QC_Status!F8</f>
        <v>1</v>
      </c>
      <c r="D10" s="403">
        <f>Standards!B25</f>
        <v>8</v>
      </c>
      <c r="E10" s="401">
        <f>SUMIFS('2D_LOG'!$I$3:$I$898,'2D_LOG'!$F$3:$F$898,"PQC",'2D_LOG'!$E$3:$E$898,D10)</f>
        <v>0</v>
      </c>
      <c r="F10" s="58">
        <f>SUMIFS('2D_LOG'!$J$3:$J$898,'2D_LOG'!$F$3:$F$898,"PQC",'2D_LOG'!$E$3:$E$898,D10)</f>
        <v>0</v>
      </c>
      <c r="G10" s="58">
        <f>SUMIFS('2D_LOG'!$K$3:$K$898,'2D_LOG'!$F$3:$F$898,"PQC",'2D_LOG'!$E$3:$E$898,D10)</f>
        <v>0</v>
      </c>
      <c r="H10" s="58">
        <f>SUMIFS('2D_LOG'!$L$3:$L$898,'2D_LOG'!$F$3:$F$898,"PQC",'2D_LOG'!$E$3:$E$898,D10)</f>
        <v>0</v>
      </c>
      <c r="I10" s="58">
        <f>SUMIFS('2D_LOG'!$M$3:$M$898,'2D_LOG'!$F$3:$F$898,"PQC",'2D_LOG'!$E$3:$E$898,D10)</f>
        <v>0</v>
      </c>
      <c r="J10" s="58">
        <f>SUMIFS('2D_LOG'!$N$3:$N$898,'2D_LOG'!$F$3:$F$898,"PQC",'2D_LOG'!$E$3:$E$898,D10)</f>
        <v>0</v>
      </c>
      <c r="K10" s="58">
        <f>SUMIFS('2D_LOG'!$O$3:$O$898,'2D_LOG'!$F$3:$F$898,"PQC",'2D_LOG'!$E$3:$E$898,D10)</f>
        <v>0</v>
      </c>
      <c r="L10" s="58">
        <f>SUMIFS('2D_LOG'!$P$3:$P$898,'2D_LOG'!$F$3:$F$898,"PQC",'2D_LOG'!$E$3:$E$898,D10)</f>
        <v>0</v>
      </c>
      <c r="M10" s="58">
        <f>SUMIFS('2D_LOG'!$Q$3:$Q$898,'2D_LOG'!$F$3:$F$898,"PQC",'2D_LOG'!$E$3:$E$898,D10)</f>
        <v>0</v>
      </c>
      <c r="N10" s="58">
        <f>SUMIFS('2D_LOG'!$R$3:$R$898,'2D_LOG'!$F$3:$F$898,"PQC",'2D_LOG'!$E$3:$E$898,D10)</f>
        <v>0</v>
      </c>
      <c r="O10" s="58">
        <f>SUMIFS('2D_LOG'!$S$3:$S$898,'2D_LOG'!$F$3:$F$898,"PQC",'2D_LOG'!$E$3:$E$898,D10)</f>
        <v>0</v>
      </c>
      <c r="P10" s="58">
        <f>SUMIFS('2D_LOG'!$T$3:$T$898,'2D_LOG'!$F$3:$F$898,"PQC",'2D_LOG'!$E$3:$E$898,D10)</f>
        <v>0</v>
      </c>
      <c r="Q10" s="58">
        <f>SUMIFS('2D_LOG'!$U$3:$U$898,'2D_LOG'!$F$3:$F$898,"PQC",'2D_LOG'!$E$3:$E$898,D10)</f>
        <v>0</v>
      </c>
      <c r="R10" s="58">
        <f>SUMIFS('2D_LOG'!$V$3:$V$898,'2D_LOG'!$F$3:$F$898,"PQC",'2D_LOG'!$E$3:$E$898,D10)</f>
        <v>0</v>
      </c>
      <c r="S10" s="58">
        <f>SUMIFS('2D_LOG'!$W$3:$W$898,'2D_LOG'!$F$3:$F$898,"PQC",'2D_LOG'!$E$3:$E$898,D10)</f>
        <v>0</v>
      </c>
      <c r="T10" s="58">
        <f>SUMIFS('2D_LOG'!$X$3:$X$898,'2D_LOG'!$F$3:$F$898,"PQC",'2D_LOG'!$E$3:$E$898,D10)</f>
        <v>0</v>
      </c>
      <c r="U10" s="58">
        <f>SUMIFS('2D_LOG'!$Y$3:$Y$898,'2D_LOG'!$F$3:$F$898,"PQC",'2D_LOG'!$E$3:$E$898,D10)</f>
        <v>0</v>
      </c>
      <c r="V10" s="58">
        <f>SUMIFS('2D_LOG'!$Z$3:$Z$898,'2D_LOG'!$F$3:$F$898,"PQC",'2D_LOG'!$E$3:$E$898,D10)</f>
        <v>0</v>
      </c>
      <c r="W10" s="58">
        <f>SUMIFS('2D_LOG'!$AA$3:$AA$898,'2D_LOG'!$F$3:$F$898,"PQC",'2D_LOG'!$E$3:$E$898,D10)</f>
        <v>0</v>
      </c>
      <c r="X10" s="58">
        <f>SUMIFS('2D_LOG'!$AB$3:$AB$898,'2D_LOG'!$F$3:$F$898,"PQC",'2D_LOG'!$E$3:$E$898,D10)</f>
        <v>0</v>
      </c>
      <c r="Y10" s="58">
        <f>SUMIFS('2D_LOG'!$AC$3:$AC$898,'2D_LOG'!$F$3:$F$898,"PQC",'2D_LOG'!$E$3:$E$898,D10)</f>
        <v>0</v>
      </c>
      <c r="Z10" s="58">
        <f>SUMIFS('2D_LOG'!$AD$3:$AD$898,'2D_LOG'!$F$3:$F$898,"PQC",'2D_LOG'!$E$3:$E$898,D10)</f>
        <v>0</v>
      </c>
      <c r="AA10" s="58">
        <f>SUMIFS('2D_LOG'!$AE$3:$AE$898,'2D_LOG'!$F$3:$F$898,"PQC",'2D_LOG'!$E$3:$E$898,D10)</f>
        <v>0</v>
      </c>
      <c r="AB10" s="58">
        <f>SUMIFS('2D_LOG'!$AF$3:$AF$898,'2D_LOG'!$F$3:$F$898,"PQC",'2D_LOG'!$E$3:$E$898,D10)</f>
        <v>0</v>
      </c>
      <c r="AC10" s="58">
        <f>SUMIFS('2D_LOG'!$AG$3:$AG$898,'2D_LOG'!$F$3:$F$898,"PQC",'2D_LOG'!$E$3:$E$898,D10)</f>
        <v>0</v>
      </c>
      <c r="AD10" s="58">
        <f>SUMIFS('2D_LOG'!$AH$3:$AH$898,'2D_LOG'!$F$3:$F$898,"PQC",'2D_LOG'!$E$3:$E$898,D10)</f>
        <v>0</v>
      </c>
      <c r="AE10" s="58">
        <f>SUMIFS('2D_LOG'!$AI$3:$AI$898,'2D_LOG'!$F$3:$F$898,"PQC",'2D_LOG'!$E$3:$E$898,D10)</f>
        <v>0</v>
      </c>
      <c r="AF10" s="58">
        <f>SUMIFS('2D_LOG'!$AJ$3:$AJ$898,'2D_LOG'!$F$3:$F$898,"PQC",'2D_LOG'!$E$3:$E$898,D10)</f>
        <v>0</v>
      </c>
      <c r="AG10" s="58">
        <f>SUMIFS('2D_LOG'!$AK$3:$AK$898,'2D_LOG'!$F$3:$F$898,"PQC",'2D_LOG'!$E$3:$E$898,D10)</f>
        <v>0</v>
      </c>
      <c r="AH10" s="58">
        <f>SUMIFS('2D_LOG'!$AL$3:$AL$898,'2D_LOG'!$F$3:$F$898,"PQC",'2D_LOG'!$E$3:$E$898,D10)</f>
        <v>0</v>
      </c>
      <c r="AI10" s="58">
        <f>SUMIFS('2D_LOG'!$AM$3:$AM$898,'2D_LOG'!$F$3:$F$898,"PQC",'2D_LOG'!$E$3:$E$898,D10)</f>
        <v>0</v>
      </c>
      <c r="AJ10" s="58">
        <f>SUMIFS('2D_LOG'!$AN$3:$AN$898,'2D_LOG'!$F$3:$F$898,"PQC",'2D_LOG'!$E$3:$E$898,D10)</f>
        <v>0</v>
      </c>
      <c r="AK10" s="58">
        <f>SUMIFS('2D_LOG'!$AO$3:$AO$898,'2D_LOG'!$F$3:$F$898,"PQC",'2D_LOG'!$E$3:$E$898,D10)</f>
        <v>0</v>
      </c>
      <c r="AL10" s="58">
        <f>SUMIFS('2D_LOG'!$AP$3:$AP$898,'2D_LOG'!$F$3:$F$898,"PQC",'2D_LOG'!$E$3:$E$898,D10)</f>
        <v>0</v>
      </c>
      <c r="AM10" s="58">
        <f>SUMIFS('2D_LOG'!$AQ$3:$AQ$898,'2D_LOG'!$F$3:$F$898,"PQC",'2D_LOG'!$E$3:$E$898,D10)</f>
        <v>0</v>
      </c>
      <c r="AN10" s="58">
        <f>SUMIFS('2D_LOG'!$AR$3:$AR$898,'2D_LOG'!$F$3:$F$898,"PQC",'2D_LOG'!$E$3:$E$898,D10)</f>
        <v>0</v>
      </c>
      <c r="AO10" s="58">
        <f>SUMIFS('2D_LOG'!$AS$3:$AS$898,'2D_LOG'!$F$3:$F$898,"PQC",'2D_LOG'!$E$3:$E$898,D10)</f>
        <v>0</v>
      </c>
      <c r="AP10" s="58">
        <f>SUMIFS('2D_LOG'!$AT$3:$AT$898,'2D_LOG'!$F$3:$F$898,"PQC",'2D_LOG'!$E$3:$E$898,D10)</f>
        <v>0</v>
      </c>
      <c r="AQ10" s="58">
        <f>SUMIFS('2D_LOG'!$AU$3:$AU$898,'2D_LOG'!$F$3:$F$898,"PQC",'2D_LOG'!$E$3:$E$898,D10)</f>
        <v>0</v>
      </c>
      <c r="AR10" s="58">
        <f>SUMIFS('2D_LOG'!$AV$3:$AV$898,'2D_LOG'!$F$3:$F$898,"PQC",'2D_LOG'!$E$3:$E$898,D10)</f>
        <v>0</v>
      </c>
      <c r="AS10" s="58">
        <f>SUMIFS('2D_LOG'!$AW$3:$AW$898,'2D_LOG'!$F$3:$F$898,"PQC",'2D_LOG'!$E$3:$E$898,D10)</f>
        <v>0</v>
      </c>
      <c r="AT10" s="58">
        <f>SUMIFS('2D_LOG'!$AX$3:$AX$898,'2D_LOG'!$F$3:$F$898,"PQC",'2D_LOG'!$E$3:$E$898,D10)</f>
        <v>0</v>
      </c>
      <c r="AU10" s="58">
        <f>SUMIFS('2D_LOG'!$AY$3:$AY$898,'2D_LOG'!$F$3:$F$898,"PQC",'2D_LOG'!$E$3:$E$898,D10)</f>
        <v>0</v>
      </c>
      <c r="AV10" s="58">
        <f>SUMIFS('2D_LOG'!$AZ$3:$AZ$898,'2D_LOG'!$F$3:$F$898,"PQC",'2D_LOG'!$E$3:$E$898,D10)</f>
        <v>0</v>
      </c>
      <c r="AW10" s="58">
        <f>SUMIFS('2D_LOG'!$BA$3:$BA$898,'2D_LOG'!$F$3:$F$898,"PQC",'2D_LOG'!$E$3:$E$898,D10)</f>
        <v>0</v>
      </c>
      <c r="AX10" s="58">
        <f>SUMIFS('2D_LOG'!$BB$3:$BB$898,'2D_LOG'!$F$3:$F$898,"PQC",'2D_LOG'!$E$3:$E$898,D10)</f>
        <v>0</v>
      </c>
      <c r="AY10" s="61">
        <f>SUMIFS('2D_LOG'!$BE$3:$BE$898,'2D_LOG'!$F$3:$F$898,"PQC",'2D_LOG'!$E$3:$E$898,D10)</f>
        <v>0</v>
      </c>
      <c r="AZ10" s="65">
        <f>SUMIFS('2D_LOG'!$BF$3:$BF$898,'2D_LOG'!$F$3:$F$898,"PQC",'2D_LOG'!$E$3:$E$898,D10)</f>
        <v>0</v>
      </c>
      <c r="BA10" s="60">
        <f t="shared" si="0"/>
        <v>0</v>
      </c>
      <c r="BB10" s="66" t="str">
        <f t="shared" si="1"/>
        <v xml:space="preserve"> </v>
      </c>
      <c r="BC10" s="400" t="str">
        <f t="shared" si="2"/>
        <v xml:space="preserve"> </v>
      </c>
    </row>
    <row r="11" spans="1:56" x14ac:dyDescent="0.2">
      <c r="A11" s="54">
        <v>9</v>
      </c>
      <c r="B11" s="411">
        <f>QC_Status!E8</f>
        <v>2913</v>
      </c>
      <c r="C11" s="135">
        <f>QC_Status!F8</f>
        <v>1</v>
      </c>
      <c r="D11" s="403">
        <f>Standards!B26</f>
        <v>9</v>
      </c>
      <c r="E11" s="401">
        <f>SUMIFS('2D_LOG'!$I$3:$I$898,'2D_LOG'!$F$3:$F$898,"PQC",'2D_LOG'!$E$3:$E$898,D11)</f>
        <v>0</v>
      </c>
      <c r="F11" s="58">
        <f>SUMIFS('2D_LOG'!$J$3:$J$898,'2D_LOG'!$F$3:$F$898,"PQC",'2D_LOG'!$E$3:$E$898,D11)</f>
        <v>0</v>
      </c>
      <c r="G11" s="58">
        <f>SUMIFS('2D_LOG'!$K$3:$K$898,'2D_LOG'!$F$3:$F$898,"PQC",'2D_LOG'!$E$3:$E$898,D11)</f>
        <v>0</v>
      </c>
      <c r="H11" s="58">
        <f>SUMIFS('2D_LOG'!$L$3:$L$898,'2D_LOG'!$F$3:$F$898,"PQC",'2D_LOG'!$E$3:$E$898,D11)</f>
        <v>0</v>
      </c>
      <c r="I11" s="58">
        <f>SUMIFS('2D_LOG'!$M$3:$M$898,'2D_LOG'!$F$3:$F$898,"PQC",'2D_LOG'!$E$3:$E$898,D11)</f>
        <v>0</v>
      </c>
      <c r="J11" s="58">
        <f>SUMIFS('2D_LOG'!$N$3:$N$898,'2D_LOG'!$F$3:$F$898,"PQC",'2D_LOG'!$E$3:$E$898,D11)</f>
        <v>0</v>
      </c>
      <c r="K11" s="58">
        <f>SUMIFS('2D_LOG'!$O$3:$O$898,'2D_LOG'!$F$3:$F$898,"PQC",'2D_LOG'!$E$3:$E$898,D11)</f>
        <v>0</v>
      </c>
      <c r="L11" s="58">
        <f>SUMIFS('2D_LOG'!$P$3:$P$898,'2D_LOG'!$F$3:$F$898,"PQC",'2D_LOG'!$E$3:$E$898,D11)</f>
        <v>0</v>
      </c>
      <c r="M11" s="58">
        <f>SUMIFS('2D_LOG'!$Q$3:$Q$898,'2D_LOG'!$F$3:$F$898,"PQC",'2D_LOG'!$E$3:$E$898,D11)</f>
        <v>0</v>
      </c>
      <c r="N11" s="58">
        <f>SUMIFS('2D_LOG'!$R$3:$R$898,'2D_LOG'!$F$3:$F$898,"PQC",'2D_LOG'!$E$3:$E$898,D11)</f>
        <v>0</v>
      </c>
      <c r="O11" s="58">
        <f>SUMIFS('2D_LOG'!$S$3:$S$898,'2D_LOG'!$F$3:$F$898,"PQC",'2D_LOG'!$E$3:$E$898,D11)</f>
        <v>0</v>
      </c>
      <c r="P11" s="58">
        <f>SUMIFS('2D_LOG'!$T$3:$T$898,'2D_LOG'!$F$3:$F$898,"PQC",'2D_LOG'!$E$3:$E$898,D11)</f>
        <v>0</v>
      </c>
      <c r="Q11" s="58">
        <f>SUMIFS('2D_LOG'!$U$3:$U$898,'2D_LOG'!$F$3:$F$898,"PQC",'2D_LOG'!$E$3:$E$898,D11)</f>
        <v>0</v>
      </c>
      <c r="R11" s="58">
        <f>SUMIFS('2D_LOG'!$V$3:$V$898,'2D_LOG'!$F$3:$F$898,"PQC",'2D_LOG'!$E$3:$E$898,D11)</f>
        <v>0</v>
      </c>
      <c r="S11" s="58">
        <f>SUMIFS('2D_LOG'!$W$3:$W$898,'2D_LOG'!$F$3:$F$898,"PQC",'2D_LOG'!$E$3:$E$898,D11)</f>
        <v>0</v>
      </c>
      <c r="T11" s="58">
        <f>SUMIFS('2D_LOG'!$X$3:$X$898,'2D_LOG'!$F$3:$F$898,"PQC",'2D_LOG'!$E$3:$E$898,D11)</f>
        <v>0</v>
      </c>
      <c r="U11" s="58">
        <f>SUMIFS('2D_LOG'!$Y$3:$Y$898,'2D_LOG'!$F$3:$F$898,"PQC",'2D_LOG'!$E$3:$E$898,D11)</f>
        <v>0</v>
      </c>
      <c r="V11" s="58">
        <f>SUMIFS('2D_LOG'!$Z$3:$Z$898,'2D_LOG'!$F$3:$F$898,"PQC",'2D_LOG'!$E$3:$E$898,D11)</f>
        <v>0</v>
      </c>
      <c r="W11" s="58">
        <f>SUMIFS('2D_LOG'!$AA$3:$AA$898,'2D_LOG'!$F$3:$F$898,"PQC",'2D_LOG'!$E$3:$E$898,D11)</f>
        <v>0</v>
      </c>
      <c r="X11" s="58">
        <f>SUMIFS('2D_LOG'!$AB$3:$AB$898,'2D_LOG'!$F$3:$F$898,"PQC",'2D_LOG'!$E$3:$E$898,D11)</f>
        <v>0</v>
      </c>
      <c r="Y11" s="58">
        <f>SUMIFS('2D_LOG'!$AC$3:$AC$898,'2D_LOG'!$F$3:$F$898,"PQC",'2D_LOG'!$E$3:$E$898,D11)</f>
        <v>0</v>
      </c>
      <c r="Z11" s="58">
        <f>SUMIFS('2D_LOG'!$AD$3:$AD$898,'2D_LOG'!$F$3:$F$898,"PQC",'2D_LOG'!$E$3:$E$898,D11)</f>
        <v>0</v>
      </c>
      <c r="AA11" s="58">
        <f>SUMIFS('2D_LOG'!$AE$3:$AE$898,'2D_LOG'!$F$3:$F$898,"PQC",'2D_LOG'!$E$3:$E$898,D11)</f>
        <v>0</v>
      </c>
      <c r="AB11" s="58">
        <f>SUMIFS('2D_LOG'!$AF$3:$AF$898,'2D_LOG'!$F$3:$F$898,"PQC",'2D_LOG'!$E$3:$E$898,D11)</f>
        <v>0</v>
      </c>
      <c r="AC11" s="58">
        <f>SUMIFS('2D_LOG'!$AG$3:$AG$898,'2D_LOG'!$F$3:$F$898,"PQC",'2D_LOG'!$E$3:$E$898,D11)</f>
        <v>0</v>
      </c>
      <c r="AD11" s="58">
        <f>SUMIFS('2D_LOG'!$AH$3:$AH$898,'2D_LOG'!$F$3:$F$898,"PQC",'2D_LOG'!$E$3:$E$898,D11)</f>
        <v>0</v>
      </c>
      <c r="AE11" s="58">
        <f>SUMIFS('2D_LOG'!$AI$3:$AI$898,'2D_LOG'!$F$3:$F$898,"PQC",'2D_LOG'!$E$3:$E$898,D11)</f>
        <v>0</v>
      </c>
      <c r="AF11" s="58">
        <f>SUMIFS('2D_LOG'!$AJ$3:$AJ$898,'2D_LOG'!$F$3:$F$898,"PQC",'2D_LOG'!$E$3:$E$898,D11)</f>
        <v>0</v>
      </c>
      <c r="AG11" s="58">
        <f>SUMIFS('2D_LOG'!$AK$3:$AK$898,'2D_LOG'!$F$3:$F$898,"PQC",'2D_LOG'!$E$3:$E$898,D11)</f>
        <v>0</v>
      </c>
      <c r="AH11" s="58">
        <f>SUMIFS('2D_LOG'!$AL$3:$AL$898,'2D_LOG'!$F$3:$F$898,"PQC",'2D_LOG'!$E$3:$E$898,D11)</f>
        <v>0</v>
      </c>
      <c r="AI11" s="58">
        <f>SUMIFS('2D_LOG'!$AM$3:$AM$898,'2D_LOG'!$F$3:$F$898,"PQC",'2D_LOG'!$E$3:$E$898,D11)</f>
        <v>0</v>
      </c>
      <c r="AJ11" s="58">
        <f>SUMIFS('2D_LOG'!$AN$3:$AN$898,'2D_LOG'!$F$3:$F$898,"PQC",'2D_LOG'!$E$3:$E$898,D11)</f>
        <v>0</v>
      </c>
      <c r="AK11" s="58">
        <f>SUMIFS('2D_LOG'!$AO$3:$AO$898,'2D_LOG'!$F$3:$F$898,"PQC",'2D_LOG'!$E$3:$E$898,D11)</f>
        <v>0</v>
      </c>
      <c r="AL11" s="58">
        <f>SUMIFS('2D_LOG'!$AP$3:$AP$898,'2D_LOG'!$F$3:$F$898,"PQC",'2D_LOG'!$E$3:$E$898,D11)</f>
        <v>0</v>
      </c>
      <c r="AM11" s="58">
        <f>SUMIFS('2D_LOG'!$AQ$3:$AQ$898,'2D_LOG'!$F$3:$F$898,"PQC",'2D_LOG'!$E$3:$E$898,D11)</f>
        <v>0</v>
      </c>
      <c r="AN11" s="58">
        <f>SUMIFS('2D_LOG'!$AR$3:$AR$898,'2D_LOG'!$F$3:$F$898,"PQC",'2D_LOG'!$E$3:$E$898,D11)</f>
        <v>0</v>
      </c>
      <c r="AO11" s="58">
        <f>SUMIFS('2D_LOG'!$AS$3:$AS$898,'2D_LOG'!$F$3:$F$898,"PQC",'2D_LOG'!$E$3:$E$898,D11)</f>
        <v>0</v>
      </c>
      <c r="AP11" s="58">
        <f>SUMIFS('2D_LOG'!$AT$3:$AT$898,'2D_LOG'!$F$3:$F$898,"PQC",'2D_LOG'!$E$3:$E$898,D11)</f>
        <v>0</v>
      </c>
      <c r="AQ11" s="58">
        <f>SUMIFS('2D_LOG'!$AU$3:$AU$898,'2D_LOG'!$F$3:$F$898,"PQC",'2D_LOG'!$E$3:$E$898,D11)</f>
        <v>0</v>
      </c>
      <c r="AR11" s="58">
        <f>SUMIFS('2D_LOG'!$AV$3:$AV$898,'2D_LOG'!$F$3:$F$898,"PQC",'2D_LOG'!$E$3:$E$898,D11)</f>
        <v>0</v>
      </c>
      <c r="AS11" s="58">
        <f>SUMIFS('2D_LOG'!$AW$3:$AW$898,'2D_LOG'!$F$3:$F$898,"PQC",'2D_LOG'!$E$3:$E$898,D11)</f>
        <v>0</v>
      </c>
      <c r="AT11" s="58">
        <f>SUMIFS('2D_LOG'!$AX$3:$AX$898,'2D_LOG'!$F$3:$F$898,"PQC",'2D_LOG'!$E$3:$E$898,D11)</f>
        <v>0</v>
      </c>
      <c r="AU11" s="58">
        <f>SUMIFS('2D_LOG'!$AY$3:$AY$898,'2D_LOG'!$F$3:$F$898,"PQC",'2D_LOG'!$E$3:$E$898,D11)</f>
        <v>0</v>
      </c>
      <c r="AV11" s="58">
        <f>SUMIFS('2D_LOG'!$AZ$3:$AZ$898,'2D_LOG'!$F$3:$F$898,"PQC",'2D_LOG'!$E$3:$E$898,D11)</f>
        <v>0</v>
      </c>
      <c r="AW11" s="58">
        <f>SUMIFS('2D_LOG'!$BA$3:$BA$898,'2D_LOG'!$F$3:$F$898,"PQC",'2D_LOG'!$E$3:$E$898,D11)</f>
        <v>0</v>
      </c>
      <c r="AX11" s="58">
        <f>SUMIFS('2D_LOG'!$BB$3:$BB$898,'2D_LOG'!$F$3:$F$898,"PQC",'2D_LOG'!$E$3:$E$898,D11)</f>
        <v>0</v>
      </c>
      <c r="AY11" s="61">
        <f>SUMIFS('2D_LOG'!$BE$3:$BE$898,'2D_LOG'!$F$3:$F$898,"PQC",'2D_LOG'!$E$3:$E$898,D11)</f>
        <v>0</v>
      </c>
      <c r="AZ11" s="65">
        <f>SUMIFS('2D_LOG'!$BF$3:$BF$898,'2D_LOG'!$F$3:$F$898,"PQC",'2D_LOG'!$E$3:$E$898,D11)</f>
        <v>0</v>
      </c>
      <c r="BA11" s="60">
        <f>SUM(AY11:AZ11)</f>
        <v>0</v>
      </c>
      <c r="BB11" s="66" t="str">
        <f t="shared" ref="BB11:BB14" si="3">IF(BA11&gt;0,AY11/BA11," ")</f>
        <v xml:space="preserve"> </v>
      </c>
      <c r="BC11" s="400" t="str">
        <f t="shared" ref="BC11:BC14" si="4">IF(BA11&gt;0,AZ11/BA11," ")</f>
        <v xml:space="preserve"> </v>
      </c>
    </row>
    <row r="12" spans="1:56" x14ac:dyDescent="0.2">
      <c r="A12" s="54">
        <v>10</v>
      </c>
      <c r="B12" s="411">
        <f>QC_Status!E8</f>
        <v>2913</v>
      </c>
      <c r="C12" s="135">
        <f>QC_Status!F8</f>
        <v>1</v>
      </c>
      <c r="D12" s="403">
        <f>Standards!B27</f>
        <v>10</v>
      </c>
      <c r="E12" s="401">
        <f>SUMIFS('2D_LOG'!$I$3:$I$898,'2D_LOG'!$F$3:$F$898,"PQC",'2D_LOG'!$E$3:$E$898,D12)</f>
        <v>0</v>
      </c>
      <c r="F12" s="58">
        <f>SUMIFS('2D_LOG'!$J$3:$J$898,'2D_LOG'!$F$3:$F$898,"PQC",'2D_LOG'!$E$3:$E$898,D12)</f>
        <v>0</v>
      </c>
      <c r="G12" s="58">
        <f>SUMIFS('2D_LOG'!$K$3:$K$898,'2D_LOG'!$F$3:$F$898,"PQC",'2D_LOG'!$E$3:$E$898,D12)</f>
        <v>0</v>
      </c>
      <c r="H12" s="58">
        <f>SUMIFS('2D_LOG'!$L$3:$L$898,'2D_LOG'!$F$3:$F$898,"PQC",'2D_LOG'!$E$3:$E$898,D12)</f>
        <v>0</v>
      </c>
      <c r="I12" s="58">
        <f>SUMIFS('2D_LOG'!$M$3:$M$898,'2D_LOG'!$F$3:$F$898,"PQC",'2D_LOG'!$E$3:$E$898,D12)</f>
        <v>0</v>
      </c>
      <c r="J12" s="58">
        <f>SUMIFS('2D_LOG'!$N$3:$N$898,'2D_LOG'!$F$3:$F$898,"PQC",'2D_LOG'!$E$3:$E$898,D12)</f>
        <v>0</v>
      </c>
      <c r="K12" s="58">
        <f>SUMIFS('2D_LOG'!$O$3:$O$898,'2D_LOG'!$F$3:$F$898,"PQC",'2D_LOG'!$E$3:$E$898,D12)</f>
        <v>0</v>
      </c>
      <c r="L12" s="58">
        <f>SUMIFS('2D_LOG'!$P$3:$P$898,'2D_LOG'!$F$3:$F$898,"PQC",'2D_LOG'!$E$3:$E$898,D12)</f>
        <v>0</v>
      </c>
      <c r="M12" s="58">
        <f>SUMIFS('2D_LOG'!$Q$3:$Q$898,'2D_LOG'!$F$3:$F$898,"PQC",'2D_LOG'!$E$3:$E$898,D12)</f>
        <v>0</v>
      </c>
      <c r="N12" s="58">
        <f>SUMIFS('2D_LOG'!$R$3:$R$898,'2D_LOG'!$F$3:$F$898,"PQC",'2D_LOG'!$E$3:$E$898,D12)</f>
        <v>0</v>
      </c>
      <c r="O12" s="58">
        <f>SUMIFS('2D_LOG'!$S$3:$S$898,'2D_LOG'!$F$3:$F$898,"PQC",'2D_LOG'!$E$3:$E$898,D12)</f>
        <v>0</v>
      </c>
      <c r="P12" s="58">
        <f>SUMIFS('2D_LOG'!$T$3:$T$898,'2D_LOG'!$F$3:$F$898,"PQC",'2D_LOG'!$E$3:$E$898,D12)</f>
        <v>0</v>
      </c>
      <c r="Q12" s="58">
        <f>SUMIFS('2D_LOG'!$U$3:$U$898,'2D_LOG'!$F$3:$F$898,"PQC",'2D_LOG'!$E$3:$E$898,D12)</f>
        <v>0</v>
      </c>
      <c r="R12" s="58">
        <f>SUMIFS('2D_LOG'!$V$3:$V$898,'2D_LOG'!$F$3:$F$898,"PQC",'2D_LOG'!$E$3:$E$898,D12)</f>
        <v>0</v>
      </c>
      <c r="S12" s="58">
        <f>SUMIFS('2D_LOG'!$W$3:$W$898,'2D_LOG'!$F$3:$F$898,"PQC",'2D_LOG'!$E$3:$E$898,D12)</f>
        <v>0</v>
      </c>
      <c r="T12" s="58">
        <f>SUMIFS('2D_LOG'!$X$3:$X$898,'2D_LOG'!$F$3:$F$898,"PQC",'2D_LOG'!$E$3:$E$898,D12)</f>
        <v>0</v>
      </c>
      <c r="U12" s="58">
        <f>SUMIFS('2D_LOG'!$Y$3:$Y$898,'2D_LOG'!$F$3:$F$898,"PQC",'2D_LOG'!$E$3:$E$898,D12)</f>
        <v>0</v>
      </c>
      <c r="V12" s="58">
        <f>SUMIFS('2D_LOG'!$Z$3:$Z$898,'2D_LOG'!$F$3:$F$898,"PQC",'2D_LOG'!$E$3:$E$898,D12)</f>
        <v>0</v>
      </c>
      <c r="W12" s="58">
        <f>SUMIFS('2D_LOG'!$AA$3:$AA$898,'2D_LOG'!$F$3:$F$898,"PQC",'2D_LOG'!$E$3:$E$898,D12)</f>
        <v>0</v>
      </c>
      <c r="X12" s="58">
        <f>SUMIFS('2D_LOG'!$AB$3:$AB$898,'2D_LOG'!$F$3:$F$898,"PQC",'2D_LOG'!$E$3:$E$898,D12)</f>
        <v>0</v>
      </c>
      <c r="Y12" s="58">
        <f>SUMIFS('2D_LOG'!$AC$3:$AC$898,'2D_LOG'!$F$3:$F$898,"PQC",'2D_LOG'!$E$3:$E$898,D12)</f>
        <v>0</v>
      </c>
      <c r="Z12" s="58">
        <f>SUMIFS('2D_LOG'!$AD$3:$AD$898,'2D_LOG'!$F$3:$F$898,"PQC",'2D_LOG'!$E$3:$E$898,D12)</f>
        <v>0</v>
      </c>
      <c r="AA12" s="58">
        <f>SUMIFS('2D_LOG'!$AE$3:$AE$898,'2D_LOG'!$F$3:$F$898,"PQC",'2D_LOG'!$E$3:$E$898,D12)</f>
        <v>0</v>
      </c>
      <c r="AB12" s="58">
        <f>SUMIFS('2D_LOG'!$AF$3:$AF$898,'2D_LOG'!$F$3:$F$898,"PQC",'2D_LOG'!$E$3:$E$898,D12)</f>
        <v>0</v>
      </c>
      <c r="AC12" s="58">
        <f>SUMIFS('2D_LOG'!$AG$3:$AG$898,'2D_LOG'!$F$3:$F$898,"PQC",'2D_LOG'!$E$3:$E$898,D12)</f>
        <v>0</v>
      </c>
      <c r="AD12" s="58">
        <f>SUMIFS('2D_LOG'!$AH$3:$AH$898,'2D_LOG'!$F$3:$F$898,"PQC",'2D_LOG'!$E$3:$E$898,D12)</f>
        <v>0</v>
      </c>
      <c r="AE12" s="58">
        <f>SUMIFS('2D_LOG'!$AI$3:$AI$898,'2D_LOG'!$F$3:$F$898,"PQC",'2D_LOG'!$E$3:$E$898,D12)</f>
        <v>0</v>
      </c>
      <c r="AF12" s="58">
        <f>SUMIFS('2D_LOG'!$AJ$3:$AJ$898,'2D_LOG'!$F$3:$F$898,"PQC",'2D_LOG'!$E$3:$E$898,D12)</f>
        <v>0</v>
      </c>
      <c r="AG12" s="58">
        <f>SUMIFS('2D_LOG'!$AK$3:$AK$898,'2D_LOG'!$F$3:$F$898,"PQC",'2D_LOG'!$E$3:$E$898,D12)</f>
        <v>0</v>
      </c>
      <c r="AH12" s="58">
        <f>SUMIFS('2D_LOG'!$AL$3:$AL$898,'2D_LOG'!$F$3:$F$898,"PQC",'2D_LOG'!$E$3:$E$898,D12)</f>
        <v>0</v>
      </c>
      <c r="AI12" s="58">
        <f>SUMIFS('2D_LOG'!$AM$3:$AM$898,'2D_LOG'!$F$3:$F$898,"PQC",'2D_LOG'!$E$3:$E$898,D12)</f>
        <v>0</v>
      </c>
      <c r="AJ12" s="58">
        <f>SUMIFS('2D_LOG'!$AN$3:$AN$898,'2D_LOG'!$F$3:$F$898,"PQC",'2D_LOG'!$E$3:$E$898,D12)</f>
        <v>0</v>
      </c>
      <c r="AK12" s="58">
        <f>SUMIFS('2D_LOG'!$AO$3:$AO$898,'2D_LOG'!$F$3:$F$898,"PQC",'2D_LOG'!$E$3:$E$898,D12)</f>
        <v>0</v>
      </c>
      <c r="AL12" s="58">
        <f>SUMIFS('2D_LOG'!$AP$3:$AP$898,'2D_LOG'!$F$3:$F$898,"PQC",'2D_LOG'!$E$3:$E$898,D12)</f>
        <v>0</v>
      </c>
      <c r="AM12" s="58">
        <f>SUMIFS('2D_LOG'!$AQ$3:$AQ$898,'2D_LOG'!$F$3:$F$898,"PQC",'2D_LOG'!$E$3:$E$898,D12)</f>
        <v>0</v>
      </c>
      <c r="AN12" s="58">
        <f>SUMIFS('2D_LOG'!$AR$3:$AR$898,'2D_LOG'!$F$3:$F$898,"PQC",'2D_LOG'!$E$3:$E$898,D12)</f>
        <v>0</v>
      </c>
      <c r="AO12" s="58">
        <f>SUMIFS('2D_LOG'!$AS$3:$AS$898,'2D_LOG'!$F$3:$F$898,"PQC",'2D_LOG'!$E$3:$E$898,D12)</f>
        <v>0</v>
      </c>
      <c r="AP12" s="58">
        <f>SUMIFS('2D_LOG'!$AT$3:$AT$898,'2D_LOG'!$F$3:$F$898,"PQC",'2D_LOG'!$E$3:$E$898,D12)</f>
        <v>0</v>
      </c>
      <c r="AQ12" s="58">
        <f>SUMIFS('2D_LOG'!$AU$3:$AU$898,'2D_LOG'!$F$3:$F$898,"PQC",'2D_LOG'!$E$3:$E$898,D12)</f>
        <v>0</v>
      </c>
      <c r="AR12" s="58">
        <f>SUMIFS('2D_LOG'!$AV$3:$AV$898,'2D_LOG'!$F$3:$F$898,"PQC",'2D_LOG'!$E$3:$E$898,D12)</f>
        <v>0</v>
      </c>
      <c r="AS12" s="58">
        <f>SUMIFS('2D_LOG'!$AW$3:$AW$898,'2D_LOG'!$F$3:$F$898,"PQC",'2D_LOG'!$E$3:$E$898,D12)</f>
        <v>0</v>
      </c>
      <c r="AT12" s="58">
        <f>SUMIFS('2D_LOG'!$AX$3:$AX$898,'2D_LOG'!$F$3:$F$898,"PQC",'2D_LOG'!$E$3:$E$898,D12)</f>
        <v>0</v>
      </c>
      <c r="AU12" s="58">
        <f>SUMIFS('2D_LOG'!$AY$3:$AY$898,'2D_LOG'!$F$3:$F$898,"PQC",'2D_LOG'!$E$3:$E$898,D12)</f>
        <v>0</v>
      </c>
      <c r="AV12" s="58">
        <f>SUMIFS('2D_LOG'!$AZ$3:$AZ$898,'2D_LOG'!$F$3:$F$898,"PQC",'2D_LOG'!$E$3:$E$898,D12)</f>
        <v>0</v>
      </c>
      <c r="AW12" s="58">
        <f>SUMIFS('2D_LOG'!$BA$3:$BA$898,'2D_LOG'!$F$3:$F$898,"PQC",'2D_LOG'!$E$3:$E$898,D12)</f>
        <v>0</v>
      </c>
      <c r="AX12" s="58">
        <f>SUMIFS('2D_LOG'!$BB$3:$BB$898,'2D_LOG'!$F$3:$F$898,"PQC",'2D_LOG'!$E$3:$E$898,D12)</f>
        <v>0</v>
      </c>
      <c r="AY12" s="61">
        <f>SUMIFS('2D_LOG'!$BE$3:$BE$898,'2D_LOG'!$F$3:$F$898,"PQC",'2D_LOG'!$E$3:$E$898,D12)</f>
        <v>0</v>
      </c>
      <c r="AZ12" s="65">
        <f>SUMIFS('2D_LOG'!$BF$3:$BF$898,'2D_LOG'!$F$3:$F$898,"PQC",'2D_LOG'!$E$3:$E$898,D12)</f>
        <v>0</v>
      </c>
      <c r="BA12" s="60">
        <f t="shared" ref="BA12:BA14" si="5">SUM(AY12:AZ12)</f>
        <v>0</v>
      </c>
      <c r="BB12" s="66" t="str">
        <f t="shared" si="3"/>
        <v xml:space="preserve"> </v>
      </c>
      <c r="BC12" s="400" t="str">
        <f t="shared" si="4"/>
        <v xml:space="preserve"> </v>
      </c>
    </row>
    <row r="13" spans="1:56" x14ac:dyDescent="0.2">
      <c r="A13" s="54">
        <v>11</v>
      </c>
      <c r="B13" s="411">
        <f>QC_Status!E8</f>
        <v>2913</v>
      </c>
      <c r="C13" s="135">
        <f>QC_Status!F8</f>
        <v>1</v>
      </c>
      <c r="D13" s="403">
        <f>Standards!B28</f>
        <v>11</v>
      </c>
      <c r="E13" s="401">
        <f>SUMIFS('2D_LOG'!$I$3:$I$898,'2D_LOG'!$F$3:$F$898,"PQC",'2D_LOG'!$E$3:$E$898,D13)</f>
        <v>0</v>
      </c>
      <c r="F13" s="58">
        <f>SUMIFS('2D_LOG'!$J$3:$J$898,'2D_LOG'!$F$3:$F$898,"PQC",'2D_LOG'!$E$3:$E$898,D13)</f>
        <v>0</v>
      </c>
      <c r="G13" s="58">
        <f>SUMIFS('2D_LOG'!$K$3:$K$898,'2D_LOG'!$F$3:$F$898,"PQC",'2D_LOG'!$E$3:$E$898,D13)</f>
        <v>0</v>
      </c>
      <c r="H13" s="58">
        <f>SUMIFS('2D_LOG'!$L$3:$L$898,'2D_LOG'!$F$3:$F$898,"PQC",'2D_LOG'!$E$3:$E$898,D13)</f>
        <v>0</v>
      </c>
      <c r="I13" s="58">
        <f>SUMIFS('2D_LOG'!$M$3:$M$898,'2D_LOG'!$F$3:$F$898,"PQC",'2D_LOG'!$E$3:$E$898,D13)</f>
        <v>0</v>
      </c>
      <c r="J13" s="58">
        <f>SUMIFS('2D_LOG'!$N$3:$N$898,'2D_LOG'!$F$3:$F$898,"PQC",'2D_LOG'!$E$3:$E$898,D13)</f>
        <v>0</v>
      </c>
      <c r="K13" s="58">
        <f>SUMIFS('2D_LOG'!$O$3:$O$898,'2D_LOG'!$F$3:$F$898,"PQC",'2D_LOG'!$E$3:$E$898,D13)</f>
        <v>0</v>
      </c>
      <c r="L13" s="58">
        <f>SUMIFS('2D_LOG'!$P$3:$P$898,'2D_LOG'!$F$3:$F$898,"PQC",'2D_LOG'!$E$3:$E$898,D13)</f>
        <v>0</v>
      </c>
      <c r="M13" s="58">
        <f>SUMIFS('2D_LOG'!$Q$3:$Q$898,'2D_LOG'!$F$3:$F$898,"PQC",'2D_LOG'!$E$3:$E$898,D13)</f>
        <v>0</v>
      </c>
      <c r="N13" s="58">
        <f>SUMIFS('2D_LOG'!$R$3:$R$898,'2D_LOG'!$F$3:$F$898,"PQC",'2D_LOG'!$E$3:$E$898,D13)</f>
        <v>0</v>
      </c>
      <c r="O13" s="58">
        <f>SUMIFS('2D_LOG'!$S$3:$S$898,'2D_LOG'!$F$3:$F$898,"PQC",'2D_LOG'!$E$3:$E$898,D13)</f>
        <v>0</v>
      </c>
      <c r="P13" s="58">
        <f>SUMIFS('2D_LOG'!$T$3:$T$898,'2D_LOG'!$F$3:$F$898,"PQC",'2D_LOG'!$E$3:$E$898,D13)</f>
        <v>0</v>
      </c>
      <c r="Q13" s="58">
        <f>SUMIFS('2D_LOG'!$U$3:$U$898,'2D_LOG'!$F$3:$F$898,"PQC",'2D_LOG'!$E$3:$E$898,D13)</f>
        <v>0</v>
      </c>
      <c r="R13" s="58">
        <f>SUMIFS('2D_LOG'!$V$3:$V$898,'2D_LOG'!$F$3:$F$898,"PQC",'2D_LOG'!$E$3:$E$898,D13)</f>
        <v>0</v>
      </c>
      <c r="S13" s="58">
        <f>SUMIFS('2D_LOG'!$W$3:$W$898,'2D_LOG'!$F$3:$F$898,"PQC",'2D_LOG'!$E$3:$E$898,D13)</f>
        <v>0</v>
      </c>
      <c r="T13" s="58">
        <f>SUMIFS('2D_LOG'!$X$3:$X$898,'2D_LOG'!$F$3:$F$898,"PQC",'2D_LOG'!$E$3:$E$898,D13)</f>
        <v>0</v>
      </c>
      <c r="U13" s="58">
        <f>SUMIFS('2D_LOG'!$Y$3:$Y$898,'2D_LOG'!$F$3:$F$898,"PQC",'2D_LOG'!$E$3:$E$898,D13)</f>
        <v>0</v>
      </c>
      <c r="V13" s="58">
        <f>SUMIFS('2D_LOG'!$Z$3:$Z$898,'2D_LOG'!$F$3:$F$898,"PQC",'2D_LOG'!$E$3:$E$898,D13)</f>
        <v>0</v>
      </c>
      <c r="W13" s="58">
        <f>SUMIFS('2D_LOG'!$AA$3:$AA$898,'2D_LOG'!$F$3:$F$898,"PQC",'2D_LOG'!$E$3:$E$898,D13)</f>
        <v>0</v>
      </c>
      <c r="X13" s="58">
        <f>SUMIFS('2D_LOG'!$AB$3:$AB$898,'2D_LOG'!$F$3:$F$898,"PQC",'2D_LOG'!$E$3:$E$898,D13)</f>
        <v>0</v>
      </c>
      <c r="Y13" s="58">
        <f>SUMIFS('2D_LOG'!$AC$3:$AC$898,'2D_LOG'!$F$3:$F$898,"PQC",'2D_LOG'!$E$3:$E$898,D13)</f>
        <v>0</v>
      </c>
      <c r="Z13" s="58">
        <f>SUMIFS('2D_LOG'!$AD$3:$AD$898,'2D_LOG'!$F$3:$F$898,"PQC",'2D_LOG'!$E$3:$E$898,D13)</f>
        <v>0</v>
      </c>
      <c r="AA13" s="58">
        <f>SUMIFS('2D_LOG'!$AE$3:$AE$898,'2D_LOG'!$F$3:$F$898,"PQC",'2D_LOG'!$E$3:$E$898,D13)</f>
        <v>0</v>
      </c>
      <c r="AB13" s="58">
        <f>SUMIFS('2D_LOG'!$AF$3:$AF$898,'2D_LOG'!$F$3:$F$898,"PQC",'2D_LOG'!$E$3:$E$898,D13)</f>
        <v>0</v>
      </c>
      <c r="AC13" s="58">
        <f>SUMIFS('2D_LOG'!$AG$3:$AG$898,'2D_LOG'!$F$3:$F$898,"PQC",'2D_LOG'!$E$3:$E$898,D13)</f>
        <v>0</v>
      </c>
      <c r="AD13" s="58">
        <f>SUMIFS('2D_LOG'!$AH$3:$AH$898,'2D_LOG'!$F$3:$F$898,"PQC",'2D_LOG'!$E$3:$E$898,D13)</f>
        <v>0</v>
      </c>
      <c r="AE13" s="58">
        <f>SUMIFS('2D_LOG'!$AI$3:$AI$898,'2D_LOG'!$F$3:$F$898,"PQC",'2D_LOG'!$E$3:$E$898,D13)</f>
        <v>0</v>
      </c>
      <c r="AF13" s="58">
        <f>SUMIFS('2D_LOG'!$AJ$3:$AJ$898,'2D_LOG'!$F$3:$F$898,"PQC",'2D_LOG'!$E$3:$E$898,D13)</f>
        <v>0</v>
      </c>
      <c r="AG13" s="58">
        <f>SUMIFS('2D_LOG'!$AK$3:$AK$898,'2D_LOG'!$F$3:$F$898,"PQC",'2D_LOG'!$E$3:$E$898,D13)</f>
        <v>0</v>
      </c>
      <c r="AH13" s="58">
        <f>SUMIFS('2D_LOG'!$AL$3:$AL$898,'2D_LOG'!$F$3:$F$898,"PQC",'2D_LOG'!$E$3:$E$898,D13)</f>
        <v>0</v>
      </c>
      <c r="AI13" s="58">
        <f>SUMIFS('2D_LOG'!$AM$3:$AM$898,'2D_LOG'!$F$3:$F$898,"PQC",'2D_LOG'!$E$3:$E$898,D13)</f>
        <v>0</v>
      </c>
      <c r="AJ13" s="58">
        <f>SUMIFS('2D_LOG'!$AN$3:$AN$898,'2D_LOG'!$F$3:$F$898,"PQC",'2D_LOG'!$E$3:$E$898,D13)</f>
        <v>0</v>
      </c>
      <c r="AK13" s="58">
        <f>SUMIFS('2D_LOG'!$AO$3:$AO$898,'2D_LOG'!$F$3:$F$898,"PQC",'2D_LOG'!$E$3:$E$898,D13)</f>
        <v>0</v>
      </c>
      <c r="AL13" s="58">
        <f>SUMIFS('2D_LOG'!$AP$3:$AP$898,'2D_LOG'!$F$3:$F$898,"PQC",'2D_LOG'!$E$3:$E$898,D13)</f>
        <v>0</v>
      </c>
      <c r="AM13" s="58">
        <f>SUMIFS('2D_LOG'!$AQ$3:$AQ$898,'2D_LOG'!$F$3:$F$898,"PQC",'2D_LOG'!$E$3:$E$898,D13)</f>
        <v>0</v>
      </c>
      <c r="AN13" s="58">
        <f>SUMIFS('2D_LOG'!$AR$3:$AR$898,'2D_LOG'!$F$3:$F$898,"PQC",'2D_LOG'!$E$3:$E$898,D13)</f>
        <v>0</v>
      </c>
      <c r="AO13" s="58">
        <f>SUMIFS('2D_LOG'!$AS$3:$AS$898,'2D_LOG'!$F$3:$F$898,"PQC",'2D_LOG'!$E$3:$E$898,D13)</f>
        <v>0</v>
      </c>
      <c r="AP13" s="58">
        <f>SUMIFS('2D_LOG'!$AT$3:$AT$898,'2D_LOG'!$F$3:$F$898,"PQC",'2D_LOG'!$E$3:$E$898,D13)</f>
        <v>0</v>
      </c>
      <c r="AQ13" s="58">
        <f>SUMIFS('2D_LOG'!$AU$3:$AU$898,'2D_LOG'!$F$3:$F$898,"PQC",'2D_LOG'!$E$3:$E$898,D13)</f>
        <v>0</v>
      </c>
      <c r="AR13" s="58">
        <f>SUMIFS('2D_LOG'!$AV$3:$AV$898,'2D_LOG'!$F$3:$F$898,"PQC",'2D_LOG'!$E$3:$E$898,D13)</f>
        <v>0</v>
      </c>
      <c r="AS13" s="58">
        <f>SUMIFS('2D_LOG'!$AW$3:$AW$898,'2D_LOG'!$F$3:$F$898,"PQC",'2D_LOG'!$E$3:$E$898,D13)</f>
        <v>0</v>
      </c>
      <c r="AT13" s="58">
        <f>SUMIFS('2D_LOG'!$AX$3:$AX$898,'2D_LOG'!$F$3:$F$898,"PQC",'2D_LOG'!$E$3:$E$898,D13)</f>
        <v>0</v>
      </c>
      <c r="AU13" s="58">
        <f>SUMIFS('2D_LOG'!$AY$3:$AY$898,'2D_LOG'!$F$3:$F$898,"PQC",'2D_LOG'!$E$3:$E$898,D13)</f>
        <v>0</v>
      </c>
      <c r="AV13" s="58">
        <f>SUMIFS('2D_LOG'!$AZ$3:$AZ$898,'2D_LOG'!$F$3:$F$898,"PQC",'2D_LOG'!$E$3:$E$898,D13)</f>
        <v>0</v>
      </c>
      <c r="AW13" s="58">
        <f>SUMIFS('2D_LOG'!$BA$3:$BA$898,'2D_LOG'!$F$3:$F$898,"PQC",'2D_LOG'!$E$3:$E$898,D13)</f>
        <v>0</v>
      </c>
      <c r="AX13" s="58">
        <f>SUMIFS('2D_LOG'!$BB$3:$BB$898,'2D_LOG'!$F$3:$F$898,"PQC",'2D_LOG'!$E$3:$E$898,D13)</f>
        <v>0</v>
      </c>
      <c r="AY13" s="61">
        <f>SUMIFS('2D_LOG'!$BE$3:$BE$898,'2D_LOG'!$F$3:$F$898,"PQC",'2D_LOG'!$E$3:$E$898,D13)</f>
        <v>0</v>
      </c>
      <c r="AZ13" s="65">
        <f>SUMIFS('2D_LOG'!$BF$3:$BF$898,'2D_LOG'!$F$3:$F$898,"PQC",'2D_LOG'!$E$3:$E$898,D13)</f>
        <v>0</v>
      </c>
      <c r="BA13" s="60">
        <f t="shared" si="5"/>
        <v>0</v>
      </c>
      <c r="BB13" s="66" t="str">
        <f t="shared" si="3"/>
        <v xml:space="preserve"> </v>
      </c>
      <c r="BC13" s="400" t="str">
        <f t="shared" si="4"/>
        <v xml:space="preserve"> </v>
      </c>
    </row>
    <row r="14" spans="1:56" ht="13.5" thickBot="1" x14ac:dyDescent="0.25">
      <c r="A14" s="55">
        <v>12</v>
      </c>
      <c r="B14" s="412">
        <f>QC_Status!E8</f>
        <v>2913</v>
      </c>
      <c r="C14" s="137">
        <f>QC_Status!F8</f>
        <v>1</v>
      </c>
      <c r="D14" s="405">
        <f>Standards!B29</f>
        <v>12</v>
      </c>
      <c r="E14" s="406">
        <f>SUMIFS('2D_LOG'!$I$3:$I$898,'2D_LOG'!$F$3:$F$898,"PQC",'2D_LOG'!$E$3:$E$898,D14)</f>
        <v>0</v>
      </c>
      <c r="F14" s="391">
        <f>SUMIFS('2D_LOG'!$J$3:$J$898,'2D_LOG'!$F$3:$F$898,"PQC",'2D_LOG'!$E$3:$E$898,D14)</f>
        <v>0</v>
      </c>
      <c r="G14" s="391">
        <f>SUMIFS('2D_LOG'!$K$3:$K$898,'2D_LOG'!$F$3:$F$898,"PQC",'2D_LOG'!$E$3:$E$898,D14)</f>
        <v>0</v>
      </c>
      <c r="H14" s="391">
        <f>SUMIFS('2D_LOG'!$L$3:$L$898,'2D_LOG'!$F$3:$F$898,"PQC",'2D_LOG'!$E$3:$E$898,D14)</f>
        <v>0</v>
      </c>
      <c r="I14" s="391">
        <f>SUMIFS('2D_LOG'!$M$3:$M$898,'2D_LOG'!$F$3:$F$898,"PQC",'2D_LOG'!$E$3:$E$898,D14)</f>
        <v>0</v>
      </c>
      <c r="J14" s="391">
        <f>SUMIFS('2D_LOG'!$N$3:$N$898,'2D_LOG'!$F$3:$F$898,"PQC",'2D_LOG'!$E$3:$E$898,D14)</f>
        <v>0</v>
      </c>
      <c r="K14" s="391">
        <f>SUMIFS('2D_LOG'!$O$3:$O$898,'2D_LOG'!$F$3:$F$898,"PQC",'2D_LOG'!$E$3:$E$898,D14)</f>
        <v>0</v>
      </c>
      <c r="L14" s="391">
        <f>SUMIFS('2D_LOG'!$P$3:$P$898,'2D_LOG'!$F$3:$F$898,"PQC",'2D_LOG'!$E$3:$E$898,D14)</f>
        <v>0</v>
      </c>
      <c r="M14" s="391">
        <f>SUMIFS('2D_LOG'!$Q$3:$Q$898,'2D_LOG'!$F$3:$F$898,"PQC",'2D_LOG'!$E$3:$E$898,D14)</f>
        <v>0</v>
      </c>
      <c r="N14" s="391">
        <f>SUMIFS('2D_LOG'!$R$3:$R$898,'2D_LOG'!$F$3:$F$898,"PQC",'2D_LOG'!$E$3:$E$898,D14)</f>
        <v>0</v>
      </c>
      <c r="O14" s="391">
        <f>SUMIFS('2D_LOG'!$S$3:$S$898,'2D_LOG'!$F$3:$F$898,"PQC",'2D_LOG'!$E$3:$E$898,D14)</f>
        <v>0</v>
      </c>
      <c r="P14" s="391">
        <f>SUMIFS('2D_LOG'!$T$3:$T$898,'2D_LOG'!$F$3:$F$898,"PQC",'2D_LOG'!$E$3:$E$898,D14)</f>
        <v>0</v>
      </c>
      <c r="Q14" s="391">
        <f>SUMIFS('2D_LOG'!$U$3:$U$898,'2D_LOG'!$F$3:$F$898,"PQC",'2D_LOG'!$E$3:$E$898,D14)</f>
        <v>0</v>
      </c>
      <c r="R14" s="391">
        <f>SUMIFS('2D_LOG'!$V$3:$V$898,'2D_LOG'!$F$3:$F$898,"PQC",'2D_LOG'!$E$3:$E$898,D14)</f>
        <v>0</v>
      </c>
      <c r="S14" s="391">
        <f>SUMIFS('2D_LOG'!$W$3:$W$898,'2D_LOG'!$F$3:$F$898,"PQC",'2D_LOG'!$E$3:$E$898,D14)</f>
        <v>0</v>
      </c>
      <c r="T14" s="391">
        <f>SUMIFS('2D_LOG'!$X$3:$X$898,'2D_LOG'!$F$3:$F$898,"PQC",'2D_LOG'!$E$3:$E$898,D14)</f>
        <v>0</v>
      </c>
      <c r="U14" s="391">
        <f>SUMIFS('2D_LOG'!$Y$3:$Y$898,'2D_LOG'!$F$3:$F$898,"PQC",'2D_LOG'!$E$3:$E$898,D14)</f>
        <v>0</v>
      </c>
      <c r="V14" s="391">
        <f>SUMIFS('2D_LOG'!$Z$3:$Z$898,'2D_LOG'!$F$3:$F$898,"PQC",'2D_LOG'!$E$3:$E$898,D14)</f>
        <v>0</v>
      </c>
      <c r="W14" s="391">
        <f>SUMIFS('2D_LOG'!$AA$3:$AA$898,'2D_LOG'!$F$3:$F$898,"PQC",'2D_LOG'!$E$3:$E$898,D14)</f>
        <v>0</v>
      </c>
      <c r="X14" s="391">
        <f>SUMIFS('2D_LOG'!$AB$3:$AB$898,'2D_LOG'!$F$3:$F$898,"PQC",'2D_LOG'!$E$3:$E$898,D14)</f>
        <v>0</v>
      </c>
      <c r="Y14" s="391">
        <f>SUMIFS('2D_LOG'!$AC$3:$AC$898,'2D_LOG'!$F$3:$F$898,"PQC",'2D_LOG'!$E$3:$E$898,D14)</f>
        <v>0</v>
      </c>
      <c r="Z14" s="391">
        <f>SUMIFS('2D_LOG'!$AD$3:$AD$898,'2D_LOG'!$F$3:$F$898,"PQC",'2D_LOG'!$E$3:$E$898,D14)</f>
        <v>0</v>
      </c>
      <c r="AA14" s="391">
        <f>SUMIFS('2D_LOG'!$AE$3:$AE$898,'2D_LOG'!$F$3:$F$898,"PQC",'2D_LOG'!$E$3:$E$898,D14)</f>
        <v>0</v>
      </c>
      <c r="AB14" s="391">
        <f>SUMIFS('2D_LOG'!$AF$3:$AF$898,'2D_LOG'!$F$3:$F$898,"PQC",'2D_LOG'!$E$3:$E$898,D14)</f>
        <v>0</v>
      </c>
      <c r="AC14" s="391">
        <f>SUMIFS('2D_LOG'!$AG$3:$AG$898,'2D_LOG'!$F$3:$F$898,"PQC",'2D_LOG'!$E$3:$E$898,D14)</f>
        <v>0</v>
      </c>
      <c r="AD14" s="391">
        <f>SUMIFS('2D_LOG'!$AH$3:$AH$898,'2D_LOG'!$F$3:$F$898,"PQC",'2D_LOG'!$E$3:$E$898,D14)</f>
        <v>0</v>
      </c>
      <c r="AE14" s="391">
        <f>SUMIFS('2D_LOG'!$AI$3:$AI$898,'2D_LOG'!$F$3:$F$898,"PQC",'2D_LOG'!$E$3:$E$898,D14)</f>
        <v>0</v>
      </c>
      <c r="AF14" s="391">
        <f>SUMIFS('2D_LOG'!$AJ$3:$AJ$898,'2D_LOG'!$F$3:$F$898,"PQC",'2D_LOG'!$E$3:$E$898,D14)</f>
        <v>0</v>
      </c>
      <c r="AG14" s="391">
        <f>SUMIFS('2D_LOG'!$AK$3:$AK$898,'2D_LOG'!$F$3:$F$898,"PQC",'2D_LOG'!$E$3:$E$898,D14)</f>
        <v>0</v>
      </c>
      <c r="AH14" s="391">
        <f>SUMIFS('2D_LOG'!$AL$3:$AL$898,'2D_LOG'!$F$3:$F$898,"PQC",'2D_LOG'!$E$3:$E$898,D14)</f>
        <v>0</v>
      </c>
      <c r="AI14" s="391">
        <f>SUMIFS('2D_LOG'!$AM$3:$AM$898,'2D_LOG'!$F$3:$F$898,"PQC",'2D_LOG'!$E$3:$E$898,D14)</f>
        <v>0</v>
      </c>
      <c r="AJ14" s="391">
        <f>SUMIFS('2D_LOG'!$AN$3:$AN$898,'2D_LOG'!$F$3:$F$898,"PQC",'2D_LOG'!$E$3:$E$898,D14)</f>
        <v>0</v>
      </c>
      <c r="AK14" s="391">
        <f>SUMIFS('2D_LOG'!$AO$3:$AO$898,'2D_LOG'!$F$3:$F$898,"PQC",'2D_LOG'!$E$3:$E$898,D14)</f>
        <v>0</v>
      </c>
      <c r="AL14" s="391">
        <f>SUMIFS('2D_LOG'!$AP$3:$AP$898,'2D_LOG'!$F$3:$F$898,"PQC",'2D_LOG'!$E$3:$E$898,D14)</f>
        <v>0</v>
      </c>
      <c r="AM14" s="391">
        <f>SUMIFS('2D_LOG'!$AQ$3:$AQ$898,'2D_LOG'!$F$3:$F$898,"PQC",'2D_LOG'!$E$3:$E$898,D14)</f>
        <v>0</v>
      </c>
      <c r="AN14" s="391">
        <f>SUMIFS('2D_LOG'!$AR$3:$AR$898,'2D_LOG'!$F$3:$F$898,"PQC",'2D_LOG'!$E$3:$E$898,D14)</f>
        <v>0</v>
      </c>
      <c r="AO14" s="391">
        <f>SUMIFS('2D_LOG'!$AS$3:$AS$898,'2D_LOG'!$F$3:$F$898,"PQC",'2D_LOG'!$E$3:$E$898,D14)</f>
        <v>0</v>
      </c>
      <c r="AP14" s="391">
        <f>SUMIFS('2D_LOG'!$AT$3:$AT$898,'2D_LOG'!$F$3:$F$898,"PQC",'2D_LOG'!$E$3:$E$898,D14)</f>
        <v>0</v>
      </c>
      <c r="AQ14" s="391">
        <f>SUMIFS('2D_LOG'!$AU$3:$AU$898,'2D_LOG'!$F$3:$F$898,"PQC",'2D_LOG'!$E$3:$E$898,D14)</f>
        <v>0</v>
      </c>
      <c r="AR14" s="391">
        <f>SUMIFS('2D_LOG'!$AV$3:$AV$898,'2D_LOG'!$F$3:$F$898,"PQC",'2D_LOG'!$E$3:$E$898,D14)</f>
        <v>0</v>
      </c>
      <c r="AS14" s="391">
        <f>SUMIFS('2D_LOG'!$AW$3:$AW$898,'2D_LOG'!$F$3:$F$898,"PQC",'2D_LOG'!$E$3:$E$898,D14)</f>
        <v>0</v>
      </c>
      <c r="AT14" s="391">
        <f>SUMIFS('2D_LOG'!$AX$3:$AX$898,'2D_LOG'!$F$3:$F$898,"PQC",'2D_LOG'!$E$3:$E$898,D14)</f>
        <v>0</v>
      </c>
      <c r="AU14" s="391">
        <f>SUMIFS('2D_LOG'!$AY$3:$AY$898,'2D_LOG'!$F$3:$F$898,"PQC",'2D_LOG'!$E$3:$E$898,D14)</f>
        <v>0</v>
      </c>
      <c r="AV14" s="391">
        <f>SUMIFS('2D_LOG'!$AZ$3:$AZ$898,'2D_LOG'!$F$3:$F$898,"PQC",'2D_LOG'!$E$3:$E$898,D14)</f>
        <v>0</v>
      </c>
      <c r="AW14" s="391">
        <f>SUMIFS('2D_LOG'!$BA$3:$BA$898,'2D_LOG'!$F$3:$F$898,"PQC",'2D_LOG'!$E$3:$E$898,D14)</f>
        <v>0</v>
      </c>
      <c r="AX14" s="391">
        <f>SUMIFS('2D_LOG'!$BB$3:$BB$898,'2D_LOG'!$F$3:$F$898,"PQC",'2D_LOG'!$E$3:$E$898,D14)</f>
        <v>0</v>
      </c>
      <c r="AY14" s="413">
        <f>SUMIFS('2D_LOG'!$BE$3:$BE$898,'2D_LOG'!$F$3:$F$898,"PQC",'2D_LOG'!$E$3:$E$898,D14)</f>
        <v>0</v>
      </c>
      <c r="AZ14" s="414">
        <f>SUMIFS('2D_LOG'!$BF$3:$BF$898,'2D_LOG'!$F$3:$F$898,"PQC",'2D_LOG'!$E$3:$E$898,D14)</f>
        <v>0</v>
      </c>
      <c r="BA14" s="415">
        <f t="shared" si="5"/>
        <v>0</v>
      </c>
      <c r="BB14" s="315" t="str">
        <f t="shared" si="3"/>
        <v xml:space="preserve"> </v>
      </c>
      <c r="BC14" s="416" t="str">
        <f t="shared" si="4"/>
        <v xml:space="preserve"> </v>
      </c>
    </row>
    <row r="15" spans="1:56" ht="13.5" thickBot="1" x14ac:dyDescent="0.25">
      <c r="E15" s="62">
        <f t="shared" ref="E15:AJ15" si="6">SUM(E3:E10)</f>
        <v>0</v>
      </c>
      <c r="F15" s="63">
        <f t="shared" si="6"/>
        <v>0</v>
      </c>
      <c r="G15" s="63">
        <f t="shared" si="6"/>
        <v>20</v>
      </c>
      <c r="H15" s="63">
        <f t="shared" si="6"/>
        <v>0</v>
      </c>
      <c r="I15" s="63">
        <f t="shared" si="6"/>
        <v>1</v>
      </c>
      <c r="J15" s="63">
        <f t="shared" si="6"/>
        <v>0</v>
      </c>
      <c r="K15" s="63">
        <f t="shared" si="6"/>
        <v>0</v>
      </c>
      <c r="L15" s="63">
        <f t="shared" si="6"/>
        <v>0</v>
      </c>
      <c r="M15" s="63">
        <f t="shared" si="6"/>
        <v>0</v>
      </c>
      <c r="N15" s="63">
        <f t="shared" si="6"/>
        <v>0</v>
      </c>
      <c r="O15" s="63">
        <f t="shared" si="6"/>
        <v>0</v>
      </c>
      <c r="P15" s="63">
        <f t="shared" si="6"/>
        <v>4</v>
      </c>
      <c r="Q15" s="63">
        <f t="shared" si="6"/>
        <v>0</v>
      </c>
      <c r="R15" s="63">
        <f t="shared" si="6"/>
        <v>0</v>
      </c>
      <c r="S15" s="63">
        <f t="shared" si="6"/>
        <v>0</v>
      </c>
      <c r="T15" s="63">
        <f t="shared" si="6"/>
        <v>0</v>
      </c>
      <c r="U15" s="63">
        <f t="shared" si="6"/>
        <v>0</v>
      </c>
      <c r="V15" s="63">
        <f t="shared" si="6"/>
        <v>0</v>
      </c>
      <c r="W15" s="63">
        <f t="shared" si="6"/>
        <v>0</v>
      </c>
      <c r="X15" s="63">
        <f t="shared" si="6"/>
        <v>0</v>
      </c>
      <c r="Y15" s="63">
        <f t="shared" si="6"/>
        <v>0</v>
      </c>
      <c r="Z15" s="63">
        <f t="shared" si="6"/>
        <v>0</v>
      </c>
      <c r="AA15" s="63">
        <f t="shared" si="6"/>
        <v>0</v>
      </c>
      <c r="AB15" s="63">
        <f t="shared" si="6"/>
        <v>0</v>
      </c>
      <c r="AC15" s="63">
        <f t="shared" si="6"/>
        <v>0</v>
      </c>
      <c r="AD15" s="63">
        <f t="shared" si="6"/>
        <v>0</v>
      </c>
      <c r="AE15" s="63">
        <f t="shared" si="6"/>
        <v>0</v>
      </c>
      <c r="AF15" s="63">
        <f t="shared" si="6"/>
        <v>0</v>
      </c>
      <c r="AG15" s="63">
        <f t="shared" si="6"/>
        <v>0</v>
      </c>
      <c r="AH15" s="63">
        <f t="shared" si="6"/>
        <v>0</v>
      </c>
      <c r="AI15" s="63">
        <f t="shared" si="6"/>
        <v>0</v>
      </c>
      <c r="AJ15" s="63">
        <f t="shared" si="6"/>
        <v>0</v>
      </c>
      <c r="AK15" s="63">
        <f t="shared" ref="AK15:BA15" si="7">SUM(AK3:AK10)</f>
        <v>0</v>
      </c>
      <c r="AL15" s="63">
        <f t="shared" si="7"/>
        <v>0</v>
      </c>
      <c r="AM15" s="63">
        <f t="shared" si="7"/>
        <v>0</v>
      </c>
      <c r="AN15" s="63">
        <f t="shared" si="7"/>
        <v>0</v>
      </c>
      <c r="AO15" s="63">
        <f t="shared" si="7"/>
        <v>0</v>
      </c>
      <c r="AP15" s="63">
        <f t="shared" si="7"/>
        <v>0</v>
      </c>
      <c r="AQ15" s="63">
        <f t="shared" si="7"/>
        <v>0</v>
      </c>
      <c r="AR15" s="63">
        <f t="shared" si="7"/>
        <v>0</v>
      </c>
      <c r="AS15" s="63">
        <f t="shared" si="7"/>
        <v>0</v>
      </c>
      <c r="AT15" s="63">
        <f t="shared" si="7"/>
        <v>0</v>
      </c>
      <c r="AU15" s="63">
        <f t="shared" si="7"/>
        <v>0</v>
      </c>
      <c r="AV15" s="63">
        <f t="shared" si="7"/>
        <v>0</v>
      </c>
      <c r="AW15" s="63">
        <f t="shared" si="7"/>
        <v>0</v>
      </c>
      <c r="AX15" s="63">
        <f t="shared" si="7"/>
        <v>0</v>
      </c>
      <c r="AY15" s="390">
        <f t="shared" si="7"/>
        <v>25</v>
      </c>
      <c r="AZ15" s="59">
        <f t="shared" si="7"/>
        <v>0</v>
      </c>
      <c r="BA15" s="64">
        <f t="shared" si="7"/>
        <v>25</v>
      </c>
      <c r="BB15" s="317">
        <f t="shared" si="1"/>
        <v>1</v>
      </c>
      <c r="BC15" s="318">
        <f t="shared" si="2"/>
        <v>0</v>
      </c>
    </row>
    <row r="16" spans="1:56" ht="12.75" customHeight="1" thickBot="1" x14ac:dyDescent="0.25">
      <c r="J16" s="56"/>
    </row>
    <row r="17" spans="1:56" ht="11.25" hidden="1" customHeight="1" thickBot="1" x14ac:dyDescent="0.25"/>
    <row r="18" spans="1:56" ht="18" customHeight="1" thickBot="1" x14ac:dyDescent="0.3">
      <c r="D18" s="521">
        <f>QC_Status!E8</f>
        <v>2913</v>
      </c>
      <c r="E18" s="522"/>
      <c r="F18" s="523"/>
      <c r="G18" s="541" t="s">
        <v>5</v>
      </c>
      <c r="H18" s="542"/>
      <c r="I18" s="542"/>
      <c r="J18" s="542"/>
      <c r="K18" s="542"/>
      <c r="L18" s="542"/>
      <c r="M18" s="542"/>
      <c r="N18" s="542"/>
      <c r="O18" s="542"/>
      <c r="P18" s="542"/>
      <c r="Q18" s="542"/>
      <c r="R18" s="542"/>
      <c r="S18" s="542"/>
      <c r="T18" s="542"/>
      <c r="U18" s="542"/>
      <c r="V18" s="542"/>
      <c r="W18" s="542"/>
      <c r="X18" s="542"/>
      <c r="Y18" s="542"/>
      <c r="Z18" s="542"/>
      <c r="AA18" s="542"/>
      <c r="AB18" s="542"/>
      <c r="AC18" s="542"/>
      <c r="AD18" s="542"/>
      <c r="AE18" s="542"/>
      <c r="AF18" s="542"/>
      <c r="AG18" s="542"/>
      <c r="AH18" s="542"/>
      <c r="AI18" s="542"/>
      <c r="AJ18" s="542"/>
      <c r="AK18" s="542"/>
      <c r="AL18" s="542"/>
      <c r="AM18" s="542"/>
      <c r="AN18" s="542"/>
      <c r="AO18" s="542"/>
      <c r="AP18" s="542"/>
      <c r="AQ18" s="542"/>
      <c r="AR18" s="542"/>
      <c r="AS18" s="542"/>
      <c r="AT18" s="542"/>
      <c r="AU18" s="542"/>
      <c r="AV18" s="542"/>
      <c r="AW18" s="542"/>
      <c r="AX18" s="542"/>
      <c r="AY18" s="542"/>
      <c r="AZ18" s="542"/>
      <c r="BA18" s="542"/>
      <c r="BB18" s="542"/>
      <c r="BC18" s="542"/>
      <c r="BD18" s="543"/>
    </row>
    <row r="19" spans="1:56" ht="78" customHeight="1" thickBot="1" x14ac:dyDescent="0.25">
      <c r="A19" s="409" t="s">
        <v>108</v>
      </c>
      <c r="B19" s="399" t="s">
        <v>2</v>
      </c>
      <c r="C19" s="399" t="s">
        <v>97</v>
      </c>
      <c r="D19" s="77" t="s">
        <v>98</v>
      </c>
      <c r="E19" s="80" t="s">
        <v>187</v>
      </c>
      <c r="F19" s="81" t="s">
        <v>188</v>
      </c>
      <c r="G19" s="81" t="s">
        <v>189</v>
      </c>
      <c r="H19" s="81" t="s">
        <v>190</v>
      </c>
      <c r="I19" s="81" t="s">
        <v>191</v>
      </c>
      <c r="J19" s="81" t="s">
        <v>192</v>
      </c>
      <c r="K19" s="81" t="s">
        <v>193</v>
      </c>
      <c r="L19" s="81" t="s">
        <v>194</v>
      </c>
      <c r="M19" s="81" t="s">
        <v>195</v>
      </c>
      <c r="N19" s="81" t="s">
        <v>196</v>
      </c>
      <c r="O19" s="81" t="s">
        <v>197</v>
      </c>
      <c r="P19" s="81" t="s">
        <v>198</v>
      </c>
      <c r="Q19" s="81" t="s">
        <v>199</v>
      </c>
      <c r="R19" s="81" t="s">
        <v>248</v>
      </c>
      <c r="S19" s="81" t="s">
        <v>249</v>
      </c>
      <c r="T19" s="81" t="s">
        <v>250</v>
      </c>
      <c r="U19" s="81" t="s">
        <v>203</v>
      </c>
      <c r="V19" s="81" t="s">
        <v>204</v>
      </c>
      <c r="W19" s="81" t="s">
        <v>205</v>
      </c>
      <c r="X19" s="81" t="s">
        <v>206</v>
      </c>
      <c r="Y19" s="81" t="s">
        <v>207</v>
      </c>
      <c r="Z19" s="81" t="s">
        <v>251</v>
      </c>
      <c r="AA19" s="81" t="s">
        <v>209</v>
      </c>
      <c r="AB19" s="389" t="s">
        <v>210</v>
      </c>
      <c r="AC19" s="389" t="s">
        <v>211</v>
      </c>
      <c r="AD19" s="389" t="s">
        <v>212</v>
      </c>
      <c r="AE19" s="389" t="s">
        <v>213</v>
      </c>
      <c r="AF19" s="389" t="s">
        <v>214</v>
      </c>
      <c r="AG19" s="389" t="s">
        <v>215</v>
      </c>
      <c r="AH19" s="389" t="s">
        <v>216</v>
      </c>
      <c r="AI19" s="389" t="s">
        <v>217</v>
      </c>
      <c r="AJ19" s="389" t="s">
        <v>218</v>
      </c>
      <c r="AK19" s="389" t="s">
        <v>219</v>
      </c>
      <c r="AL19" s="389" t="s">
        <v>220</v>
      </c>
      <c r="AM19" s="389" t="s">
        <v>221</v>
      </c>
      <c r="AN19" s="389" t="s">
        <v>256</v>
      </c>
      <c r="AO19" s="389" t="s">
        <v>252</v>
      </c>
      <c r="AP19" s="389" t="s">
        <v>253</v>
      </c>
      <c r="AQ19" s="389" t="s">
        <v>254</v>
      </c>
      <c r="AR19" s="389" t="s">
        <v>226</v>
      </c>
      <c r="AS19" s="389" t="s">
        <v>227</v>
      </c>
      <c r="AT19" s="389" t="s">
        <v>228</v>
      </c>
      <c r="AU19" s="389" t="s">
        <v>229</v>
      </c>
      <c r="AV19" s="389" t="s">
        <v>230</v>
      </c>
      <c r="AW19" s="389" t="s">
        <v>255</v>
      </c>
      <c r="AX19" s="389" t="s">
        <v>232</v>
      </c>
      <c r="AY19" s="78" t="s">
        <v>148</v>
      </c>
      <c r="AZ19" s="83" t="s">
        <v>146</v>
      </c>
      <c r="BA19" s="79" t="s">
        <v>92</v>
      </c>
      <c r="BB19" s="84" t="s">
        <v>150</v>
      </c>
      <c r="BC19" s="83" t="s">
        <v>149</v>
      </c>
    </row>
    <row r="20" spans="1:56" x14ac:dyDescent="0.2">
      <c r="A20" s="410">
        <v>1</v>
      </c>
      <c r="B20" s="133">
        <f>QC_Status!E8</f>
        <v>2913</v>
      </c>
      <c r="C20" s="134">
        <f>QC_Status!F8</f>
        <v>1</v>
      </c>
      <c r="D20" s="134">
        <f t="shared" ref="D20:D26" si="8">D3</f>
        <v>1</v>
      </c>
      <c r="E20" s="401">
        <f>SUMIFS('2D_LOG'!$I$3:$I$898,'2D_LOG'!$F$3:$F$898,"PDQC",'2D_LOG'!$E$3:$E$898,D20)</f>
        <v>0</v>
      </c>
      <c r="F20" s="58">
        <f>SUMIFS('2D_LOG'!$J$3:$J$898,'2D_LOG'!$F$3:$F$898,"PDQC",'2D_LOG'!$E$3:$E$898,D20)</f>
        <v>0</v>
      </c>
      <c r="G20" s="58">
        <f>SUMIFS('2D_LOG'!$K$3:$K$898,'2D_LOG'!$F$3:$F$898,"PDQC",'2D_LOG'!$E$3:$E$898,D20)</f>
        <v>0</v>
      </c>
      <c r="H20" s="58">
        <f>SUMIFS('2D_LOG'!$L$3:$L$898,'2D_LOG'!$F$3:$F$898,"PDQC",'2D_LOG'!$E$3:$E$898,D20)</f>
        <v>0</v>
      </c>
      <c r="I20" s="58">
        <f>SUMIFS('2D_LOG'!$M$3:$M$898,'2D_LOG'!$F$3:$F$898,"PDQC",'2D_LOG'!$E$3:$E$898,D20)</f>
        <v>0</v>
      </c>
      <c r="J20" s="58">
        <f>SUMIFS('2D_LOG'!$N$3:$N$898,'2D_LOG'!$F$3:$F$898,"PDQC",'2D_LOG'!$E$3:$E$898,D20)</f>
        <v>0</v>
      </c>
      <c r="K20" s="58">
        <f>SUMIFS('2D_LOG'!$O$3:$O$898,'2D_LOG'!$F$3:$F$898,"PDQC",'2D_LOG'!$E$3:$E$898,D20)</f>
        <v>0</v>
      </c>
      <c r="L20" s="58">
        <f>SUMIFS('2D_LOG'!$P$3:$P$898,'2D_LOG'!$F$3:$F$898,"PDQC",'2D_LOG'!$E$3:$E$898,D20)</f>
        <v>0</v>
      </c>
      <c r="M20" s="58">
        <f>SUMIFS('2D_LOG'!$Q$3:$Q$898,'2D_LOG'!$F$3:$F$898,"PDQC",'2D_LOG'!$E$3:$E$898,D20)</f>
        <v>0</v>
      </c>
      <c r="N20" s="58">
        <f>SUMIFS('2D_LOG'!$R$3:$R$898,'2D_LOG'!$F$3:$F$898,"PDQC",'2D_LOG'!$E$3:$E$898,D20)</f>
        <v>0</v>
      </c>
      <c r="O20" s="58">
        <f>SUMIFS('2D_LOG'!$S$3:$S$898,'2D_LOG'!$F$3:$F$898,"PDQC",'2D_LOG'!$E$3:$E$898,D20)</f>
        <v>0</v>
      </c>
      <c r="P20" s="58">
        <f>SUMIFS('2D_LOG'!$T$3:$T$898,'2D_LOG'!$F$3:$F$898,"PDQC",'2D_LOG'!$E$3:$E$898,D20)</f>
        <v>0</v>
      </c>
      <c r="Q20" s="58">
        <f>SUMIFS('2D_LOG'!$U$3:$U$898,'2D_LOG'!$F$3:$F$898,"PDQC",'2D_LOG'!$E$3:$E$898,D20)</f>
        <v>0</v>
      </c>
      <c r="R20" s="58">
        <f>SUMIFS('2D_LOG'!$V$3:$V$898,'2D_LOG'!$F$3:$F$898,"PDQC",'2D_LOG'!$E$3:$E$898,D20)</f>
        <v>0</v>
      </c>
      <c r="S20" s="58">
        <f>SUMIFS('2D_LOG'!$W$3:$W$898,'2D_LOG'!$F$3:$F$898,"PDQC",'2D_LOG'!$E$3:$E$898,D20)</f>
        <v>0</v>
      </c>
      <c r="T20" s="58">
        <f>SUMIFS('2D_LOG'!$X$3:$X$898,'2D_LOG'!$F$3:$F$898,"PDQC",'2D_LOG'!$E$3:$E$898,D20)</f>
        <v>0</v>
      </c>
      <c r="U20" s="58">
        <f>SUMIFS('2D_LOG'!$Y$3:$Y$898,'2D_LOG'!$F$3:$F$898,"PDQC",'2D_LOG'!$E$3:$E$898,D20)</f>
        <v>0</v>
      </c>
      <c r="V20" s="58">
        <f>SUMIFS('2D_LOG'!$Z$3:$Z$898,'2D_LOG'!$F$3:$F$898,"PDQC",'2D_LOG'!$E$3:$E$898,D20)</f>
        <v>0</v>
      </c>
      <c r="W20" s="58">
        <f>SUMIFS('2D_LOG'!$AA$3:$AA$898,'2D_LOG'!$F$3:$F$898,"PDQC",'2D_LOG'!$E$3:$E$898,D20)</f>
        <v>0</v>
      </c>
      <c r="X20" s="58">
        <f>SUMIFS('2D_LOG'!$AB$3:$AB$898,'2D_LOG'!$F$3:$F$898,"PDQC",'2D_LOG'!$E$3:$E$898,D20)</f>
        <v>0</v>
      </c>
      <c r="Y20" s="58">
        <f>SUMIFS('2D_LOG'!$AC$3:$AC$898,'2D_LOG'!$F$3:$F$898,"PDQC",'2D_LOG'!$E$3:$E$898,D20)</f>
        <v>0</v>
      </c>
      <c r="Z20" s="58">
        <f>SUMIFS('2D_LOG'!$AD$3:$AD$898,'2D_LOG'!$F$3:$F$898,"PDQC",'2D_LOG'!$E$3:$E$898,D20)</f>
        <v>0</v>
      </c>
      <c r="AA20" s="58">
        <f>SUMIFS('2D_LOG'!$AE$3:$AE$898,'2D_LOG'!$F$3:$F$898,"PDQC",'2D_LOG'!$E$3:$E$898,D20)</f>
        <v>0</v>
      </c>
      <c r="AB20" s="58">
        <f>SUMIFS('2D_LOG'!$AF$3:$AF$898,'2D_LOG'!$F$3:$F$898,"PDQC",'2D_LOG'!$E$3:$E$898,D20)</f>
        <v>0</v>
      </c>
      <c r="AC20" s="58">
        <f>SUMIFS('2D_LOG'!$AG$3:$AG$898,'2D_LOG'!$F$3:$F$898,"PDQC",'2D_LOG'!$E$3:$E$898,D20)</f>
        <v>0</v>
      </c>
      <c r="AD20" s="58">
        <f>SUMIFS('2D_LOG'!$AH$3:$AH$898,'2D_LOG'!$F$3:$F$898,"PDQC",'2D_LOG'!$E$3:$E$898,D20)</f>
        <v>0</v>
      </c>
      <c r="AE20" s="58">
        <f>SUMIFS('2D_LOG'!$AI$3:$AI$898,'2D_LOG'!$F$3:$F$898,"PDQC",'2D_LOG'!$E$3:$E$898,D20)</f>
        <v>0</v>
      </c>
      <c r="AF20" s="58">
        <f>SUMIFS('2D_LOG'!$AJ$3:$AJ$898,'2D_LOG'!$F$3:$F$898,"PDQC",'2D_LOG'!$E$3:$E$898,D20)</f>
        <v>0</v>
      </c>
      <c r="AG20" s="58">
        <f>SUMIFS('2D_LOG'!$AK$3:$AK$898,'2D_LOG'!$F$3:$F$898,"PDQC",'2D_LOG'!$E$3:$E$898,D20)</f>
        <v>0</v>
      </c>
      <c r="AH20" s="58">
        <f>SUMIFS('2D_LOG'!$AL$3:$AL$898,'2D_LOG'!$F$3:$F$898,"PDQC",'2D_LOG'!$E$3:$E$898,D20)</f>
        <v>0</v>
      </c>
      <c r="AI20" s="58">
        <f>SUMIFS('2D_LOG'!$AM$3:$AM$898,'2D_LOG'!$F$3:$F$898,"PDQC",'2D_LOG'!$E$3:$E$898,D20)</f>
        <v>0</v>
      </c>
      <c r="AJ20" s="58">
        <f>SUMIFS('2D_LOG'!$AN$3:$AN$898,'2D_LOG'!$F$3:$F$898,"PDQC",'2D_LOG'!$E$3:$E$898,D20)</f>
        <v>0</v>
      </c>
      <c r="AK20" s="58">
        <f>SUMIFS('2D_LOG'!$AO$3:$AO$898,'2D_LOG'!$F$3:$F$898,"PDQC",'2D_LOG'!$E$3:$E$898,D20)</f>
        <v>0</v>
      </c>
      <c r="AL20" s="58">
        <f>SUMIFS('2D_LOG'!$AP$3:$AP$898,'2D_LOG'!$F$3:$F$898,"PDQC",'2D_LOG'!$E$3:$E$898,D20)</f>
        <v>0</v>
      </c>
      <c r="AM20" s="58">
        <f>SUMIFS('2D_LOG'!$AQ$3:$AQ$898,'2D_LOG'!$F$3:$F$898,"PDQC",'2D_LOG'!$E$3:$E$898,D20)</f>
        <v>0</v>
      </c>
      <c r="AN20" s="58">
        <f>SUMIFS('2D_LOG'!$AR$3:$AR$898,'2D_LOG'!$F$3:$F$898,"PDQC",'2D_LOG'!$E$3:$E$898,D20)</f>
        <v>0</v>
      </c>
      <c r="AO20" s="58">
        <f>SUMIFS('2D_LOG'!$AS$3:$AS$898,'2D_LOG'!$F$3:$F$898,"PDQC",'2D_LOG'!$E$3:$E$898,D20)</f>
        <v>0</v>
      </c>
      <c r="AP20" s="58">
        <f>SUMIFS('2D_LOG'!$AT$3:$AT$898,'2D_LOG'!$F$3:$F$898,"PDQC",'2D_LOG'!$E$3:$E$898,D20)</f>
        <v>0</v>
      </c>
      <c r="AQ20" s="58">
        <f>SUMIFS('2D_LOG'!$AU$3:$AU$898,'2D_LOG'!$F$3:$F$898,"PDQC",'2D_LOG'!$E$3:$E$898,D20)</f>
        <v>0</v>
      </c>
      <c r="AR20" s="58">
        <f>SUMIFS('2D_LOG'!$AV$3:$AV$898,'2D_LOG'!$F$3:$F$898,"PDQC",'2D_LOG'!$E$3:$E$898,D20)</f>
        <v>0</v>
      </c>
      <c r="AS20" s="58">
        <f>SUMIFS('2D_LOG'!$AW$3:$AW$898,'2D_LOG'!$F$3:$F$898,"PDQC",'2D_LOG'!$E$3:$E$898,D20)</f>
        <v>0</v>
      </c>
      <c r="AT20" s="58">
        <f>SUMIFS('2D_LOG'!$AX$3:$AX$898,'2D_LOG'!$F$3:$F$898,"PDQC",'2D_LOG'!$E$3:$E$898,D20)</f>
        <v>0</v>
      </c>
      <c r="AU20" s="58">
        <f>SUMIFS('2D_LOG'!$AY$3:$AY$898,'2D_LOG'!$F$3:$F$898,"PDQC",'2D_LOG'!$E$3:$E$898,D20)</f>
        <v>0</v>
      </c>
      <c r="AV20" s="58">
        <f>SUMIFS('2D_LOG'!$AZ$3:$AZ$898,'2D_LOG'!$F$3:$F$898,"PDQC",'2D_LOG'!$E$3:$E$898,D20)</f>
        <v>0</v>
      </c>
      <c r="AW20" s="58">
        <f>SUMIFS('2D_LOG'!$BA$3:$BA$898,'2D_LOG'!$F$3:$F$898,"PDQC",'2D_LOG'!$E$3:$E$898,D20)</f>
        <v>0</v>
      </c>
      <c r="AX20" s="58">
        <f>SUMIFS('2D_LOG'!$BB$3:$BB$898,'2D_LOG'!$F$3:$F$898,"PDQC",'2D_LOG'!$E$3:$E$898,D20)</f>
        <v>0</v>
      </c>
      <c r="AY20" s="61">
        <f>SUMIFS('2D_LOG'!$BE$3:$BE$898,'2D_LOG'!$F$3:$F$898,"PDQC",'2D_LOG'!$E$3:$E$898,D20)</f>
        <v>0</v>
      </c>
      <c r="AZ20" s="65">
        <f>SUMIFS('2D_LOG'!$BF$3:$BF$898,'2D_LOG'!$F$3:$F$898,"PDQC",'2D_LOG'!$E$3:$E$898,D20)</f>
        <v>0</v>
      </c>
      <c r="BA20" s="60">
        <f>SUM(AY20:AZ20)</f>
        <v>0</v>
      </c>
      <c r="BB20" s="66" t="str">
        <f>IF(BA20&gt;0,AY20/BA20," ")</f>
        <v xml:space="preserve"> </v>
      </c>
      <c r="BC20" s="67" t="str">
        <f>IF(BA20&gt;0,AZ20/BA20," ")</f>
        <v xml:space="preserve"> </v>
      </c>
    </row>
    <row r="21" spans="1:56" x14ac:dyDescent="0.2">
      <c r="A21" s="407">
        <v>2</v>
      </c>
      <c r="B21" s="51">
        <f>QC_Status!E8</f>
        <v>2913</v>
      </c>
      <c r="C21" s="135">
        <f>QC_Status!F8</f>
        <v>1</v>
      </c>
      <c r="D21" s="135">
        <f t="shared" si="8"/>
        <v>2</v>
      </c>
      <c r="E21" s="401">
        <f>SUMIFS('2D_LOG'!$I$3:$I$898,'2D_LOG'!$F$3:$F$898,"PDQC",'2D_LOG'!$E$3:$E$898,D21)</f>
        <v>0</v>
      </c>
      <c r="F21" s="58">
        <f>SUMIFS('2D_LOG'!$J$3:$J$898,'2D_LOG'!$F$3:$F$898,"PDQC",'2D_LOG'!$E$3:$E$898,D21)</f>
        <v>0</v>
      </c>
      <c r="G21" s="58">
        <f>SUMIFS('2D_LOG'!$K$3:$K$898,'2D_LOG'!$F$3:$F$898,"PDQC",'2D_LOG'!$E$3:$E$898,D21)</f>
        <v>0</v>
      </c>
      <c r="H21" s="58">
        <f>SUMIFS('2D_LOG'!$L$3:$L$898,'2D_LOG'!$F$3:$F$898,"PDQC",'2D_LOG'!$E$3:$E$898,D21)</f>
        <v>0</v>
      </c>
      <c r="I21" s="58">
        <f>SUMIFS('2D_LOG'!$M$3:$M$898,'2D_LOG'!$F$3:$F$898,"PDQC",'2D_LOG'!$E$3:$E$898,D21)</f>
        <v>0</v>
      </c>
      <c r="J21" s="58">
        <f>SUMIFS('2D_LOG'!$N$3:$N$898,'2D_LOG'!$F$3:$F$898,"PDQC",'2D_LOG'!$E$3:$E$898,D21)</f>
        <v>0</v>
      </c>
      <c r="K21" s="58">
        <f>SUMIFS('2D_LOG'!$O$3:$O$898,'2D_LOG'!$F$3:$F$898,"PDQC",'2D_LOG'!$E$3:$E$898,D21)</f>
        <v>0</v>
      </c>
      <c r="L21" s="58">
        <f>SUMIFS('2D_LOG'!$P$3:$P$898,'2D_LOG'!$F$3:$F$898,"PDQC",'2D_LOG'!$E$3:$E$898,D21)</f>
        <v>0</v>
      </c>
      <c r="M21" s="58">
        <f>SUMIFS('2D_LOG'!$Q$3:$Q$898,'2D_LOG'!$F$3:$F$898,"PDQC",'2D_LOG'!$E$3:$E$898,D21)</f>
        <v>0</v>
      </c>
      <c r="N21" s="58">
        <f>SUMIFS('2D_LOG'!$R$3:$R$898,'2D_LOG'!$F$3:$F$898,"PDQC",'2D_LOG'!$E$3:$E$898,D21)</f>
        <v>0</v>
      </c>
      <c r="O21" s="58">
        <f>SUMIFS('2D_LOG'!$S$3:$S$898,'2D_LOG'!$F$3:$F$898,"PDQC",'2D_LOG'!$E$3:$E$898,D21)</f>
        <v>0</v>
      </c>
      <c r="P21" s="58">
        <f>SUMIFS('2D_LOG'!$T$3:$T$898,'2D_LOG'!$F$3:$F$898,"PDQC",'2D_LOG'!$E$3:$E$898,D21)</f>
        <v>0</v>
      </c>
      <c r="Q21" s="58">
        <f>SUMIFS('2D_LOG'!$U$3:$U$898,'2D_LOG'!$F$3:$F$898,"PDQC",'2D_LOG'!$E$3:$E$898,D21)</f>
        <v>0</v>
      </c>
      <c r="R21" s="58">
        <f>SUMIFS('2D_LOG'!$V$3:$V$898,'2D_LOG'!$F$3:$F$898,"PDQC",'2D_LOG'!$E$3:$E$898,D21)</f>
        <v>0</v>
      </c>
      <c r="S21" s="58">
        <f>SUMIFS('2D_LOG'!$W$3:$W$898,'2D_LOG'!$F$3:$F$898,"PDQC",'2D_LOG'!$E$3:$E$898,D21)</f>
        <v>0</v>
      </c>
      <c r="T21" s="58">
        <f>SUMIFS('2D_LOG'!$X$3:$X$898,'2D_LOG'!$F$3:$F$898,"PDQC",'2D_LOG'!$E$3:$E$898,D21)</f>
        <v>0</v>
      </c>
      <c r="U21" s="58">
        <f>SUMIFS('2D_LOG'!$Y$3:$Y$898,'2D_LOG'!$F$3:$F$898,"PDQC",'2D_LOG'!$E$3:$E$898,D21)</f>
        <v>0</v>
      </c>
      <c r="V21" s="58">
        <f>SUMIFS('2D_LOG'!$Z$3:$Z$898,'2D_LOG'!$F$3:$F$898,"PDQC",'2D_LOG'!$E$3:$E$898,D21)</f>
        <v>0</v>
      </c>
      <c r="W21" s="58">
        <f>SUMIFS('2D_LOG'!$AA$3:$AA$898,'2D_LOG'!$F$3:$F$898,"PDQC",'2D_LOG'!$E$3:$E$898,D21)</f>
        <v>0</v>
      </c>
      <c r="X21" s="58">
        <f>SUMIFS('2D_LOG'!$AB$3:$AB$898,'2D_LOG'!$F$3:$F$898,"PDQC",'2D_LOG'!$E$3:$E$898,D21)</f>
        <v>0</v>
      </c>
      <c r="Y21" s="58">
        <f>SUMIFS('2D_LOG'!$AC$3:$AC$898,'2D_LOG'!$F$3:$F$898,"PDQC",'2D_LOG'!$E$3:$E$898,D21)</f>
        <v>0</v>
      </c>
      <c r="Z21" s="58">
        <f>SUMIFS('2D_LOG'!$AD$3:$AD$898,'2D_LOG'!$F$3:$F$898,"PDQC",'2D_LOG'!$E$3:$E$898,D21)</f>
        <v>0</v>
      </c>
      <c r="AA21" s="58">
        <f>SUMIFS('2D_LOG'!$AE$3:$AE$898,'2D_LOG'!$F$3:$F$898,"PDQC",'2D_LOG'!$E$3:$E$898,D21)</f>
        <v>0</v>
      </c>
      <c r="AB21" s="58">
        <f>SUMIFS('2D_LOG'!$AF$3:$AF$898,'2D_LOG'!$F$3:$F$898,"PDQC",'2D_LOG'!$E$3:$E$898,D21)</f>
        <v>0</v>
      </c>
      <c r="AC21" s="58">
        <f>SUMIFS('2D_LOG'!$AG$3:$AG$898,'2D_LOG'!$F$3:$F$898,"PDQC",'2D_LOG'!$E$3:$E$898,D21)</f>
        <v>0</v>
      </c>
      <c r="AD21" s="58">
        <f>SUMIFS('2D_LOG'!$AH$3:$AH$898,'2D_LOG'!$F$3:$F$898,"PDQC",'2D_LOG'!$E$3:$E$898,D21)</f>
        <v>0</v>
      </c>
      <c r="AE21" s="58">
        <f>SUMIFS('2D_LOG'!$AI$3:$AI$898,'2D_LOG'!$F$3:$F$898,"PDQC",'2D_LOG'!$E$3:$E$898,D21)</f>
        <v>0</v>
      </c>
      <c r="AF21" s="58">
        <f>SUMIFS('2D_LOG'!$AJ$3:$AJ$898,'2D_LOG'!$F$3:$F$898,"PDQC",'2D_LOG'!$E$3:$E$898,D21)</f>
        <v>0</v>
      </c>
      <c r="AG21" s="58">
        <f>SUMIFS('2D_LOG'!$AK$3:$AK$898,'2D_LOG'!$F$3:$F$898,"PDQC",'2D_LOG'!$E$3:$E$898,D21)</f>
        <v>0</v>
      </c>
      <c r="AH21" s="58">
        <f>SUMIFS('2D_LOG'!$AL$3:$AL$898,'2D_LOG'!$F$3:$F$898,"PDQC",'2D_LOG'!$E$3:$E$898,D21)</f>
        <v>0</v>
      </c>
      <c r="AI21" s="58">
        <f>SUMIFS('2D_LOG'!$AM$3:$AM$898,'2D_LOG'!$F$3:$F$898,"PDQC",'2D_LOG'!$E$3:$E$898,D21)</f>
        <v>0</v>
      </c>
      <c r="AJ21" s="58">
        <f>SUMIFS('2D_LOG'!$AN$3:$AN$898,'2D_LOG'!$F$3:$F$898,"PDQC",'2D_LOG'!$E$3:$E$898,D21)</f>
        <v>0</v>
      </c>
      <c r="AK21" s="58">
        <f>SUMIFS('2D_LOG'!$AO$3:$AO$898,'2D_LOG'!$F$3:$F$898,"PDQC",'2D_LOG'!$E$3:$E$898,D21)</f>
        <v>0</v>
      </c>
      <c r="AL21" s="58">
        <f>SUMIFS('2D_LOG'!$AP$3:$AP$898,'2D_LOG'!$F$3:$F$898,"PDQC",'2D_LOG'!$E$3:$E$898,D21)</f>
        <v>0</v>
      </c>
      <c r="AM21" s="58">
        <f>SUMIFS('2D_LOG'!$AQ$3:$AQ$898,'2D_LOG'!$F$3:$F$898,"PDQC",'2D_LOG'!$E$3:$E$898,D21)</f>
        <v>0</v>
      </c>
      <c r="AN21" s="58">
        <f>SUMIFS('2D_LOG'!$AR$3:$AR$898,'2D_LOG'!$F$3:$F$898,"PDQC",'2D_LOG'!$E$3:$E$898,D21)</f>
        <v>0</v>
      </c>
      <c r="AO21" s="58">
        <f>SUMIFS('2D_LOG'!$AS$3:$AS$898,'2D_LOG'!$F$3:$F$898,"PDQC",'2D_LOG'!$E$3:$E$898,D21)</f>
        <v>0</v>
      </c>
      <c r="AP21" s="58">
        <f>SUMIFS('2D_LOG'!$AT$3:$AT$898,'2D_LOG'!$F$3:$F$898,"PDQC",'2D_LOG'!$E$3:$E$898,D21)</f>
        <v>0</v>
      </c>
      <c r="AQ21" s="58">
        <f>SUMIFS('2D_LOG'!$AU$3:$AU$898,'2D_LOG'!$F$3:$F$898,"PDQC",'2D_LOG'!$E$3:$E$898,D21)</f>
        <v>0</v>
      </c>
      <c r="AR21" s="58">
        <f>SUMIFS('2D_LOG'!$AV$3:$AV$898,'2D_LOG'!$F$3:$F$898,"PDQC",'2D_LOG'!$E$3:$E$898,D21)</f>
        <v>0</v>
      </c>
      <c r="AS21" s="58">
        <f>SUMIFS('2D_LOG'!$AW$3:$AW$898,'2D_LOG'!$F$3:$F$898,"PDQC",'2D_LOG'!$E$3:$E$898,D21)</f>
        <v>0</v>
      </c>
      <c r="AT21" s="58">
        <f>SUMIFS('2D_LOG'!$AX$3:$AX$898,'2D_LOG'!$F$3:$F$898,"PDQC",'2D_LOG'!$E$3:$E$898,D21)</f>
        <v>0</v>
      </c>
      <c r="AU21" s="58">
        <f>SUMIFS('2D_LOG'!$AY$3:$AY$898,'2D_LOG'!$F$3:$F$898,"PDQC",'2D_LOG'!$E$3:$E$898,D21)</f>
        <v>0</v>
      </c>
      <c r="AV21" s="58">
        <f>SUMIFS('2D_LOG'!$AZ$3:$AZ$898,'2D_LOG'!$F$3:$F$898,"PDQC",'2D_LOG'!$E$3:$E$898,D21)</f>
        <v>0</v>
      </c>
      <c r="AW21" s="58">
        <f>SUMIFS('2D_LOG'!$BA$3:$BA$898,'2D_LOG'!$F$3:$F$898,"PDQC",'2D_LOG'!$E$3:$E$898,D21)</f>
        <v>0</v>
      </c>
      <c r="AX21" s="58">
        <f>SUMIFS('2D_LOG'!$BB$3:$BB$898,'2D_LOG'!$F$3:$F$898,"PDQC",'2D_LOG'!$E$3:$E$898,D21)</f>
        <v>0</v>
      </c>
      <c r="AY21" s="61">
        <f>SUMIFS('2D_LOG'!$BE$3:$BE$898,'2D_LOG'!$F$3:$F$898,"PDQC",'2D_LOG'!$E$3:$E$898,D21)</f>
        <v>0</v>
      </c>
      <c r="AZ21" s="65">
        <f>SUMIFS('2D_LOG'!$BF$3:$BF$898,'2D_LOG'!$F$3:$F$898,"PDQC",'2D_LOG'!$E$3:$E$898,D21)</f>
        <v>0</v>
      </c>
      <c r="BA21" s="60">
        <f t="shared" ref="BA21:BA24" si="9">SUM(AY21:AZ21)</f>
        <v>0</v>
      </c>
      <c r="BB21" s="66" t="str">
        <f t="shared" ref="BB21:BB23" si="10">IF(BA21&gt;0,AY21/BA21," ")</f>
        <v xml:space="preserve"> </v>
      </c>
      <c r="BC21" s="67" t="str">
        <f t="shared" ref="BC21:BC23" si="11">IF(BA21&gt;0,AZ21/BA21," ")</f>
        <v xml:space="preserve"> </v>
      </c>
    </row>
    <row r="22" spans="1:56" x14ac:dyDescent="0.2">
      <c r="A22" s="407">
        <v>3</v>
      </c>
      <c r="B22" s="51">
        <f>QC_Status!E8</f>
        <v>2913</v>
      </c>
      <c r="C22" s="135">
        <f>QC_Status!F8</f>
        <v>1</v>
      </c>
      <c r="D22" s="135">
        <f t="shared" si="8"/>
        <v>3</v>
      </c>
      <c r="E22" s="401">
        <f>SUMIFS('2D_LOG'!$I$3:$I$898,'2D_LOG'!$F$3:$F$898,"PDQC",'2D_LOG'!$E$3:$E$898,D22)</f>
        <v>0</v>
      </c>
      <c r="F22" s="58">
        <f>SUMIFS('2D_LOG'!$J$3:$J$898,'2D_LOG'!$F$3:$F$898,"PDQC",'2D_LOG'!$E$3:$E$898,D22)</f>
        <v>0</v>
      </c>
      <c r="G22" s="58">
        <f>SUMIFS('2D_LOG'!$K$3:$K$898,'2D_LOG'!$F$3:$F$898,"PDQC",'2D_LOG'!$E$3:$E$898,D22)</f>
        <v>0</v>
      </c>
      <c r="H22" s="58">
        <f>SUMIFS('2D_LOG'!$L$3:$L$898,'2D_LOG'!$F$3:$F$898,"PDQC",'2D_LOG'!$E$3:$E$898,D22)</f>
        <v>0</v>
      </c>
      <c r="I22" s="58">
        <f>SUMIFS('2D_LOG'!$M$3:$M$898,'2D_LOG'!$F$3:$F$898,"PDQC",'2D_LOG'!$E$3:$E$898,D22)</f>
        <v>0</v>
      </c>
      <c r="J22" s="58">
        <f>SUMIFS('2D_LOG'!$N$3:$N$898,'2D_LOG'!$F$3:$F$898,"PDQC",'2D_LOG'!$E$3:$E$898,D22)</f>
        <v>0</v>
      </c>
      <c r="K22" s="58">
        <f>SUMIFS('2D_LOG'!$O$3:$O$898,'2D_LOG'!$F$3:$F$898,"PDQC",'2D_LOG'!$E$3:$E$898,D22)</f>
        <v>0</v>
      </c>
      <c r="L22" s="58">
        <f>SUMIFS('2D_LOG'!$P$3:$P$898,'2D_LOG'!$F$3:$F$898,"PDQC",'2D_LOG'!$E$3:$E$898,D22)</f>
        <v>0</v>
      </c>
      <c r="M22" s="58">
        <f>SUMIFS('2D_LOG'!$Q$3:$Q$898,'2D_LOG'!$F$3:$F$898,"PDQC",'2D_LOG'!$E$3:$E$898,D22)</f>
        <v>0</v>
      </c>
      <c r="N22" s="58">
        <f>SUMIFS('2D_LOG'!$R$3:$R$898,'2D_LOG'!$F$3:$F$898,"PDQC",'2D_LOG'!$E$3:$E$898,D22)</f>
        <v>0</v>
      </c>
      <c r="O22" s="58">
        <f>SUMIFS('2D_LOG'!$S$3:$S$898,'2D_LOG'!$F$3:$F$898,"PDQC",'2D_LOG'!$E$3:$E$898,D22)</f>
        <v>0</v>
      </c>
      <c r="P22" s="58">
        <f>SUMIFS('2D_LOG'!$T$3:$T$898,'2D_LOG'!$F$3:$F$898,"PDQC",'2D_LOG'!$E$3:$E$898,D22)</f>
        <v>0</v>
      </c>
      <c r="Q22" s="58">
        <f>SUMIFS('2D_LOG'!$U$3:$U$898,'2D_LOG'!$F$3:$F$898,"PDQC",'2D_LOG'!$E$3:$E$898,D22)</f>
        <v>0</v>
      </c>
      <c r="R22" s="58">
        <f>SUMIFS('2D_LOG'!$V$3:$V$898,'2D_LOG'!$F$3:$F$898,"PDQC",'2D_LOG'!$E$3:$E$898,D22)</f>
        <v>0</v>
      </c>
      <c r="S22" s="58">
        <f>SUMIFS('2D_LOG'!$W$3:$W$898,'2D_LOG'!$F$3:$F$898,"PDQC",'2D_LOG'!$E$3:$E$898,D22)</f>
        <v>0</v>
      </c>
      <c r="T22" s="58">
        <f>SUMIFS('2D_LOG'!$X$3:$X$898,'2D_LOG'!$F$3:$F$898,"PDQC",'2D_LOG'!$E$3:$E$898,D22)</f>
        <v>0</v>
      </c>
      <c r="U22" s="58">
        <f>SUMIFS('2D_LOG'!$Y$3:$Y$898,'2D_LOG'!$F$3:$F$898,"PDQC",'2D_LOG'!$E$3:$E$898,D22)</f>
        <v>0</v>
      </c>
      <c r="V22" s="58">
        <f>SUMIFS('2D_LOG'!$Z$3:$Z$898,'2D_LOG'!$F$3:$F$898,"PDQC",'2D_LOG'!$E$3:$E$898,D22)</f>
        <v>0</v>
      </c>
      <c r="W22" s="58">
        <f>SUMIFS('2D_LOG'!$AA$3:$AA$898,'2D_LOG'!$F$3:$F$898,"PDQC",'2D_LOG'!$E$3:$E$898,D22)</f>
        <v>0</v>
      </c>
      <c r="X22" s="58">
        <f>SUMIFS('2D_LOG'!$AB$3:$AB$898,'2D_LOG'!$F$3:$F$898,"PDQC",'2D_LOG'!$E$3:$E$898,D22)</f>
        <v>0</v>
      </c>
      <c r="Y22" s="58">
        <f>SUMIFS('2D_LOG'!$AC$3:$AC$898,'2D_LOG'!$F$3:$F$898,"PDQC",'2D_LOG'!$E$3:$E$898,D22)</f>
        <v>0</v>
      </c>
      <c r="Z22" s="58">
        <f>SUMIFS('2D_LOG'!$AD$3:$AD$898,'2D_LOG'!$F$3:$F$898,"PDQC",'2D_LOG'!$E$3:$E$898,D22)</f>
        <v>0</v>
      </c>
      <c r="AA22" s="58">
        <f>SUMIFS('2D_LOG'!$AE$3:$AE$898,'2D_LOG'!$F$3:$F$898,"PDQC",'2D_LOG'!$E$3:$E$898,D22)</f>
        <v>0</v>
      </c>
      <c r="AB22" s="58">
        <f>SUMIFS('2D_LOG'!$AF$3:$AF$898,'2D_LOG'!$F$3:$F$898,"PDQC",'2D_LOG'!$E$3:$E$898,D22)</f>
        <v>0</v>
      </c>
      <c r="AC22" s="58">
        <f>SUMIFS('2D_LOG'!$AG$3:$AG$898,'2D_LOG'!$F$3:$F$898,"PDQC",'2D_LOG'!$E$3:$E$898,D22)</f>
        <v>0</v>
      </c>
      <c r="AD22" s="58">
        <f>SUMIFS('2D_LOG'!$AH$3:$AH$898,'2D_LOG'!$F$3:$F$898,"PDQC",'2D_LOG'!$E$3:$E$898,D22)</f>
        <v>0</v>
      </c>
      <c r="AE22" s="58">
        <f>SUMIFS('2D_LOG'!$AI$3:$AI$898,'2D_LOG'!$F$3:$F$898,"PDQC",'2D_LOG'!$E$3:$E$898,D22)</f>
        <v>0</v>
      </c>
      <c r="AF22" s="58">
        <f>SUMIFS('2D_LOG'!$AJ$3:$AJ$898,'2D_LOG'!$F$3:$F$898,"PDQC",'2D_LOG'!$E$3:$E$898,D22)</f>
        <v>0</v>
      </c>
      <c r="AG22" s="58">
        <f>SUMIFS('2D_LOG'!$AK$3:$AK$898,'2D_LOG'!$F$3:$F$898,"PDQC",'2D_LOG'!$E$3:$E$898,D22)</f>
        <v>0</v>
      </c>
      <c r="AH22" s="58">
        <f>SUMIFS('2D_LOG'!$AL$3:$AL$898,'2D_LOG'!$F$3:$F$898,"PDQC",'2D_LOG'!$E$3:$E$898,D22)</f>
        <v>0</v>
      </c>
      <c r="AI22" s="58">
        <f>SUMIFS('2D_LOG'!$AM$3:$AM$898,'2D_LOG'!$F$3:$F$898,"PDQC",'2D_LOG'!$E$3:$E$898,D22)</f>
        <v>0</v>
      </c>
      <c r="AJ22" s="58">
        <f>SUMIFS('2D_LOG'!$AN$3:$AN$898,'2D_LOG'!$F$3:$F$898,"PDQC",'2D_LOG'!$E$3:$E$898,D22)</f>
        <v>0</v>
      </c>
      <c r="AK22" s="58">
        <f>SUMIFS('2D_LOG'!$AO$3:$AO$898,'2D_LOG'!$F$3:$F$898,"PDQC",'2D_LOG'!$E$3:$E$898,D22)</f>
        <v>0</v>
      </c>
      <c r="AL22" s="58">
        <f>SUMIFS('2D_LOG'!$AP$3:$AP$898,'2D_LOG'!$F$3:$F$898,"PDQC",'2D_LOG'!$E$3:$E$898,D22)</f>
        <v>0</v>
      </c>
      <c r="AM22" s="58">
        <f>SUMIFS('2D_LOG'!$AQ$3:$AQ$898,'2D_LOG'!$F$3:$F$898,"PDQC",'2D_LOG'!$E$3:$E$898,D22)</f>
        <v>0</v>
      </c>
      <c r="AN22" s="58">
        <f>SUMIFS('2D_LOG'!$AR$3:$AR$898,'2D_LOG'!$F$3:$F$898,"PDQC",'2D_LOG'!$E$3:$E$898,D22)</f>
        <v>0</v>
      </c>
      <c r="AO22" s="58">
        <f>SUMIFS('2D_LOG'!$AS$3:$AS$898,'2D_LOG'!$F$3:$F$898,"PDQC",'2D_LOG'!$E$3:$E$898,D22)</f>
        <v>0</v>
      </c>
      <c r="AP22" s="58">
        <f>SUMIFS('2D_LOG'!$AT$3:$AT$898,'2D_LOG'!$F$3:$F$898,"PDQC",'2D_LOG'!$E$3:$E$898,D22)</f>
        <v>0</v>
      </c>
      <c r="AQ22" s="58">
        <f>SUMIFS('2D_LOG'!$AU$3:$AU$898,'2D_LOG'!$F$3:$F$898,"PDQC",'2D_LOG'!$E$3:$E$898,D22)</f>
        <v>0</v>
      </c>
      <c r="AR22" s="58">
        <f>SUMIFS('2D_LOG'!$AV$3:$AV$898,'2D_LOG'!$F$3:$F$898,"PDQC",'2D_LOG'!$E$3:$E$898,D22)</f>
        <v>0</v>
      </c>
      <c r="AS22" s="58">
        <f>SUMIFS('2D_LOG'!$AW$3:$AW$898,'2D_LOG'!$F$3:$F$898,"PDQC",'2D_LOG'!$E$3:$E$898,D22)</f>
        <v>0</v>
      </c>
      <c r="AT22" s="58">
        <f>SUMIFS('2D_LOG'!$AX$3:$AX$898,'2D_LOG'!$F$3:$F$898,"PDQC",'2D_LOG'!$E$3:$E$898,D22)</f>
        <v>0</v>
      </c>
      <c r="AU22" s="58">
        <f>SUMIFS('2D_LOG'!$AY$3:$AY$898,'2D_LOG'!$F$3:$F$898,"PDQC",'2D_LOG'!$E$3:$E$898,D22)</f>
        <v>0</v>
      </c>
      <c r="AV22" s="58">
        <f>SUMIFS('2D_LOG'!$AZ$3:$AZ$898,'2D_LOG'!$F$3:$F$898,"PDQC",'2D_LOG'!$E$3:$E$898,D22)</f>
        <v>0</v>
      </c>
      <c r="AW22" s="58">
        <f>SUMIFS('2D_LOG'!$BA$3:$BA$898,'2D_LOG'!$F$3:$F$898,"PDQC",'2D_LOG'!$E$3:$E$898,D22)</f>
        <v>0</v>
      </c>
      <c r="AX22" s="58">
        <f>SUMIFS('2D_LOG'!$BB$3:$BB$898,'2D_LOG'!$F$3:$F$898,"PDQC",'2D_LOG'!$E$3:$E$898,D22)</f>
        <v>0</v>
      </c>
      <c r="AY22" s="61">
        <f>SUMIFS('2D_LOG'!$BE$3:$BE$898,'2D_LOG'!$F$3:$F$898,"PDQC",'2D_LOG'!$E$3:$E$898,D22)</f>
        <v>0</v>
      </c>
      <c r="AZ22" s="65">
        <f>SUMIFS('2D_LOG'!$BF$3:$BF$898,'2D_LOG'!$F$3:$F$898,"PDQC",'2D_LOG'!$E$3:$E$898,D22)</f>
        <v>0</v>
      </c>
      <c r="BA22" s="60">
        <f t="shared" si="9"/>
        <v>0</v>
      </c>
      <c r="BB22" s="66" t="str">
        <f t="shared" si="10"/>
        <v xml:space="preserve"> </v>
      </c>
      <c r="BC22" s="67" t="str">
        <f t="shared" si="11"/>
        <v xml:space="preserve"> </v>
      </c>
    </row>
    <row r="23" spans="1:56" x14ac:dyDescent="0.2">
      <c r="A23" s="407">
        <v>4</v>
      </c>
      <c r="B23" s="51">
        <f>QC_Status!E8</f>
        <v>2913</v>
      </c>
      <c r="C23" s="135">
        <f>QC_Status!F8</f>
        <v>1</v>
      </c>
      <c r="D23" s="135">
        <f t="shared" si="8"/>
        <v>4</v>
      </c>
      <c r="E23" s="401">
        <f>SUMIFS('2D_LOG'!$I$3:$I$898,'2D_LOG'!$F$3:$F$898,"PDQC",'2D_LOG'!$E$3:$E$898,D23)</f>
        <v>0</v>
      </c>
      <c r="F23" s="58">
        <f>SUMIFS('2D_LOG'!$J$3:$J$898,'2D_LOG'!$F$3:$F$898,"PDQC",'2D_LOG'!$E$3:$E$898,D23)</f>
        <v>0</v>
      </c>
      <c r="G23" s="58">
        <f>SUMIFS('2D_LOG'!$K$3:$K$898,'2D_LOG'!$F$3:$F$898,"PDQC",'2D_LOG'!$E$3:$E$898,D23)</f>
        <v>0</v>
      </c>
      <c r="H23" s="58">
        <f>SUMIFS('2D_LOG'!$L$3:$L$898,'2D_LOG'!$F$3:$F$898,"PDQC",'2D_LOG'!$E$3:$E$898,D23)</f>
        <v>0</v>
      </c>
      <c r="I23" s="58">
        <f>SUMIFS('2D_LOG'!$M$3:$M$898,'2D_LOG'!$F$3:$F$898,"PDQC",'2D_LOG'!$E$3:$E$898,D23)</f>
        <v>0</v>
      </c>
      <c r="J23" s="58">
        <f>SUMIFS('2D_LOG'!$N$3:$N$898,'2D_LOG'!$F$3:$F$898,"PDQC",'2D_LOG'!$E$3:$E$898,D23)</f>
        <v>0</v>
      </c>
      <c r="K23" s="58">
        <f>SUMIFS('2D_LOG'!$O$3:$O$898,'2D_LOG'!$F$3:$F$898,"PDQC",'2D_LOG'!$E$3:$E$898,D23)</f>
        <v>0</v>
      </c>
      <c r="L23" s="58">
        <f>SUMIFS('2D_LOG'!$P$3:$P$898,'2D_LOG'!$F$3:$F$898,"PDQC",'2D_LOG'!$E$3:$E$898,D23)</f>
        <v>0</v>
      </c>
      <c r="M23" s="58">
        <f>SUMIFS('2D_LOG'!$Q$3:$Q$898,'2D_LOG'!$F$3:$F$898,"PDQC",'2D_LOG'!$E$3:$E$898,D23)</f>
        <v>0</v>
      </c>
      <c r="N23" s="58">
        <f>SUMIFS('2D_LOG'!$R$3:$R$898,'2D_LOG'!$F$3:$F$898,"PDQC",'2D_LOG'!$E$3:$E$898,D23)</f>
        <v>0</v>
      </c>
      <c r="O23" s="58">
        <f>SUMIFS('2D_LOG'!$S$3:$S$898,'2D_LOG'!$F$3:$F$898,"PDQC",'2D_LOG'!$E$3:$E$898,D23)</f>
        <v>0</v>
      </c>
      <c r="P23" s="58">
        <f>SUMIFS('2D_LOG'!$T$3:$T$898,'2D_LOG'!$F$3:$F$898,"PDQC",'2D_LOG'!$E$3:$E$898,D23)</f>
        <v>0</v>
      </c>
      <c r="Q23" s="58">
        <f>SUMIFS('2D_LOG'!$U$3:$U$898,'2D_LOG'!$F$3:$F$898,"PDQC",'2D_LOG'!$E$3:$E$898,D23)</f>
        <v>0</v>
      </c>
      <c r="R23" s="58">
        <f>SUMIFS('2D_LOG'!$V$3:$V$898,'2D_LOG'!$F$3:$F$898,"PDQC",'2D_LOG'!$E$3:$E$898,D23)</f>
        <v>0</v>
      </c>
      <c r="S23" s="58">
        <f>SUMIFS('2D_LOG'!$W$3:$W$898,'2D_LOG'!$F$3:$F$898,"PDQC",'2D_LOG'!$E$3:$E$898,D23)</f>
        <v>0</v>
      </c>
      <c r="T23" s="58">
        <f>SUMIFS('2D_LOG'!$X$3:$X$898,'2D_LOG'!$F$3:$F$898,"PDQC",'2D_LOG'!$E$3:$E$898,D23)</f>
        <v>0</v>
      </c>
      <c r="U23" s="58">
        <f>SUMIFS('2D_LOG'!$Y$3:$Y$898,'2D_LOG'!$F$3:$F$898,"PDQC",'2D_LOG'!$E$3:$E$898,D23)</f>
        <v>0</v>
      </c>
      <c r="V23" s="58">
        <f>SUMIFS('2D_LOG'!$Z$3:$Z$898,'2D_LOG'!$F$3:$F$898,"PDQC",'2D_LOG'!$E$3:$E$898,D23)</f>
        <v>0</v>
      </c>
      <c r="W23" s="58">
        <f>SUMIFS('2D_LOG'!$AA$3:$AA$898,'2D_LOG'!$F$3:$F$898,"PDQC",'2D_LOG'!$E$3:$E$898,D23)</f>
        <v>0</v>
      </c>
      <c r="X23" s="58">
        <f>SUMIFS('2D_LOG'!$AB$3:$AB$898,'2D_LOG'!$F$3:$F$898,"PDQC",'2D_LOG'!$E$3:$E$898,D23)</f>
        <v>0</v>
      </c>
      <c r="Y23" s="58">
        <f>SUMIFS('2D_LOG'!$AC$3:$AC$898,'2D_LOG'!$F$3:$F$898,"PDQC",'2D_LOG'!$E$3:$E$898,D23)</f>
        <v>0</v>
      </c>
      <c r="Z23" s="58">
        <f>SUMIFS('2D_LOG'!$AD$3:$AD$898,'2D_LOG'!$F$3:$F$898,"PDQC",'2D_LOG'!$E$3:$E$898,D23)</f>
        <v>0</v>
      </c>
      <c r="AA23" s="58">
        <f>SUMIFS('2D_LOG'!$AE$3:$AE$898,'2D_LOG'!$F$3:$F$898,"PDQC",'2D_LOG'!$E$3:$E$898,D23)</f>
        <v>0</v>
      </c>
      <c r="AB23" s="58">
        <f>SUMIFS('2D_LOG'!$AF$3:$AF$898,'2D_LOG'!$F$3:$F$898,"PDQC",'2D_LOG'!$E$3:$E$898,D23)</f>
        <v>0</v>
      </c>
      <c r="AC23" s="58">
        <f>SUMIFS('2D_LOG'!$AG$3:$AG$898,'2D_LOG'!$F$3:$F$898,"PDQC",'2D_LOG'!$E$3:$E$898,D23)</f>
        <v>0</v>
      </c>
      <c r="AD23" s="58">
        <f>SUMIFS('2D_LOG'!$AH$3:$AH$898,'2D_LOG'!$F$3:$F$898,"PDQC",'2D_LOG'!$E$3:$E$898,D23)</f>
        <v>0</v>
      </c>
      <c r="AE23" s="58">
        <f>SUMIFS('2D_LOG'!$AI$3:$AI$898,'2D_LOG'!$F$3:$F$898,"PDQC",'2D_LOG'!$E$3:$E$898,D23)</f>
        <v>0</v>
      </c>
      <c r="AF23" s="58">
        <f>SUMIFS('2D_LOG'!$AJ$3:$AJ$898,'2D_LOG'!$F$3:$F$898,"PDQC",'2D_LOG'!$E$3:$E$898,D23)</f>
        <v>0</v>
      </c>
      <c r="AG23" s="58">
        <f>SUMIFS('2D_LOG'!$AK$3:$AK$898,'2D_LOG'!$F$3:$F$898,"PDQC",'2D_LOG'!$E$3:$E$898,D23)</f>
        <v>0</v>
      </c>
      <c r="AH23" s="58">
        <f>SUMIFS('2D_LOG'!$AL$3:$AL$898,'2D_LOG'!$F$3:$F$898,"PDQC",'2D_LOG'!$E$3:$E$898,D23)</f>
        <v>0</v>
      </c>
      <c r="AI23" s="58">
        <f>SUMIFS('2D_LOG'!$AM$3:$AM$898,'2D_LOG'!$F$3:$F$898,"PDQC",'2D_LOG'!$E$3:$E$898,D23)</f>
        <v>0</v>
      </c>
      <c r="AJ23" s="58">
        <f>SUMIFS('2D_LOG'!$AN$3:$AN$898,'2D_LOG'!$F$3:$F$898,"PDQC",'2D_LOG'!$E$3:$E$898,D23)</f>
        <v>0</v>
      </c>
      <c r="AK23" s="58">
        <f>SUMIFS('2D_LOG'!$AO$3:$AO$898,'2D_LOG'!$F$3:$F$898,"PDQC",'2D_LOG'!$E$3:$E$898,D23)</f>
        <v>0</v>
      </c>
      <c r="AL23" s="58">
        <f>SUMIFS('2D_LOG'!$AP$3:$AP$898,'2D_LOG'!$F$3:$F$898,"PDQC",'2D_LOG'!$E$3:$E$898,D23)</f>
        <v>0</v>
      </c>
      <c r="AM23" s="58">
        <f>SUMIFS('2D_LOG'!$AQ$3:$AQ$898,'2D_LOG'!$F$3:$F$898,"PDQC",'2D_LOG'!$E$3:$E$898,D23)</f>
        <v>0</v>
      </c>
      <c r="AN23" s="58">
        <f>SUMIFS('2D_LOG'!$AR$3:$AR$898,'2D_LOG'!$F$3:$F$898,"PDQC",'2D_LOG'!$E$3:$E$898,D23)</f>
        <v>0</v>
      </c>
      <c r="AO23" s="58">
        <f>SUMIFS('2D_LOG'!$AS$3:$AS$898,'2D_LOG'!$F$3:$F$898,"PDQC",'2D_LOG'!$E$3:$E$898,D23)</f>
        <v>0</v>
      </c>
      <c r="AP23" s="58">
        <f>SUMIFS('2D_LOG'!$AT$3:$AT$898,'2D_LOG'!$F$3:$F$898,"PDQC",'2D_LOG'!$E$3:$E$898,D23)</f>
        <v>0</v>
      </c>
      <c r="AQ23" s="58">
        <f>SUMIFS('2D_LOG'!$AU$3:$AU$898,'2D_LOG'!$F$3:$F$898,"PDQC",'2D_LOG'!$E$3:$E$898,D23)</f>
        <v>0</v>
      </c>
      <c r="AR23" s="58">
        <f>SUMIFS('2D_LOG'!$AV$3:$AV$898,'2D_LOG'!$F$3:$F$898,"PDQC",'2D_LOG'!$E$3:$E$898,D23)</f>
        <v>0</v>
      </c>
      <c r="AS23" s="58">
        <f>SUMIFS('2D_LOG'!$AW$3:$AW$898,'2D_LOG'!$F$3:$F$898,"PDQC",'2D_LOG'!$E$3:$E$898,D23)</f>
        <v>0</v>
      </c>
      <c r="AT23" s="58">
        <f>SUMIFS('2D_LOG'!$AX$3:$AX$898,'2D_LOG'!$F$3:$F$898,"PDQC",'2D_LOG'!$E$3:$E$898,D23)</f>
        <v>0</v>
      </c>
      <c r="AU23" s="58">
        <f>SUMIFS('2D_LOG'!$AY$3:$AY$898,'2D_LOG'!$F$3:$F$898,"PDQC",'2D_LOG'!$E$3:$E$898,D23)</f>
        <v>0</v>
      </c>
      <c r="AV23" s="58">
        <f>SUMIFS('2D_LOG'!$AZ$3:$AZ$898,'2D_LOG'!$F$3:$F$898,"PDQC",'2D_LOG'!$E$3:$E$898,D23)</f>
        <v>0</v>
      </c>
      <c r="AW23" s="58">
        <f>SUMIFS('2D_LOG'!$BA$3:$BA$898,'2D_LOG'!$F$3:$F$898,"PDQC",'2D_LOG'!$E$3:$E$898,D23)</f>
        <v>0</v>
      </c>
      <c r="AX23" s="58">
        <f>SUMIFS('2D_LOG'!$BB$3:$BB$898,'2D_LOG'!$F$3:$F$898,"PDQC",'2D_LOG'!$E$3:$E$898,D23)</f>
        <v>0</v>
      </c>
      <c r="AY23" s="61">
        <f>SUMIFS('2D_LOG'!$BE$3:$BE$898,'2D_LOG'!$F$3:$F$898,"PDQC",'2D_LOG'!$E$3:$E$898,D23)</f>
        <v>0</v>
      </c>
      <c r="AZ23" s="65">
        <f>SUMIFS('2D_LOG'!$BF$3:$BF$898,'2D_LOG'!$F$3:$F$898,"PDQC",'2D_LOG'!$E$3:$E$898,D23)</f>
        <v>0</v>
      </c>
      <c r="BA23" s="60">
        <f t="shared" si="9"/>
        <v>0</v>
      </c>
      <c r="BB23" s="66" t="str">
        <f t="shared" si="10"/>
        <v xml:space="preserve"> </v>
      </c>
      <c r="BC23" s="67" t="str">
        <f t="shared" si="11"/>
        <v xml:space="preserve"> </v>
      </c>
    </row>
    <row r="24" spans="1:56" x14ac:dyDescent="0.2">
      <c r="A24" s="407">
        <v>5</v>
      </c>
      <c r="B24" s="51">
        <f>QC_Status!E8</f>
        <v>2913</v>
      </c>
      <c r="C24" s="135">
        <f>QC_Status!F8</f>
        <v>1</v>
      </c>
      <c r="D24" s="135">
        <f t="shared" si="8"/>
        <v>5</v>
      </c>
      <c r="E24" s="401">
        <f>SUMIFS('2D_LOG'!$I$3:$I$898,'2D_LOG'!$F$3:$F$898,"PDQC",'2D_LOG'!$E$3:$E$898,D24)</f>
        <v>0</v>
      </c>
      <c r="F24" s="58">
        <f>SUMIFS('2D_LOG'!$J$3:$J$898,'2D_LOG'!$F$3:$F$898,"PDQC",'2D_LOG'!$E$3:$E$898,D24)</f>
        <v>0</v>
      </c>
      <c r="G24" s="58">
        <f>SUMIFS('2D_LOG'!$K$3:$K$898,'2D_LOG'!$F$3:$F$898,"PDQC",'2D_LOG'!$E$3:$E$898,D24)</f>
        <v>0</v>
      </c>
      <c r="H24" s="58">
        <f>SUMIFS('2D_LOG'!$L$3:$L$898,'2D_LOG'!$F$3:$F$898,"PDQC",'2D_LOG'!$E$3:$E$898,D24)</f>
        <v>0</v>
      </c>
      <c r="I24" s="58">
        <f>SUMIFS('2D_LOG'!$M$3:$M$898,'2D_LOG'!$F$3:$F$898,"PDQC",'2D_LOG'!$E$3:$E$898,D24)</f>
        <v>0</v>
      </c>
      <c r="J24" s="58">
        <f>SUMIFS('2D_LOG'!$N$3:$N$898,'2D_LOG'!$F$3:$F$898,"PDQC",'2D_LOG'!$E$3:$E$898,D24)</f>
        <v>0</v>
      </c>
      <c r="K24" s="58">
        <f>SUMIFS('2D_LOG'!$O$3:$O$898,'2D_LOG'!$F$3:$F$898,"PDQC",'2D_LOG'!$E$3:$E$898,D24)</f>
        <v>0</v>
      </c>
      <c r="L24" s="58">
        <f>SUMIFS('2D_LOG'!$P$3:$P$898,'2D_LOG'!$F$3:$F$898,"PDQC",'2D_LOG'!$E$3:$E$898,D24)</f>
        <v>0</v>
      </c>
      <c r="M24" s="58">
        <f>SUMIFS('2D_LOG'!$Q$3:$Q$898,'2D_LOG'!$F$3:$F$898,"PDQC",'2D_LOG'!$E$3:$E$898,D24)</f>
        <v>0</v>
      </c>
      <c r="N24" s="58">
        <f>SUMIFS('2D_LOG'!$R$3:$R$898,'2D_LOG'!$F$3:$F$898,"PDQC",'2D_LOG'!$E$3:$E$898,D24)</f>
        <v>0</v>
      </c>
      <c r="O24" s="58">
        <f>SUMIFS('2D_LOG'!$S$3:$S$898,'2D_LOG'!$F$3:$F$898,"PDQC",'2D_LOG'!$E$3:$E$898,D24)</f>
        <v>0</v>
      </c>
      <c r="P24" s="58">
        <f>SUMIFS('2D_LOG'!$T$3:$T$898,'2D_LOG'!$F$3:$F$898,"PDQC",'2D_LOG'!$E$3:$E$898,D24)</f>
        <v>0</v>
      </c>
      <c r="Q24" s="58">
        <f>SUMIFS('2D_LOG'!$U$3:$U$898,'2D_LOG'!$F$3:$F$898,"PDQC",'2D_LOG'!$E$3:$E$898,D24)</f>
        <v>0</v>
      </c>
      <c r="R24" s="58">
        <f>SUMIFS('2D_LOG'!$V$3:$V$898,'2D_LOG'!$F$3:$F$898,"PDQC",'2D_LOG'!$E$3:$E$898,D24)</f>
        <v>0</v>
      </c>
      <c r="S24" s="58">
        <f>SUMIFS('2D_LOG'!$W$3:$W$898,'2D_LOG'!$F$3:$F$898,"PDQC",'2D_LOG'!$E$3:$E$898,D24)</f>
        <v>0</v>
      </c>
      <c r="T24" s="58">
        <f>SUMIFS('2D_LOG'!$X$3:$X$898,'2D_LOG'!$F$3:$F$898,"PDQC",'2D_LOG'!$E$3:$E$898,D24)</f>
        <v>0</v>
      </c>
      <c r="U24" s="58">
        <f>SUMIFS('2D_LOG'!$Y$3:$Y$898,'2D_LOG'!$F$3:$F$898,"PDQC",'2D_LOG'!$E$3:$E$898,D24)</f>
        <v>0</v>
      </c>
      <c r="V24" s="58">
        <f>SUMIFS('2D_LOG'!$Z$3:$Z$898,'2D_LOG'!$F$3:$F$898,"PDQC",'2D_LOG'!$E$3:$E$898,D24)</f>
        <v>0</v>
      </c>
      <c r="W24" s="58">
        <f>SUMIFS('2D_LOG'!$AA$3:$AA$898,'2D_LOG'!$F$3:$F$898,"PDQC",'2D_LOG'!$E$3:$E$898,D24)</f>
        <v>0</v>
      </c>
      <c r="X24" s="58">
        <f>SUMIFS('2D_LOG'!$AB$3:$AB$898,'2D_LOG'!$F$3:$F$898,"PDQC",'2D_LOG'!$E$3:$E$898,D24)</f>
        <v>0</v>
      </c>
      <c r="Y24" s="58">
        <f>SUMIFS('2D_LOG'!$AC$3:$AC$898,'2D_LOG'!$F$3:$F$898,"PDQC",'2D_LOG'!$E$3:$E$898,D24)</f>
        <v>0</v>
      </c>
      <c r="Z24" s="58">
        <f>SUMIFS('2D_LOG'!$AD$3:$AD$898,'2D_LOG'!$F$3:$F$898,"PDQC",'2D_LOG'!$E$3:$E$898,D24)</f>
        <v>0</v>
      </c>
      <c r="AA24" s="58">
        <f>SUMIFS('2D_LOG'!$AE$3:$AE$898,'2D_LOG'!$F$3:$F$898,"PDQC",'2D_LOG'!$E$3:$E$898,D24)</f>
        <v>0</v>
      </c>
      <c r="AB24" s="58">
        <f>SUMIFS('2D_LOG'!$AF$3:$AF$898,'2D_LOG'!$F$3:$F$898,"PDQC",'2D_LOG'!$E$3:$E$898,D24)</f>
        <v>0</v>
      </c>
      <c r="AC24" s="58">
        <f>SUMIFS('2D_LOG'!$AG$3:$AG$898,'2D_LOG'!$F$3:$F$898,"PDQC",'2D_LOG'!$E$3:$E$898,D24)</f>
        <v>0</v>
      </c>
      <c r="AD24" s="58">
        <f>SUMIFS('2D_LOG'!$AH$3:$AH$898,'2D_LOG'!$F$3:$F$898,"PDQC",'2D_LOG'!$E$3:$E$898,D24)</f>
        <v>0</v>
      </c>
      <c r="AE24" s="58">
        <f>SUMIFS('2D_LOG'!$AI$3:$AI$898,'2D_LOG'!$F$3:$F$898,"PDQC",'2D_LOG'!$E$3:$E$898,D24)</f>
        <v>0</v>
      </c>
      <c r="AF24" s="58">
        <f>SUMIFS('2D_LOG'!$AJ$3:$AJ$898,'2D_LOG'!$F$3:$F$898,"PDQC",'2D_LOG'!$E$3:$E$898,D24)</f>
        <v>0</v>
      </c>
      <c r="AG24" s="58">
        <f>SUMIFS('2D_LOG'!$AK$3:$AK$898,'2D_LOG'!$F$3:$F$898,"PDQC",'2D_LOG'!$E$3:$E$898,D24)</f>
        <v>0</v>
      </c>
      <c r="AH24" s="58">
        <f>SUMIFS('2D_LOG'!$AL$3:$AL$898,'2D_LOG'!$F$3:$F$898,"PDQC",'2D_LOG'!$E$3:$E$898,D24)</f>
        <v>0</v>
      </c>
      <c r="AI24" s="58">
        <f>SUMIFS('2D_LOG'!$AM$3:$AM$898,'2D_LOG'!$F$3:$F$898,"PDQC",'2D_LOG'!$E$3:$E$898,D24)</f>
        <v>0</v>
      </c>
      <c r="AJ24" s="58">
        <f>SUMIFS('2D_LOG'!$AN$3:$AN$898,'2D_LOG'!$F$3:$F$898,"PDQC",'2D_LOG'!$E$3:$E$898,D24)</f>
        <v>0</v>
      </c>
      <c r="AK24" s="58">
        <f>SUMIFS('2D_LOG'!$AO$3:$AO$898,'2D_LOG'!$F$3:$F$898,"PDQC",'2D_LOG'!$E$3:$E$898,D24)</f>
        <v>0</v>
      </c>
      <c r="AL24" s="58">
        <f>SUMIFS('2D_LOG'!$AP$3:$AP$898,'2D_LOG'!$F$3:$F$898,"PDQC",'2D_LOG'!$E$3:$E$898,D24)</f>
        <v>0</v>
      </c>
      <c r="AM24" s="58">
        <f>SUMIFS('2D_LOG'!$AQ$3:$AQ$898,'2D_LOG'!$F$3:$F$898,"PDQC",'2D_LOG'!$E$3:$E$898,D24)</f>
        <v>0</v>
      </c>
      <c r="AN24" s="58">
        <f>SUMIFS('2D_LOG'!$AR$3:$AR$898,'2D_LOG'!$F$3:$F$898,"PDQC",'2D_LOG'!$E$3:$E$898,D24)</f>
        <v>0</v>
      </c>
      <c r="AO24" s="58">
        <f>SUMIFS('2D_LOG'!$AS$3:$AS$898,'2D_LOG'!$F$3:$F$898,"PDQC",'2D_LOG'!$E$3:$E$898,D24)</f>
        <v>0</v>
      </c>
      <c r="AP24" s="58">
        <f>SUMIFS('2D_LOG'!$AT$3:$AT$898,'2D_LOG'!$F$3:$F$898,"PDQC",'2D_LOG'!$E$3:$E$898,D24)</f>
        <v>0</v>
      </c>
      <c r="AQ24" s="58">
        <f>SUMIFS('2D_LOG'!$AU$3:$AU$898,'2D_LOG'!$F$3:$F$898,"PDQC",'2D_LOG'!$E$3:$E$898,D24)</f>
        <v>0</v>
      </c>
      <c r="AR24" s="58">
        <f>SUMIFS('2D_LOG'!$AV$3:$AV$898,'2D_LOG'!$F$3:$F$898,"PDQC",'2D_LOG'!$E$3:$E$898,D24)</f>
        <v>0</v>
      </c>
      <c r="AS24" s="58">
        <f>SUMIFS('2D_LOG'!$AW$3:$AW$898,'2D_LOG'!$F$3:$F$898,"PDQC",'2D_LOG'!$E$3:$E$898,D24)</f>
        <v>0</v>
      </c>
      <c r="AT24" s="58">
        <f>SUMIFS('2D_LOG'!$AX$3:$AX$898,'2D_LOG'!$F$3:$F$898,"PDQC",'2D_LOG'!$E$3:$E$898,D24)</f>
        <v>0</v>
      </c>
      <c r="AU24" s="58">
        <f>SUMIFS('2D_LOG'!$AY$3:$AY$898,'2D_LOG'!$F$3:$F$898,"PDQC",'2D_LOG'!$E$3:$E$898,D24)</f>
        <v>0</v>
      </c>
      <c r="AV24" s="58">
        <f>SUMIFS('2D_LOG'!$AZ$3:$AZ$898,'2D_LOG'!$F$3:$F$898,"PDQC",'2D_LOG'!$E$3:$E$898,D24)</f>
        <v>0</v>
      </c>
      <c r="AW24" s="58">
        <f>SUMIFS('2D_LOG'!$BA$3:$BA$898,'2D_LOG'!$F$3:$F$898,"PDQC",'2D_LOG'!$E$3:$E$898,D24)</f>
        <v>0</v>
      </c>
      <c r="AX24" s="58">
        <f>SUMIFS('2D_LOG'!$BB$3:$BB$898,'2D_LOG'!$F$3:$F$898,"PDQC",'2D_LOG'!$E$3:$E$898,D24)</f>
        <v>0</v>
      </c>
      <c r="AY24" s="61">
        <f>SUMIFS('2D_LOG'!$BE$3:$BE$898,'2D_LOG'!$F$3:$F$898,"PDQC",'2D_LOG'!$E$3:$E$898,D24)</f>
        <v>0</v>
      </c>
      <c r="AZ24" s="65">
        <f>SUMIFS('2D_LOG'!$BF$3:$BF$898,'2D_LOG'!$F$3:$F$898,"PDQC",'2D_LOG'!$E$3:$E$898,D24)</f>
        <v>0</v>
      </c>
      <c r="BA24" s="60">
        <f t="shared" si="9"/>
        <v>0</v>
      </c>
      <c r="BB24" s="66" t="str">
        <f t="shared" ref="BB24:BB32" si="12">IF(BA24&gt;0,AY24/BA24," ")</f>
        <v xml:space="preserve"> </v>
      </c>
      <c r="BC24" s="67" t="str">
        <f t="shared" ref="BC24:BC32" si="13">IF(BA24&gt;0,AZ24/BA24," ")</f>
        <v xml:space="preserve"> </v>
      </c>
    </row>
    <row r="25" spans="1:56" x14ac:dyDescent="0.2">
      <c r="A25" s="407">
        <v>6</v>
      </c>
      <c r="B25" s="51">
        <f>QC_Status!E8</f>
        <v>2913</v>
      </c>
      <c r="C25" s="135">
        <f>QC_Status!F8</f>
        <v>1</v>
      </c>
      <c r="D25" s="136">
        <f t="shared" si="8"/>
        <v>6</v>
      </c>
      <c r="E25" s="401">
        <f>SUMIFS('2D_LOG'!$I$3:$I$898,'2D_LOG'!$F$3:$F$898,"PDQC",'2D_LOG'!$E$3:$E$898,D25)</f>
        <v>0</v>
      </c>
      <c r="F25" s="58">
        <f>SUMIFS('2D_LOG'!$J$3:$J$898,'2D_LOG'!$F$3:$F$898,"PDQC",'2D_LOG'!$E$3:$E$898,D25)</f>
        <v>0</v>
      </c>
      <c r="G25" s="58">
        <f>SUMIFS('2D_LOG'!$K$3:$K$898,'2D_LOG'!$F$3:$F$898,"PDQC",'2D_LOG'!$E$3:$E$898,D25)</f>
        <v>0</v>
      </c>
      <c r="H25" s="58">
        <f>SUMIFS('2D_LOG'!$L$3:$L$898,'2D_LOG'!$F$3:$F$898,"PDQC",'2D_LOG'!$E$3:$E$898,D25)</f>
        <v>0</v>
      </c>
      <c r="I25" s="58">
        <f>SUMIFS('2D_LOG'!$M$3:$M$898,'2D_LOG'!$F$3:$F$898,"PDQC",'2D_LOG'!$E$3:$E$898,D25)</f>
        <v>0</v>
      </c>
      <c r="J25" s="58">
        <f>SUMIFS('2D_LOG'!$N$3:$N$898,'2D_LOG'!$F$3:$F$898,"PDQC",'2D_LOG'!$E$3:$E$898,D25)</f>
        <v>0</v>
      </c>
      <c r="K25" s="58">
        <f>SUMIFS('2D_LOG'!$O$3:$O$898,'2D_LOG'!$F$3:$F$898,"PDQC",'2D_LOG'!$E$3:$E$898,D25)</f>
        <v>0</v>
      </c>
      <c r="L25" s="58">
        <f>SUMIFS('2D_LOG'!$P$3:$P$898,'2D_LOG'!$F$3:$F$898,"PDQC",'2D_LOG'!$E$3:$E$898,D25)</f>
        <v>0</v>
      </c>
      <c r="M25" s="58">
        <f>SUMIFS('2D_LOG'!$Q$3:$Q$898,'2D_LOG'!$F$3:$F$898,"PDQC",'2D_LOG'!$E$3:$E$898,D25)</f>
        <v>0</v>
      </c>
      <c r="N25" s="58">
        <f>SUMIFS('2D_LOG'!$R$3:$R$898,'2D_LOG'!$F$3:$F$898,"PDQC",'2D_LOG'!$E$3:$E$898,D25)</f>
        <v>0</v>
      </c>
      <c r="O25" s="58">
        <f>SUMIFS('2D_LOG'!$S$3:$S$898,'2D_LOG'!$F$3:$F$898,"PDQC",'2D_LOG'!$E$3:$E$898,D25)</f>
        <v>0</v>
      </c>
      <c r="P25" s="58">
        <f>SUMIFS('2D_LOG'!$T$3:$T$898,'2D_LOG'!$F$3:$F$898,"PDQC",'2D_LOG'!$E$3:$E$898,D25)</f>
        <v>0</v>
      </c>
      <c r="Q25" s="58">
        <f>SUMIFS('2D_LOG'!$U$3:$U$898,'2D_LOG'!$F$3:$F$898,"PDQC",'2D_LOG'!$E$3:$E$898,D25)</f>
        <v>0</v>
      </c>
      <c r="R25" s="58">
        <f>SUMIFS('2D_LOG'!$V$3:$V$898,'2D_LOG'!$F$3:$F$898,"PDQC",'2D_LOG'!$E$3:$E$898,D25)</f>
        <v>0</v>
      </c>
      <c r="S25" s="58">
        <f>SUMIFS('2D_LOG'!$W$3:$W$898,'2D_LOG'!$F$3:$F$898,"PDQC",'2D_LOG'!$E$3:$E$898,D25)</f>
        <v>0</v>
      </c>
      <c r="T25" s="58">
        <f>SUMIFS('2D_LOG'!$X$3:$X$898,'2D_LOG'!$F$3:$F$898,"PDQC",'2D_LOG'!$E$3:$E$898,D25)</f>
        <v>0</v>
      </c>
      <c r="U25" s="58">
        <f>SUMIFS('2D_LOG'!$Y$3:$Y$898,'2D_LOG'!$F$3:$F$898,"PDQC",'2D_LOG'!$E$3:$E$898,D25)</f>
        <v>0</v>
      </c>
      <c r="V25" s="58">
        <f>SUMIFS('2D_LOG'!$Z$3:$Z$898,'2D_LOG'!$F$3:$F$898,"PDQC",'2D_LOG'!$E$3:$E$898,D25)</f>
        <v>0</v>
      </c>
      <c r="W25" s="58">
        <f>SUMIFS('2D_LOG'!$AA$3:$AA$898,'2D_LOG'!$F$3:$F$898,"PDQC",'2D_LOG'!$E$3:$E$898,D25)</f>
        <v>0</v>
      </c>
      <c r="X25" s="58">
        <f>SUMIFS('2D_LOG'!$AB$3:$AB$898,'2D_LOG'!$F$3:$F$898,"PDQC",'2D_LOG'!$E$3:$E$898,D25)</f>
        <v>0</v>
      </c>
      <c r="Y25" s="58">
        <f>SUMIFS('2D_LOG'!$AC$3:$AC$898,'2D_LOG'!$F$3:$F$898,"PDQC",'2D_LOG'!$E$3:$E$898,D25)</f>
        <v>0</v>
      </c>
      <c r="Z25" s="58">
        <f>SUMIFS('2D_LOG'!$AD$3:$AD$898,'2D_LOG'!$F$3:$F$898,"PDQC",'2D_LOG'!$E$3:$E$898,D25)</f>
        <v>0</v>
      </c>
      <c r="AA25" s="58">
        <f>SUMIFS('2D_LOG'!$AE$3:$AE$898,'2D_LOG'!$F$3:$F$898,"PDQC",'2D_LOG'!$E$3:$E$898,D25)</f>
        <v>0</v>
      </c>
      <c r="AB25" s="58">
        <f>SUMIFS('2D_LOG'!$AF$3:$AF$898,'2D_LOG'!$F$3:$F$898,"PDQC",'2D_LOG'!$E$3:$E$898,D25)</f>
        <v>0</v>
      </c>
      <c r="AC25" s="58">
        <f>SUMIFS('2D_LOG'!$AG$3:$AG$898,'2D_LOG'!$F$3:$F$898,"PDQC",'2D_LOG'!$E$3:$E$898,D25)</f>
        <v>0</v>
      </c>
      <c r="AD25" s="58">
        <f>SUMIFS('2D_LOG'!$AH$3:$AH$898,'2D_LOG'!$F$3:$F$898,"PDQC",'2D_LOG'!$E$3:$E$898,D25)</f>
        <v>0</v>
      </c>
      <c r="AE25" s="58">
        <f>SUMIFS('2D_LOG'!$AI$3:$AI$898,'2D_LOG'!$F$3:$F$898,"PDQC",'2D_LOG'!$E$3:$E$898,D25)</f>
        <v>0</v>
      </c>
      <c r="AF25" s="58">
        <f>SUMIFS('2D_LOG'!$AJ$3:$AJ$898,'2D_LOG'!$F$3:$F$898,"PDQC",'2D_LOG'!$E$3:$E$898,D25)</f>
        <v>0</v>
      </c>
      <c r="AG25" s="58">
        <f>SUMIFS('2D_LOG'!$AK$3:$AK$898,'2D_LOG'!$F$3:$F$898,"PDQC",'2D_LOG'!$E$3:$E$898,D25)</f>
        <v>0</v>
      </c>
      <c r="AH25" s="58">
        <f>SUMIFS('2D_LOG'!$AL$3:$AL$898,'2D_LOG'!$F$3:$F$898,"PDQC",'2D_LOG'!$E$3:$E$898,D25)</f>
        <v>0</v>
      </c>
      <c r="AI25" s="58">
        <f>SUMIFS('2D_LOG'!$AM$3:$AM$898,'2D_LOG'!$F$3:$F$898,"PDQC",'2D_LOG'!$E$3:$E$898,D25)</f>
        <v>0</v>
      </c>
      <c r="AJ25" s="58">
        <f>SUMIFS('2D_LOG'!$AN$3:$AN$898,'2D_LOG'!$F$3:$F$898,"PDQC",'2D_LOG'!$E$3:$E$898,D25)</f>
        <v>0</v>
      </c>
      <c r="AK25" s="58">
        <f>SUMIFS('2D_LOG'!$AO$3:$AO$898,'2D_LOG'!$F$3:$F$898,"PDQC",'2D_LOG'!$E$3:$E$898,D25)</f>
        <v>0</v>
      </c>
      <c r="AL25" s="58">
        <f>SUMIFS('2D_LOG'!$AP$3:$AP$898,'2D_LOG'!$F$3:$F$898,"PDQC",'2D_LOG'!$E$3:$E$898,D25)</f>
        <v>0</v>
      </c>
      <c r="AM25" s="58">
        <f>SUMIFS('2D_LOG'!$AQ$3:$AQ$898,'2D_LOG'!$F$3:$F$898,"PDQC",'2D_LOG'!$E$3:$E$898,D25)</f>
        <v>0</v>
      </c>
      <c r="AN25" s="58">
        <f>SUMIFS('2D_LOG'!$AR$3:$AR$898,'2D_LOG'!$F$3:$F$898,"PDQC",'2D_LOG'!$E$3:$E$898,D25)</f>
        <v>0</v>
      </c>
      <c r="AO25" s="58">
        <f>SUMIFS('2D_LOG'!$AS$3:$AS$898,'2D_LOG'!$F$3:$F$898,"PDQC",'2D_LOG'!$E$3:$E$898,D25)</f>
        <v>0</v>
      </c>
      <c r="AP25" s="58">
        <f>SUMIFS('2D_LOG'!$AT$3:$AT$898,'2D_LOG'!$F$3:$F$898,"PDQC",'2D_LOG'!$E$3:$E$898,D25)</f>
        <v>0</v>
      </c>
      <c r="AQ25" s="58">
        <f>SUMIFS('2D_LOG'!$AU$3:$AU$898,'2D_LOG'!$F$3:$F$898,"PDQC",'2D_LOG'!$E$3:$E$898,D25)</f>
        <v>0</v>
      </c>
      <c r="AR25" s="58">
        <f>SUMIFS('2D_LOG'!$AV$3:$AV$898,'2D_LOG'!$F$3:$F$898,"PDQC",'2D_LOG'!$E$3:$E$898,D25)</f>
        <v>0</v>
      </c>
      <c r="AS25" s="58">
        <f>SUMIFS('2D_LOG'!$AW$3:$AW$898,'2D_LOG'!$F$3:$F$898,"PDQC",'2D_LOG'!$E$3:$E$898,D25)</f>
        <v>0</v>
      </c>
      <c r="AT25" s="58">
        <f>SUMIFS('2D_LOG'!$AX$3:$AX$898,'2D_LOG'!$F$3:$F$898,"PDQC",'2D_LOG'!$E$3:$E$898,D25)</f>
        <v>0</v>
      </c>
      <c r="AU25" s="58">
        <f>SUMIFS('2D_LOG'!$AY$3:$AY$898,'2D_LOG'!$F$3:$F$898,"PDQC",'2D_LOG'!$E$3:$E$898,D25)</f>
        <v>0</v>
      </c>
      <c r="AV25" s="58">
        <f>SUMIFS('2D_LOG'!$AZ$3:$AZ$898,'2D_LOG'!$F$3:$F$898,"PDQC",'2D_LOG'!$E$3:$E$898,D25)</f>
        <v>0</v>
      </c>
      <c r="AW25" s="58">
        <f>SUMIFS('2D_LOG'!$BA$3:$BA$898,'2D_LOG'!$F$3:$F$898,"PDQC",'2D_LOG'!$E$3:$E$898,D25)</f>
        <v>0</v>
      </c>
      <c r="AX25" s="58">
        <f>SUMIFS('2D_LOG'!$BB$3:$BB$898,'2D_LOG'!$F$3:$F$898,"PDQC",'2D_LOG'!$E$3:$E$898,D25)</f>
        <v>0</v>
      </c>
      <c r="AY25" s="61">
        <f>SUMIFS('2D_LOG'!$BE$3:$BE$898,'2D_LOG'!$F$3:$F$898,"PDQC",'2D_LOG'!$E$3:$E$898,D25)</f>
        <v>0</v>
      </c>
      <c r="AZ25" s="65">
        <f>SUMIFS('2D_LOG'!$BF$3:$BF$898,'2D_LOG'!$F$3:$F$898,"PDQC",'2D_LOG'!$E$3:$E$898,D25)</f>
        <v>0</v>
      </c>
      <c r="BA25" s="60">
        <f t="shared" ref="BA25:BA27" si="14">SUM(AY25:AZ25)</f>
        <v>0</v>
      </c>
      <c r="BB25" s="66" t="str">
        <f t="shared" si="12"/>
        <v xml:space="preserve"> </v>
      </c>
      <c r="BC25" s="67" t="str">
        <f t="shared" si="13"/>
        <v xml:space="preserve"> </v>
      </c>
    </row>
    <row r="26" spans="1:56" x14ac:dyDescent="0.2">
      <c r="A26" s="407">
        <v>7</v>
      </c>
      <c r="B26" s="51">
        <f>QC_Status!E8</f>
        <v>2913</v>
      </c>
      <c r="C26" s="135">
        <f>QC_Status!F8</f>
        <v>1</v>
      </c>
      <c r="D26" s="135">
        <f t="shared" si="8"/>
        <v>7</v>
      </c>
      <c r="E26" s="401">
        <f>SUMIFS('2D_LOG'!$I$3:$I$898,'2D_LOG'!$F$3:$F$898,"PDQC",'2D_LOG'!$E$3:$E$898,D26)</f>
        <v>0</v>
      </c>
      <c r="F26" s="58">
        <f>SUMIFS('2D_LOG'!$J$3:$J$898,'2D_LOG'!$F$3:$F$898,"PDQC",'2D_LOG'!$E$3:$E$898,D26)</f>
        <v>0</v>
      </c>
      <c r="G26" s="58">
        <f>SUMIFS('2D_LOG'!$K$3:$K$898,'2D_LOG'!$F$3:$F$898,"PDQC",'2D_LOG'!$E$3:$E$898,D26)</f>
        <v>0</v>
      </c>
      <c r="H26" s="58">
        <f>SUMIFS('2D_LOG'!$L$3:$L$898,'2D_LOG'!$F$3:$F$898,"PDQC",'2D_LOG'!$E$3:$E$898,D26)</f>
        <v>0</v>
      </c>
      <c r="I26" s="58">
        <f>SUMIFS('2D_LOG'!$M$3:$M$898,'2D_LOG'!$F$3:$F$898,"PDQC",'2D_LOG'!$E$3:$E$898,D26)</f>
        <v>0</v>
      </c>
      <c r="J26" s="58">
        <f>SUMIFS('2D_LOG'!$N$3:$N$898,'2D_LOG'!$F$3:$F$898,"PDQC",'2D_LOG'!$E$3:$E$898,D26)</f>
        <v>0</v>
      </c>
      <c r="K26" s="58">
        <f>SUMIFS('2D_LOG'!$O$3:$O$898,'2D_LOG'!$F$3:$F$898,"PDQC",'2D_LOG'!$E$3:$E$898,D26)</f>
        <v>0</v>
      </c>
      <c r="L26" s="58">
        <f>SUMIFS('2D_LOG'!$P$3:$P$898,'2D_LOG'!$F$3:$F$898,"PDQC",'2D_LOG'!$E$3:$E$898,D26)</f>
        <v>0</v>
      </c>
      <c r="M26" s="58">
        <f>SUMIFS('2D_LOG'!$Q$3:$Q$898,'2D_LOG'!$F$3:$F$898,"PDQC",'2D_LOG'!$E$3:$E$898,D26)</f>
        <v>0</v>
      </c>
      <c r="N26" s="58">
        <f>SUMIFS('2D_LOG'!$R$3:$R$898,'2D_LOG'!$F$3:$F$898,"PDQC",'2D_LOG'!$E$3:$E$898,D26)</f>
        <v>0</v>
      </c>
      <c r="O26" s="58">
        <f>SUMIFS('2D_LOG'!$S$3:$S$898,'2D_LOG'!$F$3:$F$898,"PDQC",'2D_LOG'!$E$3:$E$898,D26)</f>
        <v>0</v>
      </c>
      <c r="P26" s="58">
        <f>SUMIFS('2D_LOG'!$T$3:$T$898,'2D_LOG'!$F$3:$F$898,"PDQC",'2D_LOG'!$E$3:$E$898,D26)</f>
        <v>0</v>
      </c>
      <c r="Q26" s="58">
        <f>SUMIFS('2D_LOG'!$U$3:$U$898,'2D_LOG'!$F$3:$F$898,"PDQC",'2D_LOG'!$E$3:$E$898,D26)</f>
        <v>0</v>
      </c>
      <c r="R26" s="58">
        <f>SUMIFS('2D_LOG'!$V$3:$V$898,'2D_LOG'!$F$3:$F$898,"PDQC",'2D_LOG'!$E$3:$E$898,D26)</f>
        <v>0</v>
      </c>
      <c r="S26" s="58">
        <f>SUMIFS('2D_LOG'!$W$3:$W$898,'2D_LOG'!$F$3:$F$898,"PDQC",'2D_LOG'!$E$3:$E$898,D26)</f>
        <v>0</v>
      </c>
      <c r="T26" s="58">
        <f>SUMIFS('2D_LOG'!$X$3:$X$898,'2D_LOG'!$F$3:$F$898,"PDQC",'2D_LOG'!$E$3:$E$898,D26)</f>
        <v>0</v>
      </c>
      <c r="U26" s="58">
        <f>SUMIFS('2D_LOG'!$Y$3:$Y$898,'2D_LOG'!$F$3:$F$898,"PDQC",'2D_LOG'!$E$3:$E$898,D26)</f>
        <v>0</v>
      </c>
      <c r="V26" s="58">
        <f>SUMIFS('2D_LOG'!$Z$3:$Z$898,'2D_LOG'!$F$3:$F$898,"PDQC",'2D_LOG'!$E$3:$E$898,D26)</f>
        <v>0</v>
      </c>
      <c r="W26" s="58">
        <f>SUMIFS('2D_LOG'!$AA$3:$AA$898,'2D_LOG'!$F$3:$F$898,"PDQC",'2D_LOG'!$E$3:$E$898,D26)</f>
        <v>0</v>
      </c>
      <c r="X26" s="58">
        <f>SUMIFS('2D_LOG'!$AB$3:$AB$898,'2D_LOG'!$F$3:$F$898,"PDQC",'2D_LOG'!$E$3:$E$898,D26)</f>
        <v>0</v>
      </c>
      <c r="Y26" s="58">
        <f>SUMIFS('2D_LOG'!$AC$3:$AC$898,'2D_LOG'!$F$3:$F$898,"PDQC",'2D_LOG'!$E$3:$E$898,D26)</f>
        <v>0</v>
      </c>
      <c r="Z26" s="58">
        <f>SUMIFS('2D_LOG'!$AD$3:$AD$898,'2D_LOG'!$F$3:$F$898,"PDQC",'2D_LOG'!$E$3:$E$898,D26)</f>
        <v>0</v>
      </c>
      <c r="AA26" s="58">
        <f>SUMIFS('2D_LOG'!$AE$3:$AE$898,'2D_LOG'!$F$3:$F$898,"PDQC",'2D_LOG'!$E$3:$E$898,D26)</f>
        <v>0</v>
      </c>
      <c r="AB26" s="58">
        <f>SUMIFS('2D_LOG'!$AF$3:$AF$898,'2D_LOG'!$F$3:$F$898,"PDQC",'2D_LOG'!$E$3:$E$898,D26)</f>
        <v>0</v>
      </c>
      <c r="AC26" s="58">
        <f>SUMIFS('2D_LOG'!$AG$3:$AG$898,'2D_LOG'!$F$3:$F$898,"PDQC",'2D_LOG'!$E$3:$E$898,D26)</f>
        <v>0</v>
      </c>
      <c r="AD26" s="58">
        <f>SUMIFS('2D_LOG'!$AH$3:$AH$898,'2D_LOG'!$F$3:$F$898,"PDQC",'2D_LOG'!$E$3:$E$898,D26)</f>
        <v>0</v>
      </c>
      <c r="AE26" s="58">
        <f>SUMIFS('2D_LOG'!$AI$3:$AI$898,'2D_LOG'!$F$3:$F$898,"PDQC",'2D_LOG'!$E$3:$E$898,D26)</f>
        <v>0</v>
      </c>
      <c r="AF26" s="58">
        <f>SUMIFS('2D_LOG'!$AJ$3:$AJ$898,'2D_LOG'!$F$3:$F$898,"PDQC",'2D_LOG'!$E$3:$E$898,D26)</f>
        <v>0</v>
      </c>
      <c r="AG26" s="58">
        <f>SUMIFS('2D_LOG'!$AK$3:$AK$898,'2D_LOG'!$F$3:$F$898,"PDQC",'2D_LOG'!$E$3:$E$898,D26)</f>
        <v>0</v>
      </c>
      <c r="AH26" s="58">
        <f>SUMIFS('2D_LOG'!$AL$3:$AL$898,'2D_LOG'!$F$3:$F$898,"PDQC",'2D_LOG'!$E$3:$E$898,D26)</f>
        <v>0</v>
      </c>
      <c r="AI26" s="58">
        <f>SUMIFS('2D_LOG'!$AM$3:$AM$898,'2D_LOG'!$F$3:$F$898,"PDQC",'2D_LOG'!$E$3:$E$898,D26)</f>
        <v>0</v>
      </c>
      <c r="AJ26" s="58">
        <f>SUMIFS('2D_LOG'!$AN$3:$AN$898,'2D_LOG'!$F$3:$F$898,"PDQC",'2D_LOG'!$E$3:$E$898,D26)</f>
        <v>0</v>
      </c>
      <c r="AK26" s="58">
        <f>SUMIFS('2D_LOG'!$AO$3:$AO$898,'2D_LOG'!$F$3:$F$898,"PDQC",'2D_LOG'!$E$3:$E$898,D26)</f>
        <v>0</v>
      </c>
      <c r="AL26" s="58">
        <f>SUMIFS('2D_LOG'!$AP$3:$AP$898,'2D_LOG'!$F$3:$F$898,"PDQC",'2D_LOG'!$E$3:$E$898,D26)</f>
        <v>0</v>
      </c>
      <c r="AM26" s="58">
        <f>SUMIFS('2D_LOG'!$AQ$3:$AQ$898,'2D_LOG'!$F$3:$F$898,"PDQC",'2D_LOG'!$E$3:$E$898,D26)</f>
        <v>0</v>
      </c>
      <c r="AN26" s="58">
        <f>SUMIFS('2D_LOG'!$AR$3:$AR$898,'2D_LOG'!$F$3:$F$898,"PDQC",'2D_LOG'!$E$3:$E$898,D26)</f>
        <v>0</v>
      </c>
      <c r="AO26" s="58">
        <f>SUMIFS('2D_LOG'!$AS$3:$AS$898,'2D_LOG'!$F$3:$F$898,"PDQC",'2D_LOG'!$E$3:$E$898,D26)</f>
        <v>0</v>
      </c>
      <c r="AP26" s="58">
        <f>SUMIFS('2D_LOG'!$AT$3:$AT$898,'2D_LOG'!$F$3:$F$898,"PDQC",'2D_LOG'!$E$3:$E$898,D26)</f>
        <v>0</v>
      </c>
      <c r="AQ26" s="58">
        <f>SUMIFS('2D_LOG'!$AU$3:$AU$898,'2D_LOG'!$F$3:$F$898,"PDQC",'2D_LOG'!$E$3:$E$898,D26)</f>
        <v>0</v>
      </c>
      <c r="AR26" s="58">
        <f>SUMIFS('2D_LOG'!$AV$3:$AV$898,'2D_LOG'!$F$3:$F$898,"PDQC",'2D_LOG'!$E$3:$E$898,D26)</f>
        <v>0</v>
      </c>
      <c r="AS26" s="58">
        <f>SUMIFS('2D_LOG'!$AW$3:$AW$898,'2D_LOG'!$F$3:$F$898,"PDQC",'2D_LOG'!$E$3:$E$898,D26)</f>
        <v>0</v>
      </c>
      <c r="AT26" s="58">
        <f>SUMIFS('2D_LOG'!$AX$3:$AX$898,'2D_LOG'!$F$3:$F$898,"PDQC",'2D_LOG'!$E$3:$E$898,D26)</f>
        <v>0</v>
      </c>
      <c r="AU26" s="58">
        <f>SUMIFS('2D_LOG'!$AY$3:$AY$898,'2D_LOG'!$F$3:$F$898,"PDQC",'2D_LOG'!$E$3:$E$898,D26)</f>
        <v>0</v>
      </c>
      <c r="AV26" s="58">
        <f>SUMIFS('2D_LOG'!$AZ$3:$AZ$898,'2D_LOG'!$F$3:$F$898,"PDQC",'2D_LOG'!$E$3:$E$898,D26)</f>
        <v>0</v>
      </c>
      <c r="AW26" s="58">
        <f>SUMIFS('2D_LOG'!$BA$3:$BA$898,'2D_LOG'!$F$3:$F$898,"PDQC",'2D_LOG'!$E$3:$E$898,D26)</f>
        <v>0</v>
      </c>
      <c r="AX26" s="58">
        <f>SUMIFS('2D_LOG'!$BB$3:$BB$898,'2D_LOG'!$F$3:$F$898,"PDQC",'2D_LOG'!$E$3:$E$898,D26)</f>
        <v>0</v>
      </c>
      <c r="AY26" s="61">
        <f>SUMIFS('2D_LOG'!$BE$3:$BE$898,'2D_LOG'!$F$3:$F$898,"PDQC",'2D_LOG'!$E$3:$E$898,D26)</f>
        <v>0</v>
      </c>
      <c r="AZ26" s="65">
        <f>SUMIFS('2D_LOG'!$BF$3:$BF$898,'2D_LOG'!$F$3:$F$898,"PDQC",'2D_LOG'!$E$3:$E$898,D26)</f>
        <v>0</v>
      </c>
      <c r="BA26" s="60">
        <f t="shared" si="14"/>
        <v>0</v>
      </c>
      <c r="BB26" s="66" t="str">
        <f t="shared" si="12"/>
        <v xml:space="preserve"> </v>
      </c>
      <c r="BC26" s="67" t="str">
        <f t="shared" si="13"/>
        <v xml:space="preserve"> </v>
      </c>
    </row>
    <row r="27" spans="1:56" x14ac:dyDescent="0.2">
      <c r="A27" s="407">
        <v>8</v>
      </c>
      <c r="B27" s="51">
        <f>QC_Status!E8</f>
        <v>2913</v>
      </c>
      <c r="C27" s="135">
        <f>QC_Status!F8</f>
        <v>1</v>
      </c>
      <c r="D27" s="135">
        <f t="shared" ref="D27:D31" si="15">D10</f>
        <v>8</v>
      </c>
      <c r="E27" s="401">
        <f>SUMIFS('2D_LOG'!$I$3:$I$898,'2D_LOG'!$F$3:$F$898,"PDQC",'2D_LOG'!$E$3:$E$898,D27)</f>
        <v>0</v>
      </c>
      <c r="F27" s="58">
        <f>SUMIFS('2D_LOG'!$J$3:$J$898,'2D_LOG'!$F$3:$F$898,"PDQC",'2D_LOG'!$E$3:$E$898,D27)</f>
        <v>0</v>
      </c>
      <c r="G27" s="58">
        <f>SUMIFS('2D_LOG'!$K$3:$K$898,'2D_LOG'!$F$3:$F$898,"PDQC",'2D_LOG'!$E$3:$E$898,D27)</f>
        <v>0</v>
      </c>
      <c r="H27" s="58">
        <f>SUMIFS('2D_LOG'!$L$3:$L$898,'2D_LOG'!$F$3:$F$898,"PDQC",'2D_LOG'!$E$3:$E$898,D27)</f>
        <v>0</v>
      </c>
      <c r="I27" s="58">
        <f>SUMIFS('2D_LOG'!$M$3:$M$898,'2D_LOG'!$F$3:$F$898,"PDQC",'2D_LOG'!$E$3:$E$898,D27)</f>
        <v>0</v>
      </c>
      <c r="J27" s="58">
        <f>SUMIFS('2D_LOG'!$N$3:$N$898,'2D_LOG'!$F$3:$F$898,"PDQC",'2D_LOG'!$E$3:$E$898,D27)</f>
        <v>0</v>
      </c>
      <c r="K27" s="58">
        <f>SUMIFS('2D_LOG'!$O$3:$O$898,'2D_LOG'!$F$3:$F$898,"PDQC",'2D_LOG'!$E$3:$E$898,D27)</f>
        <v>0</v>
      </c>
      <c r="L27" s="58">
        <f>SUMIFS('2D_LOG'!$P$3:$P$898,'2D_LOG'!$F$3:$F$898,"PDQC",'2D_LOG'!$E$3:$E$898,D27)</f>
        <v>0</v>
      </c>
      <c r="M27" s="58">
        <f>SUMIFS('2D_LOG'!$Q$3:$Q$898,'2D_LOG'!$F$3:$F$898,"PDQC",'2D_LOG'!$E$3:$E$898,D27)</f>
        <v>0</v>
      </c>
      <c r="N27" s="58">
        <f>SUMIFS('2D_LOG'!$R$3:$R$898,'2D_LOG'!$F$3:$F$898,"PDQC",'2D_LOG'!$E$3:$E$898,D27)</f>
        <v>0</v>
      </c>
      <c r="O27" s="58">
        <f>SUMIFS('2D_LOG'!$S$3:$S$898,'2D_LOG'!$F$3:$F$898,"PDQC",'2D_LOG'!$E$3:$E$898,D27)</f>
        <v>0</v>
      </c>
      <c r="P27" s="58">
        <f>SUMIFS('2D_LOG'!$T$3:$T$898,'2D_LOG'!$F$3:$F$898,"PDQC",'2D_LOG'!$E$3:$E$898,D27)</f>
        <v>0</v>
      </c>
      <c r="Q27" s="58">
        <f>SUMIFS('2D_LOG'!$U$3:$U$898,'2D_LOG'!$F$3:$F$898,"PDQC",'2D_LOG'!$E$3:$E$898,D27)</f>
        <v>0</v>
      </c>
      <c r="R27" s="58">
        <f>SUMIFS('2D_LOG'!$V$3:$V$898,'2D_LOG'!$F$3:$F$898,"PDQC",'2D_LOG'!$E$3:$E$898,D27)</f>
        <v>0</v>
      </c>
      <c r="S27" s="58">
        <f>SUMIFS('2D_LOG'!$W$3:$W$898,'2D_LOG'!$F$3:$F$898,"PDQC",'2D_LOG'!$E$3:$E$898,D27)</f>
        <v>0</v>
      </c>
      <c r="T27" s="58">
        <f>SUMIFS('2D_LOG'!$X$3:$X$898,'2D_LOG'!$F$3:$F$898,"PDQC",'2D_LOG'!$E$3:$E$898,D27)</f>
        <v>0</v>
      </c>
      <c r="U27" s="58">
        <f>SUMIFS('2D_LOG'!$Y$3:$Y$898,'2D_LOG'!$F$3:$F$898,"PDQC",'2D_LOG'!$E$3:$E$898,D27)</f>
        <v>0</v>
      </c>
      <c r="V27" s="58">
        <f>SUMIFS('2D_LOG'!$Z$3:$Z$898,'2D_LOG'!$F$3:$F$898,"PDQC",'2D_LOG'!$E$3:$E$898,D27)</f>
        <v>0</v>
      </c>
      <c r="W27" s="58">
        <f>SUMIFS('2D_LOG'!$AA$3:$AA$898,'2D_LOG'!$F$3:$F$898,"PDQC",'2D_LOG'!$E$3:$E$898,D27)</f>
        <v>0</v>
      </c>
      <c r="X27" s="58">
        <f>SUMIFS('2D_LOG'!$AB$3:$AB$898,'2D_LOG'!$F$3:$F$898,"PDQC",'2D_LOG'!$E$3:$E$898,D27)</f>
        <v>0</v>
      </c>
      <c r="Y27" s="58">
        <f>SUMIFS('2D_LOG'!$AC$3:$AC$898,'2D_LOG'!$F$3:$F$898,"PDQC",'2D_LOG'!$E$3:$E$898,D27)</f>
        <v>0</v>
      </c>
      <c r="Z27" s="58">
        <f>SUMIFS('2D_LOG'!$AD$3:$AD$898,'2D_LOG'!$F$3:$F$898,"PDQC",'2D_LOG'!$E$3:$E$898,D27)</f>
        <v>0</v>
      </c>
      <c r="AA27" s="58">
        <f>SUMIFS('2D_LOG'!$AE$3:$AE$898,'2D_LOG'!$F$3:$F$898,"PDQC",'2D_LOG'!$E$3:$E$898,D27)</f>
        <v>0</v>
      </c>
      <c r="AB27" s="58">
        <f>SUMIFS('2D_LOG'!$AF$3:$AF$898,'2D_LOG'!$F$3:$F$898,"PDQC",'2D_LOG'!$E$3:$E$898,D27)</f>
        <v>0</v>
      </c>
      <c r="AC27" s="58">
        <f>SUMIFS('2D_LOG'!$AG$3:$AG$898,'2D_LOG'!$F$3:$F$898,"PDQC",'2D_LOG'!$E$3:$E$898,D27)</f>
        <v>0</v>
      </c>
      <c r="AD27" s="58">
        <f>SUMIFS('2D_LOG'!$AH$3:$AH$898,'2D_LOG'!$F$3:$F$898,"PDQC",'2D_LOG'!$E$3:$E$898,D27)</f>
        <v>0</v>
      </c>
      <c r="AE27" s="58">
        <f>SUMIFS('2D_LOG'!$AI$3:$AI$898,'2D_LOG'!$F$3:$F$898,"PDQC",'2D_LOG'!$E$3:$E$898,D27)</f>
        <v>0</v>
      </c>
      <c r="AF27" s="58">
        <f>SUMIFS('2D_LOG'!$AJ$3:$AJ$898,'2D_LOG'!$F$3:$F$898,"PDQC",'2D_LOG'!$E$3:$E$898,D27)</f>
        <v>0</v>
      </c>
      <c r="AG27" s="58">
        <f>SUMIFS('2D_LOG'!$AK$3:$AK$898,'2D_LOG'!$F$3:$F$898,"PDQC",'2D_LOG'!$E$3:$E$898,D27)</f>
        <v>0</v>
      </c>
      <c r="AH27" s="58">
        <f>SUMIFS('2D_LOG'!$AL$3:$AL$898,'2D_LOG'!$F$3:$F$898,"PDQC",'2D_LOG'!$E$3:$E$898,D27)</f>
        <v>0</v>
      </c>
      <c r="AI27" s="58">
        <f>SUMIFS('2D_LOG'!$AM$3:$AM$898,'2D_LOG'!$F$3:$F$898,"PDQC",'2D_LOG'!$E$3:$E$898,D27)</f>
        <v>0</v>
      </c>
      <c r="AJ27" s="58">
        <f>SUMIFS('2D_LOG'!$AN$3:$AN$898,'2D_LOG'!$F$3:$F$898,"PDQC",'2D_LOG'!$E$3:$E$898,D27)</f>
        <v>0</v>
      </c>
      <c r="AK27" s="58">
        <f>SUMIFS('2D_LOG'!$AO$3:$AO$898,'2D_LOG'!$F$3:$F$898,"PDQC",'2D_LOG'!$E$3:$E$898,D27)</f>
        <v>0</v>
      </c>
      <c r="AL27" s="58">
        <f>SUMIFS('2D_LOG'!$AP$3:$AP$898,'2D_LOG'!$F$3:$F$898,"PDQC",'2D_LOG'!$E$3:$E$898,D27)</f>
        <v>0</v>
      </c>
      <c r="AM27" s="58">
        <f>SUMIFS('2D_LOG'!$AQ$3:$AQ$898,'2D_LOG'!$F$3:$F$898,"PDQC",'2D_LOG'!$E$3:$E$898,D27)</f>
        <v>0</v>
      </c>
      <c r="AN27" s="58">
        <f>SUMIFS('2D_LOG'!$AR$3:$AR$898,'2D_LOG'!$F$3:$F$898,"PDQC",'2D_LOG'!$E$3:$E$898,D27)</f>
        <v>0</v>
      </c>
      <c r="AO27" s="58">
        <f>SUMIFS('2D_LOG'!$AS$3:$AS$898,'2D_LOG'!$F$3:$F$898,"PDQC",'2D_LOG'!$E$3:$E$898,D27)</f>
        <v>0</v>
      </c>
      <c r="AP27" s="58">
        <f>SUMIFS('2D_LOG'!$AT$3:$AT$898,'2D_LOG'!$F$3:$F$898,"PDQC",'2D_LOG'!$E$3:$E$898,D27)</f>
        <v>0</v>
      </c>
      <c r="AQ27" s="58">
        <f>SUMIFS('2D_LOG'!$AU$3:$AU$898,'2D_LOG'!$F$3:$F$898,"PDQC",'2D_LOG'!$E$3:$E$898,D27)</f>
        <v>0</v>
      </c>
      <c r="AR27" s="58">
        <f>SUMIFS('2D_LOG'!$AV$3:$AV$898,'2D_LOG'!$F$3:$F$898,"PDQC",'2D_LOG'!$E$3:$E$898,D27)</f>
        <v>0</v>
      </c>
      <c r="AS27" s="58">
        <f>SUMIFS('2D_LOG'!$AW$3:$AW$898,'2D_LOG'!$F$3:$F$898,"PDQC",'2D_LOG'!$E$3:$E$898,D27)</f>
        <v>0</v>
      </c>
      <c r="AT27" s="58">
        <f>SUMIFS('2D_LOG'!$AX$3:$AX$898,'2D_LOG'!$F$3:$F$898,"PDQC",'2D_LOG'!$E$3:$E$898,D27)</f>
        <v>0</v>
      </c>
      <c r="AU27" s="58">
        <f>SUMIFS('2D_LOG'!$AY$3:$AY$898,'2D_LOG'!$F$3:$F$898,"PDQC",'2D_LOG'!$E$3:$E$898,D27)</f>
        <v>0</v>
      </c>
      <c r="AV27" s="58">
        <f>SUMIFS('2D_LOG'!$AZ$3:$AZ$898,'2D_LOG'!$F$3:$F$898,"PDQC",'2D_LOG'!$E$3:$E$898,D27)</f>
        <v>0</v>
      </c>
      <c r="AW27" s="58">
        <f>SUMIFS('2D_LOG'!$BA$3:$BA$898,'2D_LOG'!$F$3:$F$898,"PDQC",'2D_LOG'!$E$3:$E$898,D27)</f>
        <v>0</v>
      </c>
      <c r="AX27" s="58">
        <f>SUMIFS('2D_LOG'!$BB$3:$BB$898,'2D_LOG'!$F$3:$F$898,"PDQC",'2D_LOG'!$E$3:$E$898,D27)</f>
        <v>0</v>
      </c>
      <c r="AY27" s="61">
        <f>SUMIFS('2D_LOG'!$BE$3:$BE$898,'2D_LOG'!$F$3:$F$898,"PDQC",'2D_LOG'!$E$3:$E$898,D27)</f>
        <v>0</v>
      </c>
      <c r="AZ27" s="65">
        <f>SUMIFS('2D_LOG'!$BF$3:$BF$898,'2D_LOG'!$F$3:$F$898,"PDQC",'2D_LOG'!$E$3:$E$898,D27)</f>
        <v>0</v>
      </c>
      <c r="BA27" s="60">
        <f t="shared" si="14"/>
        <v>0</v>
      </c>
      <c r="BB27" s="66" t="str">
        <f t="shared" si="12"/>
        <v xml:space="preserve"> </v>
      </c>
      <c r="BC27" s="67" t="str">
        <f t="shared" si="13"/>
        <v xml:space="preserve"> </v>
      </c>
    </row>
    <row r="28" spans="1:56" x14ac:dyDescent="0.2">
      <c r="A28" s="407">
        <v>9</v>
      </c>
      <c r="B28" s="411">
        <f>QC_Status!E8</f>
        <v>2913</v>
      </c>
      <c r="C28" s="135">
        <f>QC_Status!F8</f>
        <v>1</v>
      </c>
      <c r="D28" s="135">
        <f t="shared" si="15"/>
        <v>9</v>
      </c>
      <c r="E28" s="401">
        <f>SUMIFS('2D_LOG'!$I$3:$I$898,'2D_LOG'!$F$3:$F$898,"PDQC",'2D_LOG'!$E$3:$E$898,D28)</f>
        <v>0</v>
      </c>
      <c r="F28" s="58">
        <f>SUMIFS('2D_LOG'!$J$3:$J$898,'2D_LOG'!$F$3:$F$898,"PDQC",'2D_LOG'!$E$3:$E$898,D28)</f>
        <v>0</v>
      </c>
      <c r="G28" s="58">
        <f>SUMIFS('2D_LOG'!$K$3:$K$898,'2D_LOG'!$F$3:$F$898,"PDQC",'2D_LOG'!$E$3:$E$898,D28)</f>
        <v>0</v>
      </c>
      <c r="H28" s="58">
        <f>SUMIFS('2D_LOG'!$L$3:$L$898,'2D_LOG'!$F$3:$F$898,"PDQC",'2D_LOG'!$E$3:$E$898,D28)</f>
        <v>0</v>
      </c>
      <c r="I28" s="58">
        <f>SUMIFS('2D_LOG'!$M$3:$M$898,'2D_LOG'!$F$3:$F$898,"PDQC",'2D_LOG'!$E$3:$E$898,D28)</f>
        <v>0</v>
      </c>
      <c r="J28" s="58">
        <f>SUMIFS('2D_LOG'!$N$3:$N$898,'2D_LOG'!$F$3:$F$898,"PDQC",'2D_LOG'!$E$3:$E$898,D28)</f>
        <v>0</v>
      </c>
      <c r="K28" s="58">
        <f>SUMIFS('2D_LOG'!$O$3:$O$898,'2D_LOG'!$F$3:$F$898,"PDQC",'2D_LOG'!$E$3:$E$898,D28)</f>
        <v>0</v>
      </c>
      <c r="L28" s="58">
        <f>SUMIFS('2D_LOG'!$P$3:$P$898,'2D_LOG'!$F$3:$F$898,"PDQC",'2D_LOG'!$E$3:$E$898,D28)</f>
        <v>0</v>
      </c>
      <c r="M28" s="58">
        <f>SUMIFS('2D_LOG'!$Q$3:$Q$898,'2D_LOG'!$F$3:$F$898,"PDQC",'2D_LOG'!$E$3:$E$898,D28)</f>
        <v>0</v>
      </c>
      <c r="N28" s="58">
        <f>SUMIFS('2D_LOG'!$R$3:$R$898,'2D_LOG'!$F$3:$F$898,"PDQC",'2D_LOG'!$E$3:$E$898,D28)</f>
        <v>0</v>
      </c>
      <c r="O28" s="58">
        <f>SUMIFS('2D_LOG'!$S$3:$S$898,'2D_LOG'!$F$3:$F$898,"PDQC",'2D_LOG'!$E$3:$E$898,D28)</f>
        <v>0</v>
      </c>
      <c r="P28" s="58">
        <f>SUMIFS('2D_LOG'!$T$3:$T$898,'2D_LOG'!$F$3:$F$898,"PDQC",'2D_LOG'!$E$3:$E$898,D28)</f>
        <v>0</v>
      </c>
      <c r="Q28" s="58">
        <f>SUMIFS('2D_LOG'!$U$3:$U$898,'2D_LOG'!$F$3:$F$898,"PDQC",'2D_LOG'!$E$3:$E$898,D28)</f>
        <v>0</v>
      </c>
      <c r="R28" s="58">
        <f>SUMIFS('2D_LOG'!$V$3:$V$898,'2D_LOG'!$F$3:$F$898,"PDQC",'2D_LOG'!$E$3:$E$898,D28)</f>
        <v>0</v>
      </c>
      <c r="S28" s="58">
        <f>SUMIFS('2D_LOG'!$W$3:$W$898,'2D_LOG'!$F$3:$F$898,"PDQC",'2D_LOG'!$E$3:$E$898,D28)</f>
        <v>0</v>
      </c>
      <c r="T28" s="58">
        <f>SUMIFS('2D_LOG'!$X$3:$X$898,'2D_LOG'!$F$3:$F$898,"PDQC",'2D_LOG'!$E$3:$E$898,D28)</f>
        <v>0</v>
      </c>
      <c r="U28" s="58">
        <f>SUMIFS('2D_LOG'!$Y$3:$Y$898,'2D_LOG'!$F$3:$F$898,"PDQC",'2D_LOG'!$E$3:$E$898,D28)</f>
        <v>0</v>
      </c>
      <c r="V28" s="58">
        <f>SUMIFS('2D_LOG'!$Z$3:$Z$898,'2D_LOG'!$F$3:$F$898,"PDQC",'2D_LOG'!$E$3:$E$898,D28)</f>
        <v>0</v>
      </c>
      <c r="W28" s="58">
        <f>SUMIFS('2D_LOG'!$AA$3:$AA$898,'2D_LOG'!$F$3:$F$898,"PDQC",'2D_LOG'!$E$3:$E$898,D28)</f>
        <v>0</v>
      </c>
      <c r="X28" s="58">
        <f>SUMIFS('2D_LOG'!$AB$3:$AB$898,'2D_LOG'!$F$3:$F$898,"PDQC",'2D_LOG'!$E$3:$E$898,D28)</f>
        <v>0</v>
      </c>
      <c r="Y28" s="58">
        <f>SUMIFS('2D_LOG'!$AC$3:$AC$898,'2D_LOG'!$F$3:$F$898,"PDQC",'2D_LOG'!$E$3:$E$898,D28)</f>
        <v>0</v>
      </c>
      <c r="Z28" s="58">
        <f>SUMIFS('2D_LOG'!$AD$3:$AD$898,'2D_LOG'!$F$3:$F$898,"PDQC",'2D_LOG'!$E$3:$E$898,D28)</f>
        <v>0</v>
      </c>
      <c r="AA28" s="58">
        <f>SUMIFS('2D_LOG'!$AE$3:$AE$898,'2D_LOG'!$F$3:$F$898,"PDQC",'2D_LOG'!$E$3:$E$898,D28)</f>
        <v>0</v>
      </c>
      <c r="AB28" s="58">
        <f>SUMIFS('2D_LOG'!$AF$3:$AF$898,'2D_LOG'!$F$3:$F$898,"PDQC",'2D_LOG'!$E$3:$E$898,D28)</f>
        <v>0</v>
      </c>
      <c r="AC28" s="58">
        <f>SUMIFS('2D_LOG'!$AG$3:$AG$898,'2D_LOG'!$F$3:$F$898,"PDQC",'2D_LOG'!$E$3:$E$898,D28)</f>
        <v>0</v>
      </c>
      <c r="AD28" s="58">
        <f>SUMIFS('2D_LOG'!$AH$3:$AH$898,'2D_LOG'!$F$3:$F$898,"PDQC",'2D_LOG'!$E$3:$E$898,D28)</f>
        <v>0</v>
      </c>
      <c r="AE28" s="58">
        <f>SUMIFS('2D_LOG'!$AI$3:$AI$898,'2D_LOG'!$F$3:$F$898,"PDQC",'2D_LOG'!$E$3:$E$898,D28)</f>
        <v>0</v>
      </c>
      <c r="AF28" s="58">
        <f>SUMIFS('2D_LOG'!$AJ$3:$AJ$898,'2D_LOG'!$F$3:$F$898,"PDQC",'2D_LOG'!$E$3:$E$898,D28)</f>
        <v>0</v>
      </c>
      <c r="AG28" s="58">
        <f>SUMIFS('2D_LOG'!$AK$3:$AK$898,'2D_LOG'!$F$3:$F$898,"PDQC",'2D_LOG'!$E$3:$E$898,D28)</f>
        <v>0</v>
      </c>
      <c r="AH28" s="58">
        <f>SUMIFS('2D_LOG'!$AL$3:$AL$898,'2D_LOG'!$F$3:$F$898,"PDQC",'2D_LOG'!$E$3:$E$898,D28)</f>
        <v>0</v>
      </c>
      <c r="AI28" s="58">
        <f>SUMIFS('2D_LOG'!$AM$3:$AM$898,'2D_LOG'!$F$3:$F$898,"PDQC",'2D_LOG'!$E$3:$E$898,D28)</f>
        <v>0</v>
      </c>
      <c r="AJ28" s="58">
        <f>SUMIFS('2D_LOG'!$AN$3:$AN$898,'2D_LOG'!$F$3:$F$898,"PDQC",'2D_LOG'!$E$3:$E$898,D28)</f>
        <v>0</v>
      </c>
      <c r="AK28" s="58">
        <f>SUMIFS('2D_LOG'!$AO$3:$AO$898,'2D_LOG'!$F$3:$F$898,"PDQC",'2D_LOG'!$E$3:$E$898,D28)</f>
        <v>0</v>
      </c>
      <c r="AL28" s="58">
        <f>SUMIFS('2D_LOG'!$AP$3:$AP$898,'2D_LOG'!$F$3:$F$898,"PDQC",'2D_LOG'!$E$3:$E$898,D28)</f>
        <v>0</v>
      </c>
      <c r="AM28" s="58">
        <f>SUMIFS('2D_LOG'!$AQ$3:$AQ$898,'2D_LOG'!$F$3:$F$898,"PDQC",'2D_LOG'!$E$3:$E$898,D28)</f>
        <v>0</v>
      </c>
      <c r="AN28" s="58">
        <f>SUMIFS('2D_LOG'!$AR$3:$AR$898,'2D_LOG'!$F$3:$F$898,"PDQC",'2D_LOG'!$E$3:$E$898,D28)</f>
        <v>0</v>
      </c>
      <c r="AO28" s="58">
        <f>SUMIFS('2D_LOG'!$AS$3:$AS$898,'2D_LOG'!$F$3:$F$898,"PDQC",'2D_LOG'!$E$3:$E$898,D28)</f>
        <v>0</v>
      </c>
      <c r="AP28" s="58">
        <f>SUMIFS('2D_LOG'!$AT$3:$AT$898,'2D_LOG'!$F$3:$F$898,"PDQC",'2D_LOG'!$E$3:$E$898,D28)</f>
        <v>0</v>
      </c>
      <c r="AQ28" s="58">
        <f>SUMIFS('2D_LOG'!$AU$3:$AU$898,'2D_LOG'!$F$3:$F$898,"PDQC",'2D_LOG'!$E$3:$E$898,D28)</f>
        <v>0</v>
      </c>
      <c r="AR28" s="58">
        <f>SUMIFS('2D_LOG'!$AV$3:$AV$898,'2D_LOG'!$F$3:$F$898,"PDQC",'2D_LOG'!$E$3:$E$898,D28)</f>
        <v>0</v>
      </c>
      <c r="AS28" s="58">
        <f>SUMIFS('2D_LOG'!$AW$3:$AW$898,'2D_LOG'!$F$3:$F$898,"PDQC",'2D_LOG'!$E$3:$E$898,D28)</f>
        <v>0</v>
      </c>
      <c r="AT28" s="58">
        <f>SUMIFS('2D_LOG'!$AX$3:$AX$898,'2D_LOG'!$F$3:$F$898,"PDQC",'2D_LOG'!$E$3:$E$898,D28)</f>
        <v>0</v>
      </c>
      <c r="AU28" s="58">
        <f>SUMIFS('2D_LOG'!$AY$3:$AY$898,'2D_LOG'!$F$3:$F$898,"PDQC",'2D_LOG'!$E$3:$E$898,D28)</f>
        <v>0</v>
      </c>
      <c r="AV28" s="58">
        <f>SUMIFS('2D_LOG'!$AZ$3:$AZ$898,'2D_LOG'!$F$3:$F$898,"PDQC",'2D_LOG'!$E$3:$E$898,D28)</f>
        <v>0</v>
      </c>
      <c r="AW28" s="58">
        <f>SUMIFS('2D_LOG'!$BA$3:$BA$898,'2D_LOG'!$F$3:$F$898,"PDQC",'2D_LOG'!$E$3:$E$898,D28)</f>
        <v>0</v>
      </c>
      <c r="AX28" s="58">
        <f>SUMIFS('2D_LOG'!$BB$3:$BB$898,'2D_LOG'!$F$3:$F$898,"PDQC",'2D_LOG'!$E$3:$E$898,D28)</f>
        <v>0</v>
      </c>
      <c r="AY28" s="61">
        <f>SUMIFS('2D_LOG'!$BE$3:$BE$898,'2D_LOG'!$F$3:$F$898,"PDQC",'2D_LOG'!$E$3:$E$898,D28)</f>
        <v>0</v>
      </c>
      <c r="AZ28" s="65">
        <f>SUMIFS('2D_LOG'!$BF$3:$BF$898,'2D_LOG'!$F$3:$F$898,"PDQC",'2D_LOG'!$E$3:$E$898,D28)</f>
        <v>0</v>
      </c>
      <c r="BA28" s="60">
        <f t="shared" ref="BA28:BA31" si="16">SUM(AY28:AZ28)</f>
        <v>0</v>
      </c>
      <c r="BB28" s="66" t="str">
        <f t="shared" si="12"/>
        <v xml:space="preserve"> </v>
      </c>
      <c r="BC28" s="67" t="str">
        <f t="shared" si="13"/>
        <v xml:space="preserve"> </v>
      </c>
    </row>
    <row r="29" spans="1:56" x14ac:dyDescent="0.2">
      <c r="A29" s="407">
        <v>10</v>
      </c>
      <c r="B29" s="411">
        <f>QC_Status!E8</f>
        <v>2913</v>
      </c>
      <c r="C29" s="135">
        <f>QC_Status!F8</f>
        <v>1</v>
      </c>
      <c r="D29" s="135">
        <f t="shared" si="15"/>
        <v>10</v>
      </c>
      <c r="E29" s="401">
        <f>SUMIFS('2D_LOG'!$I$3:$I$898,'2D_LOG'!$F$3:$F$898,"PDQC",'2D_LOG'!$E$3:$E$898,D29)</f>
        <v>0</v>
      </c>
      <c r="F29" s="58">
        <f>SUMIFS('2D_LOG'!$J$3:$J$898,'2D_LOG'!$F$3:$F$898,"PDQC",'2D_LOG'!$E$3:$E$898,D29)</f>
        <v>0</v>
      </c>
      <c r="G29" s="58">
        <f>SUMIFS('2D_LOG'!$K$3:$K$898,'2D_LOG'!$F$3:$F$898,"PDQC",'2D_LOG'!$E$3:$E$898,D29)</f>
        <v>0</v>
      </c>
      <c r="H29" s="58">
        <f>SUMIFS('2D_LOG'!$L$3:$L$898,'2D_LOG'!$F$3:$F$898,"PDQC",'2D_LOG'!$E$3:$E$898,D29)</f>
        <v>0</v>
      </c>
      <c r="I29" s="58">
        <f>SUMIFS('2D_LOG'!$M$3:$M$898,'2D_LOG'!$F$3:$F$898,"PDQC",'2D_LOG'!$E$3:$E$898,D29)</f>
        <v>0</v>
      </c>
      <c r="J29" s="58">
        <f>SUMIFS('2D_LOG'!$N$3:$N$898,'2D_LOG'!$F$3:$F$898,"PDQC",'2D_LOG'!$E$3:$E$898,D29)</f>
        <v>0</v>
      </c>
      <c r="K29" s="58">
        <f>SUMIFS('2D_LOG'!$O$3:$O$898,'2D_LOG'!$F$3:$F$898,"PDQC",'2D_LOG'!$E$3:$E$898,D29)</f>
        <v>0</v>
      </c>
      <c r="L29" s="58">
        <f>SUMIFS('2D_LOG'!$P$3:$P$898,'2D_LOG'!$F$3:$F$898,"PDQC",'2D_LOG'!$E$3:$E$898,D29)</f>
        <v>0</v>
      </c>
      <c r="M29" s="58">
        <f>SUMIFS('2D_LOG'!$Q$3:$Q$898,'2D_LOG'!$F$3:$F$898,"PDQC",'2D_LOG'!$E$3:$E$898,D29)</f>
        <v>0</v>
      </c>
      <c r="N29" s="58">
        <f>SUMIFS('2D_LOG'!$R$3:$R$898,'2D_LOG'!$F$3:$F$898,"PDQC",'2D_LOG'!$E$3:$E$898,D29)</f>
        <v>0</v>
      </c>
      <c r="O29" s="58">
        <f>SUMIFS('2D_LOG'!$S$3:$S$898,'2D_LOG'!$F$3:$F$898,"PDQC",'2D_LOG'!$E$3:$E$898,D29)</f>
        <v>0</v>
      </c>
      <c r="P29" s="58">
        <f>SUMIFS('2D_LOG'!$T$3:$T$898,'2D_LOG'!$F$3:$F$898,"PDQC",'2D_LOG'!$E$3:$E$898,D29)</f>
        <v>0</v>
      </c>
      <c r="Q29" s="58">
        <f>SUMIFS('2D_LOG'!$U$3:$U$898,'2D_LOG'!$F$3:$F$898,"PDQC",'2D_LOG'!$E$3:$E$898,D29)</f>
        <v>0</v>
      </c>
      <c r="R29" s="58">
        <f>SUMIFS('2D_LOG'!$V$3:$V$898,'2D_LOG'!$F$3:$F$898,"PDQC",'2D_LOG'!$E$3:$E$898,D29)</f>
        <v>0</v>
      </c>
      <c r="S29" s="58">
        <f>SUMIFS('2D_LOG'!$W$3:$W$898,'2D_LOG'!$F$3:$F$898,"PDQC",'2D_LOG'!$E$3:$E$898,D29)</f>
        <v>0</v>
      </c>
      <c r="T29" s="58">
        <f>SUMIFS('2D_LOG'!$X$3:$X$898,'2D_LOG'!$F$3:$F$898,"PDQC",'2D_LOG'!$E$3:$E$898,D29)</f>
        <v>0</v>
      </c>
      <c r="U29" s="58">
        <f>SUMIFS('2D_LOG'!$Y$3:$Y$898,'2D_LOG'!$F$3:$F$898,"PDQC",'2D_LOG'!$E$3:$E$898,D29)</f>
        <v>0</v>
      </c>
      <c r="V29" s="58">
        <f>SUMIFS('2D_LOG'!$Z$3:$Z$898,'2D_LOG'!$F$3:$F$898,"PDQC",'2D_LOG'!$E$3:$E$898,D29)</f>
        <v>0</v>
      </c>
      <c r="W29" s="58">
        <f>SUMIFS('2D_LOG'!$AA$3:$AA$898,'2D_LOG'!$F$3:$F$898,"PDQC",'2D_LOG'!$E$3:$E$898,D29)</f>
        <v>0</v>
      </c>
      <c r="X29" s="58">
        <f>SUMIFS('2D_LOG'!$AB$3:$AB$898,'2D_LOG'!$F$3:$F$898,"PDQC",'2D_LOG'!$E$3:$E$898,D29)</f>
        <v>0</v>
      </c>
      <c r="Y29" s="58">
        <f>SUMIFS('2D_LOG'!$AC$3:$AC$898,'2D_LOG'!$F$3:$F$898,"PDQC",'2D_LOG'!$E$3:$E$898,D29)</f>
        <v>0</v>
      </c>
      <c r="Z29" s="58">
        <f>SUMIFS('2D_LOG'!$AD$3:$AD$898,'2D_LOG'!$F$3:$F$898,"PDQC",'2D_LOG'!$E$3:$E$898,D29)</f>
        <v>0</v>
      </c>
      <c r="AA29" s="58">
        <f>SUMIFS('2D_LOG'!$AE$3:$AE$898,'2D_LOG'!$F$3:$F$898,"PDQC",'2D_LOG'!$E$3:$E$898,D29)</f>
        <v>0</v>
      </c>
      <c r="AB29" s="58">
        <f>SUMIFS('2D_LOG'!$AF$3:$AF$898,'2D_LOG'!$F$3:$F$898,"PDQC",'2D_LOG'!$E$3:$E$898,D29)</f>
        <v>0</v>
      </c>
      <c r="AC29" s="58">
        <f>SUMIFS('2D_LOG'!$AG$3:$AG$898,'2D_LOG'!$F$3:$F$898,"PDQC",'2D_LOG'!$E$3:$E$898,D29)</f>
        <v>0</v>
      </c>
      <c r="AD29" s="58">
        <f>SUMIFS('2D_LOG'!$AH$3:$AH$898,'2D_LOG'!$F$3:$F$898,"PDQC",'2D_LOG'!$E$3:$E$898,D29)</f>
        <v>0</v>
      </c>
      <c r="AE29" s="58">
        <f>SUMIFS('2D_LOG'!$AI$3:$AI$898,'2D_LOG'!$F$3:$F$898,"PDQC",'2D_LOG'!$E$3:$E$898,D29)</f>
        <v>0</v>
      </c>
      <c r="AF29" s="58">
        <f>SUMIFS('2D_LOG'!$AJ$3:$AJ$898,'2D_LOG'!$F$3:$F$898,"PDQC",'2D_LOG'!$E$3:$E$898,D29)</f>
        <v>0</v>
      </c>
      <c r="AG29" s="58">
        <f>SUMIFS('2D_LOG'!$AK$3:$AK$898,'2D_LOG'!$F$3:$F$898,"PDQC",'2D_LOG'!$E$3:$E$898,D29)</f>
        <v>0</v>
      </c>
      <c r="AH29" s="58">
        <f>SUMIFS('2D_LOG'!$AL$3:$AL$898,'2D_LOG'!$F$3:$F$898,"PDQC",'2D_LOG'!$E$3:$E$898,D29)</f>
        <v>0</v>
      </c>
      <c r="AI29" s="58">
        <f>SUMIFS('2D_LOG'!$AM$3:$AM$898,'2D_LOG'!$F$3:$F$898,"PDQC",'2D_LOG'!$E$3:$E$898,D29)</f>
        <v>0</v>
      </c>
      <c r="AJ29" s="58">
        <f>SUMIFS('2D_LOG'!$AN$3:$AN$898,'2D_LOG'!$F$3:$F$898,"PDQC",'2D_LOG'!$E$3:$E$898,D29)</f>
        <v>0</v>
      </c>
      <c r="AK29" s="58">
        <f>SUMIFS('2D_LOG'!$AO$3:$AO$898,'2D_LOG'!$F$3:$F$898,"PDQC",'2D_LOG'!$E$3:$E$898,D29)</f>
        <v>0</v>
      </c>
      <c r="AL29" s="58">
        <f>SUMIFS('2D_LOG'!$AP$3:$AP$898,'2D_LOG'!$F$3:$F$898,"PDQC",'2D_LOG'!$E$3:$E$898,D29)</f>
        <v>0</v>
      </c>
      <c r="AM29" s="58">
        <f>SUMIFS('2D_LOG'!$AQ$3:$AQ$898,'2D_LOG'!$F$3:$F$898,"PDQC",'2D_LOG'!$E$3:$E$898,D29)</f>
        <v>0</v>
      </c>
      <c r="AN29" s="58">
        <f>SUMIFS('2D_LOG'!$AR$3:$AR$898,'2D_LOG'!$F$3:$F$898,"PDQC",'2D_LOG'!$E$3:$E$898,D29)</f>
        <v>0</v>
      </c>
      <c r="AO29" s="58">
        <f>SUMIFS('2D_LOG'!$AS$3:$AS$898,'2D_LOG'!$F$3:$F$898,"PDQC",'2D_LOG'!$E$3:$E$898,D29)</f>
        <v>0</v>
      </c>
      <c r="AP29" s="58">
        <f>SUMIFS('2D_LOG'!$AT$3:$AT$898,'2D_LOG'!$F$3:$F$898,"PDQC",'2D_LOG'!$E$3:$E$898,D29)</f>
        <v>0</v>
      </c>
      <c r="AQ29" s="58">
        <f>SUMIFS('2D_LOG'!$AU$3:$AU$898,'2D_LOG'!$F$3:$F$898,"PDQC",'2D_LOG'!$E$3:$E$898,D29)</f>
        <v>0</v>
      </c>
      <c r="AR29" s="58">
        <f>SUMIFS('2D_LOG'!$AV$3:$AV$898,'2D_LOG'!$F$3:$F$898,"PDQC",'2D_LOG'!$E$3:$E$898,D29)</f>
        <v>0</v>
      </c>
      <c r="AS29" s="58">
        <f>SUMIFS('2D_LOG'!$AW$3:$AW$898,'2D_LOG'!$F$3:$F$898,"PDQC",'2D_LOG'!$E$3:$E$898,D29)</f>
        <v>0</v>
      </c>
      <c r="AT29" s="58">
        <f>SUMIFS('2D_LOG'!$AX$3:$AX$898,'2D_LOG'!$F$3:$F$898,"PDQC",'2D_LOG'!$E$3:$E$898,D29)</f>
        <v>0</v>
      </c>
      <c r="AU29" s="58">
        <f>SUMIFS('2D_LOG'!$AY$3:$AY$898,'2D_LOG'!$F$3:$F$898,"PDQC",'2D_LOG'!$E$3:$E$898,D29)</f>
        <v>0</v>
      </c>
      <c r="AV29" s="58">
        <f>SUMIFS('2D_LOG'!$AZ$3:$AZ$898,'2D_LOG'!$F$3:$F$898,"PDQC",'2D_LOG'!$E$3:$E$898,D29)</f>
        <v>0</v>
      </c>
      <c r="AW29" s="58">
        <f>SUMIFS('2D_LOG'!$BA$3:$BA$898,'2D_LOG'!$F$3:$F$898,"PDQC",'2D_LOG'!$E$3:$E$898,D29)</f>
        <v>0</v>
      </c>
      <c r="AX29" s="58">
        <f>SUMIFS('2D_LOG'!$BB$3:$BB$898,'2D_LOG'!$F$3:$F$898,"PDQC",'2D_LOG'!$E$3:$E$898,D29)</f>
        <v>0</v>
      </c>
      <c r="AY29" s="61">
        <f>SUMIFS('2D_LOG'!$BE$3:$BE$898,'2D_LOG'!$F$3:$F$898,"PDQC",'2D_LOG'!$E$3:$E$898,D29)</f>
        <v>0</v>
      </c>
      <c r="AZ29" s="65">
        <f>SUMIFS('2D_LOG'!$BF$3:$BF$898,'2D_LOG'!$F$3:$F$898,"PDQC",'2D_LOG'!$E$3:$E$898,D29)</f>
        <v>0</v>
      </c>
      <c r="BA29" s="60">
        <f t="shared" si="16"/>
        <v>0</v>
      </c>
      <c r="BB29" s="66" t="str">
        <f t="shared" si="12"/>
        <v xml:space="preserve"> </v>
      </c>
      <c r="BC29" s="67" t="str">
        <f t="shared" si="13"/>
        <v xml:space="preserve"> </v>
      </c>
    </row>
    <row r="30" spans="1:56" x14ac:dyDescent="0.2">
      <c r="A30" s="407">
        <v>11</v>
      </c>
      <c r="B30" s="411">
        <f>QC_Status!E8</f>
        <v>2913</v>
      </c>
      <c r="C30" s="135">
        <f>QC_Status!F8</f>
        <v>1</v>
      </c>
      <c r="D30" s="135">
        <f t="shared" si="15"/>
        <v>11</v>
      </c>
      <c r="E30" s="401">
        <f>SUMIFS('2D_LOG'!$I$3:$I$898,'2D_LOG'!$F$3:$F$898,"PDQC",'2D_LOG'!$E$3:$E$898,D30)</f>
        <v>0</v>
      </c>
      <c r="F30" s="58">
        <f>SUMIFS('2D_LOG'!$J$3:$J$898,'2D_LOG'!$F$3:$F$898,"PDQC",'2D_LOG'!$E$3:$E$898,D30)</f>
        <v>0</v>
      </c>
      <c r="G30" s="58">
        <f>SUMIFS('2D_LOG'!$K$3:$K$898,'2D_LOG'!$F$3:$F$898,"PDQC",'2D_LOG'!$E$3:$E$898,D30)</f>
        <v>0</v>
      </c>
      <c r="H30" s="58">
        <f>SUMIFS('2D_LOG'!$L$3:$L$898,'2D_LOG'!$F$3:$F$898,"PDQC",'2D_LOG'!$E$3:$E$898,D30)</f>
        <v>0</v>
      </c>
      <c r="I30" s="58">
        <f>SUMIFS('2D_LOG'!$M$3:$M$898,'2D_LOG'!$F$3:$F$898,"PDQC",'2D_LOG'!$E$3:$E$898,D30)</f>
        <v>0</v>
      </c>
      <c r="J30" s="58">
        <f>SUMIFS('2D_LOG'!$N$3:$N$898,'2D_LOG'!$F$3:$F$898,"PDQC",'2D_LOG'!$E$3:$E$898,D30)</f>
        <v>0</v>
      </c>
      <c r="K30" s="58">
        <f>SUMIFS('2D_LOG'!$O$3:$O$898,'2D_LOG'!$F$3:$F$898,"PDQC",'2D_LOG'!$E$3:$E$898,D30)</f>
        <v>0</v>
      </c>
      <c r="L30" s="58">
        <f>SUMIFS('2D_LOG'!$P$3:$P$898,'2D_LOG'!$F$3:$F$898,"PDQC",'2D_LOG'!$E$3:$E$898,D30)</f>
        <v>0</v>
      </c>
      <c r="M30" s="58">
        <f>SUMIFS('2D_LOG'!$Q$3:$Q$898,'2D_LOG'!$F$3:$F$898,"PDQC",'2D_LOG'!$E$3:$E$898,D30)</f>
        <v>0</v>
      </c>
      <c r="N30" s="58">
        <f>SUMIFS('2D_LOG'!$R$3:$R$898,'2D_LOG'!$F$3:$F$898,"PDQC",'2D_LOG'!$E$3:$E$898,D30)</f>
        <v>0</v>
      </c>
      <c r="O30" s="58">
        <f>SUMIFS('2D_LOG'!$S$3:$S$898,'2D_LOG'!$F$3:$F$898,"PDQC",'2D_LOG'!$E$3:$E$898,D30)</f>
        <v>0</v>
      </c>
      <c r="P30" s="58">
        <f>SUMIFS('2D_LOG'!$T$3:$T$898,'2D_LOG'!$F$3:$F$898,"PDQC",'2D_LOG'!$E$3:$E$898,D30)</f>
        <v>0</v>
      </c>
      <c r="Q30" s="58">
        <f>SUMIFS('2D_LOG'!$U$3:$U$898,'2D_LOG'!$F$3:$F$898,"PDQC",'2D_LOG'!$E$3:$E$898,D30)</f>
        <v>0</v>
      </c>
      <c r="R30" s="58">
        <f>SUMIFS('2D_LOG'!$V$3:$V$898,'2D_LOG'!$F$3:$F$898,"PDQC",'2D_LOG'!$E$3:$E$898,D30)</f>
        <v>0</v>
      </c>
      <c r="S30" s="58">
        <f>SUMIFS('2D_LOG'!$W$3:$W$898,'2D_LOG'!$F$3:$F$898,"PDQC",'2D_LOG'!$E$3:$E$898,D30)</f>
        <v>0</v>
      </c>
      <c r="T30" s="58">
        <f>SUMIFS('2D_LOG'!$X$3:$X$898,'2D_LOG'!$F$3:$F$898,"PDQC",'2D_LOG'!$E$3:$E$898,D30)</f>
        <v>0</v>
      </c>
      <c r="U30" s="58">
        <f>SUMIFS('2D_LOG'!$Y$3:$Y$898,'2D_LOG'!$F$3:$F$898,"PDQC",'2D_LOG'!$E$3:$E$898,D30)</f>
        <v>0</v>
      </c>
      <c r="V30" s="58">
        <f>SUMIFS('2D_LOG'!$Z$3:$Z$898,'2D_LOG'!$F$3:$F$898,"PDQC",'2D_LOG'!$E$3:$E$898,D30)</f>
        <v>0</v>
      </c>
      <c r="W30" s="58">
        <f>SUMIFS('2D_LOG'!$AA$3:$AA$898,'2D_LOG'!$F$3:$F$898,"PDQC",'2D_LOG'!$E$3:$E$898,D30)</f>
        <v>0</v>
      </c>
      <c r="X30" s="58">
        <f>SUMIFS('2D_LOG'!$AB$3:$AB$898,'2D_LOG'!$F$3:$F$898,"PDQC",'2D_LOG'!$E$3:$E$898,D30)</f>
        <v>0</v>
      </c>
      <c r="Y30" s="58">
        <f>SUMIFS('2D_LOG'!$AC$3:$AC$898,'2D_LOG'!$F$3:$F$898,"PDQC",'2D_LOG'!$E$3:$E$898,D30)</f>
        <v>0</v>
      </c>
      <c r="Z30" s="58">
        <f>SUMIFS('2D_LOG'!$AD$3:$AD$898,'2D_LOG'!$F$3:$F$898,"PDQC",'2D_LOG'!$E$3:$E$898,D30)</f>
        <v>0</v>
      </c>
      <c r="AA30" s="58">
        <f>SUMIFS('2D_LOG'!$AE$3:$AE$898,'2D_LOG'!$F$3:$F$898,"PDQC",'2D_LOG'!$E$3:$E$898,D30)</f>
        <v>0</v>
      </c>
      <c r="AB30" s="58">
        <f>SUMIFS('2D_LOG'!$AF$3:$AF$898,'2D_LOG'!$F$3:$F$898,"PDQC",'2D_LOG'!$E$3:$E$898,D30)</f>
        <v>0</v>
      </c>
      <c r="AC30" s="58">
        <f>SUMIFS('2D_LOG'!$AG$3:$AG$898,'2D_LOG'!$F$3:$F$898,"PDQC",'2D_LOG'!$E$3:$E$898,D30)</f>
        <v>0</v>
      </c>
      <c r="AD30" s="58">
        <f>SUMIFS('2D_LOG'!$AH$3:$AH$898,'2D_LOG'!$F$3:$F$898,"PDQC",'2D_LOG'!$E$3:$E$898,D30)</f>
        <v>0</v>
      </c>
      <c r="AE30" s="58">
        <f>SUMIFS('2D_LOG'!$AI$3:$AI$898,'2D_LOG'!$F$3:$F$898,"PDQC",'2D_LOG'!$E$3:$E$898,D30)</f>
        <v>0</v>
      </c>
      <c r="AF30" s="58">
        <f>SUMIFS('2D_LOG'!$AJ$3:$AJ$898,'2D_LOG'!$F$3:$F$898,"PDQC",'2D_LOG'!$E$3:$E$898,D30)</f>
        <v>0</v>
      </c>
      <c r="AG30" s="58">
        <f>SUMIFS('2D_LOG'!$AK$3:$AK$898,'2D_LOG'!$F$3:$F$898,"PDQC",'2D_LOG'!$E$3:$E$898,D30)</f>
        <v>0</v>
      </c>
      <c r="AH30" s="58">
        <f>SUMIFS('2D_LOG'!$AL$3:$AL$898,'2D_LOG'!$F$3:$F$898,"PDQC",'2D_LOG'!$E$3:$E$898,D30)</f>
        <v>0</v>
      </c>
      <c r="AI30" s="58">
        <f>SUMIFS('2D_LOG'!$AM$3:$AM$898,'2D_LOG'!$F$3:$F$898,"PDQC",'2D_LOG'!$E$3:$E$898,D30)</f>
        <v>0</v>
      </c>
      <c r="AJ30" s="58">
        <f>SUMIFS('2D_LOG'!$AN$3:$AN$898,'2D_LOG'!$F$3:$F$898,"PDQC",'2D_LOG'!$E$3:$E$898,D30)</f>
        <v>0</v>
      </c>
      <c r="AK30" s="58">
        <f>SUMIFS('2D_LOG'!$AO$3:$AO$898,'2D_LOG'!$F$3:$F$898,"PDQC",'2D_LOG'!$E$3:$E$898,D30)</f>
        <v>0</v>
      </c>
      <c r="AL30" s="58">
        <f>SUMIFS('2D_LOG'!$AP$3:$AP$898,'2D_LOG'!$F$3:$F$898,"PDQC",'2D_LOG'!$E$3:$E$898,D30)</f>
        <v>0</v>
      </c>
      <c r="AM30" s="58">
        <f>SUMIFS('2D_LOG'!$AQ$3:$AQ$898,'2D_LOG'!$F$3:$F$898,"PDQC",'2D_LOG'!$E$3:$E$898,D30)</f>
        <v>0</v>
      </c>
      <c r="AN30" s="58">
        <f>SUMIFS('2D_LOG'!$AR$3:$AR$898,'2D_LOG'!$F$3:$F$898,"PDQC",'2D_LOG'!$E$3:$E$898,D30)</f>
        <v>0</v>
      </c>
      <c r="AO30" s="58">
        <f>SUMIFS('2D_LOG'!$AS$3:$AS$898,'2D_LOG'!$F$3:$F$898,"PDQC",'2D_LOG'!$E$3:$E$898,D30)</f>
        <v>0</v>
      </c>
      <c r="AP30" s="58">
        <f>SUMIFS('2D_LOG'!$AT$3:$AT$898,'2D_LOG'!$F$3:$F$898,"PDQC",'2D_LOG'!$E$3:$E$898,D30)</f>
        <v>0</v>
      </c>
      <c r="AQ30" s="58">
        <f>SUMIFS('2D_LOG'!$AU$3:$AU$898,'2D_LOG'!$F$3:$F$898,"PDQC",'2D_LOG'!$E$3:$E$898,D30)</f>
        <v>0</v>
      </c>
      <c r="AR30" s="58">
        <f>SUMIFS('2D_LOG'!$AV$3:$AV$898,'2D_LOG'!$F$3:$F$898,"PDQC",'2D_LOG'!$E$3:$E$898,D30)</f>
        <v>0</v>
      </c>
      <c r="AS30" s="58">
        <f>SUMIFS('2D_LOG'!$AW$3:$AW$898,'2D_LOG'!$F$3:$F$898,"PDQC",'2D_LOG'!$E$3:$E$898,D30)</f>
        <v>0</v>
      </c>
      <c r="AT30" s="58">
        <f>SUMIFS('2D_LOG'!$AX$3:$AX$898,'2D_LOG'!$F$3:$F$898,"PDQC",'2D_LOG'!$E$3:$E$898,D30)</f>
        <v>0</v>
      </c>
      <c r="AU30" s="58">
        <f>SUMIFS('2D_LOG'!$AY$3:$AY$898,'2D_LOG'!$F$3:$F$898,"PDQC",'2D_LOG'!$E$3:$E$898,D30)</f>
        <v>0</v>
      </c>
      <c r="AV30" s="58">
        <f>SUMIFS('2D_LOG'!$AZ$3:$AZ$898,'2D_LOG'!$F$3:$F$898,"PDQC",'2D_LOG'!$E$3:$E$898,D30)</f>
        <v>0</v>
      </c>
      <c r="AW30" s="58">
        <f>SUMIFS('2D_LOG'!$BA$3:$BA$898,'2D_LOG'!$F$3:$F$898,"PDQC",'2D_LOG'!$E$3:$E$898,D30)</f>
        <v>0</v>
      </c>
      <c r="AX30" s="58">
        <f>SUMIFS('2D_LOG'!$BB$3:$BB$898,'2D_LOG'!$F$3:$F$898,"PDQC",'2D_LOG'!$E$3:$E$898,D30)</f>
        <v>0</v>
      </c>
      <c r="AY30" s="61">
        <f>SUMIFS('2D_LOG'!$BE$3:$BE$898,'2D_LOG'!$F$3:$F$898,"PDQC",'2D_LOG'!$E$3:$E$898,D30)</f>
        <v>0</v>
      </c>
      <c r="AZ30" s="65">
        <f>SUMIFS('2D_LOG'!$BF$3:$BF$898,'2D_LOG'!$F$3:$F$898,"PDQC",'2D_LOG'!$E$3:$E$898,D30)</f>
        <v>0</v>
      </c>
      <c r="BA30" s="60">
        <f t="shared" si="16"/>
        <v>0</v>
      </c>
      <c r="BB30" s="66" t="str">
        <f t="shared" si="12"/>
        <v xml:space="preserve"> </v>
      </c>
      <c r="BC30" s="67" t="str">
        <f t="shared" si="13"/>
        <v xml:space="preserve"> </v>
      </c>
    </row>
    <row r="31" spans="1:56" ht="13.5" thickBot="1" x14ac:dyDescent="0.25">
      <c r="A31" s="408">
        <v>12</v>
      </c>
      <c r="B31" s="412">
        <f>QC_Status!E8</f>
        <v>2913</v>
      </c>
      <c r="C31" s="137">
        <f>QC_Status!F8</f>
        <v>1</v>
      </c>
      <c r="D31" s="137">
        <f t="shared" si="15"/>
        <v>12</v>
      </c>
      <c r="E31" s="406">
        <f>SUMIFS('2D_LOG'!$I$3:$I$898,'2D_LOG'!$F$3:$F$898,"PDQC",'2D_LOG'!$E$3:$E$898,D31)</f>
        <v>0</v>
      </c>
      <c r="F31" s="391">
        <f>SUMIFS('2D_LOG'!$J$3:$J$898,'2D_LOG'!$F$3:$F$898,"PDQC",'2D_LOG'!$E$3:$E$898,D31)</f>
        <v>0</v>
      </c>
      <c r="G31" s="391">
        <f>SUMIFS('2D_LOG'!$K$3:$K$898,'2D_LOG'!$F$3:$F$898,"PDQC",'2D_LOG'!$E$3:$E$898,D31)</f>
        <v>0</v>
      </c>
      <c r="H31" s="391">
        <f>SUMIFS('2D_LOG'!$L$3:$L$898,'2D_LOG'!$F$3:$F$898,"PDQC",'2D_LOG'!$E$3:$E$898,D31)</f>
        <v>0</v>
      </c>
      <c r="I31" s="391">
        <f>SUMIFS('2D_LOG'!$M$3:$M$898,'2D_LOG'!$F$3:$F$898,"PDQC",'2D_LOG'!$E$3:$E$898,D31)</f>
        <v>0</v>
      </c>
      <c r="J31" s="391">
        <f>SUMIFS('2D_LOG'!$N$3:$N$898,'2D_LOG'!$F$3:$F$898,"PDQC",'2D_LOG'!$E$3:$E$898,D31)</f>
        <v>0</v>
      </c>
      <c r="K31" s="391">
        <f>SUMIFS('2D_LOG'!$O$3:$O$898,'2D_LOG'!$F$3:$F$898,"PDQC",'2D_LOG'!$E$3:$E$898,D31)</f>
        <v>0</v>
      </c>
      <c r="L31" s="391">
        <f>SUMIFS('2D_LOG'!$P$3:$P$898,'2D_LOG'!$F$3:$F$898,"PDQC",'2D_LOG'!$E$3:$E$898,D31)</f>
        <v>0</v>
      </c>
      <c r="M31" s="391">
        <f>SUMIFS('2D_LOG'!$Q$3:$Q$898,'2D_LOG'!$F$3:$F$898,"PDQC",'2D_LOG'!$E$3:$E$898,D31)</f>
        <v>0</v>
      </c>
      <c r="N31" s="391">
        <f>SUMIFS('2D_LOG'!$R$3:$R$898,'2D_LOG'!$F$3:$F$898,"PDQC",'2D_LOG'!$E$3:$E$898,D31)</f>
        <v>0</v>
      </c>
      <c r="O31" s="391">
        <f>SUMIFS('2D_LOG'!$S$3:$S$898,'2D_LOG'!$F$3:$F$898,"PDQC",'2D_LOG'!$E$3:$E$898,D31)</f>
        <v>0</v>
      </c>
      <c r="P31" s="391">
        <f>SUMIFS('2D_LOG'!$T$3:$T$898,'2D_LOG'!$F$3:$F$898,"PDQC",'2D_LOG'!$E$3:$E$898,D31)</f>
        <v>0</v>
      </c>
      <c r="Q31" s="391">
        <f>SUMIFS('2D_LOG'!$U$3:$U$898,'2D_LOG'!$F$3:$F$898,"PDQC",'2D_LOG'!$E$3:$E$898,D31)</f>
        <v>0</v>
      </c>
      <c r="R31" s="391">
        <f>SUMIFS('2D_LOG'!$V$3:$V$898,'2D_LOG'!$F$3:$F$898,"PDQC",'2D_LOG'!$E$3:$E$898,D31)</f>
        <v>0</v>
      </c>
      <c r="S31" s="391">
        <f>SUMIFS('2D_LOG'!$W$3:$W$898,'2D_LOG'!$F$3:$F$898,"PDQC",'2D_LOG'!$E$3:$E$898,D31)</f>
        <v>0</v>
      </c>
      <c r="T31" s="391">
        <f>SUMIFS('2D_LOG'!$X$3:$X$898,'2D_LOG'!$F$3:$F$898,"PDQC",'2D_LOG'!$E$3:$E$898,D31)</f>
        <v>0</v>
      </c>
      <c r="U31" s="391">
        <f>SUMIFS('2D_LOG'!$Y$3:$Y$898,'2D_LOG'!$F$3:$F$898,"PDQC",'2D_LOG'!$E$3:$E$898,D31)</f>
        <v>0</v>
      </c>
      <c r="V31" s="391">
        <f>SUMIFS('2D_LOG'!$Z$3:$Z$898,'2D_LOG'!$F$3:$F$898,"PDQC",'2D_LOG'!$E$3:$E$898,D31)</f>
        <v>0</v>
      </c>
      <c r="W31" s="391">
        <f>SUMIFS('2D_LOG'!$AA$3:$AA$898,'2D_LOG'!$F$3:$F$898,"PDQC",'2D_LOG'!$E$3:$E$898,D31)</f>
        <v>0</v>
      </c>
      <c r="X31" s="391">
        <f>SUMIFS('2D_LOG'!$AB$3:$AB$898,'2D_LOG'!$F$3:$F$898,"PDQC",'2D_LOG'!$E$3:$E$898,D31)</f>
        <v>0</v>
      </c>
      <c r="Y31" s="391">
        <f>SUMIFS('2D_LOG'!$AC$3:$AC$898,'2D_LOG'!$F$3:$F$898,"PDQC",'2D_LOG'!$E$3:$E$898,D31)</f>
        <v>0</v>
      </c>
      <c r="Z31" s="391">
        <f>SUMIFS('2D_LOG'!$AD$3:$AD$898,'2D_LOG'!$F$3:$F$898,"PDQC",'2D_LOG'!$E$3:$E$898,D31)</f>
        <v>0</v>
      </c>
      <c r="AA31" s="391">
        <f>SUMIFS('2D_LOG'!$AE$3:$AE$898,'2D_LOG'!$F$3:$F$898,"PDQC",'2D_LOG'!$E$3:$E$898,D31)</f>
        <v>0</v>
      </c>
      <c r="AB31" s="391">
        <f>SUMIFS('2D_LOG'!$AF$3:$AF$898,'2D_LOG'!$F$3:$F$898,"PDQC",'2D_LOG'!$E$3:$E$898,D31)</f>
        <v>0</v>
      </c>
      <c r="AC31" s="391">
        <f>SUMIFS('2D_LOG'!$AG$3:$AG$898,'2D_LOG'!$F$3:$F$898,"PDQC",'2D_LOG'!$E$3:$E$898,D31)</f>
        <v>0</v>
      </c>
      <c r="AD31" s="391">
        <f>SUMIFS('2D_LOG'!$AH$3:$AH$898,'2D_LOG'!$F$3:$F$898,"PDQC",'2D_LOG'!$E$3:$E$898,D31)</f>
        <v>0</v>
      </c>
      <c r="AE31" s="391">
        <f>SUMIFS('2D_LOG'!$AI$3:$AI$898,'2D_LOG'!$F$3:$F$898,"PDQC",'2D_LOG'!$E$3:$E$898,D31)</f>
        <v>0</v>
      </c>
      <c r="AF31" s="391">
        <f>SUMIFS('2D_LOG'!$AJ$3:$AJ$898,'2D_LOG'!$F$3:$F$898,"PDQC",'2D_LOG'!$E$3:$E$898,D31)</f>
        <v>0</v>
      </c>
      <c r="AG31" s="391">
        <f>SUMIFS('2D_LOG'!$AK$3:$AK$898,'2D_LOG'!$F$3:$F$898,"PDQC",'2D_LOG'!$E$3:$E$898,D31)</f>
        <v>0</v>
      </c>
      <c r="AH31" s="391">
        <f>SUMIFS('2D_LOG'!$AL$3:$AL$898,'2D_LOG'!$F$3:$F$898,"PDQC",'2D_LOG'!$E$3:$E$898,D31)</f>
        <v>0</v>
      </c>
      <c r="AI31" s="391">
        <f>SUMIFS('2D_LOG'!$AM$3:$AM$898,'2D_LOG'!$F$3:$F$898,"PDQC",'2D_LOG'!$E$3:$E$898,D31)</f>
        <v>0</v>
      </c>
      <c r="AJ31" s="391">
        <f>SUMIFS('2D_LOG'!$AN$3:$AN$898,'2D_LOG'!$F$3:$F$898,"PDQC",'2D_LOG'!$E$3:$E$898,D31)</f>
        <v>0</v>
      </c>
      <c r="AK31" s="391">
        <f>SUMIFS('2D_LOG'!$AO$3:$AO$898,'2D_LOG'!$F$3:$F$898,"PDQC",'2D_LOG'!$E$3:$E$898,D31)</f>
        <v>0</v>
      </c>
      <c r="AL31" s="391">
        <f>SUMIFS('2D_LOG'!$AP$3:$AP$898,'2D_LOG'!$F$3:$F$898,"PDQC",'2D_LOG'!$E$3:$E$898,D31)</f>
        <v>0</v>
      </c>
      <c r="AM31" s="391">
        <f>SUMIFS('2D_LOG'!$AQ$3:$AQ$898,'2D_LOG'!$F$3:$F$898,"PDQC",'2D_LOG'!$E$3:$E$898,D31)</f>
        <v>0</v>
      </c>
      <c r="AN31" s="391">
        <f>SUMIFS('2D_LOG'!$AR$3:$AR$898,'2D_LOG'!$F$3:$F$898,"PDQC",'2D_LOG'!$E$3:$E$898,D31)</f>
        <v>0</v>
      </c>
      <c r="AO31" s="391">
        <f>SUMIFS('2D_LOG'!$AS$3:$AS$898,'2D_LOG'!$F$3:$F$898,"PDQC",'2D_LOG'!$E$3:$E$898,D31)</f>
        <v>0</v>
      </c>
      <c r="AP31" s="391">
        <f>SUMIFS('2D_LOG'!$AT$3:$AT$898,'2D_LOG'!$F$3:$F$898,"PDQC",'2D_LOG'!$E$3:$E$898,D31)</f>
        <v>0</v>
      </c>
      <c r="AQ31" s="391">
        <f>SUMIFS('2D_LOG'!$AU$3:$AU$898,'2D_LOG'!$F$3:$F$898,"PDQC",'2D_LOG'!$E$3:$E$898,D31)</f>
        <v>0</v>
      </c>
      <c r="AR31" s="391">
        <f>SUMIFS('2D_LOG'!$AV$3:$AV$898,'2D_LOG'!$F$3:$F$898,"PDQC",'2D_LOG'!$E$3:$E$898,D31)</f>
        <v>0</v>
      </c>
      <c r="AS31" s="391">
        <f>SUMIFS('2D_LOG'!$AW$3:$AW$898,'2D_LOG'!$F$3:$F$898,"PDQC",'2D_LOG'!$E$3:$E$898,D31)</f>
        <v>0</v>
      </c>
      <c r="AT31" s="391">
        <f>SUMIFS('2D_LOG'!$AX$3:$AX$898,'2D_LOG'!$F$3:$F$898,"PDQC",'2D_LOG'!$E$3:$E$898,D31)</f>
        <v>0</v>
      </c>
      <c r="AU31" s="391">
        <f>SUMIFS('2D_LOG'!$AY$3:$AY$898,'2D_LOG'!$F$3:$F$898,"PDQC",'2D_LOG'!$E$3:$E$898,D31)</f>
        <v>0</v>
      </c>
      <c r="AV31" s="391">
        <f>SUMIFS('2D_LOG'!$AZ$3:$AZ$898,'2D_LOG'!$F$3:$F$898,"PDQC",'2D_LOG'!$E$3:$E$898,D31)</f>
        <v>0</v>
      </c>
      <c r="AW31" s="391">
        <f>SUMIFS('2D_LOG'!$BA$3:$BA$898,'2D_LOG'!$F$3:$F$898,"PDQC",'2D_LOG'!$E$3:$E$898,D31)</f>
        <v>0</v>
      </c>
      <c r="AX31" s="391">
        <f>SUMIFS('2D_LOG'!$BB$3:$BB$898,'2D_LOG'!$F$3:$F$898,"PDQC",'2D_LOG'!$E$3:$E$898,D31)</f>
        <v>0</v>
      </c>
      <c r="AY31" s="413">
        <f>SUMIFS('2D_LOG'!$BE$3:$BE$898,'2D_LOG'!$F$3:$F$898,"PDQC",'2D_LOG'!$E$3:$E$898,D31)</f>
        <v>0</v>
      </c>
      <c r="AZ31" s="414">
        <f>SUMIFS('2D_LOG'!$BF$3:$BF$898,'2D_LOG'!$F$3:$F$898,"PDQC",'2D_LOG'!$E$3:$E$898,D31)</f>
        <v>0</v>
      </c>
      <c r="BA31" s="415">
        <f t="shared" si="16"/>
        <v>0</v>
      </c>
      <c r="BB31" s="315" t="str">
        <f t="shared" si="12"/>
        <v xml:space="preserve"> </v>
      </c>
      <c r="BC31" s="316" t="str">
        <f t="shared" si="13"/>
        <v xml:space="preserve"> </v>
      </c>
    </row>
    <row r="32" spans="1:56" ht="13.5" thickBot="1" x14ac:dyDescent="0.25">
      <c r="E32" s="62">
        <f t="shared" ref="E32:AJ32" si="17">SUM(E20:E27)</f>
        <v>0</v>
      </c>
      <c r="F32" s="63">
        <f t="shared" si="17"/>
        <v>0</v>
      </c>
      <c r="G32" s="63">
        <f t="shared" si="17"/>
        <v>0</v>
      </c>
      <c r="H32" s="63">
        <f t="shared" si="17"/>
        <v>0</v>
      </c>
      <c r="I32" s="63">
        <f t="shared" si="17"/>
        <v>0</v>
      </c>
      <c r="J32" s="63">
        <f t="shared" si="17"/>
        <v>0</v>
      </c>
      <c r="K32" s="63">
        <f t="shared" si="17"/>
        <v>0</v>
      </c>
      <c r="L32" s="63">
        <f t="shared" si="17"/>
        <v>0</v>
      </c>
      <c r="M32" s="63">
        <f t="shared" si="17"/>
        <v>0</v>
      </c>
      <c r="N32" s="63">
        <f t="shared" si="17"/>
        <v>0</v>
      </c>
      <c r="O32" s="63">
        <f t="shared" si="17"/>
        <v>0</v>
      </c>
      <c r="P32" s="63">
        <f t="shared" si="17"/>
        <v>0</v>
      </c>
      <c r="Q32" s="63">
        <f t="shared" si="17"/>
        <v>0</v>
      </c>
      <c r="R32" s="63">
        <f t="shared" si="17"/>
        <v>0</v>
      </c>
      <c r="S32" s="63">
        <f t="shared" si="17"/>
        <v>0</v>
      </c>
      <c r="T32" s="63">
        <f t="shared" si="17"/>
        <v>0</v>
      </c>
      <c r="U32" s="63">
        <f t="shared" si="17"/>
        <v>0</v>
      </c>
      <c r="V32" s="63">
        <f t="shared" si="17"/>
        <v>0</v>
      </c>
      <c r="W32" s="63">
        <f t="shared" si="17"/>
        <v>0</v>
      </c>
      <c r="X32" s="63">
        <f t="shared" si="17"/>
        <v>0</v>
      </c>
      <c r="Y32" s="63">
        <f t="shared" si="17"/>
        <v>0</v>
      </c>
      <c r="Z32" s="63">
        <f t="shared" si="17"/>
        <v>0</v>
      </c>
      <c r="AA32" s="63">
        <f t="shared" si="17"/>
        <v>0</v>
      </c>
      <c r="AB32" s="63">
        <f t="shared" si="17"/>
        <v>0</v>
      </c>
      <c r="AC32" s="63">
        <f t="shared" si="17"/>
        <v>0</v>
      </c>
      <c r="AD32" s="63">
        <f t="shared" si="17"/>
        <v>0</v>
      </c>
      <c r="AE32" s="63">
        <f t="shared" si="17"/>
        <v>0</v>
      </c>
      <c r="AF32" s="63">
        <f t="shared" si="17"/>
        <v>0</v>
      </c>
      <c r="AG32" s="63">
        <f t="shared" si="17"/>
        <v>0</v>
      </c>
      <c r="AH32" s="63">
        <f t="shared" si="17"/>
        <v>0</v>
      </c>
      <c r="AI32" s="63">
        <f t="shared" si="17"/>
        <v>0</v>
      </c>
      <c r="AJ32" s="63">
        <f t="shared" si="17"/>
        <v>0</v>
      </c>
      <c r="AK32" s="63">
        <f t="shared" ref="AK32:BA32" si="18">SUM(AK20:AK27)</f>
        <v>0</v>
      </c>
      <c r="AL32" s="63">
        <f t="shared" si="18"/>
        <v>0</v>
      </c>
      <c r="AM32" s="63">
        <f t="shared" si="18"/>
        <v>0</v>
      </c>
      <c r="AN32" s="63">
        <f t="shared" si="18"/>
        <v>0</v>
      </c>
      <c r="AO32" s="63">
        <f t="shared" si="18"/>
        <v>0</v>
      </c>
      <c r="AP32" s="63">
        <f t="shared" si="18"/>
        <v>0</v>
      </c>
      <c r="AQ32" s="63">
        <f t="shared" si="18"/>
        <v>0</v>
      </c>
      <c r="AR32" s="63">
        <f t="shared" si="18"/>
        <v>0</v>
      </c>
      <c r="AS32" s="63">
        <f t="shared" si="18"/>
        <v>0</v>
      </c>
      <c r="AT32" s="63">
        <f t="shared" si="18"/>
        <v>0</v>
      </c>
      <c r="AU32" s="63">
        <f t="shared" si="18"/>
        <v>0</v>
      </c>
      <c r="AV32" s="63">
        <f t="shared" si="18"/>
        <v>0</v>
      </c>
      <c r="AW32" s="63">
        <f t="shared" si="18"/>
        <v>0</v>
      </c>
      <c r="AX32" s="63">
        <f t="shared" si="18"/>
        <v>0</v>
      </c>
      <c r="AY32" s="390">
        <f t="shared" si="18"/>
        <v>0</v>
      </c>
      <c r="AZ32" s="59">
        <f t="shared" si="18"/>
        <v>0</v>
      </c>
      <c r="BA32" s="64">
        <f t="shared" si="18"/>
        <v>0</v>
      </c>
      <c r="BB32" s="417" t="str">
        <f t="shared" si="12"/>
        <v xml:space="preserve"> </v>
      </c>
      <c r="BC32" s="418" t="str">
        <f t="shared" si="13"/>
        <v xml:space="preserve"> </v>
      </c>
    </row>
    <row r="33" spans="2:19" x14ac:dyDescent="0.2">
      <c r="B33" s="52"/>
      <c r="K33" s="49"/>
      <c r="L33" s="49"/>
      <c r="M33" s="49"/>
      <c r="N33" s="49"/>
      <c r="O33" s="49"/>
      <c r="P33" s="49"/>
      <c r="Q33" s="49"/>
      <c r="R33" s="49"/>
      <c r="S33" s="49"/>
    </row>
    <row r="34" spans="2:19" x14ac:dyDescent="0.2">
      <c r="B34" s="52"/>
      <c r="K34" s="49"/>
      <c r="L34" s="49"/>
      <c r="M34" s="49"/>
      <c r="N34" s="49"/>
      <c r="O34" s="49"/>
      <c r="P34" s="49"/>
      <c r="Q34" s="49"/>
      <c r="R34" s="49"/>
      <c r="S34" s="49"/>
    </row>
    <row r="35" spans="2:19" x14ac:dyDescent="0.2">
      <c r="K35" s="49"/>
      <c r="L35" s="49"/>
      <c r="M35" s="49"/>
      <c r="N35" s="49"/>
      <c r="O35" s="49"/>
      <c r="P35" s="49"/>
      <c r="Q35" s="49"/>
      <c r="R35" s="49"/>
      <c r="S35" s="49"/>
    </row>
    <row r="36" spans="2:19" x14ac:dyDescent="0.2">
      <c r="K36" s="49"/>
      <c r="L36" s="49"/>
      <c r="M36" s="49"/>
      <c r="N36" s="49"/>
      <c r="O36" s="49"/>
      <c r="P36" s="49"/>
      <c r="Q36" s="49"/>
      <c r="R36" s="49"/>
      <c r="S36" s="49"/>
    </row>
    <row r="37" spans="2:19" x14ac:dyDescent="0.2">
      <c r="K37" s="49"/>
      <c r="L37" s="49"/>
      <c r="M37" s="49"/>
      <c r="N37" s="49"/>
      <c r="O37" s="49"/>
      <c r="P37" s="49"/>
      <c r="Q37" s="49"/>
      <c r="R37" s="49"/>
      <c r="S37" s="49"/>
    </row>
    <row r="38" spans="2:19" x14ac:dyDescent="0.2">
      <c r="K38" s="49"/>
      <c r="L38" s="49"/>
      <c r="M38" s="49"/>
      <c r="N38" s="49"/>
      <c r="O38" s="49"/>
      <c r="P38" s="49"/>
      <c r="Q38" s="49"/>
      <c r="R38" s="49"/>
      <c r="S38" s="49"/>
    </row>
    <row r="39" spans="2:19" x14ac:dyDescent="0.2">
      <c r="K39" s="49"/>
      <c r="L39" s="49"/>
      <c r="M39" s="49"/>
      <c r="N39" s="49"/>
      <c r="O39" s="49"/>
      <c r="P39" s="49"/>
      <c r="Q39" s="49"/>
      <c r="R39" s="49"/>
      <c r="S39" s="49"/>
    </row>
    <row r="40" spans="2:19" x14ac:dyDescent="0.2">
      <c r="K40" s="49"/>
      <c r="L40" s="49"/>
      <c r="M40" s="49"/>
      <c r="N40" s="49"/>
      <c r="O40" s="49"/>
      <c r="P40" s="49"/>
      <c r="Q40" s="49"/>
      <c r="R40" s="49"/>
      <c r="S40" s="49"/>
    </row>
    <row r="41" spans="2:19" x14ac:dyDescent="0.2">
      <c r="K41" s="49"/>
      <c r="L41" s="49"/>
      <c r="M41" s="49"/>
      <c r="N41" s="49"/>
      <c r="O41" s="49"/>
      <c r="P41" s="49"/>
      <c r="Q41" s="49"/>
      <c r="R41" s="49"/>
      <c r="S41" s="49"/>
    </row>
    <row r="42" spans="2:19" x14ac:dyDescent="0.2">
      <c r="K42" s="49"/>
      <c r="L42" s="49"/>
      <c r="M42" s="49"/>
      <c r="N42" s="49"/>
      <c r="O42" s="49"/>
      <c r="P42" s="49"/>
      <c r="Q42" s="49"/>
      <c r="R42" s="49"/>
      <c r="S42" s="49"/>
    </row>
    <row r="43" spans="2:19" x14ac:dyDescent="0.2">
      <c r="K43" s="49"/>
      <c r="L43" s="49"/>
      <c r="M43" s="49"/>
      <c r="N43" s="49"/>
      <c r="O43" s="49"/>
      <c r="P43" s="49"/>
      <c r="Q43" s="49"/>
      <c r="R43" s="49"/>
      <c r="S43" s="49"/>
    </row>
    <row r="44" spans="2:19" x14ac:dyDescent="0.2">
      <c r="K44" s="49"/>
      <c r="L44" s="49"/>
      <c r="M44" s="49"/>
      <c r="N44" s="49"/>
      <c r="O44" s="49"/>
      <c r="P44" s="49"/>
      <c r="Q44" s="49"/>
      <c r="R44" s="49"/>
      <c r="S44" s="49"/>
    </row>
    <row r="45" spans="2:19" x14ac:dyDescent="0.2">
      <c r="K45" s="49"/>
      <c r="L45" s="49"/>
      <c r="M45" s="49"/>
      <c r="N45" s="49"/>
      <c r="O45" s="49"/>
      <c r="P45" s="49"/>
      <c r="Q45" s="49"/>
      <c r="R45" s="49"/>
      <c r="S45" s="49"/>
    </row>
  </sheetData>
  <customSheetViews>
    <customSheetView guid="{516D6115-3C3E-4D7C-84F1-3D40E0D412CA}" scale="85" hiddenRows="1">
      <selection activeCell="R13" sqref="R13"/>
      <pageMargins left="0.7" right="0.7" top="0.75" bottom="0.75" header="0.3" footer="0.3"/>
      <pageSetup paperSize="0" orientation="portrait" horizontalDpi="0" verticalDpi="0" copies="0"/>
    </customSheetView>
    <customSheetView guid="{3E767A2A-BB50-488D-8D9C-681A15302558}" hiddenRows="1" topLeftCell="A17">
      <selection activeCell="S9" sqref="S9"/>
      <pageMargins left="0.7" right="0.7" top="0.75" bottom="0.75" header="0.3" footer="0.3"/>
      <pageSetup orientation="portrait" horizontalDpi="1200" verticalDpi="1200" r:id="rId1"/>
    </customSheetView>
  </customSheetViews>
  <mergeCells count="4">
    <mergeCell ref="D1:F1"/>
    <mergeCell ref="D18:F18"/>
    <mergeCell ref="G18:BD18"/>
    <mergeCell ref="G1:BD1"/>
  </mergeCells>
  <pageMargins left="0.7" right="0.7" top="0.75" bottom="0.75" header="0.3" footer="0.3"/>
  <pageSetup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CK229"/>
  <sheetViews>
    <sheetView tabSelected="1" zoomScaleNormal="100" workbookViewId="0">
      <selection activeCell="I17" sqref="I17"/>
    </sheetView>
  </sheetViews>
  <sheetFormatPr defaultRowHeight="11.25" x14ac:dyDescent="0.2"/>
  <cols>
    <col min="1" max="1" width="14" style="12" customWidth="1"/>
    <col min="2" max="2" width="27.85546875" style="12" bestFit="1" customWidth="1"/>
    <col min="3" max="3" width="11.140625" style="12" bestFit="1" customWidth="1"/>
    <col min="4" max="4" width="7.140625" style="12" bestFit="1" customWidth="1"/>
    <col min="5" max="5" width="12" style="12" bestFit="1" customWidth="1"/>
    <col min="6" max="6" width="8.5703125" style="12" bestFit="1" customWidth="1"/>
    <col min="7" max="7" width="8.42578125" style="12" bestFit="1" customWidth="1"/>
    <col min="8" max="8" width="5.85546875" style="12" bestFit="1" customWidth="1"/>
    <col min="9" max="9" width="6.85546875" style="12" bestFit="1" customWidth="1"/>
    <col min="10" max="10" width="8.42578125" style="11" customWidth="1"/>
    <col min="11" max="11" width="14.5703125" style="11" bestFit="1" customWidth="1"/>
    <col min="12" max="12" width="14.85546875" style="11" bestFit="1" customWidth="1"/>
    <col min="13" max="13" width="30" style="11" customWidth="1"/>
    <col min="14" max="14" width="9.140625" style="11" customWidth="1"/>
    <col min="15" max="15" width="14.7109375" style="11" bestFit="1" customWidth="1"/>
    <col min="16" max="16" width="10.28515625" style="11" bestFit="1" customWidth="1"/>
    <col min="17" max="17" width="15" style="11" customWidth="1"/>
    <col min="18" max="18" width="12.140625" style="11" customWidth="1"/>
    <col min="19" max="19" width="14.85546875" style="11" customWidth="1"/>
    <col min="20" max="20" width="8.5703125" style="11" customWidth="1"/>
    <col min="21" max="21" width="8.85546875" style="11" customWidth="1"/>
    <col min="22" max="22" width="6.140625" style="11" bestFit="1" customWidth="1"/>
    <col min="23" max="23" width="4.140625" style="11" customWidth="1"/>
    <col min="24" max="24" width="4" style="11" customWidth="1"/>
    <col min="25" max="25" width="6.42578125" style="11" customWidth="1"/>
    <col min="26" max="27" width="4.85546875" style="11" customWidth="1"/>
    <col min="28" max="28" width="4.42578125" style="11" customWidth="1"/>
    <col min="29" max="29" width="6.42578125" style="11" customWidth="1"/>
    <col min="30" max="31" width="5.7109375" style="11" customWidth="1"/>
    <col min="32" max="32" width="4.7109375" style="11" customWidth="1"/>
    <col min="33" max="33" width="6.42578125" style="11" customWidth="1"/>
    <col min="34" max="34" width="10.28515625" style="11" customWidth="1"/>
    <col min="35" max="35" width="5.7109375" style="11" customWidth="1"/>
    <col min="36" max="36" width="7.42578125" style="11" customWidth="1"/>
    <col min="37" max="37" width="6.42578125" style="11" customWidth="1"/>
    <col min="38" max="38" width="5.7109375" style="11" customWidth="1"/>
    <col min="39" max="39" width="6.42578125" style="11" customWidth="1"/>
    <col min="40" max="40" width="4.85546875" style="11" customWidth="1"/>
    <col min="41" max="41" width="6.42578125" style="11" customWidth="1"/>
    <col min="42" max="42" width="5.7109375" style="11" customWidth="1"/>
    <col min="43" max="43" width="4.5703125" style="11" customWidth="1"/>
    <col min="44" max="44" width="3.7109375" style="11" customWidth="1"/>
    <col min="45" max="45" width="5.7109375" style="11" customWidth="1"/>
    <col min="46" max="46" width="3.5703125" style="11" customWidth="1"/>
    <col min="47" max="47" width="5.140625" style="11" customWidth="1"/>
    <col min="48" max="49" width="7.5703125" style="11" customWidth="1"/>
    <col min="50" max="50" width="5.42578125" style="11" customWidth="1"/>
    <col min="51" max="51" width="5.7109375" style="11" bestFit="1" customWidth="1"/>
    <col min="52" max="52" width="5.42578125" style="11" customWidth="1"/>
    <col min="53" max="53" width="4.7109375" style="11" customWidth="1"/>
    <col min="54" max="69" width="3" style="11" bestFit="1" customWidth="1"/>
    <col min="70" max="70" width="3.28515625" style="11" bestFit="1" customWidth="1"/>
    <col min="71" max="71" width="4.5703125" style="11" bestFit="1" customWidth="1"/>
    <col min="72" max="72" width="3.28515625" style="11" bestFit="1" customWidth="1"/>
    <col min="73" max="73" width="5.7109375" style="11" bestFit="1" customWidth="1"/>
    <col min="74" max="75" width="4.85546875" style="11" bestFit="1" customWidth="1"/>
    <col min="76" max="77" width="3.28515625" style="11" bestFit="1" customWidth="1"/>
    <col min="78" max="88" width="9.140625" style="11"/>
    <col min="89" max="89" width="9.140625" style="22"/>
    <col min="90" max="16384" width="9.140625" style="11"/>
  </cols>
  <sheetData>
    <row r="1" spans="1:89" s="1" customFormat="1" ht="28.5" customHeight="1" x14ac:dyDescent="0.2">
      <c r="A1" s="6" t="s">
        <v>7</v>
      </c>
      <c r="B1" s="7" t="s">
        <v>8</v>
      </c>
      <c r="C1" s="7" t="s">
        <v>9</v>
      </c>
      <c r="D1" s="8" t="s">
        <v>84</v>
      </c>
      <c r="E1" s="8" t="s">
        <v>79</v>
      </c>
      <c r="F1" s="8" t="s">
        <v>83</v>
      </c>
      <c r="G1" s="7" t="s">
        <v>10</v>
      </c>
      <c r="H1" s="9" t="s">
        <v>1</v>
      </c>
      <c r="I1" s="10" t="s">
        <v>11</v>
      </c>
      <c r="J1" s="7" t="s">
        <v>12</v>
      </c>
      <c r="K1" s="8" t="s">
        <v>110</v>
      </c>
      <c r="CK1" s="302"/>
    </row>
    <row r="2" spans="1:89" x14ac:dyDescent="0.2">
      <c r="A2" s="12" t="s">
        <v>240</v>
      </c>
      <c r="B2" s="12" t="s">
        <v>13</v>
      </c>
      <c r="C2" s="13" t="s">
        <v>244</v>
      </c>
      <c r="D2" s="12" t="s">
        <v>5</v>
      </c>
      <c r="E2" s="12" t="s">
        <v>14</v>
      </c>
      <c r="F2" s="12" t="s">
        <v>15</v>
      </c>
      <c r="G2" s="192" t="s">
        <v>184</v>
      </c>
      <c r="H2" s="12" t="s">
        <v>16</v>
      </c>
      <c r="I2" s="14">
        <v>0.1</v>
      </c>
      <c r="J2" s="11">
        <v>2913</v>
      </c>
      <c r="K2" s="12" t="s">
        <v>85</v>
      </c>
    </row>
    <row r="3" spans="1:89" ht="12" thickBot="1" x14ac:dyDescent="0.25">
      <c r="A3" s="12" t="s">
        <v>241</v>
      </c>
      <c r="B3" s="12" t="s">
        <v>17</v>
      </c>
      <c r="C3" s="13" t="s">
        <v>245</v>
      </c>
      <c r="D3" s="12" t="s">
        <v>30</v>
      </c>
      <c r="E3" s="12" t="s">
        <v>18</v>
      </c>
      <c r="F3" s="12" t="s">
        <v>19</v>
      </c>
      <c r="G3" s="192" t="s">
        <v>183</v>
      </c>
      <c r="H3" s="146" t="s">
        <v>24</v>
      </c>
      <c r="I3" s="14">
        <v>0.2</v>
      </c>
      <c r="K3" s="12" t="s">
        <v>86</v>
      </c>
    </row>
    <row r="4" spans="1:89" ht="16.5" thickBot="1" x14ac:dyDescent="0.3">
      <c r="A4" s="12" t="s">
        <v>242</v>
      </c>
      <c r="B4" s="12" t="s">
        <v>21</v>
      </c>
      <c r="C4" s="13" t="s">
        <v>246</v>
      </c>
      <c r="D4" s="12" t="s">
        <v>4</v>
      </c>
      <c r="E4" s="12" t="s">
        <v>22</v>
      </c>
      <c r="F4" s="12" t="s">
        <v>23</v>
      </c>
      <c r="G4" s="192" t="s">
        <v>281</v>
      </c>
      <c r="H4" s="146" t="s">
        <v>27</v>
      </c>
      <c r="I4" s="14">
        <v>0.3</v>
      </c>
      <c r="K4" s="12" t="s">
        <v>87</v>
      </c>
      <c r="M4" s="559" t="s">
        <v>68</v>
      </c>
      <c r="N4" s="560"/>
      <c r="O4" s="560"/>
      <c r="P4" s="560"/>
      <c r="Q4" s="560"/>
      <c r="R4" s="560"/>
      <c r="S4" s="560"/>
      <c r="T4" s="560"/>
      <c r="U4" s="560"/>
      <c r="V4" s="560"/>
      <c r="W4" s="560"/>
      <c r="X4" s="560"/>
      <c r="Y4" s="560"/>
      <c r="Z4" s="560"/>
      <c r="AA4" s="560"/>
      <c r="AB4" s="560"/>
      <c r="AC4" s="560"/>
      <c r="AD4" s="560"/>
      <c r="AE4" s="560"/>
      <c r="AF4" s="560"/>
      <c r="AG4" s="560"/>
      <c r="AH4" s="560"/>
      <c r="AI4" s="560"/>
      <c r="AJ4" s="560"/>
      <c r="AK4" s="560"/>
      <c r="AL4" s="560"/>
      <c r="AM4" s="560"/>
      <c r="AN4" s="560"/>
      <c r="AO4" s="560"/>
      <c r="AP4" s="560"/>
      <c r="AQ4" s="561"/>
    </row>
    <row r="5" spans="1:89" ht="12" thickBot="1" x14ac:dyDescent="0.25">
      <c r="A5" s="12" t="s">
        <v>243</v>
      </c>
      <c r="B5" s="12" t="s">
        <v>25</v>
      </c>
      <c r="C5" s="13" t="s">
        <v>247</v>
      </c>
      <c r="D5" s="12" t="s">
        <v>78</v>
      </c>
      <c r="E5" s="12" t="s">
        <v>26</v>
      </c>
      <c r="G5" s="192" t="s">
        <v>282</v>
      </c>
      <c r="H5" s="146" t="s">
        <v>29</v>
      </c>
      <c r="I5" s="14">
        <v>0.4</v>
      </c>
      <c r="K5" s="11" t="s">
        <v>88</v>
      </c>
      <c r="M5" s="562" t="s">
        <v>35</v>
      </c>
      <c r="N5" s="564" t="s">
        <v>66</v>
      </c>
      <c r="O5" s="562" t="s">
        <v>12</v>
      </c>
      <c r="P5" s="566" t="s">
        <v>81</v>
      </c>
      <c r="Q5" s="566" t="s">
        <v>80</v>
      </c>
      <c r="R5" s="568" t="s">
        <v>49</v>
      </c>
      <c r="S5" s="569"/>
      <c r="T5" s="570" t="s">
        <v>50</v>
      </c>
      <c r="U5" s="570"/>
      <c r="V5" s="570"/>
      <c r="W5" s="570"/>
      <c r="X5" s="568" t="s">
        <v>51</v>
      </c>
      <c r="Y5" s="571"/>
      <c r="Z5" s="571"/>
      <c r="AA5" s="571"/>
      <c r="AB5" s="571"/>
      <c r="AC5" s="571"/>
      <c r="AD5" s="571"/>
      <c r="AE5" s="569"/>
      <c r="AF5" s="572" t="s">
        <v>89</v>
      </c>
      <c r="AG5" s="573"/>
      <c r="AH5" s="573"/>
      <c r="AI5" s="574"/>
      <c r="AJ5" s="572" t="s">
        <v>96</v>
      </c>
      <c r="AK5" s="573"/>
      <c r="AL5" s="573"/>
      <c r="AM5" s="573"/>
      <c r="AN5" s="573"/>
      <c r="AO5" s="573"/>
      <c r="AP5" s="573"/>
      <c r="AQ5" s="574"/>
    </row>
    <row r="6" spans="1:89" ht="21.75" thickBot="1" x14ac:dyDescent="0.25">
      <c r="B6" s="12" t="s">
        <v>28</v>
      </c>
      <c r="C6"/>
      <c r="E6" s="12" t="s">
        <v>31</v>
      </c>
      <c r="G6" s="192" t="s">
        <v>283</v>
      </c>
      <c r="I6" s="14">
        <v>0.5</v>
      </c>
      <c r="M6" s="563"/>
      <c r="N6" s="565"/>
      <c r="O6" s="563"/>
      <c r="P6" s="567"/>
      <c r="Q6" s="567"/>
      <c r="R6" s="32" t="s">
        <v>52</v>
      </c>
      <c r="S6" s="33" t="s">
        <v>67</v>
      </c>
      <c r="T6" s="32" t="s">
        <v>53</v>
      </c>
      <c r="U6" s="34" t="s">
        <v>54</v>
      </c>
      <c r="V6" s="33" t="s">
        <v>67</v>
      </c>
      <c r="W6" s="34" t="s">
        <v>54</v>
      </c>
      <c r="X6" s="35" t="s">
        <v>55</v>
      </c>
      <c r="Y6" s="36" t="s">
        <v>54</v>
      </c>
      <c r="Z6" s="33" t="s">
        <v>56</v>
      </c>
      <c r="AA6" s="33" t="s">
        <v>20</v>
      </c>
      <c r="AB6" s="33" t="s">
        <v>24</v>
      </c>
      <c r="AC6" s="34" t="s">
        <v>57</v>
      </c>
      <c r="AD6" s="37" t="s">
        <v>58</v>
      </c>
      <c r="AE6" s="33" t="s">
        <v>59</v>
      </c>
      <c r="AF6" s="32" t="s">
        <v>53</v>
      </c>
      <c r="AG6" s="34" t="s">
        <v>54</v>
      </c>
      <c r="AH6" s="33" t="s">
        <v>67</v>
      </c>
      <c r="AI6" s="34" t="s">
        <v>54</v>
      </c>
      <c r="AJ6" s="37" t="s">
        <v>55</v>
      </c>
      <c r="AK6" s="34" t="s">
        <v>54</v>
      </c>
      <c r="AL6" s="33" t="s">
        <v>56</v>
      </c>
      <c r="AM6" s="33" t="s">
        <v>20</v>
      </c>
      <c r="AN6" s="33" t="s">
        <v>24</v>
      </c>
      <c r="AO6" s="34" t="s">
        <v>57</v>
      </c>
      <c r="AP6" s="33" t="s">
        <v>58</v>
      </c>
      <c r="AQ6" s="33" t="s">
        <v>59</v>
      </c>
    </row>
    <row r="7" spans="1:89" ht="13.5" thickBot="1" x14ac:dyDescent="0.25">
      <c r="C7"/>
      <c r="E7" s="12" t="s">
        <v>32</v>
      </c>
      <c r="G7" s="192" t="s">
        <v>344</v>
      </c>
      <c r="I7" s="14">
        <v>0.6</v>
      </c>
      <c r="M7" s="38"/>
      <c r="N7" s="39">
        <v>40224</v>
      </c>
      <c r="O7" s="40">
        <f>L12</f>
        <v>0</v>
      </c>
      <c r="P7" s="38" t="s">
        <v>106</v>
      </c>
      <c r="Q7" s="41">
        <f>COUNTA($C$13:$C$5054)-(COUNTIF($H$11:$H$5052,"NR"))</f>
        <v>12</v>
      </c>
      <c r="R7" s="42">
        <f>SUM($I$13:$I$5054)</f>
        <v>0</v>
      </c>
      <c r="S7" s="41">
        <f>COUNTIF($H$11:$H$5052,"C")</f>
        <v>0</v>
      </c>
      <c r="T7" s="43">
        <f>SUMIFS($I$13:$I$5054,$K$13:$K$5054,"PQC",$T$13:$T$5054,100%)</f>
        <v>0</v>
      </c>
      <c r="U7" s="44" t="e">
        <f>#REF!/$H$6</f>
        <v>#REF!</v>
      </c>
      <c r="V7" s="41">
        <f>COUNTIFS($K$13:$K$5054,"PQC",$T$13:$T$5054,100%)</f>
        <v>0</v>
      </c>
      <c r="W7" s="45">
        <f>$K$8/$I$8</f>
        <v>0</v>
      </c>
      <c r="X7" s="43">
        <f>(SUMIFS($U$13:$U$5054,$K$13:$K$5054,"PQC",$T$13:$T$5054,100%)-INT(SUMIFS($U$13:$U$5054,$K$13:$K$5054,"PQC",$T$13:$T$5054,100%)))*24</f>
        <v>0</v>
      </c>
      <c r="Y7" s="44" t="e">
        <f>$M$8/#REF!</f>
        <v>#REF!</v>
      </c>
      <c r="Z7" s="38">
        <f>COUNTIFS($K$13:$K$5054,"PQC",$T$13:$T$5054,100%,$S$13:$S$5054,"ACC")</f>
        <v>0</v>
      </c>
      <c r="AA7" s="38">
        <f>COUNTIFS($K$13:$K$5054,"PQC",$T$13:$T$5054,100%,$S$13:$S$5054,"AD")</f>
        <v>0</v>
      </c>
      <c r="AB7" s="38">
        <f>COUNTIFS($K$13:$K$5054,"PQC",$T$13:$T$5054,100%,$S$13:$S$5054,"Reject")</f>
        <v>0</v>
      </c>
      <c r="AC7" s="44" t="e">
        <f>$Q$8/$K$8</f>
        <v>#DIV/0!</v>
      </c>
      <c r="AD7" s="46" t="str">
        <f>IF($R$8&gt;=20%,"To be Raised","NR")</f>
        <v>NR</v>
      </c>
      <c r="AE7" s="38" t="str">
        <f>IF($S$8="NR","NA","")</f>
        <v/>
      </c>
      <c r="AF7" s="43">
        <f>SUMIFS($I$13:$I$5054,$K$13:$K$5054,"PDQC",$T$13:$T$5054,100%)</f>
        <v>0</v>
      </c>
      <c r="AG7" s="44" t="e">
        <f>$U$8/$H$6</f>
        <v>#DIV/0!</v>
      </c>
      <c r="AH7" s="41">
        <f>COUNTIFS($K$13:$K$5054,"PDQC",$T$13:$T$5054,100%)</f>
        <v>0</v>
      </c>
      <c r="AI7" s="45">
        <f>$W$8/$I$8</f>
        <v>0</v>
      </c>
      <c r="AJ7" s="48">
        <f>(SUMIFS($U$13:$U$5054,$K$13:$K$5054,"PDQC",$T$13:$T$5054,100%)-INT(SUMIFS($U$13:$U$5054,$K$13:$K$5054,"PDQC",$T$13:$T$5054,100%)))*24</f>
        <v>0</v>
      </c>
      <c r="AK7" s="44" t="e">
        <f>$Y$8/$U$8</f>
        <v>#DIV/0!</v>
      </c>
      <c r="AL7" s="38">
        <f>COUNTIFS($K$13:$K$5054,"PDQC",$T$13:$T$5054,100%,$S$13:$S$5054,"ACC")</f>
        <v>0</v>
      </c>
      <c r="AM7" s="38">
        <f>COUNTIFS($K$13:$K$5054,"PDQC",$T$13:$T$5054,100%,$S$13:$S$5054,"AD")</f>
        <v>0</v>
      </c>
      <c r="AN7" s="38">
        <f>COUNTIFS($K$13:$K$5054,"PDQC",$T$13:$T$5054,100%,$S$13:$S$5054,"Reject")</f>
        <v>0</v>
      </c>
      <c r="AO7" s="44" t="e">
        <f>$AC$8/$W$8</f>
        <v>#DIV/0!</v>
      </c>
      <c r="AP7" s="47" t="str">
        <f>IF($AC$8&gt;=20%,"To be Raised","NR")</f>
        <v>NR</v>
      </c>
      <c r="AQ7" s="38" t="str">
        <f>IF($AE$8="NR","NA","")</f>
        <v/>
      </c>
    </row>
    <row r="8" spans="1:89" ht="12.75" x14ac:dyDescent="0.2">
      <c r="C8"/>
      <c r="E8" s="12" t="s">
        <v>33</v>
      </c>
      <c r="G8" s="192"/>
      <c r="I8" s="14">
        <v>0.7</v>
      </c>
    </row>
    <row r="9" spans="1:89" ht="12.75" x14ac:dyDescent="0.2">
      <c r="C9"/>
      <c r="E9" s="12" t="s">
        <v>90</v>
      </c>
      <c r="G9" s="192"/>
      <c r="I9" s="14">
        <v>0.8</v>
      </c>
    </row>
    <row r="10" spans="1:89" ht="12.75" x14ac:dyDescent="0.2">
      <c r="C10"/>
      <c r="D10" s="11"/>
      <c r="E10" s="12" t="s">
        <v>91</v>
      </c>
      <c r="G10" s="192"/>
      <c r="I10" s="14">
        <v>0.9</v>
      </c>
    </row>
    <row r="11" spans="1:89" ht="12.75" x14ac:dyDescent="0.2">
      <c r="C11"/>
      <c r="D11" s="11"/>
      <c r="E11" s="130" t="s">
        <v>143</v>
      </c>
      <c r="G11" s="192"/>
      <c r="I11" s="14">
        <v>1</v>
      </c>
    </row>
    <row r="12" spans="1:89" ht="12.75" x14ac:dyDescent="0.2">
      <c r="C12"/>
      <c r="D12" s="11"/>
      <c r="G12" s="192"/>
    </row>
    <row r="13" spans="1:89" ht="12.75" x14ac:dyDescent="0.2">
      <c r="C13"/>
      <c r="D13" s="11"/>
      <c r="G13" s="192"/>
    </row>
    <row r="14" spans="1:89" ht="12.75" x14ac:dyDescent="0.2">
      <c r="C14"/>
      <c r="D14" s="11"/>
    </row>
    <row r="15" spans="1:89" ht="13.5" thickBot="1" x14ac:dyDescent="0.25">
      <c r="C15"/>
      <c r="D15" s="11"/>
    </row>
    <row r="16" spans="1:89" ht="15" thickBot="1" x14ac:dyDescent="0.25">
      <c r="M16" s="547" t="s">
        <v>74</v>
      </c>
      <c r="N16" s="548"/>
      <c r="O16" s="548"/>
      <c r="P16" s="548"/>
      <c r="Q16" s="549"/>
      <c r="R16" s="550" t="s">
        <v>82</v>
      </c>
      <c r="S16" s="551"/>
      <c r="T16" s="551"/>
      <c r="U16" s="551"/>
      <c r="V16" s="551"/>
      <c r="W16" s="552"/>
      <c r="X16" s="556" t="s">
        <v>3</v>
      </c>
      <c r="Y16" s="557"/>
      <c r="Z16" s="557"/>
      <c r="AA16" s="557"/>
      <c r="AB16" s="557"/>
      <c r="AC16" s="557"/>
      <c r="AD16" s="557"/>
      <c r="AE16" s="557"/>
      <c r="AF16" s="557"/>
      <c r="AG16" s="557"/>
      <c r="AH16" s="557"/>
      <c r="AI16" s="557"/>
      <c r="AJ16" s="557"/>
      <c r="AK16" s="558"/>
      <c r="AL16" s="553" t="s">
        <v>34</v>
      </c>
      <c r="AM16" s="554"/>
      <c r="AN16" s="554"/>
      <c r="AO16" s="554"/>
      <c r="AP16" s="554"/>
      <c r="AQ16" s="554"/>
      <c r="AR16" s="554"/>
      <c r="AS16" s="554"/>
      <c r="AT16" s="554"/>
      <c r="AU16" s="554"/>
      <c r="AV16" s="554"/>
      <c r="AW16" s="554"/>
      <c r="AX16" s="554"/>
      <c r="AY16" s="554"/>
      <c r="AZ16" s="554"/>
      <c r="BA16" s="555"/>
    </row>
    <row r="17" spans="2:88" ht="64.5" thickBot="1" x14ac:dyDescent="0.25">
      <c r="B17" s="12" t="s">
        <v>239</v>
      </c>
      <c r="C17" s="193"/>
      <c r="M17" s="156" t="s">
        <v>35</v>
      </c>
      <c r="N17" s="156" t="s">
        <v>2</v>
      </c>
      <c r="O17" s="156" t="s">
        <v>70</v>
      </c>
      <c r="P17" s="157" t="s">
        <v>71</v>
      </c>
      <c r="Q17" s="157" t="s">
        <v>72</v>
      </c>
      <c r="R17" s="156" t="s">
        <v>64</v>
      </c>
      <c r="S17" s="156" t="s">
        <v>65</v>
      </c>
      <c r="T17" s="156" t="s">
        <v>60</v>
      </c>
      <c r="U17" s="19" t="s">
        <v>62</v>
      </c>
      <c r="V17" s="19" t="s">
        <v>61</v>
      </c>
      <c r="W17" s="19" t="s">
        <v>63</v>
      </c>
      <c r="X17" s="19" t="s">
        <v>36</v>
      </c>
      <c r="Y17" s="156" t="s">
        <v>10</v>
      </c>
      <c r="Z17" s="158" t="s">
        <v>37</v>
      </c>
      <c r="AA17" s="159" t="s">
        <v>38</v>
      </c>
      <c r="AB17" s="160" t="s">
        <v>39</v>
      </c>
      <c r="AC17" s="159" t="s">
        <v>40</v>
      </c>
      <c r="AD17" s="159" t="s">
        <v>79</v>
      </c>
      <c r="AE17" s="161" t="s">
        <v>93</v>
      </c>
      <c r="AF17" s="162" t="s">
        <v>1</v>
      </c>
      <c r="AG17" s="163" t="s">
        <v>54</v>
      </c>
      <c r="AH17" s="164" t="s">
        <v>73</v>
      </c>
      <c r="AI17" s="19" t="s">
        <v>41</v>
      </c>
      <c r="AJ17" s="165" t="s">
        <v>144</v>
      </c>
      <c r="AK17" s="19" t="s">
        <v>0</v>
      </c>
      <c r="AL17" s="19" t="s">
        <v>36</v>
      </c>
      <c r="AM17" s="156" t="s">
        <v>10</v>
      </c>
      <c r="AN17" s="158" t="s">
        <v>37</v>
      </c>
      <c r="AO17" s="159" t="s">
        <v>38</v>
      </c>
      <c r="AP17" s="160" t="s">
        <v>39</v>
      </c>
      <c r="AQ17" s="159" t="s">
        <v>40</v>
      </c>
      <c r="AR17" s="159" t="s">
        <v>79</v>
      </c>
      <c r="AS17" s="161" t="s">
        <v>93</v>
      </c>
      <c r="AT17" s="162" t="s">
        <v>1</v>
      </c>
      <c r="AU17" s="163" t="s">
        <v>54</v>
      </c>
      <c r="AV17" s="164" t="s">
        <v>73</v>
      </c>
      <c r="AW17" s="165" t="s">
        <v>100</v>
      </c>
      <c r="AX17" s="165" t="s">
        <v>95</v>
      </c>
      <c r="AY17" s="165" t="s">
        <v>94</v>
      </c>
      <c r="AZ17" s="166" t="s">
        <v>42</v>
      </c>
      <c r="BA17" s="19" t="s">
        <v>0</v>
      </c>
    </row>
    <row r="18" spans="2:88" ht="12" x14ac:dyDescent="0.2">
      <c r="B18" s="195">
        <v>1</v>
      </c>
      <c r="C18" s="195">
        <v>1</v>
      </c>
      <c r="G18" s="143"/>
    </row>
    <row r="19" spans="2:88" ht="12" x14ac:dyDescent="0.2">
      <c r="B19" s="195">
        <v>2</v>
      </c>
      <c r="C19" s="195">
        <v>2</v>
      </c>
      <c r="G19" s="143"/>
    </row>
    <row r="20" spans="2:88" x14ac:dyDescent="0.2">
      <c r="B20" s="197">
        <v>3</v>
      </c>
      <c r="C20" s="194">
        <v>3</v>
      </c>
      <c r="G20" s="143"/>
      <c r="K20" s="12"/>
    </row>
    <row r="21" spans="2:88" x14ac:dyDescent="0.2">
      <c r="B21" s="197">
        <v>4</v>
      </c>
      <c r="C21" s="194">
        <v>4</v>
      </c>
      <c r="G21" s="143"/>
    </row>
    <row r="22" spans="2:88" ht="12.75" x14ac:dyDescent="0.2">
      <c r="B22" s="197">
        <v>5</v>
      </c>
      <c r="C22" s="462">
        <v>5</v>
      </c>
      <c r="D22" s="15"/>
      <c r="E22" s="15"/>
      <c r="G22" s="143"/>
      <c r="M22" s="191" t="s">
        <v>185</v>
      </c>
    </row>
    <row r="23" spans="2:88" x14ac:dyDescent="0.2">
      <c r="B23" s="197">
        <v>6</v>
      </c>
      <c r="C23" s="462">
        <v>6</v>
      </c>
      <c r="D23" s="15"/>
      <c r="E23" s="15"/>
      <c r="G23" s="143"/>
      <c r="M23" s="11" t="s">
        <v>156</v>
      </c>
    </row>
    <row r="24" spans="2:88" ht="12.75" x14ac:dyDescent="0.2">
      <c r="B24" s="197">
        <v>7</v>
      </c>
      <c r="C24" s="462">
        <v>7</v>
      </c>
      <c r="G24" s="143"/>
      <c r="K24" s="12"/>
      <c r="M24" s="191" t="s">
        <v>185</v>
      </c>
    </row>
    <row r="25" spans="2:88" x14ac:dyDescent="0.2">
      <c r="B25" s="197">
        <v>8</v>
      </c>
      <c r="C25" s="462">
        <v>8</v>
      </c>
      <c r="G25" s="143"/>
      <c r="M25" s="11" t="s">
        <v>157</v>
      </c>
    </row>
    <row r="26" spans="2:88" x14ac:dyDescent="0.2">
      <c r="B26" s="12">
        <v>9</v>
      </c>
      <c r="C26" s="462">
        <v>9</v>
      </c>
      <c r="G26" s="143"/>
    </row>
    <row r="27" spans="2:88" x14ac:dyDescent="0.2">
      <c r="B27" s="12">
        <v>10</v>
      </c>
      <c r="C27" s="462">
        <v>10</v>
      </c>
      <c r="F27" s="143"/>
      <c r="M27" s="11">
        <f>J2</f>
        <v>2913</v>
      </c>
    </row>
    <row r="28" spans="2:88" ht="12" thickBot="1" x14ac:dyDescent="0.25">
      <c r="B28" s="12">
        <v>11</v>
      </c>
      <c r="C28" s="462">
        <v>11</v>
      </c>
      <c r="CJ28" s="23" t="str">
        <f>QC_Status!F13</f>
        <v>VGPL</v>
      </c>
    </row>
    <row r="29" spans="2:88" ht="93" customHeight="1" thickTop="1" x14ac:dyDescent="0.2">
      <c r="B29" s="12">
        <v>12</v>
      </c>
      <c r="C29" s="12">
        <v>12</v>
      </c>
      <c r="K29" s="273"/>
      <c r="L29" s="274"/>
      <c r="M29" s="274"/>
      <c r="N29" s="274"/>
      <c r="O29" s="275"/>
      <c r="P29" s="280" t="s">
        <v>4</v>
      </c>
      <c r="Q29" s="281" t="s">
        <v>164</v>
      </c>
      <c r="R29" s="281" t="s">
        <v>5</v>
      </c>
      <c r="S29" s="282" t="s">
        <v>165</v>
      </c>
      <c r="U29" s="149" t="s">
        <v>173</v>
      </c>
      <c r="V29" s="148" t="s">
        <v>77</v>
      </c>
      <c r="W29" s="149" t="s">
        <v>170</v>
      </c>
      <c r="X29" s="373" t="s">
        <v>187</v>
      </c>
      <c r="Y29" s="373" t="s">
        <v>188</v>
      </c>
      <c r="Z29" s="373" t="s">
        <v>189</v>
      </c>
      <c r="AA29" s="373" t="s">
        <v>190</v>
      </c>
      <c r="AB29" s="373" t="s">
        <v>191</v>
      </c>
      <c r="AC29" s="373" t="s">
        <v>192</v>
      </c>
      <c r="AD29" s="373" t="s">
        <v>193</v>
      </c>
      <c r="AE29" s="373" t="s">
        <v>194</v>
      </c>
      <c r="AF29" s="373" t="s">
        <v>195</v>
      </c>
      <c r="AG29" s="373" t="s">
        <v>196</v>
      </c>
      <c r="AH29" s="373" t="s">
        <v>197</v>
      </c>
      <c r="AI29" s="373" t="s">
        <v>198</v>
      </c>
      <c r="AJ29" s="373" t="s">
        <v>199</v>
      </c>
      <c r="AK29" s="373" t="s">
        <v>200</v>
      </c>
      <c r="AL29" s="373" t="s">
        <v>201</v>
      </c>
      <c r="AM29" s="373" t="s">
        <v>202</v>
      </c>
      <c r="AN29" s="373" t="s">
        <v>203</v>
      </c>
      <c r="AO29" s="373" t="s">
        <v>204</v>
      </c>
      <c r="AP29" s="373" t="s">
        <v>205</v>
      </c>
      <c r="AQ29" s="373" t="s">
        <v>206</v>
      </c>
      <c r="AR29" s="373" t="s">
        <v>207</v>
      </c>
      <c r="AS29" s="373" t="s">
        <v>208</v>
      </c>
      <c r="AT29" s="373" t="s">
        <v>209</v>
      </c>
      <c r="AU29" s="374" t="s">
        <v>210</v>
      </c>
      <c r="AV29" s="374" t="s">
        <v>211</v>
      </c>
      <c r="AW29" s="374" t="s">
        <v>212</v>
      </c>
      <c r="AX29" s="374" t="s">
        <v>213</v>
      </c>
      <c r="AY29" s="374" t="s">
        <v>214</v>
      </c>
      <c r="AZ29" s="374" t="s">
        <v>215</v>
      </c>
      <c r="BA29" s="374" t="s">
        <v>216</v>
      </c>
      <c r="BB29" s="374" t="s">
        <v>217</v>
      </c>
      <c r="BC29" s="374" t="s">
        <v>218</v>
      </c>
      <c r="BD29" s="374" t="s">
        <v>219</v>
      </c>
      <c r="BE29" s="374" t="s">
        <v>220</v>
      </c>
      <c r="BF29" s="374" t="s">
        <v>221</v>
      </c>
      <c r="BG29" s="374" t="s">
        <v>222</v>
      </c>
      <c r="BH29" s="374" t="s">
        <v>223</v>
      </c>
      <c r="BI29" s="374" t="s">
        <v>224</v>
      </c>
      <c r="BJ29" s="374" t="s">
        <v>225</v>
      </c>
      <c r="BK29" s="374" t="s">
        <v>226</v>
      </c>
      <c r="BL29" s="374" t="s">
        <v>227</v>
      </c>
      <c r="BM29" s="374" t="s">
        <v>228</v>
      </c>
      <c r="BN29" s="374" t="s">
        <v>229</v>
      </c>
      <c r="BO29" s="374" t="s">
        <v>230</v>
      </c>
      <c r="BP29" s="374" t="s">
        <v>231</v>
      </c>
      <c r="BQ29" s="374" t="s">
        <v>232</v>
      </c>
      <c r="BR29" s="187" t="s">
        <v>6</v>
      </c>
      <c r="BS29" s="188" t="s">
        <v>92</v>
      </c>
      <c r="BT29" s="185" t="s">
        <v>148</v>
      </c>
      <c r="BU29" s="186" t="s">
        <v>146</v>
      </c>
      <c r="BV29" s="186" t="s">
        <v>166</v>
      </c>
      <c r="BW29" s="185" t="s">
        <v>167</v>
      </c>
      <c r="BX29" s="186" t="s">
        <v>168</v>
      </c>
      <c r="BY29" s="185" t="s">
        <v>169</v>
      </c>
      <c r="CJ29" s="23" t="str">
        <f>QC_Status!F14</f>
        <v>ANRU</v>
      </c>
    </row>
    <row r="30" spans="2:88" x14ac:dyDescent="0.2">
      <c r="K30" s="276" t="str">
        <f>'quality analyst analysis'!C3</f>
        <v>RSBU</v>
      </c>
      <c r="L30" s="267" t="s">
        <v>161</v>
      </c>
      <c r="M30" s="268">
        <f>'quality analyst analysis'!BQ15</f>
        <v>0</v>
      </c>
      <c r="N30" s="267">
        <f>IF(M30&gt;0,0.1,0.4)</f>
        <v>0.4</v>
      </c>
      <c r="O30" s="279">
        <f>IF(M30&gt;0,"10%",IF(AND(N31=0,N32=0)," ",IF(OR(N31&gt;0,N32&gt;0),N30)))</f>
        <v>0.4</v>
      </c>
      <c r="P30" s="283" t="str">
        <f>IF('quality analyst analysis'!AU3='quality analyst analysis'!AV3,"Achieved",IF('quality analyst analysis'!AW3&lt;=20%,"Achieved",IF('quality analyst analysis'!AW3&gt;20%,"Not Achieved")))</f>
        <v>Achieved</v>
      </c>
      <c r="Q30" s="267" t="str">
        <f>IF('quality analyst analysis'!AS3=0,"Not Attempted"," ")</f>
        <v xml:space="preserve"> </v>
      </c>
      <c r="R30" s="267" t="str">
        <f>IF('quality analyst analysis'!BG3='quality analyst analysis'!BH3,"Achieved",IF('quality analyst analysis'!BI3&lt;=20%,"Achieved",IF('quality analyst analysis'!BI3&gt;20%,"Not Achieved")))</f>
        <v>Achieved</v>
      </c>
      <c r="S30" s="284" t="str">
        <f>IF('quality analyst analysis'!BE3=0,"Not attempted"," ")</f>
        <v>Not attempted</v>
      </c>
      <c r="U30" s="267" t="str">
        <f>K30</f>
        <v>RSBU</v>
      </c>
      <c r="V30" s="267" t="s">
        <v>4</v>
      </c>
      <c r="W30" s="267">
        <f>'quality analyst analysis'!E3</f>
        <v>1</v>
      </c>
      <c r="X30" s="267">
        <f>SUMIFS('2D_LOG'!I3:I869,'2D_LOG'!G3:G869,"ABRS",'2D_LOG'!F3:F869,"PQC")</f>
        <v>0</v>
      </c>
      <c r="Y30" s="267">
        <f>SUMIFS('2D_LOG'!J3:J869,'2D_LOG'!G3:G869,"ABRS",'2D_LOG'!F3:F869,"PQC")</f>
        <v>0</v>
      </c>
      <c r="Z30" s="267">
        <f>SUMIFS('2D_LOG'!K3:K869,'2D_LOG'!G3:G869,"ABRS",'2D_LOG'!F3:F869,"PQC")</f>
        <v>0</v>
      </c>
      <c r="AA30" s="267">
        <f>SUMIFS('2D_LOG'!L3:L869,'2D_LOG'!G3:G869,"ABRS",'2D_LOG'!F3:F869,"PQC")</f>
        <v>0</v>
      </c>
      <c r="AB30" s="267">
        <f>SUMIFS('2D_LOG'!M3:M869,'2D_LOG'!G3:G869,"ABRS",'2D_LOG'!F3:F869,"PQC")</f>
        <v>0</v>
      </c>
      <c r="AC30" s="267">
        <f>SUMIFS('2D_LOG'!N3:N869,'2D_LOG'!G3:G869,"ABRS",'2D_LOG'!F3:F869,"PQC")</f>
        <v>0</v>
      </c>
      <c r="AD30" s="267">
        <f>SUMIFS('2D_LOG'!O3:O869,'2D_LOG'!G3:G869,"ABRS",'2D_LOG'!F3:F869,"PQC")</f>
        <v>0</v>
      </c>
      <c r="AE30" s="267">
        <f>SUMIFS('2D_LOG'!P3:P869,'2D_LOG'!G3:G869,"ABRS",'2D_LOG'!F3:F869,"PQC")</f>
        <v>0</v>
      </c>
      <c r="AF30" s="267">
        <f>SUMIFS('2D_LOG'!Q3:Q869,'2D_LOG'!G3:G869,"ABRS",'2D_LOG'!F3:F869,"PQC")</f>
        <v>0</v>
      </c>
      <c r="AG30" s="267">
        <f>SUMIFS('2D_LOG'!R3:R869,'2D_LOG'!G3:G869,"ABRS",'2D_LOG'!F3:F869,"PQC")</f>
        <v>0</v>
      </c>
      <c r="AH30" s="267">
        <f>SUMIFS('2D_LOG'!S3:S869,'2D_LOG'!G3:G869,"ABRS",'2D_LOG'!F3:F869,"PQC")</f>
        <v>0</v>
      </c>
      <c r="AI30" s="267">
        <f>SUMIFS('2D_LOG'!T3:T869,'2D_LOG'!G3:G869,"ABRS",'2D_LOG'!F3:F869,"PQC")</f>
        <v>0</v>
      </c>
      <c r="AJ30" s="267">
        <f>SUMIFS('2D_LOG'!U3:U869,'2D_LOG'!G3:G869,"ABRS",'2D_LOG'!F3:F869,"PQC")</f>
        <v>0</v>
      </c>
      <c r="AK30" s="267">
        <f>SUMIFS('2D_LOG'!V3:V869,'2D_LOG'!G3:G869,"ABRS",'2D_LOG'!F3:F869,"PQC")</f>
        <v>0</v>
      </c>
      <c r="AL30" s="267">
        <f>SUMIFS('2D_LOG'!W3:W869,'2D_LOG'!G3:G869,"ABRS",'2D_LOG'!F3:F869,"PQC")</f>
        <v>0</v>
      </c>
      <c r="AM30" s="267">
        <f>SUMIFS('2D_LOG'!X3:X869,'2D_LOG'!G3:G869,"ABRS",'2D_LOG'!F3:F869,"PQC")</f>
        <v>0</v>
      </c>
      <c r="AN30" s="267">
        <f>SUMIFS('2D_LOG'!Y3:Y869,'2D_LOG'!G3:G869,"ABRS",'2D_LOG'!F3:F869,"PQC")</f>
        <v>0</v>
      </c>
      <c r="AO30" s="267">
        <f>SUMIFS('2D_LOG'!Z3:Z869,'2D_LOG'!G3:G869,"ABRS",'2D_LOG'!F3:F869,"PQC")</f>
        <v>0</v>
      </c>
      <c r="AP30" s="267">
        <f>SUMIFS('2D_LOG'!AA3:AA869,'2D_LOG'!G3:G869,"ABRS",'2D_LOG'!F3:F869,"PQC")</f>
        <v>0</v>
      </c>
      <c r="AQ30" s="267">
        <f>SUMIFS('2D_LOG'!AB3:AB869,'2D_LOG'!G3:G869,"ABRS",'2D_LOG'!F3:F869,"PQC")</f>
        <v>0</v>
      </c>
      <c r="AR30" s="267">
        <f>SUMIFS('2D_LOG'!AC3:AC869,'2D_LOG'!G3:G869,"ABRS",'2D_LOG'!F3:F869,"PQC")</f>
        <v>0</v>
      </c>
      <c r="AS30" s="267">
        <f>SUMIFS('2D_LOG'!AD3:AD869,'2D_LOG'!G3:G869,"ABRS",'2D_LOG'!F3:F869,"PQC")</f>
        <v>0</v>
      </c>
      <c r="AT30" s="267">
        <f>SUMIFS('2D_LOG'!AE3:AE869,'2D_LOG'!G3:G869,"ABRS",'2D_LOG'!F3:F869,"PQC")</f>
        <v>0</v>
      </c>
      <c r="AU30" s="267">
        <f>SUMIFS('2D_LOG'!AF3:AF869,'2D_LOG'!G3:G869,"ABRS",'2D_LOG'!F3:F869,"PQC")</f>
        <v>0</v>
      </c>
      <c r="AV30" s="267">
        <f>SUMIFS('2D_LOG'!AG3:AG869,'2D_LOG'!G3:G869,"ABRS",'2D_LOG'!F3:F869,"PQC")</f>
        <v>0</v>
      </c>
      <c r="AW30" s="267">
        <f>SUMIFS('2D_LOG'!AH3:AH869,'2D_LOG'!G3:G869,"ABRS",'2D_LOG'!F3:F869,"PQC")</f>
        <v>0</v>
      </c>
      <c r="AX30" s="267">
        <f>SUMIFS('2D_LOG'!AI3:AI869,'2D_LOG'!G3:G869,"ABRS",'2D_LOG'!F3:F869,"PQC")</f>
        <v>0</v>
      </c>
      <c r="AY30" s="267">
        <f>SUMIFS('2D_LOG'!AJ3:AJ869,'2D_LOG'!G3:G869,"ABRS",'2D_LOG'!F3:F869,"PQC")</f>
        <v>0</v>
      </c>
      <c r="AZ30" s="267">
        <f>SUMIFS('2D_LOG'!AK3:AK869,'2D_LOG'!G3:G869,"ABRS",'2D_LOG'!F3:F869,"PQC")</f>
        <v>0</v>
      </c>
      <c r="BA30" s="267">
        <f>SUMIFS('2D_LOG'!AL3:AL869,'2D_LOG'!G3:G869,"ABRS",'2D_LOG'!F3:F869,"PQC")</f>
        <v>0</v>
      </c>
      <c r="BB30" s="267">
        <f>SUMIFS('2D_LOG'!AM3:AM869,'2D_LOG'!G3:G869,"ABRS",'2D_LOG'!F3:F869,"PQC")</f>
        <v>0</v>
      </c>
      <c r="BC30" s="267">
        <f>SUMIFS('2D_LOG'!AN3:AN869,'2D_LOG'!G3:G869,"ABRS",'2D_LOG'!F3:F869,"PQC")</f>
        <v>0</v>
      </c>
      <c r="BD30" s="267">
        <f>SUMIFS('2D_LOG'!AO3:AO869,'2D_LOG'!G3:G869,"ABRS",'2D_LOG'!F3:F869,"PQC")</f>
        <v>0</v>
      </c>
      <c r="BE30" s="267">
        <f>SUMIFS('2D_LOG'!AP3:AP869,'2D_LOG'!G3:G869,"ABRS",'2D_LOG'!F3:F869,"PQC")</f>
        <v>0</v>
      </c>
      <c r="BF30" s="267">
        <f>SUMIFS('2D_LOG'!AQ3:AQ869,'2D_LOG'!G3:G869,"ABRS",'2D_LOG'!F3:F869,"PQC")</f>
        <v>0</v>
      </c>
      <c r="BG30" s="267">
        <f>SUMIFS('2D_LOG'!AR3:AR869,'2D_LOG'!G3:G869,"ABRS",'2D_LOG'!F3:F869,"PQC")</f>
        <v>0</v>
      </c>
      <c r="BH30" s="267">
        <f>SUMIFS('2D_LOG'!AS3:AS869,'2D_LOG'!G3:G869,"ABRS",'2D_LOG'!F3:F869,"PQC")</f>
        <v>0</v>
      </c>
      <c r="BI30" s="267">
        <f>SUMIFS('2D_LOG'!AT3:AT869,'2D_LOG'!G3:G869,"ABRS",'2D_LOG'!F3:F869,"PQC")</f>
        <v>0</v>
      </c>
      <c r="BJ30" s="267">
        <f>SUMIFS('2D_LOG'!AU3:AU869,'2D_LOG'!G3:G869,"ABRS",'2D_LOG'!F3:F869,"PQC")</f>
        <v>0</v>
      </c>
      <c r="BK30" s="267">
        <f>SUMIFS('2D_LOG'!AV3:AV869,'2D_LOG'!G3:G869,"ABRS",'2D_LOG'!F3:F869,"PQC")</f>
        <v>0</v>
      </c>
      <c r="BL30" s="267">
        <f>SUMIFS('2D_LOG'!AW3:AW869,'2D_LOG'!G3:G869,"ABRS",'2D_LOG'!F3:F869,"PQC")</f>
        <v>0</v>
      </c>
      <c r="BM30" s="267">
        <f>SUMIFS('2D_LOG'!AX3:AX869,'2D_LOG'!G3:G869,"ABRS",'2D_LOG'!F3:F869,"PQC")</f>
        <v>0</v>
      </c>
      <c r="BN30" s="267">
        <f>SUMIFS('2D_LOG'!AY3:AY869,'2D_LOG'!G3:G869,"ABRS",'2D_LOG'!F3:F869,"PQC")</f>
        <v>0</v>
      </c>
      <c r="BO30" s="267">
        <f>SUMIFS('2D_LOG'!AZ3:AZ869,'2D_LOG'!G3:G869,"ABRS",'2D_LOG'!F3:F869,"PQC")</f>
        <v>0</v>
      </c>
      <c r="BP30" s="267">
        <f>SUMIFS('2D_LOG'!BA3:BA869,'2D_LOG'!G3:G869,"ABRS",'2D_LOG'!F3:F869,"PQC")</f>
        <v>0</v>
      </c>
      <c r="BQ30" s="267">
        <f>SUMIFS('2D_LOG'!BB3:BB869,'2D_LOG'!G3:G869,"ABRS",'2D_LOG'!F3:F869,"PQC")</f>
        <v>0</v>
      </c>
      <c r="BR30" s="267"/>
      <c r="BS30" s="267">
        <f>SUMIFS('2D_LOG'!BD3:BD869,'2D_LOG'!G3:G869,"ABRS",'2D_LOG'!F3:F869,"PQC")</f>
        <v>0</v>
      </c>
      <c r="BT30" s="267">
        <f>SUMIFS('2D_LOG'!BE3:BE869,'2D_LOG'!G3:G869,"ABRS",'2D_LOG'!F3:F869,"PQC")</f>
        <v>0</v>
      </c>
      <c r="BU30" s="267">
        <f>SUMIFS('2D_LOG'!BF3:BF869,'2D_LOG'!G3:G869,"ABRS",'2D_LOG'!F3:F869,"PQC")</f>
        <v>0</v>
      </c>
      <c r="BV30" s="287">
        <f>'quality analyst analysis'!G3</f>
        <v>4.2</v>
      </c>
      <c r="BW30" s="287">
        <f>'quality analyst analysis'!H3</f>
        <v>4.08</v>
      </c>
      <c r="BX30" s="267">
        <f>'quality analyst analysis'!J3</f>
        <v>1</v>
      </c>
      <c r="BY30" s="267">
        <f>'quality analyst analysis'!L3</f>
        <v>0</v>
      </c>
      <c r="CI30" s="23"/>
      <c r="CJ30" s="23" t="str">
        <f>QC_Status!F15</f>
        <v>SVAP</v>
      </c>
    </row>
    <row r="31" spans="2:88" x14ac:dyDescent="0.2">
      <c r="K31" s="276"/>
      <c r="L31" s="267" t="s">
        <v>162</v>
      </c>
      <c r="M31" s="267" t="str">
        <f>'quality analyst analysis'!BR15</f>
        <v>Achieved</v>
      </c>
      <c r="N31" s="267">
        <f>IF(M31="Not Achieved",20%,IF(M31="Achieved",30%,0))</f>
        <v>0.3</v>
      </c>
      <c r="O31" s="279">
        <f>IF(AND(N31=0,N32=0),"0"%,IF(AND(M31=" ",N32&gt;0),"30"%,IF(M31="Achieved","30"%,IF(M31="Not Achieved","20"%))))</f>
        <v>0.3</v>
      </c>
      <c r="P31" s="283" t="str">
        <f>IF('quality analyst analysis'!AU4='quality analyst analysis'!AV4,"Achieved",IF('quality analyst analysis'!AW4&lt;=20%,"Achieved",IF('quality analyst analysis'!AW4&gt;20%,"Not Achieved")))</f>
        <v>Achieved</v>
      </c>
      <c r="Q31" s="267" t="str">
        <f>IF('quality analyst analysis'!AS4=0,"Not Attempted"," ")</f>
        <v>Not Attempted</v>
      </c>
      <c r="R31" s="267" t="str">
        <f>IF('quality analyst analysis'!BG4='quality analyst analysis'!BH4,"Achieved",IF('quality analyst analysis'!BI4&lt;=20%,"Achieved",IF('quality analyst analysis'!BI4&gt;20%,"Not Achieved")))</f>
        <v>Achieved</v>
      </c>
      <c r="S31" s="284" t="str">
        <f>IF('quality analyst analysis'!BE4=0,"Not attempted"," ")</f>
        <v>Not attempted</v>
      </c>
      <c r="U31" s="267"/>
      <c r="V31" s="267" t="s">
        <v>5</v>
      </c>
      <c r="W31" s="267">
        <f>'quality analyst analysis'!Q3</f>
        <v>0</v>
      </c>
      <c r="X31" s="267">
        <f>SUMIFS('2D_LOG'!I3:I870,'2D_LOG'!G3:G870,"ABRS",'2D_LOG'!F3:F870,"PDQC")</f>
        <v>0</v>
      </c>
      <c r="Y31" s="267">
        <f>SUMIFS('2D_LOG'!J3:J870,'2D_LOG'!G3:G870,"ABRS",'2D_LOG'!F3:F870,"PDQC")</f>
        <v>0</v>
      </c>
      <c r="Z31" s="267">
        <f>SUMIFS('2D_LOG'!K3:K870,'2D_LOG'!G3:G870,"ABRS",'2D_LOG'!F3:F870,"PDQC")</f>
        <v>0</v>
      </c>
      <c r="AA31" s="267">
        <f>SUMIFS('2D_LOG'!L3:L870,'2D_LOG'!G3:G870,"ABRS",'2D_LOG'!F3:F870,"PDQC")</f>
        <v>0</v>
      </c>
      <c r="AB31" s="267">
        <f>SUMIFS('2D_LOG'!M3:M870,'2D_LOG'!G3:G870,"ABRS",'2D_LOG'!F3:F870,"PDQC")</f>
        <v>0</v>
      </c>
      <c r="AC31" s="267">
        <f>SUMIFS('2D_LOG'!N3:N870,'2D_LOG'!G3:G870,"ABRS",'2D_LOG'!F3:F870,"PDQC")</f>
        <v>0</v>
      </c>
      <c r="AD31" s="267">
        <f>SUMIFS('2D_LOG'!O3:O870,'2D_LOG'!G3:G870,"ABRS",'2D_LOG'!F3:F870,"PDQC")</f>
        <v>0</v>
      </c>
      <c r="AE31" s="267">
        <f>SUMIFS('2D_LOG'!P3:P870,'2D_LOG'!G3:G870,"ABRS",'2D_LOG'!F3:F870,"PDQC")</f>
        <v>0</v>
      </c>
      <c r="AF31" s="267">
        <f>SUMIFS('2D_LOG'!Q3:Q870,'2D_LOG'!G3:G870,"ABRS",'2D_LOG'!F3:F870,"PDQC")</f>
        <v>0</v>
      </c>
      <c r="AG31" s="267">
        <f>SUMIFS('2D_LOG'!R3:R870,'2D_LOG'!G3:G870,"ABRS",'2D_LOG'!F3:F870,"PDQC")</f>
        <v>0</v>
      </c>
      <c r="AH31" s="267">
        <f>SUMIFS('2D_LOG'!S3:S870,'2D_LOG'!G3:G870,"ABRS",'2D_LOG'!F3:F870,"PDQC")</f>
        <v>0</v>
      </c>
      <c r="AI31" s="267">
        <f>SUMIFS('2D_LOG'!T3:T870,'2D_LOG'!G3:G870,"ABRS",'2D_LOG'!F3:F870,"PDQC")</f>
        <v>0</v>
      </c>
      <c r="AJ31" s="267">
        <f>SUMIFS('2D_LOG'!U3:U870,'2D_LOG'!G3:G870,"ABRS",'2D_LOG'!F3:F870,"PDQC")</f>
        <v>0</v>
      </c>
      <c r="AK31" s="267">
        <f>SUMIFS('2D_LOG'!V3:V870,'2D_LOG'!G3:G870,"ABRS",'2D_LOG'!F3:F870,"PDQC")</f>
        <v>0</v>
      </c>
      <c r="AL31" s="267">
        <f>SUMIFS('2D_LOG'!W3:W870,'2D_LOG'!G3:G870,"ABRS",'2D_LOG'!F3:F870,"PDQC")</f>
        <v>0</v>
      </c>
      <c r="AM31" s="267">
        <f>SUMIFS('2D_LOG'!X3:X870,'2D_LOG'!G3:G870,"ABRS",'2D_LOG'!F3:F870,"PDQC")</f>
        <v>0</v>
      </c>
      <c r="AN31" s="267">
        <f>SUMIFS('2D_LOG'!Y3:Y870,'2D_LOG'!G3:G870,"ABRS",'2D_LOG'!F3:F870,"PDQC")</f>
        <v>0</v>
      </c>
      <c r="AO31" s="267">
        <f>SUMIFS('2D_LOG'!Z3:Z870,'2D_LOG'!G3:G870,"ABRS",'2D_LOG'!F3:F870,"PDQC")</f>
        <v>0</v>
      </c>
      <c r="AP31" s="267">
        <f>SUMIFS('2D_LOG'!AA3:AA870,'2D_LOG'!G3:G870,"ABRS",'2D_LOG'!F3:F870,"PDQC")</f>
        <v>0</v>
      </c>
      <c r="AQ31" s="267">
        <f>SUMIFS('2D_LOG'!AB3:AB870,'2D_LOG'!G3:G870,"ABRS",'2D_LOG'!F3:F870,"PDQC")</f>
        <v>0</v>
      </c>
      <c r="AR31" s="267">
        <f>SUMIFS('2D_LOG'!AC3:AC870,'2D_LOG'!G3:G870,"ABRS",'2D_LOG'!F3:F870,"PDQC")</f>
        <v>0</v>
      </c>
      <c r="AS31" s="267">
        <f>SUMIFS('2D_LOG'!AD3:AD870,'2D_LOG'!G3:G870,"ABRS",'2D_LOG'!F3:F870,"PDQC")</f>
        <v>0</v>
      </c>
      <c r="AT31" s="267">
        <f>SUMIFS('2D_LOG'!AE3:AE870,'2D_LOG'!G3:G870,"ABRS",'2D_LOG'!F3:F870,"PDQC")</f>
        <v>0</v>
      </c>
      <c r="AU31" s="267">
        <f>SUMIFS('2D_LOG'!AF3:AF870,'2D_LOG'!G3:G870,"ABRS",'2D_LOG'!F3:F870,"PDQC")</f>
        <v>0</v>
      </c>
      <c r="AV31" s="267">
        <f>SUMIFS('2D_LOG'!AG3:AG870,'2D_LOG'!G3:G870,"ABRS",'2D_LOG'!F3:F870,"PDQC")</f>
        <v>0</v>
      </c>
      <c r="AW31" s="267">
        <f>SUMIFS('2D_LOG'!AH3:AH870,'2D_LOG'!G3:G870,"ABRS",'2D_LOG'!F3:F870,"PDQC")</f>
        <v>0</v>
      </c>
      <c r="AX31" s="267">
        <f>SUMIFS('2D_LOG'!AI3:AI870,'2D_LOG'!G3:G870,"ABRS",'2D_LOG'!F3:F870,"PDQC")</f>
        <v>0</v>
      </c>
      <c r="AY31" s="267">
        <f>SUMIFS('2D_LOG'!AJ3:AJ870,'2D_LOG'!G3:G870,"ABRS",'2D_LOG'!F3:F870,"PDQC")</f>
        <v>0</v>
      </c>
      <c r="AZ31" s="267">
        <f>SUMIFS('2D_LOG'!AK3:AK870,'2D_LOG'!G3:G870,"ABRS",'2D_LOG'!F3:F870,"PDQC")</f>
        <v>0</v>
      </c>
      <c r="BA31" s="267">
        <f>SUMIFS('2D_LOG'!AL3:AL870,'2D_LOG'!G3:G870,"ABRS",'2D_LOG'!F3:F870,"PDQC")</f>
        <v>0</v>
      </c>
      <c r="BB31" s="267">
        <f>SUMIFS('2D_LOG'!AM3:AM870,'2D_LOG'!G3:G870,"ABRS",'2D_LOG'!F3:F870,"PDQC")</f>
        <v>0</v>
      </c>
      <c r="BC31" s="267">
        <f>SUMIFS('2D_LOG'!AN3:AN870,'2D_LOG'!G3:G870,"ABRS",'2D_LOG'!F3:F870,"PDQC")</f>
        <v>0</v>
      </c>
      <c r="BD31" s="267">
        <f>SUMIFS('2D_LOG'!AO3:AO870,'2D_LOG'!G3:G870,"ABRS",'2D_LOG'!F3:F870,"PDQC")</f>
        <v>0</v>
      </c>
      <c r="BE31" s="267">
        <f>SUMIFS('2D_LOG'!AP3:AP870,'2D_LOG'!G3:G870,"ABRS",'2D_LOG'!F3:F870,"PDQC")</f>
        <v>0</v>
      </c>
      <c r="BF31" s="267">
        <f>SUMIFS('2D_LOG'!AQ3:AQ870,'2D_LOG'!G3:G870,"ABRS",'2D_LOG'!F3:F870,"PDQC")</f>
        <v>0</v>
      </c>
      <c r="BG31" s="267">
        <f>SUMIFS('2D_LOG'!AR3:AR870,'2D_LOG'!G3:G870,"ABRS",'2D_LOG'!F3:F870,"PDQC")</f>
        <v>0</v>
      </c>
      <c r="BH31" s="267">
        <f>SUMIFS('2D_LOG'!AS3:AS870,'2D_LOG'!G3:G870,"ABRS",'2D_LOG'!F3:F870,"PDQC")</f>
        <v>0</v>
      </c>
      <c r="BI31" s="267">
        <f>SUMIFS('2D_LOG'!AT3:AT870,'2D_LOG'!G3:G870,"ABRS",'2D_LOG'!F3:F870,"PDQC")</f>
        <v>0</v>
      </c>
      <c r="BJ31" s="267">
        <f>SUMIFS('2D_LOG'!AU3:AU870,'2D_LOG'!G3:G870,"ABRS",'2D_LOG'!F3:F870,"PDQC")</f>
        <v>0</v>
      </c>
      <c r="BK31" s="267">
        <f>SUMIFS('2D_LOG'!AV3:AV870,'2D_LOG'!G3:G870,"ABRS",'2D_LOG'!F3:F870,"PDQC")</f>
        <v>0</v>
      </c>
      <c r="BL31" s="267">
        <f>SUMIFS('2D_LOG'!AW3:AW870,'2D_LOG'!G3:G870,"ABRS",'2D_LOG'!F3:F870,"PDQC")</f>
        <v>0</v>
      </c>
      <c r="BM31" s="267">
        <f>SUMIFS('2D_LOG'!AX3:AX870,'2D_LOG'!G3:G870,"ABRS",'2D_LOG'!F3:F870,"PDQC")</f>
        <v>0</v>
      </c>
      <c r="BN31" s="267">
        <f>SUMIFS('2D_LOG'!AY3:AY870,'2D_LOG'!G3:G870,"ABRS",'2D_LOG'!F3:F870,"PDQC")</f>
        <v>0</v>
      </c>
      <c r="BO31" s="267">
        <f>SUMIFS('2D_LOG'!AZ3:AZ870,'2D_LOG'!G3:G870,"ABRS",'2D_LOG'!F3:F870,"PDQC")</f>
        <v>0</v>
      </c>
      <c r="BP31" s="267">
        <f>SUMIFS('2D_LOG'!BA3:BA870,'2D_LOG'!G3:G870,"ABRS",'2D_LOG'!F3:F870,"PDQC")</f>
        <v>0</v>
      </c>
      <c r="BQ31" s="267">
        <f>SUMIFS('2D_LOG'!BB3:BB870,'2D_LOG'!G3:G870,"ABRS",'2D_LOG'!F3:F870,"PDQC")</f>
        <v>0</v>
      </c>
      <c r="BR31" s="267"/>
      <c r="BS31" s="267">
        <f>SUMIFS('2D_LOG'!BD3:BD870,'2D_LOG'!G3:G870,"ABRS",'2D_LOG'!F3:F870,"PDQC")</f>
        <v>0</v>
      </c>
      <c r="BT31" s="267">
        <f>SUMIFS('2D_LOG'!BE4:BE870,'2D_LOG'!G4:G870,"ABRS",'2D_LOG'!F4:F870,"PDQC")</f>
        <v>0</v>
      </c>
      <c r="BU31" s="267">
        <f>SUMIFS('2D_LOG'!BF4:BF870,'2D_LOG'!G4:G870,"ABRS",'2D_LOG'!F4:F870,"PDQC")</f>
        <v>0</v>
      </c>
      <c r="BV31" s="287">
        <f>'quality analyst analysis'!S3</f>
        <v>0</v>
      </c>
      <c r="BW31" s="287">
        <f>'quality analyst analysis'!T3</f>
        <v>0</v>
      </c>
      <c r="BX31" s="267">
        <f>'quality analyst analysis'!V3</f>
        <v>0</v>
      </c>
      <c r="BY31" s="267">
        <f>'quality analyst analysis'!X3</f>
        <v>0</v>
      </c>
      <c r="CI31" s="23"/>
      <c r="CJ31" s="23" t="str">
        <f>QC_Status!F16</f>
        <v>SVAP</v>
      </c>
    </row>
    <row r="32" spans="2:88" x14ac:dyDescent="0.2">
      <c r="K32" s="276"/>
      <c r="L32" s="267" t="s">
        <v>163</v>
      </c>
      <c r="M32" s="267" t="str">
        <f>'quality analyst analysis'!BS15</f>
        <v xml:space="preserve"> </v>
      </c>
      <c r="N32" s="267">
        <f>IF(M32="Not Achieved",20%,IF(M32="Achieved",30%,0))</f>
        <v>0</v>
      </c>
      <c r="O32" s="279">
        <f>IF(AND(N31=0,N32=0),"0"%,IF(AND(M32=" ",N31&gt;0),"30"%,IF(M32="Achieved","30"%,IF(M32="Not Achieved","20"%))))</f>
        <v>0.3</v>
      </c>
      <c r="P32" s="283" t="str">
        <f>IF('quality analyst analysis'!AU5='quality analyst analysis'!AV5,"Achieved",IF('quality analyst analysis'!AW5&lt;=20%,"Achieved",IF('quality analyst analysis'!AW5&gt;20%,"Not Achieved")))</f>
        <v>Achieved</v>
      </c>
      <c r="Q32" s="267" t="str">
        <f>IF('quality analyst analysis'!AS5=0,"Not Attempted"," ")</f>
        <v>Not Attempted</v>
      </c>
      <c r="R32" s="267" t="str">
        <f>IF('quality analyst analysis'!BG5='quality analyst analysis'!BH5,"Achieved",IF('quality analyst analysis'!BI5&lt;=20%,"Achieved",IF('quality analyst analysis'!BI5&gt;20%,"Not Achieved")))</f>
        <v>Achieved</v>
      </c>
      <c r="S32" s="284" t="str">
        <f>IF('quality analyst analysis'!BE5=0,"Not attempted"," ")</f>
        <v>Not attempted</v>
      </c>
      <c r="CI32" s="23"/>
      <c r="CJ32" s="23" t="str">
        <f>QC_Status!F17</f>
        <v>CHNA</v>
      </c>
    </row>
    <row r="33" spans="1:88" x14ac:dyDescent="0.2">
      <c r="K33" s="276"/>
      <c r="N33" s="267">
        <f>SUM(N30:N32)</f>
        <v>0.7</v>
      </c>
      <c r="O33" s="279">
        <f>SUM(O30:O32)</f>
        <v>1</v>
      </c>
      <c r="P33" s="283" t="str">
        <f>IF('quality analyst analysis'!AU6='quality analyst analysis'!AV6,"Achieved",IF('quality analyst analysis'!AW6&lt;=20%,"Achieved",IF('quality analyst analysis'!AW6&gt;20%,"Not Achieved")))</f>
        <v>Achieved</v>
      </c>
      <c r="Q33" s="267" t="str">
        <f>IF('quality analyst analysis'!AS6=0,"Not Attempted"," ")</f>
        <v>Not Attempted</v>
      </c>
      <c r="R33" s="267" t="str">
        <f>IF('quality analyst analysis'!BG6='quality analyst analysis'!BH6,"Achieved",IF('quality analyst analysis'!BI6&lt;=20%,"Achieved",IF('quality analyst analysis'!BI6&gt;20%,"Not Achieved")))</f>
        <v>Achieved</v>
      </c>
      <c r="S33" s="284" t="str">
        <f>IF('quality analyst analysis'!BE6=0,"Not attempted"," ")</f>
        <v>Not attempted</v>
      </c>
      <c r="CI33" s="23"/>
      <c r="CJ33" s="23" t="str">
        <f>QC_Status!F18</f>
        <v>NSNG</v>
      </c>
    </row>
    <row r="34" spans="1:88" x14ac:dyDescent="0.2">
      <c r="A34" s="272"/>
      <c r="B34" s="272"/>
      <c r="C34" s="272"/>
      <c r="D34" s="272"/>
      <c r="E34" s="272"/>
      <c r="F34" s="272"/>
      <c r="G34" s="272"/>
      <c r="H34" s="272"/>
      <c r="I34" s="272"/>
      <c r="K34" s="276"/>
      <c r="O34" s="279"/>
      <c r="P34" s="283" t="str">
        <f>IF('quality analyst analysis'!AU7='quality analyst analysis'!AV7,"Achieved",IF('quality analyst analysis'!AW7&lt;=20%,"Achieved",IF('quality analyst analysis'!AW7&gt;20%,"Not Achieved")))</f>
        <v>Achieved</v>
      </c>
      <c r="Q34" s="267" t="str">
        <f>IF('quality analyst analysis'!AS7=0,"Not Attempted"," ")</f>
        <v>Not Attempted</v>
      </c>
      <c r="R34" s="267" t="str">
        <f>IF('quality analyst analysis'!BG7='quality analyst analysis'!BH7,"Achieved",IF('quality analyst analysis'!BI7&lt;=20%,"Achieved",IF('quality analyst analysis'!BI7&gt;20%,"Not Achieved")))</f>
        <v>Achieved</v>
      </c>
      <c r="S34" s="284" t="str">
        <f>IF('quality analyst analysis'!BE7=0,"Not attempted"," ")</f>
        <v>Not attempted</v>
      </c>
      <c r="V34" s="23"/>
      <c r="CI34" s="23"/>
      <c r="CJ34" s="23" t="str">
        <f>QC_Status!F19</f>
        <v>VRLN</v>
      </c>
    </row>
    <row r="35" spans="1:88" x14ac:dyDescent="0.2">
      <c r="A35" s="272"/>
      <c r="B35" s="272"/>
      <c r="C35" s="272"/>
      <c r="D35" s="272"/>
      <c r="E35" s="272"/>
      <c r="F35" s="272"/>
      <c r="G35" s="272"/>
      <c r="H35" s="272"/>
      <c r="I35" s="272"/>
      <c r="K35" s="276"/>
      <c r="O35" s="279"/>
      <c r="P35" s="283" t="str">
        <f>IF('quality analyst analysis'!AU8='quality analyst analysis'!AV8,"Achieved",IF('quality analyst analysis'!AW8&lt;=20%,"Achieved",IF('quality analyst analysis'!AW8&gt;20%,"Not Achieved")))</f>
        <v>Achieved</v>
      </c>
      <c r="Q35" s="267" t="str">
        <f>IF('quality analyst analysis'!AS8=0,"Not Attempted"," ")</f>
        <v>Not Attempted</v>
      </c>
      <c r="R35" s="267" t="str">
        <f>IF('quality analyst analysis'!BG8='quality analyst analysis'!BH8,"Achieved",IF('quality analyst analysis'!BI8&lt;=20%,"Achieved",IF('quality analyst analysis'!BI8&gt;20%,"Not Achieved")))</f>
        <v>Achieved</v>
      </c>
      <c r="S35" s="284" t="str">
        <f>IF('quality analyst analysis'!BE8=0,"Not attempted"," ")</f>
        <v>Not attempted</v>
      </c>
      <c r="V35" s="23"/>
      <c r="CI35" s="23"/>
      <c r="CJ35" s="23" t="str">
        <f>QC_Status!F20</f>
        <v>ASGM</v>
      </c>
    </row>
    <row r="36" spans="1:88" x14ac:dyDescent="0.2">
      <c r="A36" s="272"/>
      <c r="B36" s="272"/>
      <c r="C36" s="272"/>
      <c r="D36" s="272"/>
      <c r="E36" s="272"/>
      <c r="F36" s="272"/>
      <c r="G36" s="272"/>
      <c r="H36" s="272"/>
      <c r="I36" s="272"/>
      <c r="K36" s="276"/>
      <c r="O36" s="279"/>
      <c r="P36" s="283" t="str">
        <f>IF('quality analyst analysis'!AU9='quality analyst analysis'!AV9,"Achieved",IF('quality analyst analysis'!AW9&lt;=20%,"Achieved",IF('quality analyst analysis'!AW9&gt;20%,"Not Achieved")))</f>
        <v>Achieved</v>
      </c>
      <c r="Q36" s="267" t="str">
        <f>IF('quality analyst analysis'!AS9=0,"Not Attempted"," ")</f>
        <v>Not Attempted</v>
      </c>
      <c r="R36" s="267" t="str">
        <f>IF('quality analyst analysis'!BG9='quality analyst analysis'!BH9,"Achieved",IF('quality analyst analysis'!BI9&lt;=20%,"Achieved",IF('quality analyst analysis'!BI9&gt;20%,"Not Achieved")))</f>
        <v>Achieved</v>
      </c>
      <c r="S36" s="284" t="str">
        <f>IF('quality analyst analysis'!BE9=0,"Not attempted"," ")</f>
        <v>Not attempted</v>
      </c>
      <c r="V36" s="23"/>
      <c r="CI36" s="23"/>
      <c r="CJ36" s="23" t="str">
        <f>QC_Status!F21</f>
        <v>SLSK/SYTP</v>
      </c>
    </row>
    <row r="37" spans="1:88" x14ac:dyDescent="0.2">
      <c r="A37" s="472"/>
      <c r="B37" s="472"/>
      <c r="C37" s="472"/>
      <c r="D37" s="472"/>
      <c r="E37" s="472"/>
      <c r="F37" s="472"/>
      <c r="G37" s="472"/>
      <c r="H37" s="472"/>
      <c r="I37" s="472"/>
      <c r="K37" s="276"/>
      <c r="O37" s="279"/>
      <c r="P37" s="283" t="str">
        <f>IF('quality analyst analysis'!AU10='quality analyst analysis'!AV10,"Achieved",IF('quality analyst analysis'!AW10&lt;=20%,"Achieved",IF('quality analyst analysis'!AW10&gt;20%,"Not Achieved")))</f>
        <v>Achieved</v>
      </c>
      <c r="Q37" s="267" t="str">
        <f>IF('quality analyst analysis'!AS10=0,"Not Attempted"," ")</f>
        <v>Not Attempted</v>
      </c>
      <c r="R37" s="267" t="str">
        <f>IF('quality analyst analysis'!BG10='quality analyst analysis'!BH10,"Achieved",IF('quality analyst analysis'!BI10&lt;=20%,"Achieved",IF('quality analyst analysis'!BI10&gt;20%,"Not Achieved")))</f>
        <v>Achieved</v>
      </c>
      <c r="S37" s="284" t="str">
        <f>IF('quality analyst analysis'!BE10=0,"Not attempted"," ")</f>
        <v>Not attempted</v>
      </c>
      <c r="V37" s="23"/>
      <c r="CI37" s="23"/>
      <c r="CJ37" s="23" t="str">
        <f>QC_Status!F22</f>
        <v>SYTP</v>
      </c>
    </row>
    <row r="38" spans="1:88" x14ac:dyDescent="0.2">
      <c r="A38" s="472"/>
      <c r="B38" s="472"/>
      <c r="C38" s="472"/>
      <c r="D38" s="472"/>
      <c r="E38" s="472"/>
      <c r="F38" s="472"/>
      <c r="G38" s="472"/>
      <c r="H38" s="472"/>
      <c r="I38" s="472"/>
      <c r="K38" s="276"/>
      <c r="O38" s="279"/>
      <c r="P38" s="283" t="str">
        <f>IF('quality analyst analysis'!AU11='quality analyst analysis'!AV11,"Achieved",IF('quality analyst analysis'!AW11&lt;=20%,"Achieved",IF('quality analyst analysis'!AW11&gt;20%,"Not Achieved")))</f>
        <v>Achieved</v>
      </c>
      <c r="Q38" s="267" t="str">
        <f>IF('quality analyst analysis'!AS11=0,"Not Attempted"," ")</f>
        <v>Not Attempted</v>
      </c>
      <c r="R38" s="267" t="str">
        <f>IF('quality analyst analysis'!BG11='quality analyst analysis'!BH11,"Achieved",IF('quality analyst analysis'!BI11&lt;=20%,"Achieved",IF('quality analyst analysis'!BI11&gt;20%,"Not Achieved")))</f>
        <v>Achieved</v>
      </c>
      <c r="S38" s="284" t="str">
        <f>IF('quality analyst analysis'!BE11=0,"Not attempted"," ")</f>
        <v>Not attempted</v>
      </c>
      <c r="V38" s="23"/>
      <c r="CI38" s="23"/>
      <c r="CJ38" s="23" t="str">
        <f>QC_Status!F23</f>
        <v>BVKR</v>
      </c>
    </row>
    <row r="39" spans="1:88" x14ac:dyDescent="0.2">
      <c r="A39" s="472"/>
      <c r="B39" s="472"/>
      <c r="C39" s="472"/>
      <c r="D39" s="472"/>
      <c r="E39" s="472"/>
      <c r="F39" s="472"/>
      <c r="G39" s="472"/>
      <c r="H39" s="472"/>
      <c r="I39" s="472"/>
      <c r="K39" s="276"/>
      <c r="O39" s="279"/>
      <c r="P39" s="283" t="str">
        <f>IF('quality analyst analysis'!AU12='quality analyst analysis'!AV12,"Achieved",IF('quality analyst analysis'!AW12&lt;=20%,"Achieved",IF('quality analyst analysis'!AW12&gt;20%,"Not Achieved")))</f>
        <v>Achieved</v>
      </c>
      <c r="Q39" s="267" t="str">
        <f>IF('quality analyst analysis'!AS12=0,"Not Attempted"," ")</f>
        <v>Not Attempted</v>
      </c>
      <c r="R39" s="267" t="str">
        <f>IF('quality analyst analysis'!BG12='quality analyst analysis'!BH12,"Achieved",IF('quality analyst analysis'!BI12&lt;=20%,"Achieved",IF('quality analyst analysis'!BI12&gt;20%,"Not Achieved")))</f>
        <v>Achieved</v>
      </c>
      <c r="S39" s="284" t="str">
        <f>IF('quality analyst analysis'!BE12=0,"Not attempted"," ")</f>
        <v>Not attempted</v>
      </c>
      <c r="V39" s="23"/>
      <c r="CI39" s="23"/>
      <c r="CJ39" s="23" t="str">
        <f>QC_Status!F24</f>
        <v>SMJK</v>
      </c>
    </row>
    <row r="40" spans="1:88" x14ac:dyDescent="0.2">
      <c r="A40" s="472"/>
      <c r="B40" s="472"/>
      <c r="C40" s="472"/>
      <c r="D40" s="472"/>
      <c r="E40" s="472"/>
      <c r="F40" s="472"/>
      <c r="G40" s="472"/>
      <c r="H40" s="472"/>
      <c r="I40" s="472"/>
      <c r="K40" s="276"/>
      <c r="O40" s="279"/>
      <c r="P40" s="283" t="str">
        <f>IF('quality analyst analysis'!AU13='quality analyst analysis'!AV13,"Achieved",IF('quality analyst analysis'!AW13&lt;=20%,"Achieved",IF('quality analyst analysis'!AW13&gt;20%,"Not Achieved")))</f>
        <v>Achieved</v>
      </c>
      <c r="Q40" s="267" t="str">
        <f>IF('quality analyst analysis'!AS13=0,"Not Attempted"," ")</f>
        <v>Not Attempted</v>
      </c>
      <c r="R40" s="267" t="str">
        <f>IF('quality analyst analysis'!BG13='quality analyst analysis'!BH13,"Achieved",IF('quality analyst analysis'!BI13&lt;=20%,"Achieved",IF('quality analyst analysis'!BI13&gt;20%,"Not Achieved")))</f>
        <v>Achieved</v>
      </c>
      <c r="S40" s="284" t="str">
        <f>IF('quality analyst analysis'!BE13=0,"Not attempted"," ")</f>
        <v>Not attempted</v>
      </c>
      <c r="V40" s="23"/>
      <c r="CI40" s="23"/>
      <c r="CJ40" s="23" t="str">
        <f>QC_Status!F25</f>
        <v>NSNG</v>
      </c>
    </row>
    <row r="41" spans="1:88" ht="12" thickBot="1" x14ac:dyDescent="0.25">
      <c r="A41" s="272"/>
      <c r="B41" s="272"/>
      <c r="C41" s="272"/>
      <c r="D41" s="272"/>
      <c r="E41" s="272"/>
      <c r="F41" s="272"/>
      <c r="G41" s="272"/>
      <c r="H41" s="272"/>
      <c r="I41" s="272"/>
      <c r="K41" s="277"/>
      <c r="L41" s="278"/>
      <c r="M41" s="278"/>
      <c r="N41" s="278"/>
      <c r="O41" s="303"/>
      <c r="P41" s="482" t="str">
        <f>IF('quality analyst analysis'!AU14='quality analyst analysis'!AV14,"Achieved",IF('quality analyst analysis'!AW14&lt;=20%,"Achieved",IF('quality analyst analysis'!AW14&gt;20%,"Not Achieved")))</f>
        <v>Achieved</v>
      </c>
      <c r="Q41" s="483" t="str">
        <f>IF('quality analyst analysis'!AS14=0,"Not Attempted"," ")</f>
        <v>Not Attempted</v>
      </c>
      <c r="R41" s="483" t="str">
        <f>IF('quality analyst analysis'!BG14='quality analyst analysis'!BH14,"Achieved",IF('quality analyst analysis'!BI14&lt;=20%,"Achieved",IF('quality analyst analysis'!BI14&gt;20%,"Not Achieved")))</f>
        <v>Achieved</v>
      </c>
      <c r="S41" s="285" t="str">
        <f>IF('quality analyst analysis'!BE14=0,"Not attempted"," ")</f>
        <v>Not attempted</v>
      </c>
      <c r="V41" s="23"/>
      <c r="CI41" s="23"/>
      <c r="CJ41" s="23" t="str">
        <f>QC_Status!F26</f>
        <v>APRG</v>
      </c>
    </row>
    <row r="42" spans="1:88" ht="12" thickBot="1" x14ac:dyDescent="0.25">
      <c r="A42" s="272"/>
      <c r="B42" s="272"/>
      <c r="C42" s="272"/>
      <c r="D42" s="272"/>
      <c r="E42" s="272"/>
      <c r="F42" s="272"/>
      <c r="G42" s="272"/>
      <c r="H42" s="272"/>
      <c r="I42" s="272"/>
      <c r="O42" s="22"/>
      <c r="CI42" s="23"/>
      <c r="CJ42" s="23" t="str">
        <f>QC_Status!F27</f>
        <v>BVKR</v>
      </c>
    </row>
    <row r="43" spans="1:88" ht="93.75" customHeight="1" thickTop="1" x14ac:dyDescent="0.2">
      <c r="A43" s="272"/>
      <c r="B43" s="272"/>
      <c r="C43" s="272"/>
      <c r="D43" s="272"/>
      <c r="E43" s="272"/>
      <c r="F43" s="272"/>
      <c r="G43" s="272"/>
      <c r="H43" s="272"/>
      <c r="I43" s="272"/>
      <c r="K43" s="273"/>
      <c r="L43" s="274"/>
      <c r="M43" s="274"/>
      <c r="N43" s="274"/>
      <c r="O43" s="304"/>
      <c r="P43" s="280" t="s">
        <v>4</v>
      </c>
      <c r="Q43" s="281" t="s">
        <v>164</v>
      </c>
      <c r="R43" s="281" t="s">
        <v>5</v>
      </c>
      <c r="S43" s="282" t="s">
        <v>165</v>
      </c>
      <c r="U43" s="149" t="s">
        <v>173</v>
      </c>
      <c r="V43" s="148" t="s">
        <v>77</v>
      </c>
      <c r="W43" s="149" t="s">
        <v>170</v>
      </c>
      <c r="X43" s="373" t="s">
        <v>187</v>
      </c>
      <c r="Y43" s="373" t="s">
        <v>188</v>
      </c>
      <c r="Z43" s="373" t="s">
        <v>189</v>
      </c>
      <c r="AA43" s="373" t="s">
        <v>190</v>
      </c>
      <c r="AB43" s="373" t="s">
        <v>191</v>
      </c>
      <c r="AC43" s="373" t="s">
        <v>192</v>
      </c>
      <c r="AD43" s="373" t="s">
        <v>193</v>
      </c>
      <c r="AE43" s="373" t="s">
        <v>194</v>
      </c>
      <c r="AF43" s="373" t="s">
        <v>195</v>
      </c>
      <c r="AG43" s="373" t="s">
        <v>196</v>
      </c>
      <c r="AH43" s="373" t="s">
        <v>197</v>
      </c>
      <c r="AI43" s="373" t="s">
        <v>198</v>
      </c>
      <c r="AJ43" s="373" t="s">
        <v>199</v>
      </c>
      <c r="AK43" s="373" t="s">
        <v>200</v>
      </c>
      <c r="AL43" s="373" t="s">
        <v>201</v>
      </c>
      <c r="AM43" s="373" t="s">
        <v>202</v>
      </c>
      <c r="AN43" s="373" t="s">
        <v>203</v>
      </c>
      <c r="AO43" s="373" t="s">
        <v>204</v>
      </c>
      <c r="AP43" s="373" t="s">
        <v>205</v>
      </c>
      <c r="AQ43" s="373" t="s">
        <v>206</v>
      </c>
      <c r="AR43" s="373" t="s">
        <v>207</v>
      </c>
      <c r="AS43" s="373" t="s">
        <v>208</v>
      </c>
      <c r="AT43" s="373" t="s">
        <v>209</v>
      </c>
      <c r="AU43" s="374" t="s">
        <v>210</v>
      </c>
      <c r="AV43" s="374" t="s">
        <v>211</v>
      </c>
      <c r="AW43" s="374" t="s">
        <v>212</v>
      </c>
      <c r="AX43" s="374" t="s">
        <v>213</v>
      </c>
      <c r="AY43" s="374" t="s">
        <v>214</v>
      </c>
      <c r="AZ43" s="374" t="s">
        <v>215</v>
      </c>
      <c r="BA43" s="374" t="s">
        <v>216</v>
      </c>
      <c r="BB43" s="374" t="s">
        <v>217</v>
      </c>
      <c r="BC43" s="374" t="s">
        <v>218</v>
      </c>
      <c r="BD43" s="374" t="s">
        <v>219</v>
      </c>
      <c r="BE43" s="374" t="s">
        <v>220</v>
      </c>
      <c r="BF43" s="374" t="s">
        <v>221</v>
      </c>
      <c r="BG43" s="374" t="s">
        <v>222</v>
      </c>
      <c r="BH43" s="374" t="s">
        <v>223</v>
      </c>
      <c r="BI43" s="374" t="s">
        <v>224</v>
      </c>
      <c r="BJ43" s="374" t="s">
        <v>225</v>
      </c>
      <c r="BK43" s="374" t="s">
        <v>226</v>
      </c>
      <c r="BL43" s="374" t="s">
        <v>227</v>
      </c>
      <c r="BM43" s="374" t="s">
        <v>228</v>
      </c>
      <c r="BN43" s="374" t="s">
        <v>229</v>
      </c>
      <c r="BO43" s="374" t="s">
        <v>230</v>
      </c>
      <c r="BP43" s="374" t="s">
        <v>231</v>
      </c>
      <c r="BQ43" s="374" t="s">
        <v>232</v>
      </c>
      <c r="BR43" s="187" t="s">
        <v>6</v>
      </c>
      <c r="BS43" s="188" t="s">
        <v>92</v>
      </c>
      <c r="BT43" s="185" t="s">
        <v>148</v>
      </c>
      <c r="BU43" s="186" t="s">
        <v>146</v>
      </c>
      <c r="BV43" s="186" t="s">
        <v>166</v>
      </c>
      <c r="BW43" s="185" t="s">
        <v>167</v>
      </c>
      <c r="BX43" s="186" t="s">
        <v>168</v>
      </c>
      <c r="BY43" s="185" t="s">
        <v>169</v>
      </c>
      <c r="CI43" s="23"/>
      <c r="CJ43" s="23" t="str">
        <f>QC_Status!F28</f>
        <v>VRLN</v>
      </c>
    </row>
    <row r="44" spans="1:88" x14ac:dyDescent="0.2">
      <c r="K44" s="276" t="str">
        <f>G3</f>
        <v>GVB</v>
      </c>
      <c r="L44" s="267" t="s">
        <v>161</v>
      </c>
      <c r="M44" s="268">
        <f>'quality analyst analysis'!BQ32</f>
        <v>0</v>
      </c>
      <c r="N44" s="267">
        <f>IF(M44&gt;0,0.1,0.4)</f>
        <v>0.4</v>
      </c>
      <c r="O44" s="279" t="str">
        <f>IF(M44&gt;0,"10%",IF(AND(N45=0,N46=0)," ",IF(OR(N45&gt;0,N46&gt;0),N44)))</f>
        <v xml:space="preserve"> </v>
      </c>
      <c r="P44" s="283" t="str">
        <f>IF('quality analyst analysis'!AU20='quality analyst analysis'!AV20,"Achieved",IF('quality analyst analysis'!AW20&lt;=20%,"Achieved",IF('quality analyst analysis'!AW20&gt;20%,"Not Acieved")))</f>
        <v>Achieved</v>
      </c>
      <c r="Q44" s="267" t="str">
        <f>IF('quality analyst analysis'!AS20=0,"Not Attempted"," ")</f>
        <v>Not Attempted</v>
      </c>
      <c r="R44" s="267" t="str">
        <f>IF('quality analyst analysis'!BG20='quality analyst analysis'!BH20,"Achieved",IF('quality analyst analysis'!BI20&lt;=20%,"Achieved",IF('quality analyst analysis'!BI20&gt;20%,"Not Achieved")))</f>
        <v>Achieved</v>
      </c>
      <c r="S44" s="284" t="str">
        <f>IF('quality analyst analysis'!BE20=0,"Not attempted"," ")</f>
        <v>Not attempted</v>
      </c>
      <c r="U44" s="267" t="str">
        <f>K44</f>
        <v>GVB</v>
      </c>
      <c r="V44" s="267" t="s">
        <v>4</v>
      </c>
      <c r="W44" s="267">
        <f>'quality analyst analysis'!E4</f>
        <v>0</v>
      </c>
      <c r="X44" s="267">
        <f>SUMIFS('2D_LOG'!I3:I879,'2D_LOG'!G3:G879,"DMDR",'2D_LOG'!F3:F879,"PQC")</f>
        <v>0</v>
      </c>
      <c r="Y44" s="267">
        <f>SUMIFS('2D_LOG'!J3:J879,'2D_LOG'!G3:G879,"DMDR",'2D_LOG'!F3:F879,"PQC")</f>
        <v>0</v>
      </c>
      <c r="Z44" s="267">
        <f>SUMIFS('2D_LOG'!K3:K879,'2D_LOG'!G3:G879,"DMDR",'2D_LOG'!F3:F879,"PQC")</f>
        <v>0</v>
      </c>
      <c r="AA44" s="267">
        <f>SUMIFS('2D_LOG'!L3:L879,'2D_LOG'!G3:G879,"DMDR",'2D_LOG'!F3:F879,"PQC")</f>
        <v>0</v>
      </c>
      <c r="AB44" s="267">
        <f>SUMIFS('2D_LOG'!M3:M879,'2D_LOG'!G3:G879,"DMDR",'2D_LOG'!F3:F879,"PQC")</f>
        <v>0</v>
      </c>
      <c r="AC44" s="267">
        <f>SUMIFS('2D_LOG'!N3:N879,'2D_LOG'!G3:G879,"DMDR",'2D_LOG'!F3:F879,"PQC")</f>
        <v>0</v>
      </c>
      <c r="AD44" s="267">
        <f>SUMIFS('2D_LOG'!O3:O879,'2D_LOG'!G3:G879,"DMDR",'2D_LOG'!F3:F879,"PQC")</f>
        <v>0</v>
      </c>
      <c r="AE44" s="267">
        <f>SUMIFS('2D_LOG'!P3:P879,'2D_LOG'!G3:G879,"DMDR",'2D_LOG'!F3:F879,"PQC")</f>
        <v>0</v>
      </c>
      <c r="AF44" s="267">
        <f>SUMIFS('2D_LOG'!Q3:Q879,'2D_LOG'!G3:G879,"DMDR",'2D_LOG'!F3:F879,"PQC")</f>
        <v>0</v>
      </c>
      <c r="AG44" s="267">
        <f>SUMIFS('2D_LOG'!R3:R879,'2D_LOG'!G3:G879,"DMDR",'2D_LOG'!F3:F879,"PQC")</f>
        <v>0</v>
      </c>
      <c r="AH44" s="267">
        <f>SUMIFS('2D_LOG'!S3:S879,'2D_LOG'!G3:G879,"DMDR",'2D_LOG'!F3:F879,"PQC")</f>
        <v>0</v>
      </c>
      <c r="AI44" s="267">
        <f>SUMIFS('2D_LOG'!T3:T879,'2D_LOG'!G3:G879,"DMDR",'2D_LOG'!F3:F879,"PQC")</f>
        <v>0</v>
      </c>
      <c r="AJ44" s="267">
        <f>SUMIFS('2D_LOG'!U3:U879,'2D_LOG'!G3:G879,"DMDR",'2D_LOG'!F3:F879,"PQC")</f>
        <v>0</v>
      </c>
      <c r="AK44" s="267">
        <f>SUMIFS('2D_LOG'!V3:V879,'2D_LOG'!G3:G879,"DMDR",'2D_LOG'!F3:F879,"PQC")</f>
        <v>0</v>
      </c>
      <c r="AL44" s="267">
        <f>SUMIFS('2D_LOG'!W3:W879,'2D_LOG'!G3:G879,"DMDR",'2D_LOG'!F3:F879,"PQC")</f>
        <v>0</v>
      </c>
      <c r="AM44" s="267">
        <f>SUMIFS('2D_LOG'!X3:X879,'2D_LOG'!G3:G879,"DMDR",'2D_LOG'!F3:F879,"PQC")</f>
        <v>0</v>
      </c>
      <c r="AN44" s="267">
        <f>SUMIFS('2D_LOG'!Y3:Y879,'2D_LOG'!G3:G879,"DMDR",'2D_LOG'!F3:F879,"PQC")</f>
        <v>0</v>
      </c>
      <c r="AO44" s="267">
        <f>SUMIFS('2D_LOG'!Z3:Z879,'2D_LOG'!G3:G879,"DMDR",'2D_LOG'!F3:F879,"PQC")</f>
        <v>0</v>
      </c>
      <c r="AP44" s="267">
        <f>SUMIFS('2D_LOG'!AA3:AA879,'2D_LOG'!G3:G879,"DMDR",'2D_LOG'!F3:F879,"PQC")</f>
        <v>0</v>
      </c>
      <c r="AQ44" s="267">
        <f>SUMIFS('2D_LOG'!AB3:AB879,'2D_LOG'!G3:G879,"DMDR",'2D_LOG'!F3:F879,"PQC")</f>
        <v>0</v>
      </c>
      <c r="AR44" s="267">
        <f>SUMIFS('2D_LOG'!AC3:AC879,'2D_LOG'!G3:G879,"DMDR",'2D_LOG'!F3:F879,"PQC")</f>
        <v>0</v>
      </c>
      <c r="AS44" s="267">
        <f>SUMIFS('2D_LOG'!AD3:AD879,'2D_LOG'!G3:G879,"DMDR",'2D_LOG'!F3:F879,"PQC")</f>
        <v>0</v>
      </c>
      <c r="AT44" s="267">
        <f>SUMIFS('2D_LOG'!AE3:AE879,'2D_LOG'!G3:G879,"DMDR",'2D_LOG'!F3:F879,"PQC")</f>
        <v>0</v>
      </c>
      <c r="AU44" s="267">
        <f>SUMIFS('2D_LOG'!AF3:AF879,'2D_LOG'!G3:G879,"DMDR",'2D_LOG'!F3:F879,"PQC")</f>
        <v>0</v>
      </c>
      <c r="AV44" s="267">
        <f>SUMIFS('2D_LOG'!AG3:AG879,'2D_LOG'!G3:G879,"DMDR",'2D_LOG'!F3:F879,"PQC")</f>
        <v>0</v>
      </c>
      <c r="AW44" s="267">
        <f>SUMIFS('2D_LOG'!AH3:AH879,'2D_LOG'!G3:G879,"DMDR",'2D_LOG'!F3:F879,"PQC")</f>
        <v>0</v>
      </c>
      <c r="AX44" s="267">
        <f>SUMIFS('2D_LOG'!AI3:AI879,'2D_LOG'!G3:G879,"DMDR",'2D_LOG'!F3:F879,"PQC")</f>
        <v>0</v>
      </c>
      <c r="AY44" s="267">
        <f>SUMIFS('2D_LOG'!AJ3:AJ879,'2D_LOG'!G3:G879,"DMDR",'2D_LOG'!F3:F879,"PQC")</f>
        <v>0</v>
      </c>
      <c r="AZ44" s="267">
        <f>SUMIFS('2D_LOG'!AK3:AK879,'2D_LOG'!G3:G879,"DMDR",'2D_LOG'!F3:F879,"PQC")</f>
        <v>0</v>
      </c>
      <c r="BA44" s="267">
        <f>SUMIFS('2D_LOG'!AL3:AL879,'2D_LOG'!G3:G879,"DMDR",'2D_LOG'!F3:F879,"PQC")</f>
        <v>0</v>
      </c>
      <c r="BB44" s="267">
        <f>SUMIFS('2D_LOG'!AM3:AM879,'2D_LOG'!G3:G879,"DMDR",'2D_LOG'!F3:F879,"PQC")</f>
        <v>0</v>
      </c>
      <c r="BC44" s="267">
        <f>SUMIFS('2D_LOG'!AN3:AN879,'2D_LOG'!G3:G879,"DMDR",'2D_LOG'!F3:F879,"PQC")</f>
        <v>0</v>
      </c>
      <c r="BD44" s="267">
        <f>SUMIFS('2D_LOG'!AO3:AO879,'2D_LOG'!G3:G879,"DMDR",'2D_LOG'!F3:F879,"PQC")</f>
        <v>0</v>
      </c>
      <c r="BE44" s="267">
        <f>SUMIFS('2D_LOG'!AP3:AP879,'2D_LOG'!G3:G879,"DMDR",'2D_LOG'!F3:F879,"PQC")</f>
        <v>0</v>
      </c>
      <c r="BF44" s="267">
        <f>SUMIFS('2D_LOG'!AQ3:AQ879,'2D_LOG'!G3:G879,"DMDR",'2D_LOG'!F3:F879,"PQC")</f>
        <v>0</v>
      </c>
      <c r="BG44" s="267">
        <f>SUMIFS('2D_LOG'!AR3:AR879,'2D_LOG'!G3:G879,"DMDR",'2D_LOG'!F3:F879,"PQC")</f>
        <v>0</v>
      </c>
      <c r="BH44" s="267">
        <f>SUMIFS('2D_LOG'!AS3:AS879,'2D_LOG'!G3:G879,"DMDR",'2D_LOG'!F3:F879,"PQC")</f>
        <v>0</v>
      </c>
      <c r="BI44" s="267">
        <f>SUMIFS('2D_LOG'!AT3:AT879,'2D_LOG'!G3:G879,"DMDR",'2D_LOG'!F3:F879,"PQC")</f>
        <v>0</v>
      </c>
      <c r="BJ44" s="267">
        <f>SUMIFS('2D_LOG'!AU3:AU879,'2D_LOG'!G3:G879,"DMDR",'2D_LOG'!F3:F879,"PQC")</f>
        <v>0</v>
      </c>
      <c r="BK44" s="267">
        <f>SUMIFS('2D_LOG'!AV3:AV879,'2D_LOG'!G3:G879,"DMDR",'2D_LOG'!F3:F879,"PQC")</f>
        <v>0</v>
      </c>
      <c r="BL44" s="267">
        <f>SUMIFS('2D_LOG'!AW3:AW879,'2D_LOG'!G3:G879,"DMDR",'2D_LOG'!F3:F879,"PQC")</f>
        <v>0</v>
      </c>
      <c r="BM44" s="267">
        <f>SUMIFS('2D_LOG'!AX3:AX879,'2D_LOG'!G3:G879,"DMDR",'2D_LOG'!F3:F879,"PQC")</f>
        <v>0</v>
      </c>
      <c r="BN44" s="267">
        <f>SUMIFS('2D_LOG'!AY3:AY879,'2D_LOG'!G3:G879,"DMDR",'2D_LOG'!F3:F879,"PQC")</f>
        <v>0</v>
      </c>
      <c r="BO44" s="267">
        <f>SUMIFS('2D_LOG'!AZ3:AZ879,'2D_LOG'!G3:G879,"DMDR",'2D_LOG'!F3:F879,"PQC")</f>
        <v>0</v>
      </c>
      <c r="BP44" s="267">
        <f>SUMIFS('2D_LOG'!BA3:BA879,'2D_LOG'!G3:G879,"DMDR",'2D_LOG'!F3:F879,"PQC")</f>
        <v>0</v>
      </c>
      <c r="BQ44" s="267">
        <f>SUMIFS('2D_LOG'!BB3:BB879,'2D_LOG'!G3:G879,"DMDR",'2D_LOG'!F3:F879,"PQC")</f>
        <v>0</v>
      </c>
      <c r="BR44" s="267"/>
      <c r="BS44" s="267">
        <f>SUMIFS('2D_LOG'!BD13:BD879,'2D_LOG'!G13:G879,"DMDR",'2D_LOG'!F13:F879,"PQC")</f>
        <v>0</v>
      </c>
      <c r="BT44" s="267">
        <f>SUMIFS('2D_LOG'!BE13:BE879,'2D_LOG'!G13:G879,"DMDR",'2D_LOG'!F13:F879,"PQC")</f>
        <v>0</v>
      </c>
      <c r="BU44" s="267">
        <f>SUMIFS('2D_LOG'!BF13:BF879,'2D_LOG'!G13:G879,"DMDR",'2D_LOG'!F13:F879,"PQC")</f>
        <v>0</v>
      </c>
      <c r="BV44" s="287">
        <f>'quality analyst analysis'!G4</f>
        <v>0</v>
      </c>
      <c r="BW44" s="287">
        <f>'quality analyst analysis'!H4</f>
        <v>0</v>
      </c>
      <c r="BX44" s="267">
        <f>'quality analyst analysis'!J4</f>
        <v>0</v>
      </c>
      <c r="BY44" s="267">
        <f>'quality analyst analysis'!L4</f>
        <v>0</v>
      </c>
      <c r="CI44" s="23"/>
      <c r="CJ44" s="23" t="str">
        <f>QC_Status!F29</f>
        <v>ANRU</v>
      </c>
    </row>
    <row r="45" spans="1:88" x14ac:dyDescent="0.2">
      <c r="K45" s="276"/>
      <c r="L45" s="267" t="s">
        <v>162</v>
      </c>
      <c r="M45" s="267" t="str">
        <f>'quality analyst analysis'!BR32</f>
        <v xml:space="preserve"> </v>
      </c>
      <c r="N45" s="267">
        <f>IF(M45="Not Achieved",20%,IF(M45="Achieved",30%,0))</f>
        <v>0</v>
      </c>
      <c r="O45" s="279">
        <f>IF(AND(N45=0,N46=0),"0"%,IF(AND(M45=" ",N46&gt;0),"30"%,IF(M45="Achieved","30"%,IF(M45="Not Achieved","20"%))))</f>
        <v>0</v>
      </c>
      <c r="P45" s="283" t="str">
        <f>IF('quality analyst analysis'!AU21='quality analyst analysis'!AV21,"Achieved",IF('quality analyst analysis'!AW21&lt;=20%,"Achieved",IF('quality analyst analysis'!AW21&gt;20%,"Not Acieved")))</f>
        <v>Achieved</v>
      </c>
      <c r="Q45" s="267" t="str">
        <f>IF('quality analyst analysis'!AS21=0,"Not Attempted"," ")</f>
        <v>Not Attempted</v>
      </c>
      <c r="R45" s="267" t="str">
        <f>IF('quality analyst analysis'!BG21='quality analyst analysis'!BH21,"Achieved",IF('quality analyst analysis'!BI21&lt;=20%,"Achieved",IF('quality analyst analysis'!BI21&gt;20%,"Not Achieved")))</f>
        <v>Achieved</v>
      </c>
      <c r="S45" s="284" t="str">
        <f>IF('quality analyst analysis'!BE21=0,"Not attempted"," ")</f>
        <v>Not attempted</v>
      </c>
      <c r="U45" s="267"/>
      <c r="V45" s="267" t="s">
        <v>5</v>
      </c>
      <c r="W45" s="267">
        <f>'quality analyst analysis'!Q4</f>
        <v>0</v>
      </c>
      <c r="X45" s="267">
        <f>SUMIFS('2D_LOG'!I3:I880,'2D_LOG'!G3:G880,"DMDR",'2D_LOG'!F3:F880,"PDQC")</f>
        <v>0</v>
      </c>
      <c r="Y45" s="267">
        <f>SUMIFS('2D_LOG'!J3:J880,'2D_LOG'!G3:G880,"DMDR",'2D_LOG'!F3:F880,"PDQC")</f>
        <v>0</v>
      </c>
      <c r="Z45" s="267">
        <f>SUMIFS('2D_LOG'!K3:K880,'2D_LOG'!G3:G880,"DMDR",'2D_LOG'!F3:F880,"PDQC")</f>
        <v>0</v>
      </c>
      <c r="AA45" s="267">
        <f>SUMIFS('2D_LOG'!L3:L880,'2D_LOG'!G3:G880,"DMDR",'2D_LOG'!F3:F880,"PDQC")</f>
        <v>0</v>
      </c>
      <c r="AB45" s="267">
        <f>SUMIFS('2D_LOG'!M3:M880,'2D_LOG'!G3:G880,"DMDR",'2D_LOG'!F3:F880,"PDQC")</f>
        <v>0</v>
      </c>
      <c r="AC45" s="267">
        <f>SUMIFS('2D_LOG'!N3:N880,'2D_LOG'!G3:G880,"DMDR",'2D_LOG'!F3:F880,"PDQC")</f>
        <v>0</v>
      </c>
      <c r="AD45" s="267">
        <f>SUMIFS('2D_LOG'!O3:O880,'2D_LOG'!G3:G880,"DMDR",'2D_LOG'!F3:F880,"PDQC")</f>
        <v>0</v>
      </c>
      <c r="AE45" s="267">
        <f>SUMIFS('2D_LOG'!P3:P880,'2D_LOG'!G3:G880,"DMDR",'2D_LOG'!F3:F880,"PDQC")</f>
        <v>0</v>
      </c>
      <c r="AF45" s="267">
        <f>SUMIFS('2D_LOG'!Q3:Q880,'2D_LOG'!G3:G880,"DMDR",'2D_LOG'!F3:F880,"PDQC")</f>
        <v>0</v>
      </c>
      <c r="AG45" s="267">
        <f>SUMIFS('2D_LOG'!R3:R880,'2D_LOG'!G3:G880,"DMDR",'2D_LOG'!F3:F880,"PDQC")</f>
        <v>0</v>
      </c>
      <c r="AH45" s="267">
        <f>SUMIFS('2D_LOG'!S3:S880,'2D_LOG'!G3:G880,"DMDR",'2D_LOG'!F3:F880,"PDQC")</f>
        <v>0</v>
      </c>
      <c r="AI45" s="267">
        <f>SUMIFS('2D_LOG'!T3:T880,'2D_LOG'!G3:G880,"DMDR",'2D_LOG'!F3:F880,"PDQC")</f>
        <v>0</v>
      </c>
      <c r="AJ45" s="267">
        <f>SUMIFS('2D_LOG'!U3:U880,'2D_LOG'!G3:G880,"DMDR",'2D_LOG'!F3:F880,"PDQC")</f>
        <v>0</v>
      </c>
      <c r="AK45" s="267">
        <f>SUMIFS('2D_LOG'!V3:V880,'2D_LOG'!G3:G880,"DMDR",'2D_LOG'!F3:F880,"PDQC")</f>
        <v>0</v>
      </c>
      <c r="AL45" s="267">
        <f>SUMIFS('2D_LOG'!W3:W880,'2D_LOG'!G3:G880,"DMDR",'2D_LOG'!F3:F880,"PDQC")</f>
        <v>0</v>
      </c>
      <c r="AM45" s="267">
        <f>SUMIFS('2D_LOG'!X3:X880,'2D_LOG'!G3:G880,"DMDR",'2D_LOG'!F3:F880,"PDQC")</f>
        <v>0</v>
      </c>
      <c r="AN45" s="267">
        <f>SUMIFS('2D_LOG'!Y3:Y880,'2D_LOG'!G3:G880,"DMDR",'2D_LOG'!F3:F880,"PDQC")</f>
        <v>0</v>
      </c>
      <c r="AO45" s="267">
        <f>SUMIFS('2D_LOG'!Z3:Z880,'2D_LOG'!G3:G880,"DMDR",'2D_LOG'!F3:F880,"PDQC")</f>
        <v>0</v>
      </c>
      <c r="AP45" s="267">
        <f>SUMIFS('2D_LOG'!AA3:AA880,'2D_LOG'!G3:G880,"DMDR",'2D_LOG'!F3:F880,"PDQC")</f>
        <v>0</v>
      </c>
      <c r="AQ45" s="267">
        <f>SUMIFS('2D_LOG'!AB3:AB880,'2D_LOG'!G3:G880,"DMDR",'2D_LOG'!F3:F880,"PDQC")</f>
        <v>0</v>
      </c>
      <c r="AR45" s="267">
        <f>SUMIFS('2D_LOG'!AC3:AC880,'2D_LOG'!G3:G880,"DMDR",'2D_LOG'!F3:F880,"PDQC")</f>
        <v>0</v>
      </c>
      <c r="AS45" s="267">
        <f>SUMIFS('2D_LOG'!AD3:AD880,'2D_LOG'!G3:G880,"DMDR",'2D_LOG'!F3:F880,"PDQC")</f>
        <v>0</v>
      </c>
      <c r="AT45" s="267">
        <f>SUMIFS('2D_LOG'!AE3:AE880,'2D_LOG'!G3:G880,"DMDR",'2D_LOG'!F3:F880,"PDQC")</f>
        <v>0</v>
      </c>
      <c r="AU45" s="267">
        <f>SUMIFS('2D_LOG'!AF3:AF880,'2D_LOG'!G3:G880,"DMDR",'2D_LOG'!F3:F880,"PDQC")</f>
        <v>0</v>
      </c>
      <c r="AV45" s="267">
        <f>SUMIFS('2D_LOG'!AG3:AG880,'2D_LOG'!G3:G880,"DMDR",'2D_LOG'!F3:F880,"PDQC")</f>
        <v>0</v>
      </c>
      <c r="AW45" s="267">
        <f>SUMIFS('2D_LOG'!AH3:AH880,'2D_LOG'!G3:G880,"DMDR",'2D_LOG'!F3:F880,"PDQC")</f>
        <v>0</v>
      </c>
      <c r="AX45" s="267">
        <f>SUMIFS('2D_LOG'!AI3:AI880,'2D_LOG'!G3:G880,"DMDR",'2D_LOG'!F3:F880,"PDQC")</f>
        <v>0</v>
      </c>
      <c r="AY45" s="267">
        <f>SUMIFS('2D_LOG'!AJ3:AJ880,'2D_LOG'!G3:G880,"DMDR",'2D_LOG'!F3:F880,"PDQC")</f>
        <v>0</v>
      </c>
      <c r="AZ45" s="267">
        <f>SUMIFS('2D_LOG'!AK3:AK880,'2D_LOG'!G3:G880,"DMDR",'2D_LOG'!F3:F880,"PDQC")</f>
        <v>0</v>
      </c>
      <c r="BA45" s="267">
        <f>SUMIFS('2D_LOG'!AL3:AL880,'2D_LOG'!G3:G880,"DMDR",'2D_LOG'!F3:F880,"PDQC")</f>
        <v>0</v>
      </c>
      <c r="BB45" s="267">
        <f>SUMIFS('2D_LOG'!AM3:AM880,'2D_LOG'!G3:G880,"DMDR",'2D_LOG'!F3:F880,"PDQC")</f>
        <v>0</v>
      </c>
      <c r="BC45" s="267">
        <f>SUMIFS('2D_LOG'!AN3:AN880,'2D_LOG'!G3:G880,"DMDR",'2D_LOG'!F3:F880,"PDQC")</f>
        <v>0</v>
      </c>
      <c r="BD45" s="267">
        <f>SUMIFS('2D_LOG'!AO3:AO880,'2D_LOG'!G3:G880,"DMDR",'2D_LOG'!F3:F880,"PDQC")</f>
        <v>0</v>
      </c>
      <c r="BE45" s="267">
        <f>SUMIFS('2D_LOG'!AP3:AP880,'2D_LOG'!G3:G880,"DMDR",'2D_LOG'!F3:F880,"PDQC")</f>
        <v>0</v>
      </c>
      <c r="BF45" s="267">
        <f>SUMIFS('2D_LOG'!AQ3:AQ880,'2D_LOG'!G3:G880,"DMDR",'2D_LOG'!F3:F880,"PDQC")</f>
        <v>0</v>
      </c>
      <c r="BG45" s="267">
        <f>SUMIFS('2D_LOG'!AR3:AR880,'2D_LOG'!G3:G880,"DMDR",'2D_LOG'!F3:F880,"PDQC")</f>
        <v>0</v>
      </c>
      <c r="BH45" s="267">
        <f>SUMIFS('2D_LOG'!AS3:AS880,'2D_LOG'!G3:G880,"DMDR",'2D_LOG'!F3:F880,"PDQC")</f>
        <v>0</v>
      </c>
      <c r="BI45" s="267">
        <f>SUMIFS('2D_LOG'!AT3:AT880,'2D_LOG'!G3:G880,"DMDR",'2D_LOG'!F3:F880,"PDQC")</f>
        <v>0</v>
      </c>
      <c r="BJ45" s="267">
        <f>SUMIFS('2D_LOG'!AU3:AU880,'2D_LOG'!G3:G880,"DMDR",'2D_LOG'!F3:F880,"PDQC")</f>
        <v>0</v>
      </c>
      <c r="BK45" s="267">
        <f>SUMIFS('2D_LOG'!AV3:AV880,'2D_LOG'!G3:G880,"DMDR",'2D_LOG'!F3:F880,"PDQC")</f>
        <v>0</v>
      </c>
      <c r="BL45" s="267">
        <f>SUMIFS('2D_LOG'!AW3:AW880,'2D_LOG'!G3:G880,"DMDR",'2D_LOG'!F3:F880,"PDQC")</f>
        <v>0</v>
      </c>
      <c r="BM45" s="267">
        <f>SUMIFS('2D_LOG'!AX3:AX880,'2D_LOG'!G3:G880,"DMDR",'2D_LOG'!F3:F880,"PDQC")</f>
        <v>0</v>
      </c>
      <c r="BN45" s="267">
        <f>SUMIFS('2D_LOG'!AY3:AY880,'2D_LOG'!G3:G880,"DMDR",'2D_LOG'!F3:F880,"PDQC")</f>
        <v>0</v>
      </c>
      <c r="BO45" s="267">
        <f>SUMIFS('2D_LOG'!AZ3:AZ880,'2D_LOG'!G3:G880,"DMDR",'2D_LOG'!F3:F880,"PDQC")</f>
        <v>0</v>
      </c>
      <c r="BP45" s="267">
        <f>SUMIFS('2D_LOG'!BA3:BA880,'2D_LOG'!G3:G880,"DMDR",'2D_LOG'!F3:F880,"PDQC")</f>
        <v>0</v>
      </c>
      <c r="BQ45" s="267">
        <f>SUMIFS('2D_LOG'!BB3:BB880,'2D_LOG'!G3:G880,"DMDR",'2D_LOG'!F3:F880,"PDQC")</f>
        <v>0</v>
      </c>
      <c r="BR45" s="267"/>
      <c r="BS45" s="267">
        <f>SUMIFS('2D_LOG'!BD13:BD880,'2D_LOG'!G13:G880,"DMDR",'2D_LOG'!F13:F880,"PDQC")</f>
        <v>0</v>
      </c>
      <c r="BT45" s="267">
        <f>SUMIFS('2D_LOG'!BE14:BE880,'2D_LOG'!G14:G880,"DMDR",'2D_LOG'!F14:F880,"PDQC")</f>
        <v>0</v>
      </c>
      <c r="BU45" s="267">
        <f>SUMIFS('2D_LOG'!BF14:BF880,'2D_LOG'!G14:G880,"DMDR",'2D_LOG'!F14:F880,"PDQC")</f>
        <v>0</v>
      </c>
      <c r="BV45" s="287">
        <f>'quality analyst analysis'!S4</f>
        <v>0</v>
      </c>
      <c r="BW45" s="287">
        <f>'quality analyst analysis'!T4</f>
        <v>0</v>
      </c>
      <c r="BX45" s="267">
        <f>'quality analyst analysis'!V4</f>
        <v>0</v>
      </c>
      <c r="BY45" s="267">
        <f>'quality analyst analysis'!X4</f>
        <v>0</v>
      </c>
      <c r="CI45" s="23"/>
      <c r="CJ45" s="23" t="str">
        <f>QC_Status!F30</f>
        <v>ASGM</v>
      </c>
    </row>
    <row r="46" spans="1:88" x14ac:dyDescent="0.2">
      <c r="K46" s="276"/>
      <c r="L46" s="267" t="s">
        <v>163</v>
      </c>
      <c r="M46" s="267" t="str">
        <f>'quality analyst analysis'!BS32</f>
        <v xml:space="preserve"> </v>
      </c>
      <c r="N46" s="267">
        <f>IF(M46="Not Achieved",20%,IF(M46="Achieved",30%,0))</f>
        <v>0</v>
      </c>
      <c r="O46" s="279">
        <f>IF(AND(N45=0,N46=0),"0"%,IF(AND(M46=" ",N45&gt;0),"30"%,IF(M46="Achieved","30"%,IF(M46="Not Achieved","20"%))))</f>
        <v>0</v>
      </c>
      <c r="P46" s="283" t="str">
        <f>IF('quality analyst analysis'!AU22='quality analyst analysis'!AV22,"Achieved",IF('quality analyst analysis'!AW22&lt;=20%,"Achieved",IF('quality analyst analysis'!AW22&gt;20%,"Not Acieved")))</f>
        <v>Achieved</v>
      </c>
      <c r="Q46" s="267" t="str">
        <f>IF('quality analyst analysis'!AS22=0,"Not Attempted"," ")</f>
        <v>Not Attempted</v>
      </c>
      <c r="R46" s="267" t="str">
        <f>IF('quality analyst analysis'!BG22='quality analyst analysis'!BH22,"Achieved",IF('quality analyst analysis'!BI22&lt;=20%,"Achieved",IF('quality analyst analysis'!BI22&gt;20%,"Not Achieved")))</f>
        <v>Achieved</v>
      </c>
      <c r="S46" s="284" t="str">
        <f>IF('quality analyst analysis'!BE22=0,"Not attempted"," ")</f>
        <v>Not attempted</v>
      </c>
      <c r="CI46" s="23"/>
      <c r="CJ46" s="23" t="str">
        <f>QC_Status!F31</f>
        <v>DNMG</v>
      </c>
    </row>
    <row r="47" spans="1:88" x14ac:dyDescent="0.2">
      <c r="K47" s="276"/>
      <c r="N47" s="267">
        <f>SUM(N44:N46)</f>
        <v>0.4</v>
      </c>
      <c r="O47" s="279">
        <f>SUM(O44:O46)</f>
        <v>0</v>
      </c>
      <c r="P47" s="283" t="str">
        <f>IF('quality analyst analysis'!AU23='quality analyst analysis'!AV23,"Achieved",IF('quality analyst analysis'!AW23&lt;=20%,"Achieved",IF('quality analyst analysis'!AW23&gt;20%,"Not Acieved")))</f>
        <v>Achieved</v>
      </c>
      <c r="Q47" s="267" t="str">
        <f>IF('quality analyst analysis'!AS23=0,"Not Attempted"," ")</f>
        <v>Not Attempted</v>
      </c>
      <c r="R47" s="267" t="str">
        <f>IF('quality analyst analysis'!BG23='quality analyst analysis'!BH23,"Achieved",IF('quality analyst analysis'!BI23&lt;=20%,"Achieved",IF('quality analyst analysis'!BI23&gt;20%,"Not Achieved")))</f>
        <v>Achieved</v>
      </c>
      <c r="S47" s="284" t="str">
        <f>IF('quality analyst analysis'!BE23=0,"Not attempted"," ")</f>
        <v>Not attempted</v>
      </c>
      <c r="CI47" s="23"/>
      <c r="CJ47" s="23" t="str">
        <f>QC_Status!F32</f>
        <v>ANRU</v>
      </c>
    </row>
    <row r="48" spans="1:88" x14ac:dyDescent="0.2">
      <c r="K48" s="276"/>
      <c r="O48" s="279"/>
      <c r="P48" s="283" t="str">
        <f>IF('quality analyst analysis'!AU24='quality analyst analysis'!AV24,"Achieved",IF('quality analyst analysis'!AW24&lt;=20%,"Achieved",IF('quality analyst analysis'!AW24&gt;20%,"Not Acieved")))</f>
        <v>Achieved</v>
      </c>
      <c r="Q48" s="267" t="str">
        <f>IF('quality analyst analysis'!AS24=0,"Not Attempted"," ")</f>
        <v>Not Attempted</v>
      </c>
      <c r="R48" s="267" t="str">
        <f>IF('quality analyst analysis'!BG24='quality analyst analysis'!BH24,"Achieved",IF('quality analyst analysis'!BI24&lt;=20%,"Achieved",IF('quality analyst analysis'!BI24&gt;20%,"Not Achieved")))</f>
        <v>Achieved</v>
      </c>
      <c r="S48" s="284" t="str">
        <f>IF('quality analyst analysis'!BE24=0,"Not attempted"," ")</f>
        <v>Not attempted</v>
      </c>
      <c r="CI48" s="23"/>
      <c r="CJ48" s="23" t="str">
        <f>QC_Status!F33</f>
        <v>SVAP</v>
      </c>
    </row>
    <row r="49" spans="1:88" x14ac:dyDescent="0.2">
      <c r="K49" s="276"/>
      <c r="O49" s="279"/>
      <c r="P49" s="283" t="str">
        <f>IF('quality analyst analysis'!AU25='quality analyst analysis'!AV25,"Achieved",IF('quality analyst analysis'!AW25&lt;=20%,"Achieved",IF('quality analyst analysis'!AW25&gt;20%,"Not Acieved")))</f>
        <v>Achieved</v>
      </c>
      <c r="Q49" s="267" t="str">
        <f>IF('quality analyst analysis'!AS25=0,"Not Attempted"," ")</f>
        <v>Not Attempted</v>
      </c>
      <c r="R49" s="267" t="str">
        <f>IF('quality analyst analysis'!BG25='quality analyst analysis'!BH25,"Achieved",IF('quality analyst analysis'!BI25&lt;=20%,"Achieved",IF('quality analyst analysis'!BI25&gt;20%,"Not Achieved")))</f>
        <v>Achieved</v>
      </c>
      <c r="S49" s="284" t="str">
        <f>IF('quality analyst analysis'!BE25=0,"Not attempted"," ")</f>
        <v>Not attempted</v>
      </c>
      <c r="CI49" s="23"/>
      <c r="CJ49" s="23" t="str">
        <f>QC_Status!F34</f>
        <v>APRG</v>
      </c>
    </row>
    <row r="50" spans="1:88" x14ac:dyDescent="0.2">
      <c r="A50" s="472"/>
      <c r="B50" s="472"/>
      <c r="C50" s="472"/>
      <c r="D50" s="472"/>
      <c r="E50" s="472"/>
      <c r="F50" s="472"/>
      <c r="G50" s="472"/>
      <c r="H50" s="472"/>
      <c r="I50" s="472"/>
      <c r="K50" s="276"/>
      <c r="O50" s="279"/>
      <c r="P50" s="283" t="str">
        <f>IF('quality analyst analysis'!AU26='quality analyst analysis'!AV26,"Achieved",IF('quality analyst analysis'!AW26&lt;=20%,"Achieved",IF('quality analyst analysis'!AW26&gt;20%,"Not Acieved")))</f>
        <v>Achieved</v>
      </c>
      <c r="Q50" s="267" t="str">
        <f>IF('quality analyst analysis'!AS26=0,"Not Attempted"," ")</f>
        <v>Not Attempted</v>
      </c>
      <c r="R50" s="267" t="str">
        <f>IF('quality analyst analysis'!BG26='quality analyst analysis'!BH26,"Achieved",IF('quality analyst analysis'!BI26&lt;=20%,"Achieved",IF('quality analyst analysis'!BI26&gt;20%,"Not Achieved")))</f>
        <v>Achieved</v>
      </c>
      <c r="S50" s="284" t="str">
        <f>IF('quality analyst analysis'!BE26=0,"Not attempted"," ")</f>
        <v>Not attempted</v>
      </c>
      <c r="CI50" s="23"/>
      <c r="CJ50" s="23" t="str">
        <f>QC_Status!F35</f>
        <v>CHNA</v>
      </c>
    </row>
    <row r="51" spans="1:88" x14ac:dyDescent="0.2">
      <c r="A51" s="472"/>
      <c r="B51" s="472"/>
      <c r="C51" s="472"/>
      <c r="D51" s="472"/>
      <c r="E51" s="472"/>
      <c r="F51" s="472"/>
      <c r="G51" s="472"/>
      <c r="H51" s="472"/>
      <c r="I51" s="472"/>
      <c r="K51" s="276"/>
      <c r="O51" s="279"/>
      <c r="P51" s="283" t="str">
        <f>IF('quality analyst analysis'!AU27='quality analyst analysis'!AV27,"Achieved",IF('quality analyst analysis'!AW27&lt;=20%,"Achieved",IF('quality analyst analysis'!AW27&gt;20%,"Not Acieved")))</f>
        <v>Achieved</v>
      </c>
      <c r="Q51" s="267" t="str">
        <f>IF('quality analyst analysis'!AS27=0,"Not Attempted"," ")</f>
        <v>Not Attempted</v>
      </c>
      <c r="R51" s="267" t="str">
        <f>IF('quality analyst analysis'!BG27='quality analyst analysis'!BH27,"Achieved",IF('quality analyst analysis'!BI27&lt;=20%,"Achieved",IF('quality analyst analysis'!BI27&gt;20%,"Not Achieved")))</f>
        <v>Achieved</v>
      </c>
      <c r="S51" s="284" t="str">
        <f>IF('quality analyst analysis'!BE27=0,"Not attempted"," ")</f>
        <v>Not attempted</v>
      </c>
      <c r="CI51" s="23"/>
      <c r="CJ51" s="23" t="str">
        <f>QC_Status!F36</f>
        <v>DNMG</v>
      </c>
    </row>
    <row r="52" spans="1:88" x14ac:dyDescent="0.2">
      <c r="A52" s="472"/>
      <c r="B52" s="472"/>
      <c r="C52" s="472"/>
      <c r="D52" s="472"/>
      <c r="E52" s="472"/>
      <c r="F52" s="472"/>
      <c r="G52" s="472"/>
      <c r="H52" s="472"/>
      <c r="I52" s="472"/>
      <c r="K52" s="276"/>
      <c r="O52" s="279"/>
      <c r="P52" s="283" t="str">
        <f>IF('quality analyst analysis'!AU28='quality analyst analysis'!AV28,"Achieved",IF('quality analyst analysis'!AW28&lt;=20%,"Achieved",IF('quality analyst analysis'!AW28&gt;20%,"Not Acieved")))</f>
        <v>Achieved</v>
      </c>
      <c r="Q52" s="267" t="str">
        <f>IF('quality analyst analysis'!AS28=0,"Not Attempted"," ")</f>
        <v>Not Attempted</v>
      </c>
      <c r="R52" s="267" t="str">
        <f>IF('quality analyst analysis'!BG28='quality analyst analysis'!BH28,"Achieved",IF('quality analyst analysis'!BI28&lt;=20%,"Achieved",IF('quality analyst analysis'!BI28&gt;20%,"Not Achieved")))</f>
        <v>Achieved</v>
      </c>
      <c r="S52" s="284" t="str">
        <f>IF('quality analyst analysis'!BE28=0,"Not attempted"," ")</f>
        <v>Not attempted</v>
      </c>
      <c r="CI52" s="23"/>
      <c r="CJ52" s="23" t="str">
        <f>QC_Status!F37</f>
        <v>SRBT/SDHD</v>
      </c>
    </row>
    <row r="53" spans="1:88" x14ac:dyDescent="0.2">
      <c r="A53" s="472"/>
      <c r="B53" s="472"/>
      <c r="C53" s="472"/>
      <c r="D53" s="472"/>
      <c r="E53" s="472"/>
      <c r="F53" s="472"/>
      <c r="G53" s="472"/>
      <c r="H53" s="472"/>
      <c r="I53" s="472"/>
      <c r="K53" s="276"/>
      <c r="O53" s="279"/>
      <c r="P53" s="283" t="str">
        <f>IF('quality analyst analysis'!AU29='quality analyst analysis'!AV29,"Achieved",IF('quality analyst analysis'!AW29&lt;=20%,"Achieved",IF('quality analyst analysis'!AW29&gt;20%,"Not Acieved")))</f>
        <v>Achieved</v>
      </c>
      <c r="Q53" s="267" t="str">
        <f>IF('quality analyst analysis'!AS29=0,"Not Attempted"," ")</f>
        <v>Not Attempted</v>
      </c>
      <c r="R53" s="267" t="str">
        <f>IF('quality analyst analysis'!BG29='quality analyst analysis'!BH29,"Achieved",IF('quality analyst analysis'!BI29&lt;=20%,"Achieved",IF('quality analyst analysis'!BI29&gt;20%,"Not Achieved")))</f>
        <v>Achieved</v>
      </c>
      <c r="S53" s="284" t="str">
        <f>IF('quality analyst analysis'!BE29=0,"Not attempted"," ")</f>
        <v>Not attempted</v>
      </c>
      <c r="CI53" s="23"/>
      <c r="CJ53" s="23" t="str">
        <f>QC_Status!F38</f>
        <v>SLSK</v>
      </c>
    </row>
    <row r="54" spans="1:88" x14ac:dyDescent="0.2">
      <c r="K54" s="276"/>
      <c r="O54" s="279"/>
      <c r="P54" s="283" t="str">
        <f>IF('quality analyst analysis'!AU30='quality analyst analysis'!AV30,"Achieved",IF('quality analyst analysis'!AW30&lt;=20%,"Achieved",IF('quality analyst analysis'!AW30&gt;20%,"Not Acieved")))</f>
        <v>Achieved</v>
      </c>
      <c r="Q54" s="267" t="str">
        <f>IF('quality analyst analysis'!AS30=0,"Not Attempted"," ")</f>
        <v>Not Attempted</v>
      </c>
      <c r="R54" s="267" t="str">
        <f>IF('quality analyst analysis'!BG30='quality analyst analysis'!BH30,"Achieved",IF('quality analyst analysis'!BI30&lt;=20%,"Achieved",IF('quality analyst analysis'!BI30&gt;20%,"Not Achieved")))</f>
        <v>Achieved</v>
      </c>
      <c r="S54" s="284" t="str">
        <f>IF('quality analyst analysis'!BE30=0,"Not attempted"," ")</f>
        <v>Not attempted</v>
      </c>
      <c r="CI54" s="23"/>
      <c r="CJ54" s="23" t="str">
        <f>QC_Status!F39</f>
        <v>NSNG</v>
      </c>
    </row>
    <row r="55" spans="1:88" ht="12" thickBot="1" x14ac:dyDescent="0.25">
      <c r="K55" s="277"/>
      <c r="L55" s="278"/>
      <c r="M55" s="278"/>
      <c r="N55" s="278"/>
      <c r="O55" s="303"/>
      <c r="P55" s="482" t="str">
        <f>IF('quality analyst analysis'!AU31='quality analyst analysis'!AV31,"Achieved",IF('quality analyst analysis'!AW31&lt;=20%,"Achieved",IF('quality analyst analysis'!AW31&gt;20%,"Not Acieved")))</f>
        <v>Achieved</v>
      </c>
      <c r="Q55" s="483" t="str">
        <f>IF('quality analyst analysis'!AS31=0,"Not Attempted"," ")</f>
        <v>Not Attempted</v>
      </c>
      <c r="R55" s="483" t="str">
        <f>IF('quality analyst analysis'!BG31='quality analyst analysis'!BH31,"Achieved",IF('quality analyst analysis'!BI31&lt;=20%,"Achieved",IF('quality analyst analysis'!BI31&gt;20%,"Not Achieved")))</f>
        <v>Achieved</v>
      </c>
      <c r="S55" s="285" t="str">
        <f>IF('quality analyst analysis'!BE31=0,"Not attempted"," ")</f>
        <v>Not attempted</v>
      </c>
      <c r="CI55" s="23"/>
      <c r="CJ55" s="23" t="str">
        <f>QC_Status!F40</f>
        <v>VRLN</v>
      </c>
    </row>
    <row r="56" spans="1:88" ht="12" thickBot="1" x14ac:dyDescent="0.25">
      <c r="O56" s="22"/>
      <c r="P56" s="22"/>
      <c r="CI56" s="23"/>
      <c r="CJ56" s="23" t="str">
        <f>QC_Status!F41</f>
        <v>SMJK</v>
      </c>
    </row>
    <row r="57" spans="1:88" ht="90" customHeight="1" thickTop="1" x14ac:dyDescent="0.2">
      <c r="K57" s="273"/>
      <c r="L57" s="274"/>
      <c r="M57" s="274"/>
      <c r="N57" s="274"/>
      <c r="O57" s="304"/>
      <c r="P57" s="280" t="s">
        <v>4</v>
      </c>
      <c r="Q57" s="281" t="s">
        <v>164</v>
      </c>
      <c r="R57" s="281" t="s">
        <v>5</v>
      </c>
      <c r="S57" s="282" t="s">
        <v>165</v>
      </c>
      <c r="U57" s="149" t="s">
        <v>173</v>
      </c>
      <c r="V57" s="148" t="s">
        <v>77</v>
      </c>
      <c r="W57" s="149" t="s">
        <v>170</v>
      </c>
      <c r="X57" s="373" t="s">
        <v>187</v>
      </c>
      <c r="Y57" s="373" t="s">
        <v>188</v>
      </c>
      <c r="Z57" s="373" t="s">
        <v>189</v>
      </c>
      <c r="AA57" s="373" t="s">
        <v>190</v>
      </c>
      <c r="AB57" s="373" t="s">
        <v>191</v>
      </c>
      <c r="AC57" s="373" t="s">
        <v>192</v>
      </c>
      <c r="AD57" s="373" t="s">
        <v>193</v>
      </c>
      <c r="AE57" s="373" t="s">
        <v>194</v>
      </c>
      <c r="AF57" s="373" t="s">
        <v>195</v>
      </c>
      <c r="AG57" s="373" t="s">
        <v>196</v>
      </c>
      <c r="AH57" s="373" t="s">
        <v>197</v>
      </c>
      <c r="AI57" s="373" t="s">
        <v>198</v>
      </c>
      <c r="AJ57" s="373" t="s">
        <v>199</v>
      </c>
      <c r="AK57" s="373" t="s">
        <v>200</v>
      </c>
      <c r="AL57" s="373" t="s">
        <v>201</v>
      </c>
      <c r="AM57" s="373" t="s">
        <v>202</v>
      </c>
      <c r="AN57" s="373" t="s">
        <v>203</v>
      </c>
      <c r="AO57" s="373" t="s">
        <v>204</v>
      </c>
      <c r="AP57" s="373" t="s">
        <v>205</v>
      </c>
      <c r="AQ57" s="373" t="s">
        <v>206</v>
      </c>
      <c r="AR57" s="373" t="s">
        <v>207</v>
      </c>
      <c r="AS57" s="373" t="s">
        <v>208</v>
      </c>
      <c r="AT57" s="373" t="s">
        <v>209</v>
      </c>
      <c r="AU57" s="374" t="s">
        <v>210</v>
      </c>
      <c r="AV57" s="374" t="s">
        <v>211</v>
      </c>
      <c r="AW57" s="374" t="s">
        <v>212</v>
      </c>
      <c r="AX57" s="374" t="s">
        <v>213</v>
      </c>
      <c r="AY57" s="374" t="s">
        <v>214</v>
      </c>
      <c r="AZ57" s="374" t="s">
        <v>215</v>
      </c>
      <c r="BA57" s="374" t="s">
        <v>216</v>
      </c>
      <c r="BB57" s="374" t="s">
        <v>217</v>
      </c>
      <c r="BC57" s="374" t="s">
        <v>218</v>
      </c>
      <c r="BD57" s="374" t="s">
        <v>219</v>
      </c>
      <c r="BE57" s="374" t="s">
        <v>220</v>
      </c>
      <c r="BF57" s="374" t="s">
        <v>221</v>
      </c>
      <c r="BG57" s="374" t="s">
        <v>222</v>
      </c>
      <c r="BH57" s="374" t="s">
        <v>223</v>
      </c>
      <c r="BI57" s="374" t="s">
        <v>224</v>
      </c>
      <c r="BJ57" s="374" t="s">
        <v>225</v>
      </c>
      <c r="BK57" s="374" t="s">
        <v>226</v>
      </c>
      <c r="BL57" s="374" t="s">
        <v>227</v>
      </c>
      <c r="BM57" s="374" t="s">
        <v>228</v>
      </c>
      <c r="BN57" s="374" t="s">
        <v>229</v>
      </c>
      <c r="BO57" s="374" t="s">
        <v>230</v>
      </c>
      <c r="BP57" s="374" t="s">
        <v>231</v>
      </c>
      <c r="BQ57" s="374" t="s">
        <v>232</v>
      </c>
      <c r="BR57" s="187" t="s">
        <v>6</v>
      </c>
      <c r="BS57" s="188" t="s">
        <v>92</v>
      </c>
      <c r="BT57" s="185" t="s">
        <v>148</v>
      </c>
      <c r="BU57" s="186" t="s">
        <v>146</v>
      </c>
      <c r="BV57" s="186" t="s">
        <v>166</v>
      </c>
      <c r="BW57" s="185" t="s">
        <v>167</v>
      </c>
      <c r="BX57" s="186" t="s">
        <v>168</v>
      </c>
      <c r="BY57" s="185" t="s">
        <v>169</v>
      </c>
      <c r="CI57" s="23"/>
      <c r="CJ57" s="23" t="str">
        <f>QC_Status!F42</f>
        <v>SYTP</v>
      </c>
    </row>
    <row r="58" spans="1:88" x14ac:dyDescent="0.2">
      <c r="K58" s="276" t="str">
        <f>G4</f>
        <v>SCBH</v>
      </c>
      <c r="L58" s="267" t="s">
        <v>161</v>
      </c>
      <c r="M58" s="268">
        <f>'quality analyst analysis'!BQ49</f>
        <v>0</v>
      </c>
      <c r="N58" s="267">
        <f>IF(M58&gt;0,0.1,0.4)</f>
        <v>0.4</v>
      </c>
      <c r="O58" s="279" t="e">
        <f>IF(M58&gt;0,"10%",IF(AND(N59=0,N60=0)," ",IF(OR(N59&gt;0,N60&gt;0),N58)))</f>
        <v>#NUM!</v>
      </c>
      <c r="P58" s="283" t="e">
        <f>IF('quality analyst analysis'!AU37='quality analyst analysis'!AV37,"Achieved",IF('quality analyst analysis'!AW37&lt;=20%,"Achieved",IF('quality analyst analysis'!AW33&gt;20%,"Not Achieved")))</f>
        <v>#NUM!</v>
      </c>
      <c r="Q58" s="267" t="str">
        <f>IF('quality analyst analysis'!AS37=0,"Not Attempted"," ")</f>
        <v xml:space="preserve"> </v>
      </c>
      <c r="R58" s="267" t="str">
        <f>IF('quality analyst analysis'!BG37='quality analyst analysis'!BH37,"Achieved",IF('quality analyst analysis'!BI37&lt;=20%,"Achieved",IF('quality analyst analysis'!BI37&gt;20%,"Not Achieved")))</f>
        <v>Achieved</v>
      </c>
      <c r="S58" s="284" t="str">
        <f>IF('quality analyst analysis'!BE37=0,"Not attempted"," ")</f>
        <v>Not attempted</v>
      </c>
      <c r="U58" s="267" t="str">
        <f>K58</f>
        <v>SCBH</v>
      </c>
      <c r="V58" s="267" t="s">
        <v>4</v>
      </c>
      <c r="W58" s="267">
        <f>'quality analyst analysis'!E5</f>
        <v>5</v>
      </c>
      <c r="X58" s="267">
        <f>SUMIFS('2D_LOG'!I3:I889,'2D_LOG'!G3:G889,"GVB",'2D_LOG'!F3:F889,"PQC")</f>
        <v>0</v>
      </c>
      <c r="Y58" s="267">
        <f>SUMIFS('2D_LOG'!J3:J889,'2D_LOG'!G3:G889,"GVB",'2D_LOG'!F3:F889,"PQC")</f>
        <v>0</v>
      </c>
      <c r="Z58" s="267">
        <f>SUMIFS('2D_LOG'!K3:K889,'2D_LOG'!G3:G889,"GVB",'2D_LOG'!F3:F889,"PQC")</f>
        <v>0</v>
      </c>
      <c r="AA58" s="267">
        <f>SUMIFS('2D_LOG'!L3:L889,'2D_LOG'!G3:G889,"GVB",'2D_LOG'!F3:F889,"PQC")</f>
        <v>0</v>
      </c>
      <c r="AB58" s="267">
        <f>SUMIFS('2D_LOG'!M3:M889,'2D_LOG'!G3:G889,"GVB",'2D_LOG'!F3:F889,"PQC")</f>
        <v>0</v>
      </c>
      <c r="AC58" s="267">
        <f>SUMIFS('2D_LOG'!N3:N889,'2D_LOG'!G3:G889,"GVB",'2D_LOG'!F3:F889,"PQC")</f>
        <v>0</v>
      </c>
      <c r="AD58" s="267">
        <f>SUMIFS('2D_LOG'!O3:O889,'2D_LOG'!G3:G889,"GVB",'2D_LOG'!F3:F889,"PQC")</f>
        <v>0</v>
      </c>
      <c r="AE58" s="267">
        <f>SUMIFS('2D_LOG'!P3:P889,'2D_LOG'!G3:G889,"GVB",'2D_LOG'!F3:F889,"PQC")</f>
        <v>0</v>
      </c>
      <c r="AF58" s="267">
        <f>SUMIFS('2D_LOG'!Q3:Q889,'2D_LOG'!G3:G889,"GVB",'2D_LOG'!F3:F889,"PQC")</f>
        <v>0</v>
      </c>
      <c r="AG58" s="267">
        <f>SUMIFS('2D_LOG'!R3:R889,'2D_LOG'!G3:G889,"GVB",'2D_LOG'!F3:F889,"PQC")</f>
        <v>0</v>
      </c>
      <c r="AH58" s="267">
        <f>SUMIFS('2D_LOG'!S3:S889,'2D_LOG'!G3:G889,"GVB",'2D_LOG'!F3:F889,"PQC")</f>
        <v>0</v>
      </c>
      <c r="AI58" s="267">
        <f>SUMIFS('2D_LOG'!T3:T889,'2D_LOG'!G3:G889,"GVB",'2D_LOG'!F3:F889,"PQC")</f>
        <v>0</v>
      </c>
      <c r="AJ58" s="267">
        <f>SUMIFS('2D_LOG'!U3:U889,'2D_LOG'!G3:G889,"GVB",'2D_LOG'!F3:F889,"PQC")</f>
        <v>0</v>
      </c>
      <c r="AK58" s="267">
        <f>SUMIFS('2D_LOG'!V3:V889,'2D_LOG'!G3:G889,"GVB",'2D_LOG'!F3:F889,"PQC")</f>
        <v>0</v>
      </c>
      <c r="AL58" s="267">
        <f>SUMIFS('2D_LOG'!W3:W889,'2D_LOG'!G3:G889,"GVB",'2D_LOG'!F3:F889,"PQC")</f>
        <v>0</v>
      </c>
      <c r="AM58" s="267">
        <f>SUMIFS('2D_LOG'!X3:X889,'2D_LOG'!G3:G889,"GVB",'2D_LOG'!F3:F889,"PQC")</f>
        <v>0</v>
      </c>
      <c r="AN58" s="267">
        <f>SUMIFS('2D_LOG'!Y3:Y889,'2D_LOG'!G3:G889,"GVB",'2D_LOG'!F3:F889,"PQC")</f>
        <v>0</v>
      </c>
      <c r="AO58" s="267">
        <f>SUMIFS('2D_LOG'!Z3:Z889,'2D_LOG'!G3:G889,"GVB",'2D_LOG'!F3:F889,"PQC")</f>
        <v>0</v>
      </c>
      <c r="AP58" s="267">
        <f>SUMIFS('2D_LOG'!AA3:AA889,'2D_LOG'!G3:G889,"GVB",'2D_LOG'!F3:F889,"PQC")</f>
        <v>0</v>
      </c>
      <c r="AQ58" s="267">
        <f>SUMIFS('2D_LOG'!AB3:AB889,'2D_LOG'!G3:G889,"GVB",'2D_LOG'!F3:F889,"PQC")</f>
        <v>0</v>
      </c>
      <c r="AR58" s="267">
        <f>SUMIFS('2D_LOG'!AC3:AC889,'2D_LOG'!G3:G889,"GVB",'2D_LOG'!F3:F889,"PQC")</f>
        <v>0</v>
      </c>
      <c r="AS58" s="267">
        <f>SUMIFS('2D_LOG'!AD3:AD889,'2D_LOG'!G3:G889,"GVB",'2D_LOG'!F3:F889,"PQC")</f>
        <v>0</v>
      </c>
      <c r="AT58" s="267">
        <f>SUMIFS('2D_LOG'!AE3:AE889,'2D_LOG'!G3:G889,"GVB",'2D_LOG'!F3:F889,"PQC")</f>
        <v>0</v>
      </c>
      <c r="AU58" s="267">
        <f>SUMIFS('2D_LOG'!AF3:AF889,'2D_LOG'!G3:G889,"GVB",'2D_LOG'!F3:F889,"PQC")</f>
        <v>0</v>
      </c>
      <c r="AV58" s="267">
        <f>SUMIFS('2D_LOG'!AG3:AG889,'2D_LOG'!G3:G889,"GVB",'2D_LOG'!F3:F889,"PQC")</f>
        <v>0</v>
      </c>
      <c r="AW58" s="267">
        <f>SUMIFS('2D_LOG'!AH3:AH889,'2D_LOG'!G3:G889,"GVB",'2D_LOG'!F3:F889,"PQC")</f>
        <v>0</v>
      </c>
      <c r="AX58" s="267">
        <f>SUMIFS('2D_LOG'!AI3:AI889,'2D_LOG'!G3:G889,"GVB",'2D_LOG'!F3:F889,"PQC")</f>
        <v>0</v>
      </c>
      <c r="AY58" s="267">
        <f>SUMIFS('2D_LOG'!AJ3:AJ889,'2D_LOG'!G3:G889,"GVB",'2D_LOG'!F3:F889,"PQC")</f>
        <v>0</v>
      </c>
      <c r="AZ58" s="267">
        <f>SUMIFS('2D_LOG'!AK3:AK889,'2D_LOG'!G3:G889,"GVB",'2D_LOG'!F3:F889,"PQC")</f>
        <v>0</v>
      </c>
      <c r="BA58" s="267">
        <f>SUMIFS('2D_LOG'!AL3:AL889,'2D_LOG'!G3:G889,"GVB",'2D_LOG'!F3:F889,"PQC")</f>
        <v>0</v>
      </c>
      <c r="BB58" s="267">
        <f>SUMIFS('2D_LOG'!AM3:AM889,'2D_LOG'!G3:G889,"GVB",'2D_LOG'!F3:F889,"PQC")</f>
        <v>0</v>
      </c>
      <c r="BC58" s="267">
        <f>SUMIFS('2D_LOG'!AN3:AN889,'2D_LOG'!G3:G889,"GVB",'2D_LOG'!F3:F889,"PQC")</f>
        <v>0</v>
      </c>
      <c r="BD58" s="267">
        <f>SUMIFS('2D_LOG'!AO3:AO889,'2D_LOG'!G3:G889,"GVB",'2D_LOG'!F3:F889,"PQC")</f>
        <v>0</v>
      </c>
      <c r="BE58" s="267">
        <f>SUMIFS('2D_LOG'!AP3:AP889,'2D_LOG'!G3:G889,"GVB",'2D_LOG'!F3:F889,"PQC")</f>
        <v>0</v>
      </c>
      <c r="BF58" s="267">
        <f>SUMIFS('2D_LOG'!AQ3:AQ889,'2D_LOG'!G3:G889,"GVB",'2D_LOG'!F3:F889,"PQC")</f>
        <v>0</v>
      </c>
      <c r="BG58" s="267">
        <f>SUMIFS('2D_LOG'!AR3:AR889,'2D_LOG'!G3:G889,"GVB",'2D_LOG'!F3:F889,"PQC")</f>
        <v>0</v>
      </c>
      <c r="BH58" s="267">
        <f>SUMIFS('2D_LOG'!AS3:AS889,'2D_LOG'!G3:G889,"GVB",'2D_LOG'!F3:F889,"PQC")</f>
        <v>0</v>
      </c>
      <c r="BI58" s="267">
        <f>SUMIFS('2D_LOG'!AT3:AT889,'2D_LOG'!G3:G889,"GVB",'2D_LOG'!F3:F889,"PQC")</f>
        <v>0</v>
      </c>
      <c r="BJ58" s="267">
        <f>SUMIFS('2D_LOG'!AU3:AU889,'2D_LOG'!G3:G889,"GVB",'2D_LOG'!F3:F889,"PQC")</f>
        <v>0</v>
      </c>
      <c r="BK58" s="267">
        <f>SUMIFS('2D_LOG'!AV3:AV889,'2D_LOG'!G3:G889,"GVB",'2D_LOG'!F3:F889,"PQC")</f>
        <v>0</v>
      </c>
      <c r="BL58" s="267">
        <f>SUMIFS('2D_LOG'!AW3:AW889,'2D_LOG'!G3:G889,"GVB",'2D_LOG'!F3:F889,"PQC")</f>
        <v>0</v>
      </c>
      <c r="BM58" s="267">
        <f>SUMIFS('2D_LOG'!AX3:AX889,'2D_LOG'!G3:G889,"GVB",'2D_LOG'!F3:F889,"PQC")</f>
        <v>0</v>
      </c>
      <c r="BN58" s="267">
        <f>SUMIFS('2D_LOG'!AY3:AY889,'2D_LOG'!G3:G889,"GVB",'2D_LOG'!F3:F889,"PQC")</f>
        <v>0</v>
      </c>
      <c r="BO58" s="267">
        <f>SUMIFS('2D_LOG'!AZ3:AZ889,'2D_LOG'!G3:G889,"GVB",'2D_LOG'!F3:F889,"PQC")</f>
        <v>0</v>
      </c>
      <c r="BP58" s="267">
        <f>SUMIFS('2D_LOG'!BA3:BA889,'2D_LOG'!G3:G889,"GVB",'2D_LOG'!F3:F889,"PQC")</f>
        <v>0</v>
      </c>
      <c r="BQ58" s="267">
        <f>SUMIFS('2D_LOG'!BB3:BB889,'2D_LOG'!G3:G889,"GVB",'2D_LOG'!F3:F889,"PQC")</f>
        <v>0</v>
      </c>
      <c r="BR58" s="267"/>
      <c r="BS58" s="267">
        <f>SUMIFS('2D_LOG'!BD23:BD889,'2D_LOG'!G23:G889,"GVB",'2D_LOG'!F23:F889,"PQC")</f>
        <v>0</v>
      </c>
      <c r="BT58" s="267">
        <f>SUMIFS('2D_LOG'!BE23:BE889,'2D_LOG'!G23:G889,"GVB",'2D_LOG'!F23:F889,"PQC")</f>
        <v>0</v>
      </c>
      <c r="BU58" s="267">
        <f>SUMIFS('2D_LOG'!BF23:BF889,'2D_LOG'!G23:G889,"GVB",'2D_LOG'!F23:F889,"PQC")</f>
        <v>0</v>
      </c>
      <c r="BV58" s="287">
        <f>'quality analyst analysis'!G5</f>
        <v>14.25</v>
      </c>
      <c r="BW58" s="287" t="e">
        <f>'quality analyst analysis'!H5</f>
        <v>#NUM!</v>
      </c>
      <c r="BX58" s="267">
        <f>'quality analyst analysis'!J5</f>
        <v>5</v>
      </c>
      <c r="BY58" s="267">
        <f>'quality analyst analysis'!L5</f>
        <v>0</v>
      </c>
      <c r="CI58" s="23"/>
      <c r="CJ58" s="23" t="str">
        <f>QC_Status!F43</f>
        <v>CHNA</v>
      </c>
    </row>
    <row r="59" spans="1:88" x14ac:dyDescent="0.2">
      <c r="K59" s="485"/>
      <c r="L59" s="267" t="s">
        <v>162</v>
      </c>
      <c r="M59" s="267" t="e">
        <f>'quality analyst analysis'!BR49</f>
        <v>#NUM!</v>
      </c>
      <c r="N59" s="267" t="e">
        <f>IF(M59="Not Achieved",20%,IF(M59="Achieved",30%,0))</f>
        <v>#NUM!</v>
      </c>
      <c r="O59" s="279" t="e">
        <f>IF(AND(N59=0,N60=0),"0"%,IF(AND(M59=" ",N60&gt;0),"30"%,IF(M59="Achieved","30"%,IF(M59="Not Achieved","20"%))))</f>
        <v>#NUM!</v>
      </c>
      <c r="P59" s="283" t="str">
        <f>IF('quality analyst analysis'!AU38='quality analyst analysis'!AV38,"Achieved",IF('quality analyst analysis'!AW38&lt;=20%,"Achieved",IF('quality analyst analysis'!AW34&gt;20%,"Not Achieved")))</f>
        <v>Achieved</v>
      </c>
      <c r="Q59" s="267" t="str">
        <f>IF('quality analyst analysis'!AS38=0,"Not Attempted"," ")</f>
        <v>Not Attempted</v>
      </c>
      <c r="R59" s="267" t="str">
        <f>IF('quality analyst analysis'!BG38='quality analyst analysis'!BH38,"Achieved",IF('quality analyst analysis'!BI38&lt;=20%,"Achieved",IF('quality analyst analysis'!BI38&gt;20%,"Not Achieved")))</f>
        <v>Achieved</v>
      </c>
      <c r="S59" s="284" t="str">
        <f>IF('quality analyst analysis'!BE38=0,"Not attempted"," ")</f>
        <v>Not attempted</v>
      </c>
      <c r="U59" s="267"/>
      <c r="V59" s="267" t="s">
        <v>5</v>
      </c>
      <c r="W59" s="267">
        <f>'quality analyst analysis'!Q5</f>
        <v>0</v>
      </c>
      <c r="X59" s="267">
        <f>SUMIFS('2D_LOG'!I3:I890,'2D_LOG'!G3:G890,"GVB",'2D_LOG'!F3:F890,"PDQC")</f>
        <v>0</v>
      </c>
      <c r="Y59" s="267">
        <f>SUMIFS('2D_LOG'!J3:J890,'2D_LOG'!G3:G890,"GVB",'2D_LOG'!F3:F890,"PDQC")</f>
        <v>0</v>
      </c>
      <c r="Z59" s="267">
        <f>SUMIFS('2D_LOG'!K3:K890,'2D_LOG'!G3:G890,"GVB",'2D_LOG'!F3:F890,"PDQC")</f>
        <v>0</v>
      </c>
      <c r="AA59" s="267">
        <f>SUMIFS('2D_LOG'!L3:L890,'2D_LOG'!G3:G890,"GVB",'2D_LOG'!F3:F890,"PDQC")</f>
        <v>0</v>
      </c>
      <c r="AB59" s="267">
        <f>SUMIFS('2D_LOG'!M3:M890,'2D_LOG'!G3:G890,"GVB",'2D_LOG'!F3:F890,"PDQC")</f>
        <v>0</v>
      </c>
      <c r="AC59" s="267">
        <f>SUMIFS('2D_LOG'!N3:N890,'2D_LOG'!G3:G890,"GVB",'2D_LOG'!F3:F890,"PDQC")</f>
        <v>0</v>
      </c>
      <c r="AD59" s="267">
        <f>SUMIFS('2D_LOG'!O3:O890,'2D_LOG'!G3:G890,"GVB",'2D_LOG'!F3:F890,"PDQC")</f>
        <v>0</v>
      </c>
      <c r="AE59" s="267">
        <f>SUMIFS('2D_LOG'!P3:P890,'2D_LOG'!G3:G890,"GVB",'2D_LOG'!F3:F890,"PDQC")</f>
        <v>0</v>
      </c>
      <c r="AF59" s="267">
        <f>SUMIFS('2D_LOG'!Q3:Q890,'2D_LOG'!G3:G890,"GVB",'2D_LOG'!F3:F890,"PDQC")</f>
        <v>0</v>
      </c>
      <c r="AG59" s="267">
        <f>SUMIFS('2D_LOG'!R3:R890,'2D_LOG'!G3:G890,"GVB",'2D_LOG'!F3:F890,"PDQC")</f>
        <v>0</v>
      </c>
      <c r="AH59" s="267">
        <f>SUMIFS('2D_LOG'!S3:S890,'2D_LOG'!G3:G890,"GVB",'2D_LOG'!F3:F890,"PDQC")</f>
        <v>0</v>
      </c>
      <c r="AI59" s="267">
        <f>SUMIFS('2D_LOG'!T3:T890,'2D_LOG'!G3:G890,"GVB",'2D_LOG'!F3:F890,"PDQC")</f>
        <v>0</v>
      </c>
      <c r="AJ59" s="267">
        <f>SUMIFS('2D_LOG'!U3:U890,'2D_LOG'!G3:G890,"GVB",'2D_LOG'!F3:F890,"PDQC")</f>
        <v>0</v>
      </c>
      <c r="AK59" s="267">
        <f>SUMIFS('2D_LOG'!V3:V890,'2D_LOG'!G3:G890,"GVB",'2D_LOG'!F3:F890,"PDQC")</f>
        <v>0</v>
      </c>
      <c r="AL59" s="267">
        <f>SUMIFS('2D_LOG'!W3:W890,'2D_LOG'!G3:G890,"GVB",'2D_LOG'!F3:F890,"PDQC")</f>
        <v>0</v>
      </c>
      <c r="AM59" s="267">
        <f>SUMIFS('2D_LOG'!X3:X890,'2D_LOG'!G3:G890,"GVB",'2D_LOG'!F3:F890,"PDQC")</f>
        <v>0</v>
      </c>
      <c r="AN59" s="267">
        <f>SUMIFS('2D_LOG'!Y3:Y890,'2D_LOG'!G3:G890,"GVB",'2D_LOG'!F3:F890,"PDQC")</f>
        <v>0</v>
      </c>
      <c r="AO59" s="267">
        <f>SUMIFS('2D_LOG'!Z3:Z890,'2D_LOG'!G3:G890,"GVB",'2D_LOG'!F3:F890,"PDQC")</f>
        <v>0</v>
      </c>
      <c r="AP59" s="267">
        <f>SUMIFS('2D_LOG'!AA3:AA890,'2D_LOG'!G3:G890,"GVB",'2D_LOG'!F3:F890,"PDQC")</f>
        <v>0</v>
      </c>
      <c r="AQ59" s="267">
        <f>SUMIFS('2D_LOG'!AB3:AB890,'2D_LOG'!G3:G890,"GVB",'2D_LOG'!F3:F890,"PDQC")</f>
        <v>0</v>
      </c>
      <c r="AR59" s="267">
        <f>SUMIFS('2D_LOG'!AC3:AC890,'2D_LOG'!G3:G890,"GVB",'2D_LOG'!F3:F890,"PDQC")</f>
        <v>0</v>
      </c>
      <c r="AS59" s="267">
        <f>SUMIFS('2D_LOG'!AD3:AD890,'2D_LOG'!G3:G890,"GVB",'2D_LOG'!F3:F890,"PDQC")</f>
        <v>0</v>
      </c>
      <c r="AT59" s="267">
        <f>SUMIFS('2D_LOG'!AE3:AE890,'2D_LOG'!G3:G890,"GVB",'2D_LOG'!F3:F890,"PDQC")</f>
        <v>0</v>
      </c>
      <c r="AU59" s="267">
        <f>SUMIFS('2D_LOG'!AF3:AF890,'2D_LOG'!G3:G890,"GVB",'2D_LOG'!F3:F890,"PDQC")</f>
        <v>0</v>
      </c>
      <c r="AV59" s="267">
        <f>SUMIFS('2D_LOG'!AG3:AG890,'2D_LOG'!G3:G890,"GVB",'2D_LOG'!F3:F890,"PDQC")</f>
        <v>0</v>
      </c>
      <c r="AW59" s="267">
        <f>SUMIFS('2D_LOG'!AH3:AH890,'2D_LOG'!G3:G890,"GVB",'2D_LOG'!F3:F890,"PDQC")</f>
        <v>0</v>
      </c>
      <c r="AX59" s="267">
        <f>SUMIFS('2D_LOG'!AI3:AI890,'2D_LOG'!G3:G890,"GVB",'2D_LOG'!F3:F890,"PDQC")</f>
        <v>0</v>
      </c>
      <c r="AY59" s="267">
        <f>SUMIFS('2D_LOG'!AJ3:AJ890,'2D_LOG'!G3:G890,"GVB",'2D_LOG'!F3:F890,"PDQC")</f>
        <v>0</v>
      </c>
      <c r="AZ59" s="267">
        <f>SUMIFS('2D_LOG'!AK3:AK890,'2D_LOG'!G3:G890,"GVB",'2D_LOG'!F3:F890,"PDQC")</f>
        <v>0</v>
      </c>
      <c r="BA59" s="267">
        <f>SUMIFS('2D_LOG'!AL3:AL890,'2D_LOG'!G3:G890,"GVB",'2D_LOG'!F3:F890,"PDQC")</f>
        <v>0</v>
      </c>
      <c r="BB59" s="267">
        <f>SUMIFS('2D_LOG'!AM3:AM890,'2D_LOG'!G3:G890,"GVB",'2D_LOG'!F3:F890,"PDQC")</f>
        <v>0</v>
      </c>
      <c r="BC59" s="267">
        <f>SUMIFS('2D_LOG'!AN3:AN890,'2D_LOG'!G3:G890,"GVB",'2D_LOG'!F3:F890,"PDQC")</f>
        <v>0</v>
      </c>
      <c r="BD59" s="267">
        <f>SUMIFS('2D_LOG'!AO3:AO890,'2D_LOG'!G3:G890,"GVB",'2D_LOG'!F3:F890,"PDQC")</f>
        <v>0</v>
      </c>
      <c r="BE59" s="267">
        <f>SUMIFS('2D_LOG'!AP3:AP890,'2D_LOG'!G3:G890,"GVB",'2D_LOG'!F3:F890,"PDQC")</f>
        <v>0</v>
      </c>
      <c r="BF59" s="267">
        <f>SUMIFS('2D_LOG'!AQ3:AQ890,'2D_LOG'!G3:G890,"GVB",'2D_LOG'!F3:F890,"PDQC")</f>
        <v>0</v>
      </c>
      <c r="BG59" s="267">
        <f>SUMIFS('2D_LOG'!AR3:AR890,'2D_LOG'!G3:G890,"GVB",'2D_LOG'!F3:F890,"PDQC")</f>
        <v>0</v>
      </c>
      <c r="BH59" s="267">
        <f>SUMIFS('2D_LOG'!AS3:AS890,'2D_LOG'!G3:G890,"GVB",'2D_LOG'!F3:F890,"PDQC")</f>
        <v>0</v>
      </c>
      <c r="BI59" s="267">
        <f>SUMIFS('2D_LOG'!AT3:AT890,'2D_LOG'!G3:G890,"GVB",'2D_LOG'!F3:F890,"PDQC")</f>
        <v>0</v>
      </c>
      <c r="BJ59" s="267">
        <f>SUMIFS('2D_LOG'!AU3:AU890,'2D_LOG'!G3:G890,"GVB",'2D_LOG'!F3:F890,"PDQC")</f>
        <v>0</v>
      </c>
      <c r="BK59" s="267">
        <f>SUMIFS('2D_LOG'!AV3:AV890,'2D_LOG'!G3:G890,"GVB",'2D_LOG'!F3:F890,"PDQC")</f>
        <v>0</v>
      </c>
      <c r="BL59" s="267">
        <f>SUMIFS('2D_LOG'!AW3:AW890,'2D_LOG'!G3:G890,"GVB",'2D_LOG'!F3:F890,"PDQC")</f>
        <v>0</v>
      </c>
      <c r="BM59" s="267">
        <f>SUMIFS('2D_LOG'!AX3:AX890,'2D_LOG'!G3:G890,"GVB",'2D_LOG'!F3:F890,"PDQC")</f>
        <v>0</v>
      </c>
      <c r="BN59" s="267">
        <f>SUMIFS('2D_LOG'!AY3:AY890,'2D_LOG'!G3:G890,"GVB",'2D_LOG'!F3:F890,"PDQC")</f>
        <v>0</v>
      </c>
      <c r="BO59" s="267">
        <f>SUMIFS('2D_LOG'!AZ3:AZ890,'2D_LOG'!G3:G890,"GVB",'2D_LOG'!F3:F890,"PDQC")</f>
        <v>0</v>
      </c>
      <c r="BP59" s="267">
        <f>SUMIFS('2D_LOG'!BA3:BA890,'2D_LOG'!G3:G890,"GVB",'2D_LOG'!F3:F890,"PDQC")</f>
        <v>0</v>
      </c>
      <c r="BQ59" s="267">
        <f>SUMIFS('2D_LOG'!BB3:BB890,'2D_LOG'!G3:G890,"GVB",'2D_LOG'!F3:F890,"PDQC")</f>
        <v>0</v>
      </c>
      <c r="BR59" s="267"/>
      <c r="BS59" s="267">
        <f>SUMIFS('2D_LOG'!BD23:BD890,'2D_LOG'!G23:G890,"GVB",'2D_LOG'!F23:F890,"PDQC")</f>
        <v>0</v>
      </c>
      <c r="BT59" s="267">
        <f>SUMIFS('2D_LOG'!BE24:BE890,'2D_LOG'!G24:G890,"GVB",'2D_LOG'!F24:F890,"PDQC")</f>
        <v>0</v>
      </c>
      <c r="BU59" s="267">
        <f>SUMIFS('2D_LOG'!BF24:BF890,'2D_LOG'!G24:G890,"GVB",'2D_LOG'!F24:F890,"PDQC")</f>
        <v>0</v>
      </c>
      <c r="BV59" s="287">
        <f>'quality analyst analysis'!S5</f>
        <v>0</v>
      </c>
      <c r="BW59" s="287">
        <f>'quality analyst analysis'!T5</f>
        <v>0</v>
      </c>
      <c r="BX59" s="267">
        <f>'quality analyst analysis'!V5</f>
        <v>0</v>
      </c>
      <c r="BY59" s="267">
        <f>'quality analyst analysis'!X5</f>
        <v>0</v>
      </c>
      <c r="CI59" s="23"/>
      <c r="CJ59" s="23" t="str">
        <f>QC_Status!F44</f>
        <v>SVAP</v>
      </c>
    </row>
    <row r="60" spans="1:88" x14ac:dyDescent="0.2">
      <c r="K60" s="276"/>
      <c r="L60" s="267" t="s">
        <v>163</v>
      </c>
      <c r="M60" s="267" t="str">
        <f>'quality analyst analysis'!BS49</f>
        <v xml:space="preserve"> </v>
      </c>
      <c r="N60" s="267">
        <f>IF(M60="Not Achieved",20%,IF(M60="Achieved",30%,0))</f>
        <v>0</v>
      </c>
      <c r="O60" s="279" t="e">
        <f>IF(AND(N59=0,N60=0),"0"%,IF(AND(M60=" ",N59&gt;0),"30"%,IF(M60="Achieved","30"%,IF(M60="Not Achieved","20"%))))</f>
        <v>#NUM!</v>
      </c>
      <c r="P60" s="283" t="str">
        <f>IF('quality analyst analysis'!AU39='quality analyst analysis'!AV39,"Achieved",IF('quality analyst analysis'!AW39&lt;=20%,"Achieved",IF('quality analyst analysis'!AW35&gt;20%,"Not Achieved")))</f>
        <v>Achieved</v>
      </c>
      <c r="Q60" s="267" t="str">
        <f>IF('quality analyst analysis'!AS39=0,"Not Attempted"," ")</f>
        <v>Not Attempted</v>
      </c>
      <c r="R60" s="267" t="str">
        <f>IF('quality analyst analysis'!BG39='quality analyst analysis'!BH39,"Achieved",IF('quality analyst analysis'!BI39&lt;=20%,"Achieved",IF('quality analyst analysis'!BI39&gt;20%,"Not Achieved")))</f>
        <v>Achieved</v>
      </c>
      <c r="S60" s="284" t="str">
        <f>IF('quality analyst analysis'!BE39=0,"Not attempted"," ")</f>
        <v>Not attempted</v>
      </c>
      <c r="CI60" s="23"/>
      <c r="CJ60" s="23" t="str">
        <f>QC_Status!F45</f>
        <v>APRG</v>
      </c>
    </row>
    <row r="61" spans="1:88" x14ac:dyDescent="0.2">
      <c r="K61" s="276"/>
      <c r="N61" s="267" t="e">
        <f>SUM(N58:N60)</f>
        <v>#NUM!</v>
      </c>
      <c r="O61" s="279" t="e">
        <f>SUM(O58:O60)</f>
        <v>#NUM!</v>
      </c>
      <c r="P61" s="283" t="str">
        <f>IF('quality analyst analysis'!AU40='quality analyst analysis'!AV40,"Achieved",IF('quality analyst analysis'!AW40&lt;=20%,"Achieved",IF('quality analyst analysis'!AW36&gt;20%,"Not Achieved")))</f>
        <v>Achieved</v>
      </c>
      <c r="Q61" s="267" t="str">
        <f>IF('quality analyst analysis'!AS40=0,"Not Attempted"," ")</f>
        <v>Not Attempted</v>
      </c>
      <c r="R61" s="267" t="str">
        <f>IF('quality analyst analysis'!BG40='quality analyst analysis'!BH40,"Achieved",IF('quality analyst analysis'!BI40&lt;=20%,"Achieved",IF('quality analyst analysis'!BI40&gt;20%,"Not Achieved")))</f>
        <v>Achieved</v>
      </c>
      <c r="S61" s="284" t="str">
        <f>IF('quality analyst analysis'!BE40=0,"Not attempted"," ")</f>
        <v>Not attempted</v>
      </c>
      <c r="CI61" s="23"/>
      <c r="CJ61" s="23">
        <f>QC_Status!F46</f>
        <v>0</v>
      </c>
    </row>
    <row r="62" spans="1:88" x14ac:dyDescent="0.2">
      <c r="K62" s="276"/>
      <c r="O62" s="279"/>
      <c r="P62" s="283" t="str">
        <f>IF('quality analyst analysis'!AU41='quality analyst analysis'!AV41,"Achieved",IF('quality analyst analysis'!AW41&lt;=20%,"Achieved",IF('quality analyst analysis'!AW37&gt;20%,"Not Achieved")))</f>
        <v>Achieved</v>
      </c>
      <c r="Q62" s="267" t="str">
        <f>IF('quality analyst analysis'!AS41=0,"Not Attempted"," ")</f>
        <v>Not Attempted</v>
      </c>
      <c r="R62" s="267" t="str">
        <f>IF('quality analyst analysis'!BG41='quality analyst analysis'!BH41,"Achieved",IF('quality analyst analysis'!BI41&lt;=20%,"Achieved",IF('quality analyst analysis'!BI41&gt;20%,"Not Achieved")))</f>
        <v>Achieved</v>
      </c>
      <c r="S62" s="284" t="str">
        <f>IF('quality analyst analysis'!BE41=0,"Not attempted"," ")</f>
        <v>Not attempted</v>
      </c>
      <c r="CI62" s="23"/>
      <c r="CJ62" s="23">
        <f>QC_Status!F47</f>
        <v>0</v>
      </c>
    </row>
    <row r="63" spans="1:88" x14ac:dyDescent="0.2">
      <c r="K63" s="276"/>
      <c r="O63" s="279"/>
      <c r="P63" s="283" t="str">
        <f>IF('quality analyst analysis'!AU42='quality analyst analysis'!AV42,"Achieved",IF('quality analyst analysis'!AW42&lt;=20%,"Achieved",IF('quality analyst analysis'!AW38&gt;20%,"Not Achieved")))</f>
        <v>Achieved</v>
      </c>
      <c r="Q63" s="267" t="str">
        <f>IF('quality analyst analysis'!AS42=0,"Not Attempted"," ")</f>
        <v>Not Attempted</v>
      </c>
      <c r="R63" s="267" t="str">
        <f>IF('quality analyst analysis'!BG42='quality analyst analysis'!BH42,"Achieved",IF('quality analyst analysis'!BI42&lt;=20%,"Achieved",IF('quality analyst analysis'!BI42&gt;20%,"Not Achieved")))</f>
        <v>Achieved</v>
      </c>
      <c r="S63" s="284" t="str">
        <f>IF('quality analyst analysis'!BE42=0,"Not attempted"," ")</f>
        <v>Not attempted</v>
      </c>
      <c r="CI63" s="23"/>
      <c r="CJ63" s="23">
        <f>QC_Status!F48</f>
        <v>0</v>
      </c>
    </row>
    <row r="64" spans="1:88" x14ac:dyDescent="0.2">
      <c r="A64" s="472"/>
      <c r="B64" s="472"/>
      <c r="C64" s="472"/>
      <c r="D64" s="472"/>
      <c r="E64" s="472"/>
      <c r="F64" s="472"/>
      <c r="G64" s="472"/>
      <c r="H64" s="472"/>
      <c r="I64" s="472"/>
      <c r="K64" s="276"/>
      <c r="O64" s="279"/>
      <c r="P64" s="283" t="str">
        <f>IF('quality analyst analysis'!AU43='quality analyst analysis'!AV43,"Achieved",IF('quality analyst analysis'!AW43&lt;=20%,"Achieved",IF('quality analyst analysis'!AW39&gt;20%,"Not Achieved")))</f>
        <v>Achieved</v>
      </c>
      <c r="Q64" s="267" t="str">
        <f>IF('quality analyst analysis'!AS43=0,"Not Attempted"," ")</f>
        <v>Not Attempted</v>
      </c>
      <c r="R64" s="267" t="str">
        <f>IF('quality analyst analysis'!BG43='quality analyst analysis'!BH43,"Achieved",IF('quality analyst analysis'!BI43&lt;=20%,"Achieved",IF('quality analyst analysis'!BI43&gt;20%,"Not Achieved")))</f>
        <v>Achieved</v>
      </c>
      <c r="S64" s="284" t="str">
        <f>IF('quality analyst analysis'!BE43=0,"Not attempted"," ")</f>
        <v>Not attempted</v>
      </c>
      <c r="CI64" s="23"/>
      <c r="CJ64" s="23">
        <f>QC_Status!F49</f>
        <v>0</v>
      </c>
    </row>
    <row r="65" spans="1:88" x14ac:dyDescent="0.2">
      <c r="A65" s="472"/>
      <c r="B65" s="472"/>
      <c r="C65" s="472"/>
      <c r="D65" s="472"/>
      <c r="E65" s="472"/>
      <c r="F65" s="472"/>
      <c r="G65" s="472"/>
      <c r="H65" s="472"/>
      <c r="I65" s="472"/>
      <c r="K65" s="276"/>
      <c r="O65" s="279"/>
      <c r="P65" s="283" t="str">
        <f>IF('quality analyst analysis'!AU44='quality analyst analysis'!AV44,"Achieved",IF('quality analyst analysis'!AW44&lt;=20%,"Achieved",IF('quality analyst analysis'!AW40&gt;20%,"Not Achieved")))</f>
        <v>Achieved</v>
      </c>
      <c r="Q65" s="267" t="str">
        <f>IF('quality analyst analysis'!AS44=0,"Not Attempted"," ")</f>
        <v>Not Attempted</v>
      </c>
      <c r="R65" s="267" t="str">
        <f>IF('quality analyst analysis'!BG44='quality analyst analysis'!BH44,"Achieved",IF('quality analyst analysis'!BI44&lt;=20%,"Achieved",IF('quality analyst analysis'!BI44&gt;20%,"Not Achieved")))</f>
        <v>Achieved</v>
      </c>
      <c r="S65" s="284" t="str">
        <f>IF('quality analyst analysis'!BE44=0,"Not attempted"," ")</f>
        <v>Not attempted</v>
      </c>
      <c r="CI65" s="23"/>
      <c r="CJ65" s="23">
        <f>QC_Status!F50</f>
        <v>0</v>
      </c>
    </row>
    <row r="66" spans="1:88" x14ac:dyDescent="0.2">
      <c r="A66" s="472"/>
      <c r="B66" s="472"/>
      <c r="C66" s="472"/>
      <c r="D66" s="472"/>
      <c r="E66" s="472"/>
      <c r="F66" s="472"/>
      <c r="G66" s="472"/>
      <c r="H66" s="472"/>
      <c r="I66" s="472"/>
      <c r="K66" s="276"/>
      <c r="O66" s="279"/>
      <c r="P66" s="283" t="str">
        <f>IF('quality analyst analysis'!AU45='quality analyst analysis'!AV45,"Achieved",IF('quality analyst analysis'!AW45&lt;=20%,"Achieved",IF('quality analyst analysis'!AW41&gt;20%,"Not Achieved")))</f>
        <v>Achieved</v>
      </c>
      <c r="Q66" s="267" t="str">
        <f>IF('quality analyst analysis'!AS45=0,"Not Attempted"," ")</f>
        <v>Not Attempted</v>
      </c>
      <c r="R66" s="267" t="str">
        <f>IF('quality analyst analysis'!BG45='quality analyst analysis'!BH45,"Achieved",IF('quality analyst analysis'!BI45&lt;=20%,"Achieved",IF('quality analyst analysis'!BI45&gt;20%,"Not Achieved")))</f>
        <v>Achieved</v>
      </c>
      <c r="S66" s="284" t="str">
        <f>IF('quality analyst analysis'!BE45=0,"Not attempted"," ")</f>
        <v>Not attempted</v>
      </c>
      <c r="CI66" s="23"/>
      <c r="CJ66" s="23">
        <f>QC_Status!F51</f>
        <v>0</v>
      </c>
    </row>
    <row r="67" spans="1:88" x14ac:dyDescent="0.2">
      <c r="A67" s="472"/>
      <c r="B67" s="472"/>
      <c r="C67" s="472"/>
      <c r="D67" s="472"/>
      <c r="E67" s="472"/>
      <c r="F67" s="472"/>
      <c r="G67" s="472"/>
      <c r="H67" s="472"/>
      <c r="I67" s="472"/>
      <c r="K67" s="276"/>
      <c r="O67" s="279"/>
      <c r="P67" s="283" t="str">
        <f>IF('quality analyst analysis'!AU46='quality analyst analysis'!AV46,"Achieved",IF('quality analyst analysis'!AW46&lt;=20%,"Achieved",IF('quality analyst analysis'!AW42&gt;20%,"Not Achieved")))</f>
        <v>Achieved</v>
      </c>
      <c r="Q67" s="267" t="str">
        <f>IF('quality analyst analysis'!AS46=0,"Not Attempted"," ")</f>
        <v>Not Attempted</v>
      </c>
      <c r="R67" s="267" t="str">
        <f>IF('quality analyst analysis'!BG46='quality analyst analysis'!BH46,"Achieved",IF('quality analyst analysis'!BI46&lt;=20%,"Achieved",IF('quality analyst analysis'!BI46&gt;20%,"Not Achieved")))</f>
        <v>Achieved</v>
      </c>
      <c r="S67" s="284" t="str">
        <f>IF('quality analyst analysis'!BE46=0,"Not attempted"," ")</f>
        <v>Not attempted</v>
      </c>
      <c r="CI67" s="23"/>
      <c r="CJ67" s="23">
        <f>QC_Status!F52</f>
        <v>0</v>
      </c>
    </row>
    <row r="68" spans="1:88" x14ac:dyDescent="0.2">
      <c r="K68" s="276"/>
      <c r="O68" s="279"/>
      <c r="P68" s="283" t="str">
        <f>IF('quality analyst analysis'!AU47='quality analyst analysis'!AV47,"Achieved",IF('quality analyst analysis'!AW47&lt;=20%,"Achieved",IF('quality analyst analysis'!AW43&gt;20%,"Not Achieved")))</f>
        <v>Achieved</v>
      </c>
      <c r="Q68" s="267" t="str">
        <f>IF('quality analyst analysis'!AS47=0,"Not Attempted"," ")</f>
        <v>Not Attempted</v>
      </c>
      <c r="R68" s="267" t="str">
        <f>IF('quality analyst analysis'!BG47='quality analyst analysis'!BH47,"Achieved",IF('quality analyst analysis'!BI47&lt;=20%,"Achieved",IF('quality analyst analysis'!BI47&gt;20%,"Not Achieved")))</f>
        <v>Achieved</v>
      </c>
      <c r="S68" s="284" t="str">
        <f>IF('quality analyst analysis'!BE47=0,"Not attempted"," ")</f>
        <v>Not attempted</v>
      </c>
      <c r="CI68" s="23"/>
      <c r="CJ68" s="23">
        <f>QC_Status!F53</f>
        <v>0</v>
      </c>
    </row>
    <row r="69" spans="1:88" ht="12" thickBot="1" x14ac:dyDescent="0.25">
      <c r="K69" s="277"/>
      <c r="L69" s="278"/>
      <c r="M69" s="278"/>
      <c r="N69" s="278"/>
      <c r="O69" s="303"/>
      <c r="P69" s="482" t="str">
        <f>IF('quality analyst analysis'!AU48='quality analyst analysis'!AV48,"Achieved",IF('quality analyst analysis'!AW48&lt;=20%,"Achieved",IF('quality analyst analysis'!AW44&gt;20%,"Not Achieved")))</f>
        <v>Achieved</v>
      </c>
      <c r="Q69" s="483" t="str">
        <f>IF('quality analyst analysis'!AS48=0,"Not Attempted"," ")</f>
        <v>Not Attempted</v>
      </c>
      <c r="R69" s="483" t="str">
        <f>IF('quality analyst analysis'!BG48='quality analyst analysis'!BH48,"Achieved",IF('quality analyst analysis'!BI48&lt;=20%,"Achieved",IF('quality analyst analysis'!BI48&gt;20%,"Not Achieved")))</f>
        <v>Achieved</v>
      </c>
      <c r="S69" s="285" t="str">
        <f>IF('quality analyst analysis'!BE48=0,"Not attempted"," ")</f>
        <v>Not attempted</v>
      </c>
      <c r="CI69" s="23"/>
      <c r="CJ69" s="23">
        <f>QC_Status!F54</f>
        <v>0</v>
      </c>
    </row>
    <row r="70" spans="1:88" ht="12" thickBot="1" x14ac:dyDescent="0.25">
      <c r="O70" s="22"/>
      <c r="P70" s="22"/>
      <c r="CI70" s="23"/>
      <c r="CJ70" s="23">
        <f>QC_Status!F55</f>
        <v>0</v>
      </c>
    </row>
    <row r="71" spans="1:88" ht="86.25" customHeight="1" thickTop="1" x14ac:dyDescent="0.2">
      <c r="K71" s="273"/>
      <c r="L71" s="274"/>
      <c r="M71" s="274"/>
      <c r="N71" s="274"/>
      <c r="O71" s="304"/>
      <c r="P71" s="280" t="s">
        <v>4</v>
      </c>
      <c r="Q71" s="281" t="s">
        <v>164</v>
      </c>
      <c r="R71" s="281" t="s">
        <v>5</v>
      </c>
      <c r="S71" s="282" t="s">
        <v>165</v>
      </c>
      <c r="U71" s="149" t="s">
        <v>173</v>
      </c>
      <c r="V71" s="148" t="s">
        <v>77</v>
      </c>
      <c r="W71" s="149" t="s">
        <v>170</v>
      </c>
      <c r="X71" s="373" t="s">
        <v>187</v>
      </c>
      <c r="Y71" s="373" t="s">
        <v>188</v>
      </c>
      <c r="Z71" s="373" t="s">
        <v>189</v>
      </c>
      <c r="AA71" s="373" t="s">
        <v>190</v>
      </c>
      <c r="AB71" s="373" t="s">
        <v>191</v>
      </c>
      <c r="AC71" s="373" t="s">
        <v>192</v>
      </c>
      <c r="AD71" s="373" t="s">
        <v>193</v>
      </c>
      <c r="AE71" s="373" t="s">
        <v>194</v>
      </c>
      <c r="AF71" s="373" t="s">
        <v>195</v>
      </c>
      <c r="AG71" s="373" t="s">
        <v>196</v>
      </c>
      <c r="AH71" s="373" t="s">
        <v>197</v>
      </c>
      <c r="AI71" s="373" t="s">
        <v>198</v>
      </c>
      <c r="AJ71" s="373" t="s">
        <v>199</v>
      </c>
      <c r="AK71" s="373" t="s">
        <v>200</v>
      </c>
      <c r="AL71" s="373" t="s">
        <v>201</v>
      </c>
      <c r="AM71" s="373" t="s">
        <v>202</v>
      </c>
      <c r="AN71" s="373" t="s">
        <v>203</v>
      </c>
      <c r="AO71" s="373" t="s">
        <v>204</v>
      </c>
      <c r="AP71" s="373" t="s">
        <v>205</v>
      </c>
      <c r="AQ71" s="373" t="s">
        <v>206</v>
      </c>
      <c r="AR71" s="373" t="s">
        <v>207</v>
      </c>
      <c r="AS71" s="373" t="s">
        <v>208</v>
      </c>
      <c r="AT71" s="373" t="s">
        <v>209</v>
      </c>
      <c r="AU71" s="374" t="s">
        <v>210</v>
      </c>
      <c r="AV71" s="374" t="s">
        <v>211</v>
      </c>
      <c r="AW71" s="374" t="s">
        <v>212</v>
      </c>
      <c r="AX71" s="374" t="s">
        <v>213</v>
      </c>
      <c r="AY71" s="374" t="s">
        <v>214</v>
      </c>
      <c r="AZ71" s="374" t="s">
        <v>215</v>
      </c>
      <c r="BA71" s="374" t="s">
        <v>216</v>
      </c>
      <c r="BB71" s="374" t="s">
        <v>217</v>
      </c>
      <c r="BC71" s="374" t="s">
        <v>218</v>
      </c>
      <c r="BD71" s="374" t="s">
        <v>219</v>
      </c>
      <c r="BE71" s="374" t="s">
        <v>220</v>
      </c>
      <c r="BF71" s="374" t="s">
        <v>221</v>
      </c>
      <c r="BG71" s="374" t="s">
        <v>222</v>
      </c>
      <c r="BH71" s="374" t="s">
        <v>223</v>
      </c>
      <c r="BI71" s="374" t="s">
        <v>224</v>
      </c>
      <c r="BJ71" s="374" t="s">
        <v>225</v>
      </c>
      <c r="BK71" s="374" t="s">
        <v>226</v>
      </c>
      <c r="BL71" s="374" t="s">
        <v>227</v>
      </c>
      <c r="BM71" s="374" t="s">
        <v>228</v>
      </c>
      <c r="BN71" s="374" t="s">
        <v>229</v>
      </c>
      <c r="BO71" s="374" t="s">
        <v>230</v>
      </c>
      <c r="BP71" s="374" t="s">
        <v>231</v>
      </c>
      <c r="BQ71" s="374" t="s">
        <v>232</v>
      </c>
      <c r="BR71" s="187" t="s">
        <v>6</v>
      </c>
      <c r="BS71" s="188" t="s">
        <v>92</v>
      </c>
      <c r="BT71" s="185" t="s">
        <v>148</v>
      </c>
      <c r="BU71" s="186" t="s">
        <v>146</v>
      </c>
      <c r="BV71" s="186" t="s">
        <v>166</v>
      </c>
      <c r="BW71" s="185" t="s">
        <v>167</v>
      </c>
      <c r="BX71" s="186" t="s">
        <v>168</v>
      </c>
      <c r="BY71" s="185" t="s">
        <v>169</v>
      </c>
      <c r="CI71" s="23"/>
      <c r="CJ71" s="23">
        <f>QC_Status!F56</f>
        <v>0</v>
      </c>
    </row>
    <row r="72" spans="1:88" x14ac:dyDescent="0.2">
      <c r="K72" s="276" t="str">
        <f>G5</f>
        <v>BNRH</v>
      </c>
      <c r="L72" s="267" t="s">
        <v>161</v>
      </c>
      <c r="M72" s="268">
        <f>'quality analyst analysis'!BQ66</f>
        <v>0</v>
      </c>
      <c r="N72" s="267">
        <f>IF(M72&gt;0,0.1,0.4)</f>
        <v>0.4</v>
      </c>
      <c r="O72" s="279" t="str">
        <f>IF(M72&gt;0,"10%",IF(AND(N73=0,N74=0)," ",IF(OR(N73&gt;0,N74&gt;0),N72)))</f>
        <v xml:space="preserve"> </v>
      </c>
      <c r="P72" s="283" t="str">
        <f>IF('quality analyst analysis'!AU54='quality analyst analysis'!AV54,"Achieved",IF('quality analyst analysis'!AW54&lt;=20%,"Achieved",IF('quality analyst analysis'!AW54&gt;20%,"Not Achieved")))</f>
        <v>Achieved</v>
      </c>
      <c r="Q72" s="267" t="str">
        <f>IF('quality analyst analysis'!AS54=0,"Not Attempted"," ")</f>
        <v>Not Attempted</v>
      </c>
      <c r="R72" s="267" t="str">
        <f>IF('quality analyst analysis'!BG54='quality analyst analysis'!BH54,"Achieved",IF('quality analyst analysis'!BI54&lt;=20%,"Achieved",IF('quality analyst analysis'!BI54&gt;20%,"Not Achieved")))</f>
        <v>Achieved</v>
      </c>
      <c r="S72" s="284" t="str">
        <f>IF('quality analyst analysis'!BE54=0,"Not attempted"," ")</f>
        <v>Not attempted</v>
      </c>
      <c r="U72" s="267" t="str">
        <f>K72</f>
        <v>BNRH</v>
      </c>
      <c r="V72" s="267" t="s">
        <v>4</v>
      </c>
      <c r="W72" s="267">
        <f>'quality analyst analysis'!E6</f>
        <v>0</v>
      </c>
      <c r="X72" s="267">
        <f>SUMIFS('2D_LOG'!I3:I899,'2D_LOG'!G3:G899,"RSBU",'2D_LOG'!F3:F899,"PQC")</f>
        <v>0</v>
      </c>
      <c r="Y72" s="267">
        <f>SUMIFS('2D_LOG'!J3:J899,'2D_LOG'!G3:G899,"RSBU",'2D_LOG'!F3:F899,"PQC")</f>
        <v>0</v>
      </c>
      <c r="Z72" s="267">
        <f>SUMIFS('2D_LOG'!K3:K899,'2D_LOG'!G3:G899,"RSBU",'2D_LOG'!F3:F899,"PQC")</f>
        <v>0</v>
      </c>
      <c r="AA72" s="267">
        <f>SUMIFS('2D_LOG'!L3:L899,'2D_LOG'!G3:G899,"RSBU",'2D_LOG'!F3:F899,"PQC")</f>
        <v>0</v>
      </c>
      <c r="AB72" s="267">
        <f>SUMIFS('2D_LOG'!M3:M899,'2D_LOG'!G3:G899,"RSBU",'2D_LOG'!F3:F899,"PQC")</f>
        <v>0</v>
      </c>
      <c r="AC72" s="267">
        <f>SUMIFS('2D_LOG'!N3:N899,'2D_LOG'!G3:G899,"RSBU",'2D_LOG'!F3:F899,"PQC")</f>
        <v>0</v>
      </c>
      <c r="AD72" s="267">
        <f>SUMIFS('2D_LOG'!O3:O899,'2D_LOG'!G3:G899,"RSBU",'2D_LOG'!F3:F899,"PQC")</f>
        <v>0</v>
      </c>
      <c r="AE72" s="267">
        <f>SUMIFS('2D_LOG'!P3:P899,'2D_LOG'!G3:G899,"RSBU",'2D_LOG'!F3:F899,"PQC")</f>
        <v>0</v>
      </c>
      <c r="AF72" s="267">
        <f>SUMIFS('2D_LOG'!Q3:Q899,'2D_LOG'!G3:G899,"RSBU",'2D_LOG'!F3:F899,"PQC")</f>
        <v>0</v>
      </c>
      <c r="AG72" s="267">
        <f>SUMIFS('2D_LOG'!R3:R899,'2D_LOG'!G3:G899,"RSBU",'2D_LOG'!F3:F899,"PQC")</f>
        <v>0</v>
      </c>
      <c r="AH72" s="267">
        <f>SUMIFS('2D_LOG'!S3:S899,'2D_LOG'!G3:G899,"RSBU",'2D_LOG'!F3:F899,"PQC")</f>
        <v>0</v>
      </c>
      <c r="AI72" s="267">
        <f>SUMIFS('2D_LOG'!T3:T899,'2D_LOG'!G3:G899,"RSBU",'2D_LOG'!F3:F899,"PQC")</f>
        <v>0</v>
      </c>
      <c r="AJ72" s="267">
        <f>SUMIFS('2D_LOG'!U3:U899,'2D_LOG'!G3:G899,"RSBU",'2D_LOG'!F3:F899,"PQC")</f>
        <v>0</v>
      </c>
      <c r="AK72" s="267">
        <f>SUMIFS('2D_LOG'!V3:V899,'2D_LOG'!G3:G899,"RSBU",'2D_LOG'!F3:F899,"PQC")</f>
        <v>0</v>
      </c>
      <c r="AL72" s="267">
        <f>SUMIFS('2D_LOG'!W3:W899,'2D_LOG'!G3:G899,"RSBU",'2D_LOG'!F3:F899,"PQC")</f>
        <v>0</v>
      </c>
      <c r="AM72" s="267">
        <f>SUMIFS('2D_LOG'!X3:X899,'2D_LOG'!G3:G899,"RSBU",'2D_LOG'!F3:F899,"PQC")</f>
        <v>0</v>
      </c>
      <c r="AN72" s="267">
        <f>SUMIFS('2D_LOG'!Y3:Y899,'2D_LOG'!G3:G899,"RSBU",'2D_LOG'!F3:F899,"PQC")</f>
        <v>0</v>
      </c>
      <c r="AO72" s="267">
        <f>SUMIFS('2D_LOG'!Z3:Z899,'2D_LOG'!G3:G899,"RSBU",'2D_LOG'!F3:F899,"PQC")</f>
        <v>0</v>
      </c>
      <c r="AP72" s="267">
        <f>SUMIFS('2D_LOG'!AA3:AA899,'2D_LOG'!G3:G899,"RSBU",'2D_LOG'!F3:F899,"PQC")</f>
        <v>0</v>
      </c>
      <c r="AQ72" s="267">
        <f>SUMIFS('2D_LOG'!AB3:AB899,'2D_LOG'!G3:G899,"RSBU",'2D_LOG'!F3:F899,"PQC")</f>
        <v>0</v>
      </c>
      <c r="AR72" s="267">
        <f>SUMIFS('2D_LOG'!AC3:AC899,'2D_LOG'!G3:G899,"RSBU",'2D_LOG'!F3:F899,"PQC")</f>
        <v>0</v>
      </c>
      <c r="AS72" s="267">
        <f>SUMIFS('2D_LOG'!AD3:AD899,'2D_LOG'!G3:G899,"RSBU",'2D_LOG'!F3:F899,"PQC")</f>
        <v>0</v>
      </c>
      <c r="AT72" s="267">
        <f>SUMIFS('2D_LOG'!AE3:AE899,'2D_LOG'!G3:G899,"RSBU",'2D_LOG'!F3:F899,"PQC")</f>
        <v>0</v>
      </c>
      <c r="AU72" s="267">
        <f>SUMIFS('2D_LOG'!AF3:AF899,'2D_LOG'!G3:G899,"RSBU",'2D_LOG'!F3:F899,"PQC")</f>
        <v>0</v>
      </c>
      <c r="AV72" s="267">
        <f>SUMIFS('2D_LOG'!AG3:AG899,'2D_LOG'!G3:G899,"RSBU",'2D_LOG'!F3:F899,"PQC")</f>
        <v>0</v>
      </c>
      <c r="AW72" s="267">
        <f>SUMIFS('2D_LOG'!AH3:AH899,'2D_LOG'!G3:G899,"RSBU",'2D_LOG'!F3:F899,"PQC")</f>
        <v>0</v>
      </c>
      <c r="AX72" s="267">
        <f>SUMIFS('2D_LOG'!AI3:AI899,'2D_LOG'!G3:G899,"RSBU",'2D_LOG'!F3:F899,"PQC")</f>
        <v>0</v>
      </c>
      <c r="AY72" s="267">
        <f>SUMIFS('2D_LOG'!AJ3:AJ899,'2D_LOG'!G3:G899,"RSBU",'2D_LOG'!F3:F899,"PQC")</f>
        <v>0</v>
      </c>
      <c r="AZ72" s="267">
        <f>SUMIFS('2D_LOG'!AK3:AK899,'2D_LOG'!G3:G899,"RSBU",'2D_LOG'!F3:F899,"PQC")</f>
        <v>0</v>
      </c>
      <c r="BA72" s="267">
        <f>SUMIFS('2D_LOG'!AL3:AL899,'2D_LOG'!G3:G899,"RSBU",'2D_LOG'!F3:F899,"PQC")</f>
        <v>0</v>
      </c>
      <c r="BB72" s="267">
        <f>SUMIFS('2D_LOG'!AM3:AM899,'2D_LOG'!G3:G899,"RSBU",'2D_LOG'!F3:F899,"PQC")</f>
        <v>0</v>
      </c>
      <c r="BC72" s="267">
        <f>SUMIFS('2D_LOG'!AN3:AN899,'2D_LOG'!G3:G899,"RSBU",'2D_LOG'!F3:F899,"PQC")</f>
        <v>0</v>
      </c>
      <c r="BD72" s="267">
        <f>SUMIFS('2D_LOG'!AO3:AO899,'2D_LOG'!G3:G899,"RSBU",'2D_LOG'!F3:F899,"PQC")</f>
        <v>0</v>
      </c>
      <c r="BE72" s="267">
        <f>SUMIFS('2D_LOG'!AP3:AP899,'2D_LOG'!G3:G899,"RSBU",'2D_LOG'!F3:F899,"PQC")</f>
        <v>0</v>
      </c>
      <c r="BF72" s="267">
        <f>SUMIFS('2D_LOG'!AQ3:AQ899,'2D_LOG'!G3:G899,"RSBU",'2D_LOG'!F3:F899,"PQC")</f>
        <v>0</v>
      </c>
      <c r="BG72" s="267">
        <f>SUMIFS('2D_LOG'!AR3:AR899,'2D_LOG'!G3:G899,"RSBU",'2D_LOG'!F3:F899,"PQC")</f>
        <v>0</v>
      </c>
      <c r="BH72" s="267">
        <f>SUMIFS('2D_LOG'!AS3:AS899,'2D_LOG'!G3:G899,"RSBU",'2D_LOG'!F3:F899,"PQC")</f>
        <v>0</v>
      </c>
      <c r="BI72" s="267">
        <f>SUMIFS('2D_LOG'!AT3:AT899,'2D_LOG'!G3:G899,"RSBU",'2D_LOG'!F3:F899,"PQC")</f>
        <v>0</v>
      </c>
      <c r="BJ72" s="267">
        <f>SUMIFS('2D_LOG'!AU3:AU899,'2D_LOG'!G3:G899,"RSBU",'2D_LOG'!F3:F899,"PQC")</f>
        <v>0</v>
      </c>
      <c r="BK72" s="267">
        <f>SUMIFS('2D_LOG'!AV3:AV899,'2D_LOG'!G3:G899,"RSBU",'2D_LOG'!F3:F899,"PQC")</f>
        <v>0</v>
      </c>
      <c r="BL72" s="267">
        <f>SUMIFS('2D_LOG'!AW3:AW899,'2D_LOG'!G3:G899,"RSBU",'2D_LOG'!F3:F899,"PQC")</f>
        <v>0</v>
      </c>
      <c r="BM72" s="267">
        <f>SUMIFS('2D_LOG'!AX3:AX899,'2D_LOG'!G3:G899,"RSBU",'2D_LOG'!F3:F899,"PQC")</f>
        <v>0</v>
      </c>
      <c r="BN72" s="267">
        <f>SUMIFS('2D_LOG'!AY3:AY899,'2D_LOG'!G3:G899,"RSBU",'2D_LOG'!F3:F899,"PQC")</f>
        <v>0</v>
      </c>
      <c r="BO72" s="267">
        <f>SUMIFS('2D_LOG'!AZ3:AZ899,'2D_LOG'!G3:G899,"RSBU",'2D_LOG'!F3:F899,"PQC")</f>
        <v>0</v>
      </c>
      <c r="BP72" s="267">
        <f>SUMIFS('2D_LOG'!BA3:BA899,'2D_LOG'!G3:G899,"RSBU",'2D_LOG'!F3:F899,"PQC")</f>
        <v>0</v>
      </c>
      <c r="BQ72" s="267">
        <f>SUMIFS('2D_LOG'!BB3:BB899,'2D_LOG'!G3:G899,"RSBU",'2D_LOG'!F3:F899,"PQC")</f>
        <v>0</v>
      </c>
      <c r="BR72" s="267"/>
      <c r="BS72" s="267">
        <f>SUMIFS('2D_LOG'!BD33:BD899,'2D_LOG'!G33:G899,"RSBU",'2D_LOG'!F33:F899,"PQC")</f>
        <v>0</v>
      </c>
      <c r="BT72" s="267">
        <f>SUMIFS('2D_LOG'!BE33:BE899,'2D_LOG'!G33:G899,"RSBU",'2D_LOG'!F33:F899,"PQC")</f>
        <v>0</v>
      </c>
      <c r="BU72" s="267">
        <f>SUMIFS('2D_LOG'!BF33:BF899,'2D_LOG'!G33:G899,"RSBU",'2D_LOG'!F33:F899,"PQC")</f>
        <v>0</v>
      </c>
      <c r="BV72" s="287">
        <f>'quality analyst analysis'!G3</f>
        <v>4.2</v>
      </c>
      <c r="BW72" s="287">
        <f>'quality analyst analysis'!H6</f>
        <v>0</v>
      </c>
      <c r="BX72" s="267">
        <f>'quality analyst analysis'!J6</f>
        <v>0</v>
      </c>
      <c r="BY72" s="267">
        <f>'quality analyst analysis'!L6</f>
        <v>0</v>
      </c>
      <c r="CI72" s="23"/>
      <c r="CJ72" s="23">
        <f>QC_Status!F57</f>
        <v>0</v>
      </c>
    </row>
    <row r="73" spans="1:88" x14ac:dyDescent="0.2">
      <c r="K73" s="276"/>
      <c r="L73" s="267" t="s">
        <v>162</v>
      </c>
      <c r="M73" s="267" t="str">
        <f>'quality analyst analysis'!BR66</f>
        <v xml:space="preserve"> </v>
      </c>
      <c r="N73" s="267">
        <f>IF(M73="Not Achieved",20%,IF(M73="Achieved",30%,0))</f>
        <v>0</v>
      </c>
      <c r="O73" s="279">
        <f>IF(AND(N73=0,N74=0),"0"%,IF(AND(M73=" ",N74&gt;0),"30"%,IF(M73="Achieved","30"%,IF(M73="Not Achieved","20"%))))</f>
        <v>0</v>
      </c>
      <c r="P73" s="283" t="str">
        <f>IF('quality analyst analysis'!AU55='quality analyst analysis'!AV55,"Achieved",IF('quality analyst analysis'!AW55&lt;=20%,"Achieved",IF('quality analyst analysis'!AW55&gt;20%,"Not Achieved")))</f>
        <v>Achieved</v>
      </c>
      <c r="Q73" s="267" t="str">
        <f>IF('quality analyst analysis'!AS55=0,"Not Attempted"," ")</f>
        <v>Not Attempted</v>
      </c>
      <c r="R73" s="267" t="str">
        <f>IF('quality analyst analysis'!BG55='quality analyst analysis'!BH55,"Achieved",IF('quality analyst analysis'!BI55&lt;=20%,"Achieved",IF('quality analyst analysis'!BI55&gt;20%,"Not Achieved")))</f>
        <v>Achieved</v>
      </c>
      <c r="S73" s="284" t="str">
        <f>IF('quality analyst analysis'!BE55=0,"Not attempted"," ")</f>
        <v>Not attempted</v>
      </c>
      <c r="U73" s="267"/>
      <c r="V73" s="267" t="s">
        <v>5</v>
      </c>
      <c r="W73" s="267">
        <f>'quality analyst analysis'!Q6</f>
        <v>0</v>
      </c>
      <c r="X73" s="267">
        <f>SUMIFS('2D_LOG'!I3:I900,'2D_LOG'!G3:G900,"RSBU",'2D_LOG'!F3:F900,"PDQC")</f>
        <v>0</v>
      </c>
      <c r="Y73" s="267">
        <f>SUMIFS('2D_LOG'!J3:J900,'2D_LOG'!G3:G900,"RSBU",'2D_LOG'!F3:F900,"PDQC")</f>
        <v>0</v>
      </c>
      <c r="Z73" s="267">
        <f>SUMIFS('2D_LOG'!K3:K900,'2D_LOG'!G3:G900,"RSBU",'2D_LOG'!F3:F900,"PDQC")</f>
        <v>0</v>
      </c>
      <c r="AA73" s="267">
        <f>SUMIFS('2D_LOG'!L3:L900,'2D_LOG'!G3:G900,"RSBU",'2D_LOG'!F3:F900,"PDQC")</f>
        <v>0</v>
      </c>
      <c r="AB73" s="267">
        <f>SUMIFS('2D_LOG'!M3:M900,'2D_LOG'!G3:G900,"RSBU",'2D_LOG'!F3:F900,"PDQC")</f>
        <v>0</v>
      </c>
      <c r="AC73" s="267">
        <f>SUMIFS('2D_LOG'!N3:N900,'2D_LOG'!G3:G900,"RSBU",'2D_LOG'!F3:F900,"PDQC")</f>
        <v>0</v>
      </c>
      <c r="AD73" s="267">
        <f>SUMIFS('2D_LOG'!O3:O900,'2D_LOG'!G3:G900,"RSBU",'2D_LOG'!F3:F900,"PDQC")</f>
        <v>0</v>
      </c>
      <c r="AE73" s="267">
        <f>SUMIFS('2D_LOG'!P3:P900,'2D_LOG'!G3:G900,"RSBU",'2D_LOG'!F3:F900,"PDQC")</f>
        <v>0</v>
      </c>
      <c r="AF73" s="267">
        <f>SUMIFS('2D_LOG'!Q3:Q900,'2D_LOG'!G3:G900,"RSBU",'2D_LOG'!F3:F900,"PDQC")</f>
        <v>0</v>
      </c>
      <c r="AG73" s="267">
        <f>SUMIFS('2D_LOG'!R3:R900,'2D_LOG'!G3:G900,"RSBU",'2D_LOG'!F3:F900,"PDQC")</f>
        <v>0</v>
      </c>
      <c r="AH73" s="267">
        <f>SUMIFS('2D_LOG'!S3:S900,'2D_LOG'!G3:G900,"RSBU",'2D_LOG'!F3:F900,"PDQC")</f>
        <v>0</v>
      </c>
      <c r="AI73" s="267">
        <f>SUMIFS('2D_LOG'!T3:T900,'2D_LOG'!G3:G900,"RSBU",'2D_LOG'!F3:F900,"PDQC")</f>
        <v>0</v>
      </c>
      <c r="AJ73" s="267">
        <f>SUMIFS('2D_LOG'!U3:U900,'2D_LOG'!G3:G900,"RSBU",'2D_LOG'!F3:F900,"PDQC")</f>
        <v>0</v>
      </c>
      <c r="AK73" s="267">
        <f>SUMIFS('2D_LOG'!V3:V900,'2D_LOG'!G3:G900,"RSBU",'2D_LOG'!F3:F900,"PDQC")</f>
        <v>0</v>
      </c>
      <c r="AL73" s="267">
        <f>SUMIFS('2D_LOG'!W3:W900,'2D_LOG'!G3:G900,"RSBU",'2D_LOG'!F3:F900,"PDQC")</f>
        <v>0</v>
      </c>
      <c r="AM73" s="267">
        <f>SUMIFS('2D_LOG'!X3:X900,'2D_LOG'!G3:G900,"RSBU",'2D_LOG'!F3:F900,"PDQC")</f>
        <v>0</v>
      </c>
      <c r="AN73" s="267">
        <f>SUMIFS('2D_LOG'!Y3:Y900,'2D_LOG'!G3:G900,"RSBU",'2D_LOG'!F3:F900,"PDQC")</f>
        <v>0</v>
      </c>
      <c r="AO73" s="267">
        <f>SUMIFS('2D_LOG'!Z3:Z900,'2D_LOG'!G3:G900,"RSBU",'2D_LOG'!F3:F900,"PDQC")</f>
        <v>0</v>
      </c>
      <c r="AP73" s="267">
        <f>SUMIFS('2D_LOG'!AA3:AA900,'2D_LOG'!G3:G900,"RSBU",'2D_LOG'!F3:F900,"PDQC")</f>
        <v>0</v>
      </c>
      <c r="AQ73" s="267">
        <f>SUMIFS('2D_LOG'!AB3:AB900,'2D_LOG'!G3:G900,"RSBU",'2D_LOG'!F3:F900,"PDQC")</f>
        <v>0</v>
      </c>
      <c r="AR73" s="267">
        <f>SUMIFS('2D_LOG'!AC3:AC900,'2D_LOG'!G3:G900,"RSBU",'2D_LOG'!F3:F900,"PDQC")</f>
        <v>0</v>
      </c>
      <c r="AS73" s="267">
        <f>SUMIFS('2D_LOG'!AD3:AD900,'2D_LOG'!G3:G900,"RSBU",'2D_LOG'!F3:F900,"PDQC")</f>
        <v>0</v>
      </c>
      <c r="AT73" s="267">
        <f>SUMIFS('2D_LOG'!AE3:AE900,'2D_LOG'!G3:G900,"RSBU",'2D_LOG'!F3:F900,"PDQC")</f>
        <v>0</v>
      </c>
      <c r="AU73" s="267">
        <f>SUMIFS('2D_LOG'!AF3:AF900,'2D_LOG'!G3:G900,"RSBU",'2D_LOG'!F3:F900,"PDQC")</f>
        <v>0</v>
      </c>
      <c r="AV73" s="267">
        <f>SUMIFS('2D_LOG'!AG3:AG900,'2D_LOG'!G3:G900,"RSBU",'2D_LOG'!F3:F900,"PDQC")</f>
        <v>0</v>
      </c>
      <c r="AW73" s="267">
        <f>SUMIFS('2D_LOG'!AH3:AH900,'2D_LOG'!G3:G900,"RSBU",'2D_LOG'!F3:F900,"PDQC")</f>
        <v>0</v>
      </c>
      <c r="AX73" s="267">
        <f>SUMIFS('2D_LOG'!AI3:AI900,'2D_LOG'!G3:G900,"RSBU",'2D_LOG'!F3:F900,"PDQC")</f>
        <v>0</v>
      </c>
      <c r="AY73" s="267">
        <f>SUMIFS('2D_LOG'!AJ3:AJ900,'2D_LOG'!G3:G900,"RSBU",'2D_LOG'!F3:F900,"PDQC")</f>
        <v>0</v>
      </c>
      <c r="AZ73" s="267">
        <f>SUMIFS('2D_LOG'!AK3:AK900,'2D_LOG'!G3:G900,"RSBU",'2D_LOG'!F3:F900,"PDQC")</f>
        <v>0</v>
      </c>
      <c r="BA73" s="267">
        <f>SUMIFS('2D_LOG'!AL3:AL900,'2D_LOG'!G3:G900,"RSBU",'2D_LOG'!F3:F900,"PDQC")</f>
        <v>0</v>
      </c>
      <c r="BB73" s="267">
        <f>SUMIFS('2D_LOG'!AM3:AM900,'2D_LOG'!G3:G900,"RSBU",'2D_LOG'!F3:F900,"PDQC")</f>
        <v>0</v>
      </c>
      <c r="BC73" s="267">
        <f>SUMIFS('2D_LOG'!AN3:AN900,'2D_LOG'!G3:G900,"RSBU",'2D_LOG'!F3:F900,"PDQC")</f>
        <v>0</v>
      </c>
      <c r="BD73" s="267">
        <f>SUMIFS('2D_LOG'!AO3:AO900,'2D_LOG'!G3:G900,"RSBU",'2D_LOG'!F3:F900,"PDQC")</f>
        <v>0</v>
      </c>
      <c r="BE73" s="267">
        <f>SUMIFS('2D_LOG'!AP3:AP900,'2D_LOG'!G3:G900,"RSBU",'2D_LOG'!F3:F900,"PDQC")</f>
        <v>0</v>
      </c>
      <c r="BF73" s="267">
        <f>SUMIFS('2D_LOG'!AQ3:AQ900,'2D_LOG'!G3:G900,"RSBU",'2D_LOG'!F3:F900,"PDQC")</f>
        <v>0</v>
      </c>
      <c r="BG73" s="267">
        <f>SUMIFS('2D_LOG'!AR3:AR900,'2D_LOG'!G3:G900,"RSBU",'2D_LOG'!F3:F900,"PDQC")</f>
        <v>0</v>
      </c>
      <c r="BH73" s="267">
        <f>SUMIFS('2D_LOG'!AS3:AS900,'2D_LOG'!G3:G900,"RSBU",'2D_LOG'!F3:F900,"PDQC")</f>
        <v>0</v>
      </c>
      <c r="BI73" s="267">
        <f>SUMIFS('2D_LOG'!AT3:AT900,'2D_LOG'!G3:G900,"RSBU",'2D_LOG'!F3:F900,"PDQC")</f>
        <v>0</v>
      </c>
      <c r="BJ73" s="267">
        <f>SUMIFS('2D_LOG'!AU3:AU900,'2D_LOG'!G3:G900,"RSBU",'2D_LOG'!F3:F900,"PDQC")</f>
        <v>0</v>
      </c>
      <c r="BK73" s="267">
        <f>SUMIFS('2D_LOG'!AV3:AV900,'2D_LOG'!G3:G900,"RSBU",'2D_LOG'!F3:F900,"PDQC")</f>
        <v>0</v>
      </c>
      <c r="BL73" s="267">
        <f>SUMIFS('2D_LOG'!AW3:AW900,'2D_LOG'!G3:G900,"RSBU",'2D_LOG'!F3:F900,"PDQC")</f>
        <v>0</v>
      </c>
      <c r="BM73" s="267">
        <f>SUMIFS('2D_LOG'!AX3:AX900,'2D_LOG'!G3:G900,"RSBU",'2D_LOG'!F3:F900,"PDQC")</f>
        <v>0</v>
      </c>
      <c r="BN73" s="267">
        <f>SUMIFS('2D_LOG'!AY3:AY900,'2D_LOG'!G3:G900,"RSBU",'2D_LOG'!F3:F900,"PDQC")</f>
        <v>0</v>
      </c>
      <c r="BO73" s="267">
        <f>SUMIFS('2D_LOG'!AZ3:AZ900,'2D_LOG'!G3:G900,"RSBU",'2D_LOG'!F3:F900,"PDQC")</f>
        <v>0</v>
      </c>
      <c r="BP73" s="267">
        <f>SUMIFS('2D_LOG'!BA3:BA900,'2D_LOG'!G3:G900,"RSBU",'2D_LOG'!F3:F900,"PDQC")</f>
        <v>0</v>
      </c>
      <c r="BQ73" s="267">
        <f>SUMIFS('2D_LOG'!BB3:BB900,'2D_LOG'!G3:G900,"RSBU",'2D_LOG'!F3:F900,"PDQC")</f>
        <v>0</v>
      </c>
      <c r="BR73" s="267"/>
      <c r="BS73" s="267">
        <f>SUMIFS('2D_LOG'!BD33:BD900,'2D_LOG'!G33:G900,"RSBU",'2D_LOG'!F33:F900,"PDQC")</f>
        <v>0</v>
      </c>
      <c r="BT73" s="267">
        <f>SUMIFS('2D_LOG'!BE34:BE900,'2D_LOG'!G34:G900,"RSBU",'2D_LOG'!F34:F900,"PDQC")</f>
        <v>0</v>
      </c>
      <c r="BU73" s="267">
        <f>SUMIFS('2D_LOG'!BF34:BF900,'2D_LOG'!G34:G900,"RSBU",'2D_LOG'!F34:F900,"PDQC")</f>
        <v>0</v>
      </c>
      <c r="BV73" s="287">
        <f>'quality analyst analysis'!S3</f>
        <v>0</v>
      </c>
      <c r="BW73" s="287">
        <f>'quality analyst analysis'!T6</f>
        <v>0</v>
      </c>
      <c r="BX73" s="267">
        <f>'quality analyst analysis'!V6</f>
        <v>0</v>
      </c>
      <c r="BY73" s="267">
        <f>'quality analyst analysis'!X6</f>
        <v>0</v>
      </c>
      <c r="CI73" s="23"/>
      <c r="CJ73" s="23">
        <f>QC_Status!F58</f>
        <v>0</v>
      </c>
    </row>
    <row r="74" spans="1:88" x14ac:dyDescent="0.2">
      <c r="K74" s="276"/>
      <c r="L74" s="267" t="s">
        <v>163</v>
      </c>
      <c r="M74" s="267" t="str">
        <f>'quality analyst analysis'!BS66</f>
        <v xml:space="preserve"> </v>
      </c>
      <c r="N74" s="267">
        <f>IF(M74="Not Achieved",20%,IF(M74="Achieved",30%,0))</f>
        <v>0</v>
      </c>
      <c r="O74" s="279">
        <f>IF(AND(N73=0,N74=0),"0"%,IF(AND(M74=" ",N73&gt;0),"30"%,IF(M74="Achieved","30"%,IF(M74="Not Achieved","20"%))))</f>
        <v>0</v>
      </c>
      <c r="P74" s="283" t="str">
        <f>IF('quality analyst analysis'!AU56='quality analyst analysis'!AV56,"Achieved",IF('quality analyst analysis'!AW56&lt;=20%,"Achieved",IF('quality analyst analysis'!AW56&gt;20%,"Not Achieved")))</f>
        <v>Achieved</v>
      </c>
      <c r="Q74" s="267" t="str">
        <f>IF('quality analyst analysis'!AS56=0,"Not Attempted"," ")</f>
        <v>Not Attempted</v>
      </c>
      <c r="R74" s="267" t="str">
        <f>IF('quality analyst analysis'!BG56='quality analyst analysis'!BH56,"Achieved",IF('quality analyst analysis'!BI56&lt;=20%,"Achieved",IF('quality analyst analysis'!BI56&gt;20%,"Not Achieved")))</f>
        <v>Achieved</v>
      </c>
      <c r="S74" s="284" t="str">
        <f>IF('quality analyst analysis'!BE56=0,"Not attempted"," ")</f>
        <v>Not attempted</v>
      </c>
      <c r="CI74" s="23"/>
      <c r="CJ74" s="23">
        <f>QC_Status!F59</f>
        <v>0</v>
      </c>
    </row>
    <row r="75" spans="1:88" x14ac:dyDescent="0.2">
      <c r="K75" s="276"/>
      <c r="N75" s="267">
        <f>SUM(N72:N74)</f>
        <v>0.4</v>
      </c>
      <c r="O75" s="279">
        <f>SUM(O72:O74)</f>
        <v>0</v>
      </c>
      <c r="P75" s="283" t="str">
        <f>IF('quality analyst analysis'!AU57='quality analyst analysis'!AV57,"Achieved",IF('quality analyst analysis'!AW57&lt;=20%,"Achieved",IF('quality analyst analysis'!AW57&gt;20%,"Not Achieved")))</f>
        <v>Achieved</v>
      </c>
      <c r="Q75" s="267" t="str">
        <f>IF('quality analyst analysis'!AS57=0,"Not Attempted"," ")</f>
        <v>Not Attempted</v>
      </c>
      <c r="R75" s="267" t="str">
        <f>IF('quality analyst analysis'!BG57='quality analyst analysis'!BH57,"Achieved",IF('quality analyst analysis'!BI57&lt;=20%,"Achieved",IF('quality analyst analysis'!BI57&gt;20%,"Not Achieved")))</f>
        <v>Achieved</v>
      </c>
      <c r="S75" s="284" t="str">
        <f>IF('quality analyst analysis'!BE57=0,"Not attempted"," ")</f>
        <v>Not attempted</v>
      </c>
      <c r="CI75" s="23"/>
      <c r="CJ75" s="23" t="str">
        <f>QC_Status!F60</f>
        <v>ANPG</v>
      </c>
    </row>
    <row r="76" spans="1:88" x14ac:dyDescent="0.2">
      <c r="A76" s="472"/>
      <c r="B76" s="472"/>
      <c r="C76" s="472"/>
      <c r="D76" s="472"/>
      <c r="E76" s="472"/>
      <c r="F76" s="472"/>
      <c r="G76" s="472"/>
      <c r="H76" s="472"/>
      <c r="I76" s="472"/>
      <c r="K76" s="276"/>
      <c r="O76" s="279"/>
      <c r="P76" s="283" t="str">
        <f>IF('quality analyst analysis'!AU58='quality analyst analysis'!AV58,"Achieved",IF('quality analyst analysis'!AW58&lt;=20%,"Achieved",IF('quality analyst analysis'!AW58&gt;20%,"Not Achieved")))</f>
        <v>Achieved</v>
      </c>
      <c r="Q76" s="267" t="str">
        <f>IF('quality analyst analysis'!AS58=0,"Not Attempted"," ")</f>
        <v>Not Attempted</v>
      </c>
      <c r="R76" s="267" t="str">
        <f>IF('quality analyst analysis'!BG58='quality analyst analysis'!BH58,"Achieved",IF('quality analyst analysis'!BI58&lt;=20%,"Achieved",IF('quality analyst analysis'!BI58&gt;20%,"Not Achieved")))</f>
        <v>Achieved</v>
      </c>
      <c r="S76" s="284" t="str">
        <f>IF('quality analyst analysis'!BE58=0,"Not attempted"," ")</f>
        <v>Not attempted</v>
      </c>
      <c r="CI76" s="23"/>
      <c r="CJ76" s="23" t="str">
        <f>QC_Status!F61</f>
        <v>ANPG</v>
      </c>
    </row>
    <row r="77" spans="1:88" x14ac:dyDescent="0.2">
      <c r="A77" s="472"/>
      <c r="B77" s="472"/>
      <c r="C77" s="472"/>
      <c r="D77" s="472"/>
      <c r="E77" s="472"/>
      <c r="F77" s="472"/>
      <c r="G77" s="472"/>
      <c r="H77" s="472"/>
      <c r="I77" s="472"/>
      <c r="K77" s="276"/>
      <c r="O77" s="279"/>
      <c r="P77" s="283" t="str">
        <f>IF('quality analyst analysis'!AU59='quality analyst analysis'!AV59,"Achieved",IF('quality analyst analysis'!AW59&lt;=20%,"Achieved",IF('quality analyst analysis'!AW59&gt;20%,"Not Achieved")))</f>
        <v>Achieved</v>
      </c>
      <c r="Q77" s="267" t="str">
        <f>IF('quality analyst analysis'!AS59=0,"Not Attempted"," ")</f>
        <v>Not Attempted</v>
      </c>
      <c r="R77" s="267" t="str">
        <f>IF('quality analyst analysis'!BG59='quality analyst analysis'!BH59,"Achieved",IF('quality analyst analysis'!BI59&lt;=20%,"Achieved",IF('quality analyst analysis'!BI59&gt;20%,"Not Achieved")))</f>
        <v>Achieved</v>
      </c>
      <c r="S77" s="284" t="str">
        <f>IF('quality analyst analysis'!BE59=0,"Not attempted"," ")</f>
        <v>Not attempted</v>
      </c>
      <c r="CI77" s="23"/>
      <c r="CJ77" s="23">
        <f>QC_Status!F62</f>
        <v>0</v>
      </c>
    </row>
    <row r="78" spans="1:88" x14ac:dyDescent="0.2">
      <c r="A78" s="472"/>
      <c r="B78" s="472"/>
      <c r="C78" s="472"/>
      <c r="D78" s="472"/>
      <c r="E78" s="472"/>
      <c r="F78" s="472"/>
      <c r="G78" s="472"/>
      <c r="H78" s="472"/>
      <c r="I78" s="472"/>
      <c r="K78" s="276"/>
      <c r="O78" s="279"/>
      <c r="P78" s="283" t="str">
        <f>IF('quality analyst analysis'!AU60='quality analyst analysis'!AV60,"Achieved",IF('quality analyst analysis'!AW60&lt;=20%,"Achieved",IF('quality analyst analysis'!AW60&gt;20%,"Not Achieved")))</f>
        <v>Achieved</v>
      </c>
      <c r="Q78" s="267" t="str">
        <f>IF('quality analyst analysis'!AS60=0,"Not Attempted"," ")</f>
        <v>Not Attempted</v>
      </c>
      <c r="R78" s="267" t="str">
        <f>IF('quality analyst analysis'!BG60='quality analyst analysis'!BH60,"Achieved",IF('quality analyst analysis'!BI60&lt;=20%,"Achieved",IF('quality analyst analysis'!BI60&gt;20%,"Not Achieved")))</f>
        <v>Achieved</v>
      </c>
      <c r="S78" s="284" t="str">
        <f>IF('quality analyst analysis'!BE60=0,"Not attempted"," ")</f>
        <v>Not attempted</v>
      </c>
      <c r="CI78" s="23"/>
      <c r="CJ78" s="23" t="str">
        <f>QC_Status!F63</f>
        <v>SVYM</v>
      </c>
    </row>
    <row r="79" spans="1:88" x14ac:dyDescent="0.2">
      <c r="A79" s="472"/>
      <c r="B79" s="472"/>
      <c r="C79" s="472"/>
      <c r="D79" s="472"/>
      <c r="E79" s="472"/>
      <c r="F79" s="472"/>
      <c r="G79" s="472"/>
      <c r="H79" s="472"/>
      <c r="I79" s="472"/>
      <c r="K79" s="276"/>
      <c r="O79" s="279"/>
      <c r="P79" s="283" t="str">
        <f>IF('quality analyst analysis'!AU61='quality analyst analysis'!AV61,"Achieved",IF('quality analyst analysis'!AW61&lt;=20%,"Achieved",IF('quality analyst analysis'!AW61&gt;20%,"Not Achieved")))</f>
        <v>Achieved</v>
      </c>
      <c r="Q79" s="267" t="str">
        <f>IF('quality analyst analysis'!AS61=0,"Not Attempted"," ")</f>
        <v>Not Attempted</v>
      </c>
      <c r="R79" s="267" t="str">
        <f>IF('quality analyst analysis'!BG61='quality analyst analysis'!BH61,"Achieved",IF('quality analyst analysis'!BI61&lt;=20%,"Achieved",IF('quality analyst analysis'!BI61&gt;20%,"Not Achieved")))</f>
        <v>Achieved</v>
      </c>
      <c r="S79" s="284" t="str">
        <f>IF('quality analyst analysis'!BE61=0,"Not attempted"," ")</f>
        <v>Not attempted</v>
      </c>
      <c r="CI79" s="23"/>
      <c r="CJ79" s="23">
        <f>QC_Status!F64</f>
        <v>0</v>
      </c>
    </row>
    <row r="80" spans="1:88" x14ac:dyDescent="0.2">
      <c r="K80" s="276"/>
      <c r="O80" s="279"/>
      <c r="P80" s="283" t="str">
        <f>IF('quality analyst analysis'!AU62='quality analyst analysis'!AV62,"Achieved",IF('quality analyst analysis'!AW62&lt;=20%,"Achieved",IF('quality analyst analysis'!AW62&gt;20%,"Not Achieved")))</f>
        <v>Achieved</v>
      </c>
      <c r="Q80" s="267" t="str">
        <f>IF('quality analyst analysis'!AS62=0,"Not Attempted"," ")</f>
        <v>Not Attempted</v>
      </c>
      <c r="R80" s="267" t="str">
        <f>IF('quality analyst analysis'!BG62='quality analyst analysis'!BH62,"Achieved",IF('quality analyst analysis'!BI62&lt;=20%,"Achieved",IF('quality analyst analysis'!BI62&gt;20%,"Not Achieved")))</f>
        <v>Achieved</v>
      </c>
      <c r="S80" s="284" t="str">
        <f>IF('quality analyst analysis'!BE62=0,"Not attempted"," ")</f>
        <v>Not attempted</v>
      </c>
      <c r="CI80" s="23"/>
      <c r="CJ80" s="23" t="str">
        <f>QC_Status!F65</f>
        <v>ACRS</v>
      </c>
    </row>
    <row r="81" spans="1:88" x14ac:dyDescent="0.2">
      <c r="K81" s="276"/>
      <c r="O81" s="279"/>
      <c r="P81" s="283" t="str">
        <f>IF('quality analyst analysis'!AU63='quality analyst analysis'!AV63,"Achieved",IF('quality analyst analysis'!AW63&lt;=20%,"Achieved",IF('quality analyst analysis'!AW63&gt;20%,"Not Achieved")))</f>
        <v>Achieved</v>
      </c>
      <c r="Q81" s="267" t="str">
        <f>IF('quality analyst analysis'!AS63=0,"Not Attempted"," ")</f>
        <v>Not Attempted</v>
      </c>
      <c r="R81" s="267" t="str">
        <f>IF('quality analyst analysis'!BG63='quality analyst analysis'!BH63,"Achieved",IF('quality analyst analysis'!BI63&lt;=20%,"Achieved",IF('quality analyst analysis'!BI63&gt;20%,"Not Achieved")))</f>
        <v>Achieved</v>
      </c>
      <c r="S81" s="284" t="str">
        <f>IF('quality analyst analysis'!BE63=0,"Not attempted"," ")</f>
        <v>Not attempted</v>
      </c>
      <c r="CI81" s="23"/>
      <c r="CJ81" s="23">
        <f>QC_Status!F66</f>
        <v>0</v>
      </c>
    </row>
    <row r="82" spans="1:88" x14ac:dyDescent="0.2">
      <c r="K82" s="276"/>
      <c r="O82" s="279"/>
      <c r="P82" s="283" t="str">
        <f>IF('quality analyst analysis'!AU64='quality analyst analysis'!AV64,"Achieved",IF('quality analyst analysis'!AW64&lt;=20%,"Achieved",IF('quality analyst analysis'!AW64&gt;20%,"Not Achieved")))</f>
        <v>Achieved</v>
      </c>
      <c r="Q82" s="267" t="str">
        <f>IF('quality analyst analysis'!AS64=0,"Not Attempted"," ")</f>
        <v>Not Attempted</v>
      </c>
      <c r="R82" s="267" t="str">
        <f>IF('quality analyst analysis'!BG64='quality analyst analysis'!BH64,"Achieved",IF('quality analyst analysis'!BI64&lt;=20%,"Achieved",IF('quality analyst analysis'!BI64&gt;20%,"Not Achieved")))</f>
        <v>Achieved</v>
      </c>
      <c r="S82" s="284" t="str">
        <f>IF('quality analyst analysis'!BE64=0,"Not attempted"," ")</f>
        <v>Not attempted</v>
      </c>
      <c r="CI82" s="23"/>
      <c r="CJ82" s="23">
        <f>QC_Status!F67</f>
        <v>0</v>
      </c>
    </row>
    <row r="83" spans="1:88" ht="12" thickBot="1" x14ac:dyDescent="0.25">
      <c r="K83" s="277"/>
      <c r="L83" s="278"/>
      <c r="M83" s="278"/>
      <c r="N83" s="278"/>
      <c r="O83" s="303"/>
      <c r="P83" s="482" t="str">
        <f>IF('quality analyst analysis'!AU65='quality analyst analysis'!AV65,"Achieved",IF('quality analyst analysis'!AW65&lt;=20%,"Achieved",IF('quality analyst analysis'!AW65&gt;20%,"Not Achieved")))</f>
        <v>Achieved</v>
      </c>
      <c r="Q83" s="483" t="str">
        <f>IF('quality analyst analysis'!AS65=0,"Not Attempted"," ")</f>
        <v>Not Attempted</v>
      </c>
      <c r="R83" s="483" t="str">
        <f>IF('quality analyst analysis'!BG65='quality analyst analysis'!BH65,"Achieved",IF('quality analyst analysis'!BI65&lt;=20%,"Achieved",IF('quality analyst analysis'!BI65&gt;20%,"Not Achieved")))</f>
        <v>Achieved</v>
      </c>
      <c r="S83" s="285" t="str">
        <f>IF('quality analyst analysis'!BE65=0,"Not attempted"," ")</f>
        <v>Not attempted</v>
      </c>
      <c r="CI83" s="23"/>
      <c r="CJ83" s="23">
        <f>QC_Status!F68</f>
        <v>0</v>
      </c>
    </row>
    <row r="84" spans="1:88" ht="12" thickBot="1" x14ac:dyDescent="0.25">
      <c r="O84" s="22"/>
      <c r="P84" s="22"/>
      <c r="CI84" s="23"/>
      <c r="CJ84" s="23" t="str">
        <f>QC_Status!F69</f>
        <v>ACRS</v>
      </c>
    </row>
    <row r="85" spans="1:88" ht="89.25" customHeight="1" thickTop="1" x14ac:dyDescent="0.2">
      <c r="K85" s="273"/>
      <c r="L85" s="274"/>
      <c r="M85" s="274"/>
      <c r="N85" s="274"/>
      <c r="O85" s="304"/>
      <c r="P85" s="280" t="s">
        <v>4</v>
      </c>
      <c r="Q85" s="281" t="s">
        <v>164</v>
      </c>
      <c r="R85" s="281" t="s">
        <v>5</v>
      </c>
      <c r="S85" s="282" t="s">
        <v>165</v>
      </c>
      <c r="U85" s="149" t="s">
        <v>173</v>
      </c>
      <c r="V85" s="148" t="s">
        <v>77</v>
      </c>
      <c r="W85" s="149" t="s">
        <v>170</v>
      </c>
      <c r="X85" s="373" t="s">
        <v>187</v>
      </c>
      <c r="Y85" s="373" t="s">
        <v>188</v>
      </c>
      <c r="Z85" s="373" t="s">
        <v>189</v>
      </c>
      <c r="AA85" s="373" t="s">
        <v>190</v>
      </c>
      <c r="AB85" s="373" t="s">
        <v>191</v>
      </c>
      <c r="AC85" s="373" t="s">
        <v>192</v>
      </c>
      <c r="AD85" s="373" t="s">
        <v>193</v>
      </c>
      <c r="AE85" s="373" t="s">
        <v>194</v>
      </c>
      <c r="AF85" s="373" t="s">
        <v>195</v>
      </c>
      <c r="AG85" s="373" t="s">
        <v>196</v>
      </c>
      <c r="AH85" s="373" t="s">
        <v>197</v>
      </c>
      <c r="AI85" s="373" t="s">
        <v>198</v>
      </c>
      <c r="AJ85" s="373" t="s">
        <v>199</v>
      </c>
      <c r="AK85" s="373" t="s">
        <v>200</v>
      </c>
      <c r="AL85" s="373" t="s">
        <v>201</v>
      </c>
      <c r="AM85" s="373" t="s">
        <v>202</v>
      </c>
      <c r="AN85" s="373" t="s">
        <v>203</v>
      </c>
      <c r="AO85" s="373" t="s">
        <v>204</v>
      </c>
      <c r="AP85" s="373" t="s">
        <v>205</v>
      </c>
      <c r="AQ85" s="373" t="s">
        <v>206</v>
      </c>
      <c r="AR85" s="373" t="s">
        <v>207</v>
      </c>
      <c r="AS85" s="373" t="s">
        <v>208</v>
      </c>
      <c r="AT85" s="373" t="s">
        <v>209</v>
      </c>
      <c r="AU85" s="374" t="s">
        <v>210</v>
      </c>
      <c r="AV85" s="374" t="s">
        <v>211</v>
      </c>
      <c r="AW85" s="374" t="s">
        <v>212</v>
      </c>
      <c r="AX85" s="374" t="s">
        <v>213</v>
      </c>
      <c r="AY85" s="374" t="s">
        <v>214</v>
      </c>
      <c r="AZ85" s="374" t="s">
        <v>215</v>
      </c>
      <c r="BA85" s="374" t="s">
        <v>216</v>
      </c>
      <c r="BB85" s="374" t="s">
        <v>217</v>
      </c>
      <c r="BC85" s="374" t="s">
        <v>218</v>
      </c>
      <c r="BD85" s="374" t="s">
        <v>219</v>
      </c>
      <c r="BE85" s="374" t="s">
        <v>220</v>
      </c>
      <c r="BF85" s="374" t="s">
        <v>221</v>
      </c>
      <c r="BG85" s="374" t="s">
        <v>222</v>
      </c>
      <c r="BH85" s="374" t="s">
        <v>223</v>
      </c>
      <c r="BI85" s="374" t="s">
        <v>224</v>
      </c>
      <c r="BJ85" s="374" t="s">
        <v>225</v>
      </c>
      <c r="BK85" s="374" t="s">
        <v>226</v>
      </c>
      <c r="BL85" s="374" t="s">
        <v>227</v>
      </c>
      <c r="BM85" s="374" t="s">
        <v>228</v>
      </c>
      <c r="BN85" s="374" t="s">
        <v>229</v>
      </c>
      <c r="BO85" s="374" t="s">
        <v>230</v>
      </c>
      <c r="BP85" s="374" t="s">
        <v>231</v>
      </c>
      <c r="BQ85" s="374" t="s">
        <v>232</v>
      </c>
      <c r="BR85" s="187" t="s">
        <v>6</v>
      </c>
      <c r="BS85" s="188" t="s">
        <v>92</v>
      </c>
      <c r="BT85" s="185" t="s">
        <v>148</v>
      </c>
      <c r="BU85" s="186" t="s">
        <v>146</v>
      </c>
      <c r="BV85" s="186" t="s">
        <v>166</v>
      </c>
      <c r="BW85" s="185" t="s">
        <v>167</v>
      </c>
      <c r="BX85" s="186" t="s">
        <v>168</v>
      </c>
      <c r="BY85" s="185" t="s">
        <v>169</v>
      </c>
      <c r="CI85" s="23"/>
      <c r="CJ85" s="23" t="str">
        <f>QC_Status!F70</f>
        <v>ASNV</v>
      </c>
    </row>
    <row r="86" spans="1:88" x14ac:dyDescent="0.2">
      <c r="K86" s="276" t="str">
        <f>G6</f>
        <v>VNMR</v>
      </c>
      <c r="L86" s="267" t="s">
        <v>161</v>
      </c>
      <c r="M86" s="268">
        <f>'quality analyst analysis'!BQ83</f>
        <v>0</v>
      </c>
      <c r="N86" s="267">
        <f>IF(M86&gt;0,0.1,0.4)</f>
        <v>0.4</v>
      </c>
      <c r="O86" s="279" t="str">
        <f>IF(M86&gt;0,"10%",IF(AND(N87=0,N88=0)," ",IF(OR(N87&gt;0,N88&gt;0),N86)))</f>
        <v xml:space="preserve"> </v>
      </c>
      <c r="P86" s="283" t="str">
        <f>IF('quality analyst analysis'!AU71='quality analyst analysis'!AV71,"Achieved",IF('quality analyst analysis'!AW71&lt;=20%,"Achieved",IF('quality analyst analysis'!AW71&gt;20%,"Not Achieved")))</f>
        <v>Achieved</v>
      </c>
      <c r="Q86" s="267" t="str">
        <f>IF('quality analyst analysis'!AS71=0,"Not Attempted"," ")</f>
        <v>Not Attempted</v>
      </c>
      <c r="R86" s="267" t="str">
        <f>IF('quality analyst analysis'!BG71='quality analyst analysis'!BH71,"Achieved",IF('quality analyst analysis'!BI71&lt;=20%,"Achieved",IF('quality analyst analysis'!BI71&gt;20%,"Not Achieved")))</f>
        <v>Achieved</v>
      </c>
      <c r="S86" s="284" t="str">
        <f>IF('quality analyst analysis'!BE71=0,"Not attempted"," ")</f>
        <v>Not attempted</v>
      </c>
      <c r="U86" s="267" t="str">
        <f>K86</f>
        <v>VNMR</v>
      </c>
      <c r="V86" s="267" t="s">
        <v>4</v>
      </c>
      <c r="W86" s="267">
        <f>'quality analyst analysis'!E7</f>
        <v>0</v>
      </c>
      <c r="X86" s="267">
        <f>SUMIFS('2D_LOG'!I3:I909,'2D_LOG'!G3:G909,"TJYS",'2D_LOG'!F3:F909,"PQC")</f>
        <v>0</v>
      </c>
      <c r="Y86" s="267">
        <f>SUMIFS('2D_LOG'!J3:J909,'2D_LOG'!G3:G909,"TJYS",'2D_LOG'!F3:F909,"PQC")</f>
        <v>0</v>
      </c>
      <c r="Z86" s="267">
        <f>SUMIFS('2D_LOG'!K3:K909,'2D_LOG'!G3:G909,"TJYS",'2D_LOG'!F3:F909,"PQC")</f>
        <v>0</v>
      </c>
      <c r="AA86" s="267">
        <f>SUMIFS('2D_LOG'!L3:L909,'2D_LOG'!G3:G909,"TJYS",'2D_LOG'!F3:F909,"PQC")</f>
        <v>0</v>
      </c>
      <c r="AB86" s="267">
        <f>SUMIFS('2D_LOG'!M3:M909,'2D_LOG'!G3:G909,"TJYS",'2D_LOG'!F3:F909,"PQC")</f>
        <v>0</v>
      </c>
      <c r="AC86" s="267">
        <f>SUMIFS('2D_LOG'!N3:N909,'2D_LOG'!G3:G909,"TJYS",'2D_LOG'!F3:F909,"PQC")</f>
        <v>0</v>
      </c>
      <c r="AD86" s="267">
        <f>SUMIFS('2D_LOG'!O3:O909,'2D_LOG'!G3:G909,"TJYS",'2D_LOG'!F3:F909,"PQC")</f>
        <v>0</v>
      </c>
      <c r="AE86" s="267">
        <f>SUMIFS('2D_LOG'!P3:P909,'2D_LOG'!G3:G909,"TJYS",'2D_LOG'!F3:F909,"PQC")</f>
        <v>0</v>
      </c>
      <c r="AF86" s="267">
        <f>SUMIFS('2D_LOG'!Q3:Q909,'2D_LOG'!G3:G909,"TJYS",'2D_LOG'!F3:F909,"PQC")</f>
        <v>0</v>
      </c>
      <c r="AG86" s="267">
        <f>SUMIFS('2D_LOG'!R3:R909,'2D_LOG'!G3:G909,"TJYS",'2D_LOG'!F3:F909,"PQC")</f>
        <v>0</v>
      </c>
      <c r="AH86" s="267">
        <f>SUMIFS('2D_LOG'!S3:S909,'2D_LOG'!G3:G909,"TJYS",'2D_LOG'!F3:F909,"PQC")</f>
        <v>0</v>
      </c>
      <c r="AI86" s="267">
        <f>SUMIFS('2D_LOG'!T3:T909,'2D_LOG'!G3:G909,"TJYS",'2D_LOG'!F3:F909,"PQC")</f>
        <v>0</v>
      </c>
      <c r="AJ86" s="267">
        <f>SUMIFS('2D_LOG'!U3:U909,'2D_LOG'!G3:G909,"TJYS",'2D_LOG'!F3:F909,"PQC")</f>
        <v>0</v>
      </c>
      <c r="AK86" s="267">
        <f>SUMIFS('2D_LOG'!V3:V909,'2D_LOG'!G3:G909,"TJYS",'2D_LOG'!F3:F909,"PQC")</f>
        <v>0</v>
      </c>
      <c r="AL86" s="267">
        <f>SUMIFS('2D_LOG'!W3:W909,'2D_LOG'!G3:G909,"TJYS",'2D_LOG'!F3:F909,"PQC")</f>
        <v>0</v>
      </c>
      <c r="AM86" s="267">
        <f>SUMIFS('2D_LOG'!X3:X909,'2D_LOG'!G3:G909,"TJYS",'2D_LOG'!F3:F909,"PQC")</f>
        <v>0</v>
      </c>
      <c r="AN86" s="267">
        <f>SUMIFS('2D_LOG'!Y3:Y909,'2D_LOG'!G3:G909,"TJYS",'2D_LOG'!F3:F909,"PQC")</f>
        <v>0</v>
      </c>
      <c r="AO86" s="267">
        <f>SUMIFS('2D_LOG'!Z3:Z909,'2D_LOG'!G3:G909,"TJYS",'2D_LOG'!F3:F909,"PQC")</f>
        <v>0</v>
      </c>
      <c r="AP86" s="267">
        <f>SUMIFS('2D_LOG'!AA3:AA909,'2D_LOG'!G3:G909,"TJYS",'2D_LOG'!F3:F909,"PQC")</f>
        <v>0</v>
      </c>
      <c r="AQ86" s="267">
        <f>SUMIFS('2D_LOG'!AB3:AB909,'2D_LOG'!G3:G909,"TJYS",'2D_LOG'!F3:F909,"PQC")</f>
        <v>0</v>
      </c>
      <c r="AR86" s="267">
        <f>SUMIFS('2D_LOG'!AC3:AC909,'2D_LOG'!G3:G909,"TJYS",'2D_LOG'!F3:F909,"PQC")</f>
        <v>0</v>
      </c>
      <c r="AS86" s="267">
        <f>SUMIFS('2D_LOG'!AD3:AD909,'2D_LOG'!G3:G909,"TJYS",'2D_LOG'!F3:F909,"PQC")</f>
        <v>0</v>
      </c>
      <c r="AT86" s="267">
        <f>SUMIFS('2D_LOG'!AE3:AE909,'2D_LOG'!G3:G909,"TJYS",'2D_LOG'!F3:F909,"PQC")</f>
        <v>0</v>
      </c>
      <c r="AU86" s="267">
        <f>SUMIFS('2D_LOG'!AF3:AF909,'2D_LOG'!G3:G909,"TJYS",'2D_LOG'!F3:F909,"PQC")</f>
        <v>0</v>
      </c>
      <c r="AV86" s="267">
        <f>SUMIFS('2D_LOG'!AG3:AG909,'2D_LOG'!G3:G909,"TJYS",'2D_LOG'!F3:F909,"PQC")</f>
        <v>0</v>
      </c>
      <c r="AW86" s="267">
        <f>SUMIFS('2D_LOG'!AH3:AH909,'2D_LOG'!G3:G909,"TJYS",'2D_LOG'!F3:F909,"PQC")</f>
        <v>0</v>
      </c>
      <c r="AX86" s="267">
        <f>SUMIFS('2D_LOG'!AI3:AI909,'2D_LOG'!G3:G909,"TJYS",'2D_LOG'!F3:F909,"PQC")</f>
        <v>0</v>
      </c>
      <c r="AY86" s="267">
        <f>SUMIFS('2D_LOG'!AJ3:AJ909,'2D_LOG'!G3:G909,"TJYS",'2D_LOG'!F3:F909,"PQC")</f>
        <v>0</v>
      </c>
      <c r="AZ86" s="267">
        <f>SUMIFS('2D_LOG'!AK3:AK909,'2D_LOG'!G3:G909,"TJYS",'2D_LOG'!F3:F909,"PQC")</f>
        <v>0</v>
      </c>
      <c r="BA86" s="267">
        <f>SUMIFS('2D_LOG'!AL3:AL909,'2D_LOG'!G3:G909,"TJYS",'2D_LOG'!F3:F909,"PQC")</f>
        <v>0</v>
      </c>
      <c r="BB86" s="267">
        <f>SUMIFS('2D_LOG'!AM3:AM909,'2D_LOG'!G3:G909,"TJYS",'2D_LOG'!F3:F909,"PQC")</f>
        <v>0</v>
      </c>
      <c r="BC86" s="267">
        <f>SUMIFS('2D_LOG'!AN3:AN909,'2D_LOG'!G3:G909,"TJYS",'2D_LOG'!F3:F909,"PQC")</f>
        <v>0</v>
      </c>
      <c r="BD86" s="267">
        <f>SUMIFS('2D_LOG'!AO3:AO909,'2D_LOG'!G3:G909,"TJYS",'2D_LOG'!F3:F909,"PQC")</f>
        <v>0</v>
      </c>
      <c r="BE86" s="267">
        <f>SUMIFS('2D_LOG'!AP3:AP909,'2D_LOG'!G3:G909,"TJYS",'2D_LOG'!F3:F909,"PQC")</f>
        <v>0</v>
      </c>
      <c r="BF86" s="267">
        <f>SUMIFS('2D_LOG'!AQ3:AQ909,'2D_LOG'!G3:G909,"TJYS",'2D_LOG'!F3:F909,"PQC")</f>
        <v>0</v>
      </c>
      <c r="BG86" s="267">
        <f>SUMIFS('2D_LOG'!AR3:AR909,'2D_LOG'!G3:G909,"TJYS",'2D_LOG'!F3:F909,"PQC")</f>
        <v>0</v>
      </c>
      <c r="BH86" s="267">
        <f>SUMIFS('2D_LOG'!AS3:AS909,'2D_LOG'!G3:G909,"TJYS",'2D_LOG'!F3:F909,"PQC")</f>
        <v>0</v>
      </c>
      <c r="BI86" s="267">
        <f>SUMIFS('2D_LOG'!AT3:AT909,'2D_LOG'!G3:G909,"TJYS",'2D_LOG'!F3:F909,"PQC")</f>
        <v>0</v>
      </c>
      <c r="BJ86" s="267">
        <f>SUMIFS('2D_LOG'!AU3:AU909,'2D_LOG'!G3:G909,"TJYS",'2D_LOG'!F3:F909,"PQC")</f>
        <v>0</v>
      </c>
      <c r="BK86" s="267">
        <f>SUMIFS('2D_LOG'!AV3:AV909,'2D_LOG'!G3:G909,"TJYS",'2D_LOG'!F3:F909,"PQC")</f>
        <v>0</v>
      </c>
      <c r="BL86" s="267">
        <f>SUMIFS('2D_LOG'!AW3:AW909,'2D_LOG'!G3:G909,"TJYS",'2D_LOG'!F3:F909,"PQC")</f>
        <v>0</v>
      </c>
      <c r="BM86" s="267">
        <f>SUMIFS('2D_LOG'!AX3:AX909,'2D_LOG'!G3:G909,"TJYS",'2D_LOG'!F3:F909,"PQC")</f>
        <v>0</v>
      </c>
      <c r="BN86" s="267">
        <f>SUMIFS('2D_LOG'!AY3:AY909,'2D_LOG'!G3:G909,"TJYS",'2D_LOG'!F3:F909,"PQC")</f>
        <v>0</v>
      </c>
      <c r="BO86" s="267">
        <f>SUMIFS('2D_LOG'!AZ3:AZ909,'2D_LOG'!G3:G909,"TJYS",'2D_LOG'!F3:F909,"PQC")</f>
        <v>0</v>
      </c>
      <c r="BP86" s="267">
        <f>SUMIFS('2D_LOG'!BA3:BA909,'2D_LOG'!G3:G909,"TJYS",'2D_LOG'!F3:F909,"PQC")</f>
        <v>0</v>
      </c>
      <c r="BQ86" s="267">
        <f>SUMIFS('2D_LOG'!BB3:BB909,'2D_LOG'!G3:G909,"TJYS",'2D_LOG'!F3:F909,"PQC")</f>
        <v>0</v>
      </c>
      <c r="BR86" s="267"/>
      <c r="BS86" s="267">
        <f>SUMIFS('2D_LOG'!BD43:BD909,'2D_LOG'!G43:G909,"TJYS",'2D_LOG'!F43:F909,"PQC")</f>
        <v>0</v>
      </c>
      <c r="BT86" s="267">
        <f>SUMIFS('2D_LOG'!BE43:BE909,'2D_LOG'!G43:G909,"TJYS",'2D_LOG'!F43:F909,"PQC")</f>
        <v>0</v>
      </c>
      <c r="BU86" s="267">
        <f>SUMIFS('2D_LOG'!BF43:BF909,'2D_LOG'!G43:G909,"TJYS",'2D_LOG'!F43:F909,"PQC")</f>
        <v>0</v>
      </c>
      <c r="BV86" s="287">
        <f>'quality analyst analysis'!G7</f>
        <v>0</v>
      </c>
      <c r="BW86" s="287">
        <f>'quality analyst analysis'!H7</f>
        <v>0</v>
      </c>
      <c r="BX86" s="267">
        <f>'quality analyst analysis'!J7</f>
        <v>0</v>
      </c>
      <c r="BY86" s="267">
        <f>'quality analyst analysis'!L7</f>
        <v>0</v>
      </c>
      <c r="CI86" s="23"/>
      <c r="CJ86" s="23">
        <f>QC_Status!F71</f>
        <v>0</v>
      </c>
    </row>
    <row r="87" spans="1:88" x14ac:dyDescent="0.2">
      <c r="K87" s="276"/>
      <c r="L87" s="267" t="s">
        <v>162</v>
      </c>
      <c r="M87" s="267" t="str">
        <f>'quality analyst analysis'!BR83</f>
        <v xml:space="preserve"> </v>
      </c>
      <c r="N87" s="267">
        <f>IF(M87="Not Achieved",20%,IF(M87="Achieved",30%,0))</f>
        <v>0</v>
      </c>
      <c r="O87" s="279">
        <f>IF(AND(N87=0,N88=0),"0"%,IF(AND(M87=" ",N88&gt;0),"30"%,IF(M87="Achieved","30"%,IF(M87="Not Achieved","20"%))))</f>
        <v>0</v>
      </c>
      <c r="P87" s="283" t="str">
        <f>IF('quality analyst analysis'!AU72='quality analyst analysis'!AV72,"Achieved",IF('quality analyst analysis'!AW72&lt;=20%,"Achieved",IF('quality analyst analysis'!AW72&gt;20%,"Not Achieved")))</f>
        <v>Achieved</v>
      </c>
      <c r="Q87" s="267" t="str">
        <f>IF('quality analyst analysis'!AS72=0,"Not Attempted"," ")</f>
        <v>Not Attempted</v>
      </c>
      <c r="R87" s="267" t="str">
        <f>IF('quality analyst analysis'!BG72='quality analyst analysis'!BH72,"Achieved",IF('quality analyst analysis'!BI72&lt;=20%,"Achieved",IF('quality analyst analysis'!BI72&gt;20%,"Not Achieved")))</f>
        <v>Achieved</v>
      </c>
      <c r="S87" s="284" t="str">
        <f>IF('quality analyst analysis'!BE72=0,"Not attempted"," ")</f>
        <v>Not attempted</v>
      </c>
      <c r="U87" s="267"/>
      <c r="V87" s="267" t="s">
        <v>5</v>
      </c>
      <c r="W87" s="267">
        <f>'quality analyst analysis'!Q7</f>
        <v>0</v>
      </c>
      <c r="X87" s="267">
        <f>SUMIFS('2D_LOG'!I3:I910,'2D_LOG'!G3:G910,"TJYS",'2D_LOG'!F3:F910,"PDQC")</f>
        <v>0</v>
      </c>
      <c r="Y87" s="267">
        <f>SUMIFS('2D_LOG'!J3:J910,'2D_LOG'!G3:G910,"TJYS",'2D_LOG'!F3:F910,"PDQC")</f>
        <v>0</v>
      </c>
      <c r="Z87" s="267">
        <f>SUMIFS('2D_LOG'!K3:K910,'2D_LOG'!G3:G910,"TJYS",'2D_LOG'!F3:F910,"PDQC")</f>
        <v>0</v>
      </c>
      <c r="AA87" s="267">
        <f>SUMIFS('2D_LOG'!L3:L910,'2D_LOG'!G3:G910,"TJYS",'2D_LOG'!F3:F910,"PDQC")</f>
        <v>0</v>
      </c>
      <c r="AB87" s="267">
        <f>SUMIFS('2D_LOG'!M3:M910,'2D_LOG'!G3:G910,"TJYS",'2D_LOG'!F3:F910,"PDQC")</f>
        <v>0</v>
      </c>
      <c r="AC87" s="267">
        <f>SUMIFS('2D_LOG'!N3:N910,'2D_LOG'!G3:G910,"TJYS",'2D_LOG'!F3:F910,"PDQC")</f>
        <v>0</v>
      </c>
      <c r="AD87" s="267">
        <f>SUMIFS('2D_LOG'!O3:O910,'2D_LOG'!G3:G910,"TJYS",'2D_LOG'!F3:F910,"PDQC")</f>
        <v>0</v>
      </c>
      <c r="AE87" s="267">
        <f>SUMIFS('2D_LOG'!P3:P910,'2D_LOG'!G3:G910,"TJYS",'2D_LOG'!F3:F910,"PDQC")</f>
        <v>0</v>
      </c>
      <c r="AF87" s="267">
        <f>SUMIFS('2D_LOG'!Q3:Q910,'2D_LOG'!G3:G910,"TJYS",'2D_LOG'!F3:F910,"PDQC")</f>
        <v>0</v>
      </c>
      <c r="AG87" s="267">
        <f>SUMIFS('2D_LOG'!R3:R910,'2D_LOG'!G3:G910,"TJYS",'2D_LOG'!F3:F910,"PDQC")</f>
        <v>0</v>
      </c>
      <c r="AH87" s="267">
        <f>SUMIFS('2D_LOG'!S3:S910,'2D_LOG'!G3:G910,"TJYS",'2D_LOG'!F3:F910,"PDQC")</f>
        <v>0</v>
      </c>
      <c r="AI87" s="267">
        <f>SUMIFS('2D_LOG'!T3:T910,'2D_LOG'!G3:G910,"TJYS",'2D_LOG'!F3:F910,"PDQC")</f>
        <v>0</v>
      </c>
      <c r="AJ87" s="267">
        <f>SUMIFS('2D_LOG'!U3:U910,'2D_LOG'!G3:G910,"TJYS",'2D_LOG'!F3:F910,"PDQC")</f>
        <v>0</v>
      </c>
      <c r="AK87" s="267">
        <f>SUMIFS('2D_LOG'!V3:V910,'2D_LOG'!G3:G910,"TJYS",'2D_LOG'!F3:F910,"PDQC")</f>
        <v>0</v>
      </c>
      <c r="AL87" s="267">
        <f>SUMIFS('2D_LOG'!W3:W910,'2D_LOG'!G3:G910,"TJYS",'2D_LOG'!F3:F910,"PDQC")</f>
        <v>0</v>
      </c>
      <c r="AM87" s="267">
        <f>SUMIFS('2D_LOG'!X3:X910,'2D_LOG'!G3:G910,"TJYS",'2D_LOG'!F3:F910,"PDQC")</f>
        <v>0</v>
      </c>
      <c r="AN87" s="267">
        <f>SUMIFS('2D_LOG'!Y3:Y910,'2D_LOG'!G3:G910,"TJYS",'2D_LOG'!F3:F910,"PDQC")</f>
        <v>0</v>
      </c>
      <c r="AO87" s="267">
        <f>SUMIFS('2D_LOG'!Z3:Z910,'2D_LOG'!G3:G910,"TJYS",'2D_LOG'!F3:F910,"PDQC")</f>
        <v>0</v>
      </c>
      <c r="AP87" s="267">
        <f>SUMIFS('2D_LOG'!AA3:AA910,'2D_LOG'!G3:G910,"TJYS",'2D_LOG'!F3:F910,"PDQC")</f>
        <v>0</v>
      </c>
      <c r="AQ87" s="267">
        <f>SUMIFS('2D_LOG'!AB3:AB910,'2D_LOG'!G3:G910,"TJYS",'2D_LOG'!F3:F910,"PDQC")</f>
        <v>0</v>
      </c>
      <c r="AR87" s="267">
        <f>SUMIFS('2D_LOG'!AC3:AC910,'2D_LOG'!G3:G910,"TJYS",'2D_LOG'!F3:F910,"PDQC")</f>
        <v>0</v>
      </c>
      <c r="AS87" s="267">
        <f>SUMIFS('2D_LOG'!AD3:AD910,'2D_LOG'!G3:G910,"TJYS",'2D_LOG'!F3:F910,"PDQC")</f>
        <v>0</v>
      </c>
      <c r="AT87" s="267">
        <f>SUMIFS('2D_LOG'!AE3:AE910,'2D_LOG'!G3:G910,"TJYS",'2D_LOG'!F3:F910,"PDQC")</f>
        <v>0</v>
      </c>
      <c r="AU87" s="267">
        <f>SUMIFS('2D_LOG'!AF3:AF910,'2D_LOG'!G3:G910,"TJYS",'2D_LOG'!F3:F910,"PDQC")</f>
        <v>0</v>
      </c>
      <c r="AV87" s="267">
        <f>SUMIFS('2D_LOG'!AG3:AG910,'2D_LOG'!G3:G910,"TJYS",'2D_LOG'!F3:F910,"PDQC")</f>
        <v>0</v>
      </c>
      <c r="AW87" s="267">
        <f>SUMIFS('2D_LOG'!AH3:AH910,'2D_LOG'!G3:G910,"TJYS",'2D_LOG'!F3:F910,"PDQC")</f>
        <v>0</v>
      </c>
      <c r="AX87" s="267">
        <f>SUMIFS('2D_LOG'!AI3:AI910,'2D_LOG'!G3:G910,"TJYS",'2D_LOG'!F3:F910,"PDQC")</f>
        <v>0</v>
      </c>
      <c r="AY87" s="267">
        <f>SUMIFS('2D_LOG'!AJ3:AJ910,'2D_LOG'!G3:G910,"TJYS",'2D_LOG'!F3:F910,"PDQC")</f>
        <v>0</v>
      </c>
      <c r="AZ87" s="267">
        <f>SUMIFS('2D_LOG'!AK3:AK910,'2D_LOG'!G3:G910,"TJYS",'2D_LOG'!F3:F910,"PDQC")</f>
        <v>0</v>
      </c>
      <c r="BA87" s="267">
        <f>SUMIFS('2D_LOG'!AL3:AL910,'2D_LOG'!G3:G910,"TJYS",'2D_LOG'!F3:F910,"PDQC")</f>
        <v>0</v>
      </c>
      <c r="BB87" s="267">
        <f>SUMIFS('2D_LOG'!AM3:AM910,'2D_LOG'!G3:G910,"TJYS",'2D_LOG'!F3:F910,"PDQC")</f>
        <v>0</v>
      </c>
      <c r="BC87" s="267">
        <f>SUMIFS('2D_LOG'!AN3:AN910,'2D_LOG'!G3:G910,"TJYS",'2D_LOG'!F3:F910,"PDQC")</f>
        <v>0</v>
      </c>
      <c r="BD87" s="267">
        <f>SUMIFS('2D_LOG'!AO3:AO910,'2D_LOG'!G3:G910,"TJYS",'2D_LOG'!F3:F910,"PDQC")</f>
        <v>0</v>
      </c>
      <c r="BE87" s="267">
        <f>SUMIFS('2D_LOG'!AP3:AP910,'2D_LOG'!G3:G910,"TJYS",'2D_LOG'!F3:F910,"PDQC")</f>
        <v>0</v>
      </c>
      <c r="BF87" s="267">
        <f>SUMIFS('2D_LOG'!AQ3:AQ910,'2D_LOG'!G3:G910,"TJYS",'2D_LOG'!F3:F910,"PDQC")</f>
        <v>0</v>
      </c>
      <c r="BG87" s="267">
        <f>SUMIFS('2D_LOG'!AR3:AR910,'2D_LOG'!G3:G910,"TJYS",'2D_LOG'!F3:F910,"PDQC")</f>
        <v>0</v>
      </c>
      <c r="BH87" s="267">
        <f>SUMIFS('2D_LOG'!AS3:AS910,'2D_LOG'!G3:G910,"TJYS",'2D_LOG'!F3:F910,"PDQC")</f>
        <v>0</v>
      </c>
      <c r="BI87" s="267">
        <f>SUMIFS('2D_LOG'!AT3:AT910,'2D_LOG'!G3:G910,"TJYS",'2D_LOG'!F3:F910,"PDQC")</f>
        <v>0</v>
      </c>
      <c r="BJ87" s="267">
        <f>SUMIFS('2D_LOG'!AU3:AU910,'2D_LOG'!G3:G910,"TJYS",'2D_LOG'!F3:F910,"PDQC")</f>
        <v>0</v>
      </c>
      <c r="BK87" s="267">
        <f>SUMIFS('2D_LOG'!AV3:AV910,'2D_LOG'!G3:G910,"TJYS",'2D_LOG'!F3:F910,"PDQC")</f>
        <v>0</v>
      </c>
      <c r="BL87" s="267">
        <f>SUMIFS('2D_LOG'!AW3:AW910,'2D_LOG'!G3:G910,"TJYS",'2D_LOG'!F3:F910,"PDQC")</f>
        <v>0</v>
      </c>
      <c r="BM87" s="267">
        <f>SUMIFS('2D_LOG'!AX3:AX910,'2D_LOG'!G3:G910,"TJYS",'2D_LOG'!F3:F910,"PDQC")</f>
        <v>0</v>
      </c>
      <c r="BN87" s="267">
        <f>SUMIFS('2D_LOG'!AY3:AY910,'2D_LOG'!G3:G910,"TJYS",'2D_LOG'!F3:F910,"PDQC")</f>
        <v>0</v>
      </c>
      <c r="BO87" s="267">
        <f>SUMIFS('2D_LOG'!AZ3:AZ910,'2D_LOG'!G3:G910,"TJYS",'2D_LOG'!F3:F910,"PDQC")</f>
        <v>0</v>
      </c>
      <c r="BP87" s="267">
        <f>SUMIFS('2D_LOG'!BA3:BA910,'2D_LOG'!G3:G910,"TJYS",'2D_LOG'!F3:F910,"PDQC")</f>
        <v>0</v>
      </c>
      <c r="BQ87" s="267">
        <f>SUMIFS('2D_LOG'!BB3:BB910,'2D_LOG'!G3:G910,"TJYS",'2D_LOG'!F3:F910,"PDQC")</f>
        <v>0</v>
      </c>
      <c r="BR87" s="267"/>
      <c r="BS87" s="267">
        <f>SUMIFS('2D_LOG'!BD43:BD910,'2D_LOG'!G43:G910,"TJYS",'2D_LOG'!F43:F910,"PDQC")</f>
        <v>0</v>
      </c>
      <c r="BT87" s="267">
        <f>SUMIFS('2D_LOG'!BE44:BE910,'2D_LOG'!G44:G910,"TJYS",'2D_LOG'!F44:F910,"PDQC")</f>
        <v>0</v>
      </c>
      <c r="BU87" s="267">
        <f>SUMIFS('2D_LOG'!BF44:BF910,'2D_LOG'!G44:G910,"TJYS",'2D_LOG'!F44:F910,"PDQC")</f>
        <v>0</v>
      </c>
      <c r="BV87" s="287">
        <f>'quality analyst analysis'!S7</f>
        <v>0</v>
      </c>
      <c r="BW87" s="287">
        <f>'quality analyst analysis'!T7</f>
        <v>0</v>
      </c>
      <c r="BX87" s="267">
        <f>'quality analyst analysis'!V7</f>
        <v>0</v>
      </c>
      <c r="BY87" s="267">
        <f>'quality analyst analysis'!X7</f>
        <v>0</v>
      </c>
      <c r="CI87" s="23"/>
      <c r="CJ87" s="23" t="str">
        <f>QC_Status!F72</f>
        <v xml:space="preserve">MUYP/ANPG </v>
      </c>
    </row>
    <row r="88" spans="1:88" x14ac:dyDescent="0.2">
      <c r="K88" s="276"/>
      <c r="L88" s="267" t="s">
        <v>163</v>
      </c>
      <c r="M88" s="267" t="str">
        <f>'quality analyst analysis'!BS83</f>
        <v xml:space="preserve"> </v>
      </c>
      <c r="N88" s="267">
        <f>IF(M88="Not Achieved",20%,IF(M88="Achieved",30%,0))</f>
        <v>0</v>
      </c>
      <c r="O88" s="279">
        <f>IF(AND(N87=0,N88=0),"0"%,IF(AND(M88=" ",N87&gt;0),"30"%,IF(M88="Achieved","30"%,IF(M88="Not Achieved","20"%))))</f>
        <v>0</v>
      </c>
      <c r="P88" s="283" t="str">
        <f>IF('quality analyst analysis'!AU73='quality analyst analysis'!AV73,"Achieved",IF('quality analyst analysis'!AW73&lt;=20%,"Achieved",IF('quality analyst analysis'!AW73&gt;20%,"Not Achieved")))</f>
        <v>Achieved</v>
      </c>
      <c r="Q88" s="267" t="str">
        <f>IF('quality analyst analysis'!AS73=0,"Not Attempted"," ")</f>
        <v>Not Attempted</v>
      </c>
      <c r="R88" s="267" t="str">
        <f>IF('quality analyst analysis'!BG73='quality analyst analysis'!BH73,"Achieved",IF('quality analyst analysis'!BI73&lt;=20%,"Achieved",IF('quality analyst analysis'!BI73&gt;20%,"Not Achieved")))</f>
        <v>Achieved</v>
      </c>
      <c r="S88" s="284" t="str">
        <f>IF('quality analyst analysis'!BE73=0,"Not attempted"," ")</f>
        <v>Not attempted</v>
      </c>
      <c r="CI88" s="23"/>
      <c r="CJ88" s="23">
        <f>QC_Status!F73</f>
        <v>0</v>
      </c>
    </row>
    <row r="89" spans="1:88" x14ac:dyDescent="0.2">
      <c r="K89" s="276"/>
      <c r="N89" s="267">
        <f>SUM(N86:N88)</f>
        <v>0.4</v>
      </c>
      <c r="O89" s="279">
        <f>SUM(O86:O88)</f>
        <v>0</v>
      </c>
      <c r="P89" s="283" t="str">
        <f>IF('quality analyst analysis'!AU74='quality analyst analysis'!AV74,"Achieved",IF('quality analyst analysis'!AW74&lt;=20%,"Achieved",IF('quality analyst analysis'!AW74&gt;20%,"Not Achieved")))</f>
        <v>Achieved</v>
      </c>
      <c r="Q89" s="267" t="str">
        <f>IF('quality analyst analysis'!AS74=0,"Not Attempted"," ")</f>
        <v>Not Attempted</v>
      </c>
      <c r="R89" s="267" t="str">
        <f>IF('quality analyst analysis'!BG74='quality analyst analysis'!BH74,"Achieved",IF('quality analyst analysis'!BI74&lt;=20%,"Achieved",IF('quality analyst analysis'!BI74&gt;20%,"Not Achieved")))</f>
        <v>Achieved</v>
      </c>
      <c r="S89" s="284" t="str">
        <f>IF('quality analyst analysis'!BE74=0,"Not attempted"," ")</f>
        <v>Not attempted</v>
      </c>
      <c r="CI89" s="23"/>
      <c r="CJ89" s="23">
        <f>QC_Status!F74</f>
        <v>0</v>
      </c>
    </row>
    <row r="90" spans="1:88" x14ac:dyDescent="0.2">
      <c r="K90" s="276"/>
      <c r="O90" s="279"/>
      <c r="P90" s="283" t="str">
        <f>IF('quality analyst analysis'!AU75='quality analyst analysis'!AV75,"Achieved",IF('quality analyst analysis'!AW75&lt;=20%,"Achieved",IF('quality analyst analysis'!AW75&gt;20%,"Not Achieved")))</f>
        <v>Achieved</v>
      </c>
      <c r="Q90" s="267" t="str">
        <f>IF('quality analyst analysis'!AS75=0,"Not Attempted"," ")</f>
        <v>Not Attempted</v>
      </c>
      <c r="R90" s="267" t="str">
        <f>IF('quality analyst analysis'!BG75='quality analyst analysis'!BH75,"Achieved",IF('quality analyst analysis'!BI75&lt;=20%,"Achieved",IF('quality analyst analysis'!BI75&gt;20%,"Not Achieved")))</f>
        <v>Achieved</v>
      </c>
      <c r="S90" s="284" t="str">
        <f>IF('quality analyst analysis'!BE75=0,"Not attempted"," ")</f>
        <v>Not attempted</v>
      </c>
      <c r="CI90" s="23"/>
      <c r="CJ90" s="23" t="str">
        <f>QC_Status!F75</f>
        <v>VGPD</v>
      </c>
    </row>
    <row r="91" spans="1:88" x14ac:dyDescent="0.2">
      <c r="A91" s="481"/>
      <c r="B91" s="481"/>
      <c r="C91" s="481"/>
      <c r="D91" s="481"/>
      <c r="E91" s="481"/>
      <c r="F91" s="481"/>
      <c r="G91" s="481"/>
      <c r="H91" s="481"/>
      <c r="I91" s="481"/>
      <c r="K91" s="276"/>
      <c r="O91" s="279"/>
      <c r="P91" s="283" t="str">
        <f>IF('quality analyst analysis'!AU76='quality analyst analysis'!AV76,"Achieved",IF('quality analyst analysis'!AW76&lt;=20%,"Achieved",IF('quality analyst analysis'!AW76&gt;20%,"Not Achieved")))</f>
        <v>Achieved</v>
      </c>
      <c r="Q91" s="267" t="str">
        <f>IF('quality analyst analysis'!AS76=0,"Not Attempted"," ")</f>
        <v>Not Attempted</v>
      </c>
      <c r="R91" s="267" t="str">
        <f>IF('quality analyst analysis'!BG76='quality analyst analysis'!BH76,"Achieved",IF('quality analyst analysis'!BI76&lt;=20%,"Achieved",IF('quality analyst analysis'!BI76&gt;20%,"Not Achieved")))</f>
        <v>Achieved</v>
      </c>
      <c r="S91" s="284" t="str">
        <f>IF('quality analyst analysis'!BE76=0,"Not attempted"," ")</f>
        <v>Not attempted</v>
      </c>
      <c r="CI91" s="23"/>
      <c r="CJ91" s="23">
        <f>QC_Status!F76</f>
        <v>0</v>
      </c>
    </row>
    <row r="92" spans="1:88" x14ac:dyDescent="0.2">
      <c r="A92" s="481"/>
      <c r="B92" s="481"/>
      <c r="C92" s="481"/>
      <c r="D92" s="481"/>
      <c r="E92" s="481"/>
      <c r="F92" s="481"/>
      <c r="G92" s="481"/>
      <c r="H92" s="481"/>
      <c r="I92" s="481"/>
      <c r="K92" s="276"/>
      <c r="O92" s="279"/>
      <c r="P92" s="283" t="str">
        <f>IF('quality analyst analysis'!AU77='quality analyst analysis'!AV77,"Achieved",IF('quality analyst analysis'!AW77&lt;=20%,"Achieved",IF('quality analyst analysis'!AW77&gt;20%,"Not Achieved")))</f>
        <v>Achieved</v>
      </c>
      <c r="Q92" s="267" t="str">
        <f>IF('quality analyst analysis'!AS77=0,"Not Attempted"," ")</f>
        <v>Not Attempted</v>
      </c>
      <c r="R92" s="267" t="str">
        <f>IF('quality analyst analysis'!BG77='quality analyst analysis'!BH77,"Achieved",IF('quality analyst analysis'!BI77&lt;=20%,"Achieved",IF('quality analyst analysis'!BI77&gt;20%,"Not Achieved")))</f>
        <v>Achieved</v>
      </c>
      <c r="S92" s="284" t="str">
        <f>IF('quality analyst analysis'!BE77=0,"Not attempted"," ")</f>
        <v>Not attempted</v>
      </c>
      <c r="CI92" s="23"/>
      <c r="CJ92" s="23" t="str">
        <f>QC_Status!F77</f>
        <v>ASGM</v>
      </c>
    </row>
    <row r="93" spans="1:88" x14ac:dyDescent="0.2">
      <c r="A93" s="481"/>
      <c r="B93" s="481"/>
      <c r="C93" s="481"/>
      <c r="D93" s="481"/>
      <c r="E93" s="481"/>
      <c r="F93" s="481"/>
      <c r="G93" s="481"/>
      <c r="H93" s="481"/>
      <c r="I93" s="481"/>
      <c r="K93" s="276"/>
      <c r="O93" s="279"/>
      <c r="P93" s="283" t="str">
        <f>IF('quality analyst analysis'!AU78='quality analyst analysis'!AV78,"Achieved",IF('quality analyst analysis'!AW78&lt;=20%,"Achieved",IF('quality analyst analysis'!AW78&gt;20%,"Not Achieved")))</f>
        <v>Achieved</v>
      </c>
      <c r="Q93" s="267" t="str">
        <f>IF('quality analyst analysis'!AS78=0,"Not Attempted"," ")</f>
        <v>Not Attempted</v>
      </c>
      <c r="R93" s="267" t="str">
        <f>IF('quality analyst analysis'!BG78='quality analyst analysis'!BH78,"Achieved",IF('quality analyst analysis'!BI78&lt;=20%,"Achieved",IF('quality analyst analysis'!BI78&gt;20%,"Not Achieved")))</f>
        <v>Achieved</v>
      </c>
      <c r="S93" s="284" t="str">
        <f>IF('quality analyst analysis'!BE78=0,"Not attempted"," ")</f>
        <v>Not attempted</v>
      </c>
      <c r="CI93" s="23"/>
      <c r="CJ93" s="23">
        <f>QC_Status!F78</f>
        <v>0</v>
      </c>
    </row>
    <row r="94" spans="1:88" x14ac:dyDescent="0.2">
      <c r="A94" s="481"/>
      <c r="B94" s="481"/>
      <c r="C94" s="481"/>
      <c r="D94" s="481"/>
      <c r="E94" s="481"/>
      <c r="F94" s="481"/>
      <c r="G94" s="481"/>
      <c r="H94" s="481"/>
      <c r="I94" s="481"/>
      <c r="K94" s="276"/>
      <c r="O94" s="279"/>
      <c r="P94" s="283" t="str">
        <f>IF('quality analyst analysis'!AU79='quality analyst analysis'!AV79,"Achieved",IF('quality analyst analysis'!AW79&lt;=20%,"Achieved",IF('quality analyst analysis'!AW79&gt;20%,"Not Achieved")))</f>
        <v>Achieved</v>
      </c>
      <c r="Q94" s="267" t="str">
        <f>IF('quality analyst analysis'!AS79=0,"Not Attempted"," ")</f>
        <v>Not Attempted</v>
      </c>
      <c r="R94" s="267" t="str">
        <f>IF('quality analyst analysis'!BG79='quality analyst analysis'!BH79,"Achieved",IF('quality analyst analysis'!BI79&lt;=20%,"Achieved",IF('quality analyst analysis'!BI79&gt;20%,"Not Achieved")))</f>
        <v>Achieved</v>
      </c>
      <c r="S94" s="284" t="str">
        <f>IF('quality analyst analysis'!BE79=0,"Not attempted"," ")</f>
        <v>Not attempted</v>
      </c>
      <c r="CI94" s="23"/>
      <c r="CJ94" s="23">
        <f>QC_Status!F79</f>
        <v>0</v>
      </c>
    </row>
    <row r="95" spans="1:88" x14ac:dyDescent="0.2">
      <c r="K95" s="276"/>
      <c r="O95" s="279"/>
      <c r="P95" s="283" t="str">
        <f>IF('quality analyst analysis'!AU80='quality analyst analysis'!AV80,"Achieved",IF('quality analyst analysis'!AW80&lt;=20%,"Achieved",IF('quality analyst analysis'!AW80&gt;20%,"Not Achieved")))</f>
        <v>Achieved</v>
      </c>
      <c r="Q95" s="267" t="str">
        <f>IF('quality analyst analysis'!AS80=0,"Not Attempted"," ")</f>
        <v>Not Attempted</v>
      </c>
      <c r="R95" s="267" t="str">
        <f>IF('quality analyst analysis'!BG80='quality analyst analysis'!BH80,"Achieved",IF('quality analyst analysis'!BI80&lt;=20%,"Achieved",IF('quality analyst analysis'!BI80&gt;20%,"Not Achieved")))</f>
        <v>Achieved</v>
      </c>
      <c r="S95" s="284" t="str">
        <f>IF('quality analyst analysis'!BE80=0,"Not attempted"," ")</f>
        <v>Not attempted</v>
      </c>
      <c r="CI95" s="23"/>
      <c r="CJ95" s="23">
        <f>QC_Status!F80</f>
        <v>0</v>
      </c>
    </row>
    <row r="96" spans="1:88" x14ac:dyDescent="0.2">
      <c r="K96" s="276"/>
      <c r="O96" s="279"/>
      <c r="P96" s="283" t="str">
        <f>IF('quality analyst analysis'!AU81='quality analyst analysis'!AV81,"Achieved",IF('quality analyst analysis'!AW81&lt;=20%,"Achieved",IF('quality analyst analysis'!AW81&gt;20%,"Not Achieved")))</f>
        <v>Achieved</v>
      </c>
      <c r="Q96" s="267" t="str">
        <f>IF('quality analyst analysis'!AS81=0,"Not Attempted"," ")</f>
        <v>Not Attempted</v>
      </c>
      <c r="R96" s="267" t="str">
        <f>IF('quality analyst analysis'!BG81='quality analyst analysis'!BH81,"Achieved",IF('quality analyst analysis'!BI81&lt;=20%,"Achieved",IF('quality analyst analysis'!BI81&gt;20%,"Not Achieved")))</f>
        <v>Achieved</v>
      </c>
      <c r="S96" s="284" t="str">
        <f>IF('quality analyst analysis'!BE81=0,"Not attempted"," ")</f>
        <v>Not attempted</v>
      </c>
      <c r="CI96" s="23"/>
      <c r="CJ96" s="23" t="str">
        <f>QC_Status!F81</f>
        <v>SSKR/ANPG</v>
      </c>
    </row>
    <row r="97" spans="1:88" ht="12" thickBot="1" x14ac:dyDescent="0.25">
      <c r="K97" s="277"/>
      <c r="L97" s="278"/>
      <c r="M97" s="278"/>
      <c r="N97" s="278"/>
      <c r="O97" s="303"/>
      <c r="P97" s="482" t="str">
        <f>IF('quality analyst analysis'!AU82='quality analyst analysis'!AV82,"Achieved",IF('quality analyst analysis'!AW82&lt;=20%,"Achieved",IF('quality analyst analysis'!AW82&gt;20%,"Not Achieved")))</f>
        <v>Achieved</v>
      </c>
      <c r="Q97" s="483" t="str">
        <f>IF('quality analyst analysis'!AS82=0,"Not Attempted"," ")</f>
        <v>Not Attempted</v>
      </c>
      <c r="R97" s="483" t="str">
        <f>IF('quality analyst analysis'!BG82='quality analyst analysis'!BH82,"Achieved",IF('quality analyst analysis'!BI82&lt;=20%,"Achieved",IF('quality analyst analysis'!BI82&gt;20%,"Not Achieved")))</f>
        <v>Achieved</v>
      </c>
      <c r="S97" s="285" t="str">
        <f>IF('quality analyst analysis'!BE82=0,"Not attempted"," ")</f>
        <v>Not attempted</v>
      </c>
      <c r="CI97" s="23"/>
      <c r="CJ97" s="23">
        <f>QC_Status!F82</f>
        <v>0</v>
      </c>
    </row>
    <row r="98" spans="1:88" ht="12" thickBot="1" x14ac:dyDescent="0.25">
      <c r="O98" s="22"/>
      <c r="P98" s="22"/>
      <c r="CI98" s="23"/>
      <c r="CJ98" s="23" t="str">
        <f>QC_Status!F83</f>
        <v>BVKR</v>
      </c>
    </row>
    <row r="99" spans="1:88" ht="93" customHeight="1" thickTop="1" x14ac:dyDescent="0.2">
      <c r="K99" s="273"/>
      <c r="L99" s="274"/>
      <c r="M99" s="274"/>
      <c r="N99" s="274"/>
      <c r="O99" s="304"/>
      <c r="P99" s="280" t="s">
        <v>4</v>
      </c>
      <c r="Q99" s="281" t="s">
        <v>164</v>
      </c>
      <c r="R99" s="281" t="s">
        <v>5</v>
      </c>
      <c r="S99" s="282" t="s">
        <v>165</v>
      </c>
      <c r="U99" s="149" t="s">
        <v>173</v>
      </c>
      <c r="V99" s="148" t="s">
        <v>77</v>
      </c>
      <c r="W99" s="149" t="s">
        <v>170</v>
      </c>
      <c r="X99" s="373" t="s">
        <v>187</v>
      </c>
      <c r="Y99" s="373" t="s">
        <v>188</v>
      </c>
      <c r="Z99" s="373" t="s">
        <v>189</v>
      </c>
      <c r="AA99" s="373" t="s">
        <v>190</v>
      </c>
      <c r="AB99" s="373" t="s">
        <v>191</v>
      </c>
      <c r="AC99" s="373" t="s">
        <v>192</v>
      </c>
      <c r="AD99" s="373" t="s">
        <v>193</v>
      </c>
      <c r="AE99" s="373" t="s">
        <v>194</v>
      </c>
      <c r="AF99" s="373" t="s">
        <v>195</v>
      </c>
      <c r="AG99" s="373" t="s">
        <v>196</v>
      </c>
      <c r="AH99" s="373" t="s">
        <v>197</v>
      </c>
      <c r="AI99" s="373" t="s">
        <v>198</v>
      </c>
      <c r="AJ99" s="373" t="s">
        <v>199</v>
      </c>
      <c r="AK99" s="373" t="s">
        <v>200</v>
      </c>
      <c r="AL99" s="373" t="s">
        <v>201</v>
      </c>
      <c r="AM99" s="373" t="s">
        <v>202</v>
      </c>
      <c r="AN99" s="373" t="s">
        <v>203</v>
      </c>
      <c r="AO99" s="373" t="s">
        <v>204</v>
      </c>
      <c r="AP99" s="373" t="s">
        <v>205</v>
      </c>
      <c r="AQ99" s="373" t="s">
        <v>206</v>
      </c>
      <c r="AR99" s="373" t="s">
        <v>207</v>
      </c>
      <c r="AS99" s="373" t="s">
        <v>208</v>
      </c>
      <c r="AT99" s="373" t="s">
        <v>209</v>
      </c>
      <c r="AU99" s="374" t="s">
        <v>210</v>
      </c>
      <c r="AV99" s="374" t="s">
        <v>211</v>
      </c>
      <c r="AW99" s="374" t="s">
        <v>212</v>
      </c>
      <c r="AX99" s="374" t="s">
        <v>213</v>
      </c>
      <c r="AY99" s="374" t="s">
        <v>214</v>
      </c>
      <c r="AZ99" s="374" t="s">
        <v>215</v>
      </c>
      <c r="BA99" s="374" t="s">
        <v>216</v>
      </c>
      <c r="BB99" s="374" t="s">
        <v>217</v>
      </c>
      <c r="BC99" s="374" t="s">
        <v>218</v>
      </c>
      <c r="BD99" s="374" t="s">
        <v>219</v>
      </c>
      <c r="BE99" s="374" t="s">
        <v>220</v>
      </c>
      <c r="BF99" s="374" t="s">
        <v>221</v>
      </c>
      <c r="BG99" s="374" t="s">
        <v>222</v>
      </c>
      <c r="BH99" s="374" t="s">
        <v>223</v>
      </c>
      <c r="BI99" s="374" t="s">
        <v>224</v>
      </c>
      <c r="BJ99" s="374" t="s">
        <v>225</v>
      </c>
      <c r="BK99" s="374" t="s">
        <v>226</v>
      </c>
      <c r="BL99" s="374" t="s">
        <v>227</v>
      </c>
      <c r="BM99" s="374" t="s">
        <v>228</v>
      </c>
      <c r="BN99" s="374" t="s">
        <v>229</v>
      </c>
      <c r="BO99" s="374" t="s">
        <v>230</v>
      </c>
      <c r="BP99" s="374" t="s">
        <v>231</v>
      </c>
      <c r="BQ99" s="374" t="s">
        <v>232</v>
      </c>
      <c r="BR99" s="187" t="s">
        <v>6</v>
      </c>
      <c r="BS99" s="188" t="s">
        <v>92</v>
      </c>
      <c r="BT99" s="185" t="s">
        <v>148</v>
      </c>
      <c r="BU99" s="186" t="s">
        <v>146</v>
      </c>
      <c r="BV99" s="186" t="s">
        <v>166</v>
      </c>
      <c r="BW99" s="185" t="s">
        <v>167</v>
      </c>
      <c r="BX99" s="186" t="s">
        <v>168</v>
      </c>
      <c r="BY99" s="185" t="s">
        <v>169</v>
      </c>
      <c r="CI99" s="23"/>
      <c r="CJ99" s="23">
        <f>QC_Status!F84</f>
        <v>0</v>
      </c>
    </row>
    <row r="100" spans="1:88" x14ac:dyDescent="0.2">
      <c r="K100" s="276" t="str">
        <f>G7</f>
        <v>ARDP</v>
      </c>
      <c r="L100" s="267" t="s">
        <v>161</v>
      </c>
      <c r="M100" s="268">
        <f>'quality analyst analysis'!BQ100</f>
        <v>0</v>
      </c>
      <c r="N100" s="267">
        <f>IF(M100&gt;0,0.1,0.4)</f>
        <v>0.4</v>
      </c>
      <c r="O100" s="279" t="e">
        <f>IF(M100&gt;0,"10%",IF(AND(N101=0,N102=0)," ",IF(OR(N101&gt;0,N102&gt;0),N100)))</f>
        <v>#NUM!</v>
      </c>
      <c r="P100" s="283" t="e">
        <f>IF('quality analyst analysis'!AU88='quality analyst analysis'!AV88,"Achieved",IF('quality analyst analysis'!AW88&lt;=20%,"Achieved",IF('quality analyst analysis'!AW88&gt;20%,"Not Achieved")))</f>
        <v>#NUM!</v>
      </c>
      <c r="Q100" s="267" t="str">
        <f>IF('quality analyst analysis'!AS88=0,"Not Attempted"," ")</f>
        <v xml:space="preserve"> </v>
      </c>
      <c r="R100" s="267" t="str">
        <f>IF('quality analyst analysis'!BG88='quality analyst analysis'!BH88,"Achieved",IF('quality analyst analysis'!BI88&lt;=20%,"Achieved",IF('quality analyst analysis'!BI88&gt;20%,"Not Achieved")))</f>
        <v>Achieved</v>
      </c>
      <c r="S100" s="284" t="str">
        <f>IF('quality analyst analysis'!BE88=0,"Not attempted"," ")</f>
        <v>Not attempted</v>
      </c>
      <c r="U100" s="267" t="str">
        <f>K100</f>
        <v>ARDP</v>
      </c>
      <c r="V100" s="267" t="s">
        <v>4</v>
      </c>
      <c r="W100" s="267">
        <f>'quality analyst analysis'!E8</f>
        <v>4</v>
      </c>
      <c r="X100" s="267">
        <f>SUMIFS('2D_LOG'!I3:I919,'2D_LOG'!G3:G919,"YVLN",'2D_LOG'!F3:F919,"PQC")</f>
        <v>0</v>
      </c>
      <c r="Y100" s="267">
        <f>SUMIFS('2D_LOG'!J3:J919,'2D_LOG'!G3:G919,"YVLN",'2D_LOG'!F3:F919,"PQC")</f>
        <v>0</v>
      </c>
      <c r="Z100" s="267">
        <f>SUMIFS('2D_LOG'!K3:K919,'2D_LOG'!G3:G919,"YVLN",'2D_LOG'!F3:F919,"PQC")</f>
        <v>0</v>
      </c>
      <c r="AA100" s="267">
        <f>SUMIFS('2D_LOG'!L3:L919,'2D_LOG'!G3:G919,"YVLN",'2D_LOG'!F3:F919,"PQC")</f>
        <v>0</v>
      </c>
      <c r="AB100" s="267">
        <f>SUMIFS('2D_LOG'!M3:M919,'2D_LOG'!G3:G919,"YVLN",'2D_LOG'!F3:F919,"PQC")</f>
        <v>0</v>
      </c>
      <c r="AC100" s="267">
        <f>SUMIFS('2D_LOG'!N3:N919,'2D_LOG'!G3:G919,"YVLN",'2D_LOG'!F3:F919,"PQC")</f>
        <v>0</v>
      </c>
      <c r="AD100" s="267">
        <f>SUMIFS('2D_LOG'!O3:O919,'2D_LOG'!G3:G919,"YVLN",'2D_LOG'!F3:F919,"PQC")</f>
        <v>0</v>
      </c>
      <c r="AE100" s="267">
        <f>SUMIFS('2D_LOG'!P3:P919,'2D_LOG'!G3:G919,"YVLN",'2D_LOG'!F3:F919,"PQC")</f>
        <v>0</v>
      </c>
      <c r="AF100" s="267">
        <f>SUMIFS('2D_LOG'!Q3:Q919,'2D_LOG'!G3:G919,"YVLN",'2D_LOG'!F3:F919,"PQC")</f>
        <v>0</v>
      </c>
      <c r="AG100" s="267">
        <f>SUMIFS('2D_LOG'!R3:R919,'2D_LOG'!G3:G919,"YVLN",'2D_LOG'!F3:F919,"PQC")</f>
        <v>0</v>
      </c>
      <c r="AH100" s="267">
        <f>SUMIFS('2D_LOG'!S3:S919,'2D_LOG'!G3:G919,"YVLN",'2D_LOG'!F3:F919,"PQC")</f>
        <v>0</v>
      </c>
      <c r="AI100" s="267">
        <f>SUMIFS('2D_LOG'!T3:T919,'2D_LOG'!G3:G919,"YVLN",'2D_LOG'!F3:F919,"PQC")</f>
        <v>0</v>
      </c>
      <c r="AJ100" s="267">
        <f>SUMIFS('2D_LOG'!U3:U919,'2D_LOG'!G3:G919,"YVLN",'2D_LOG'!F3:F919,"PQC")</f>
        <v>0</v>
      </c>
      <c r="AK100" s="267">
        <f>SUMIFS('2D_LOG'!V3:V919,'2D_LOG'!G3:G919,"YVLN",'2D_LOG'!F3:F919,"PQC")</f>
        <v>0</v>
      </c>
      <c r="AL100" s="267">
        <f>SUMIFS('2D_LOG'!W3:W919,'2D_LOG'!G3:G919,"YVLN",'2D_LOG'!F3:F919,"PQC")</f>
        <v>0</v>
      </c>
      <c r="AM100" s="267">
        <f>SUMIFS('2D_LOG'!X3:X919,'2D_LOG'!G3:G919,"YVLN",'2D_LOG'!F3:F919,"PQC")</f>
        <v>0</v>
      </c>
      <c r="AN100" s="267">
        <f>SUMIFS('2D_LOG'!Y3:Y919,'2D_LOG'!G3:G919,"YVLN",'2D_LOG'!F3:F919,"PQC")</f>
        <v>0</v>
      </c>
      <c r="AO100" s="267">
        <f>SUMIFS('2D_LOG'!Z3:Z919,'2D_LOG'!G3:G919,"YVLN",'2D_LOG'!F3:F919,"PQC")</f>
        <v>0</v>
      </c>
      <c r="AP100" s="267">
        <f>SUMIFS('2D_LOG'!AA3:AA919,'2D_LOG'!G3:G919,"YVLN",'2D_LOG'!F3:F919,"PQC")</f>
        <v>0</v>
      </c>
      <c r="AQ100" s="267">
        <f>SUMIFS('2D_LOG'!AB3:AB919,'2D_LOG'!G3:G919,"YVLN",'2D_LOG'!F3:F919,"PQC")</f>
        <v>0</v>
      </c>
      <c r="AR100" s="267">
        <f>SUMIFS('2D_LOG'!AC3:AC919,'2D_LOG'!G3:G919,"YVLN",'2D_LOG'!F3:F919,"PQC")</f>
        <v>0</v>
      </c>
      <c r="AS100" s="267">
        <f>SUMIFS('2D_LOG'!AD3:AD919,'2D_LOG'!G3:G919,"YVLN",'2D_LOG'!F3:F919,"PQC")</f>
        <v>0</v>
      </c>
      <c r="AT100" s="267">
        <f>SUMIFS('2D_LOG'!AE3:AE919,'2D_LOG'!G3:G919,"YVLN",'2D_LOG'!F3:F919,"PQC")</f>
        <v>0</v>
      </c>
      <c r="AU100" s="267">
        <f>SUMIFS('2D_LOG'!AF3:AF919,'2D_LOG'!G3:G919,"YVLN",'2D_LOG'!F3:F919,"PQC")</f>
        <v>0</v>
      </c>
      <c r="AV100" s="267">
        <f>SUMIFS('2D_LOG'!AG3:AG919,'2D_LOG'!G3:G919,"YVLN",'2D_LOG'!F3:F919,"PQC")</f>
        <v>0</v>
      </c>
      <c r="AW100" s="267">
        <f>SUMIFS('2D_LOG'!AH3:AH919,'2D_LOG'!G3:G919,"YVLN",'2D_LOG'!F3:F919,"PQC")</f>
        <v>0</v>
      </c>
      <c r="AX100" s="267">
        <f>SUMIFS('2D_LOG'!AI3:AI919,'2D_LOG'!G3:G919,"YVLN",'2D_LOG'!F3:F919,"PQC")</f>
        <v>0</v>
      </c>
      <c r="AY100" s="267">
        <f>SUMIFS('2D_LOG'!AJ3:AJ919,'2D_LOG'!G3:G919,"YVLN",'2D_LOG'!F3:F919,"PQC")</f>
        <v>0</v>
      </c>
      <c r="AZ100" s="267">
        <f>SUMIFS('2D_LOG'!AK3:AK919,'2D_LOG'!G3:G919,"YVLN",'2D_LOG'!F3:F919,"PQC")</f>
        <v>0</v>
      </c>
      <c r="BA100" s="267">
        <f>SUMIFS('2D_LOG'!AL3:AL919,'2D_LOG'!G3:G919,"YVLN",'2D_LOG'!F3:F919,"PQC")</f>
        <v>0</v>
      </c>
      <c r="BB100" s="267">
        <f>SUMIFS('2D_LOG'!AM3:AM919,'2D_LOG'!G3:G919,"YVLN",'2D_LOG'!F3:F919,"PQC")</f>
        <v>0</v>
      </c>
      <c r="BC100" s="267">
        <f>SUMIFS('2D_LOG'!AN3:AN919,'2D_LOG'!G3:G919,"YVLN",'2D_LOG'!F3:F919,"PQC")</f>
        <v>0</v>
      </c>
      <c r="BD100" s="267">
        <f>SUMIFS('2D_LOG'!AO3:AO919,'2D_LOG'!G3:G919,"YVLN",'2D_LOG'!F3:F919,"PQC")</f>
        <v>0</v>
      </c>
      <c r="BE100" s="267">
        <f>SUMIFS('2D_LOG'!AP3:AP919,'2D_LOG'!G3:G919,"YVLN",'2D_LOG'!F3:F919,"PQC")</f>
        <v>0</v>
      </c>
      <c r="BF100" s="267">
        <f>SUMIFS('2D_LOG'!AQ3:AQ919,'2D_LOG'!G3:G919,"YVLN",'2D_LOG'!F3:F919,"PQC")</f>
        <v>0</v>
      </c>
      <c r="BG100" s="267">
        <f>SUMIFS('2D_LOG'!AR3:AR919,'2D_LOG'!G3:G919,"YVLN",'2D_LOG'!F3:F919,"PQC")</f>
        <v>0</v>
      </c>
      <c r="BH100" s="267">
        <f>SUMIFS('2D_LOG'!AS3:AS919,'2D_LOG'!G3:G919,"YVLN",'2D_LOG'!F3:F919,"PQC")</f>
        <v>0</v>
      </c>
      <c r="BI100" s="267">
        <f>SUMIFS('2D_LOG'!AT3:AT919,'2D_LOG'!G3:G919,"YVLN",'2D_LOG'!F3:F919,"PQC")</f>
        <v>0</v>
      </c>
      <c r="BJ100" s="267">
        <f>SUMIFS('2D_LOG'!AU3:AU919,'2D_LOG'!G3:G919,"YVLN",'2D_LOG'!F3:F919,"PQC")</f>
        <v>0</v>
      </c>
      <c r="BK100" s="267">
        <f>SUMIFS('2D_LOG'!AV3:AV919,'2D_LOG'!G3:G919,"YVLN",'2D_LOG'!F3:F919,"PQC")</f>
        <v>0</v>
      </c>
      <c r="BL100" s="267">
        <f>SUMIFS('2D_LOG'!AW3:AW919,'2D_LOG'!G3:G919,"YVLN",'2D_LOG'!F3:F919,"PQC")</f>
        <v>0</v>
      </c>
      <c r="BM100" s="267">
        <f>SUMIFS('2D_LOG'!AX3:AX919,'2D_LOG'!G3:G919,"YVLN",'2D_LOG'!F3:F919,"PQC")</f>
        <v>0</v>
      </c>
      <c r="BN100" s="267">
        <f>SUMIFS('2D_LOG'!AY3:AY919,'2D_LOG'!G3:G919,"YVLN",'2D_LOG'!F3:F919,"PQC")</f>
        <v>0</v>
      </c>
      <c r="BO100" s="267">
        <f>SUMIFS('2D_LOG'!AZ3:AZ919,'2D_LOG'!G3:G919,"YVLN",'2D_LOG'!F3:F919,"PQC")</f>
        <v>0</v>
      </c>
      <c r="BP100" s="267">
        <f>SUMIFS('2D_LOG'!BA3:BA919,'2D_LOG'!G3:G919,"YVLN",'2D_LOG'!F3:F919,"PQC")</f>
        <v>0</v>
      </c>
      <c r="BQ100" s="267">
        <f>SUMIFS('2D_LOG'!BB3:BB919,'2D_LOG'!G3:G919,"YVLN",'2D_LOG'!F3:F919,"PQC")</f>
        <v>0</v>
      </c>
      <c r="BR100" s="267"/>
      <c r="BS100" s="267">
        <f>SUMIFS('2D_LOG'!BD53:BD919,'2D_LOG'!G53:G919,"YVLN",'2D_LOG'!F53:F919,"PQC")</f>
        <v>0</v>
      </c>
      <c r="BT100" s="267">
        <f>SUMIFS('2D_LOG'!BE53:BE919,'2D_LOG'!G53:G919,"YVLN",'2D_LOG'!F53:F919,"PQC")</f>
        <v>0</v>
      </c>
      <c r="BU100" s="267">
        <f>SUMIFS('2D_LOG'!BF53:BF919,'2D_LOG'!G53:G919,"YVLN",'2D_LOG'!F53:F919,"PQC")</f>
        <v>0</v>
      </c>
      <c r="BV100" s="287">
        <f>'quality analyst analysis'!G8</f>
        <v>14.61</v>
      </c>
      <c r="BW100" s="287" t="e">
        <f>'quality analyst analysis'!H8</f>
        <v>#NUM!</v>
      </c>
      <c r="BX100" s="267">
        <f>'quality analyst analysis'!J8</f>
        <v>4</v>
      </c>
      <c r="BY100" s="267">
        <f>'quality analyst analysis'!L8</f>
        <v>0</v>
      </c>
      <c r="CI100" s="23"/>
      <c r="CJ100" s="23">
        <f>QC_Status!F85</f>
        <v>0</v>
      </c>
    </row>
    <row r="101" spans="1:88" x14ac:dyDescent="0.2">
      <c r="K101" s="276"/>
      <c r="L101" s="267" t="s">
        <v>162</v>
      </c>
      <c r="M101" s="267" t="e">
        <f>'quality analyst analysis'!BR100</f>
        <v>#NUM!</v>
      </c>
      <c r="N101" s="267" t="e">
        <f>IF(M101="Not Achieved",20%,IF(M101="Achieved",30%,0))</f>
        <v>#NUM!</v>
      </c>
      <c r="O101" s="279" t="e">
        <f>IF(AND(N101=0,N102=0),"0"%,IF(AND(M101=" ",N102&gt;0),"30"%,IF(M101="Achieved","30"%,IF(M101="Not Achieved","20"%))))</f>
        <v>#NUM!</v>
      </c>
      <c r="P101" s="283" t="str">
        <f>IF('quality analyst analysis'!AU89='quality analyst analysis'!AV89,"Achieved",IF('quality analyst analysis'!AW89&lt;=20%,"Achieved",IF('quality analyst analysis'!AW89&gt;20%,"Not Achieved")))</f>
        <v>Achieved</v>
      </c>
      <c r="Q101" s="267" t="str">
        <f>IF('quality analyst analysis'!AS89=0,"Not Attempted"," ")</f>
        <v>Not Attempted</v>
      </c>
      <c r="R101" s="267" t="str">
        <f>IF('quality analyst analysis'!BG89='quality analyst analysis'!BH89,"Achieved",IF('quality analyst analysis'!BI89&lt;=20%,"Achieved",IF('quality analyst analysis'!BI89&gt;20%,"Not Achieved")))</f>
        <v>Achieved</v>
      </c>
      <c r="S101" s="284" t="str">
        <f>IF('quality analyst analysis'!BE89=0,"Not attempted"," ")</f>
        <v>Not attempted</v>
      </c>
      <c r="U101" s="267"/>
      <c r="V101" s="267" t="s">
        <v>5</v>
      </c>
      <c r="W101" s="267">
        <f>'quality analyst analysis'!Q8</f>
        <v>0</v>
      </c>
      <c r="X101" s="267">
        <f>SUMIFS('2D_LOG'!I3:I920,'2D_LOG'!G3:G920,"YVLN",'2D_LOG'!F3:F920,"PDQC")</f>
        <v>0</v>
      </c>
      <c r="Y101" s="267">
        <f>SUMIFS('2D_LOG'!J3:J920,'2D_LOG'!G3:G920,"YVLN",'2D_LOG'!F3:F920,"PDQC")</f>
        <v>0</v>
      </c>
      <c r="Z101" s="267">
        <f>SUMIFS('2D_LOG'!K3:K920,'2D_LOG'!G3:G920,"YVLN",'2D_LOG'!F3:F920,"PDQC")</f>
        <v>0</v>
      </c>
      <c r="AA101" s="267">
        <f>SUMIFS('2D_LOG'!L3:L920,'2D_LOG'!G3:G920,"YVLN",'2D_LOG'!F3:F920,"PDQC")</f>
        <v>0</v>
      </c>
      <c r="AB101" s="267">
        <f>SUMIFS('2D_LOG'!M3:M920,'2D_LOG'!G3:G920,"YVLN",'2D_LOG'!F3:F920,"PDQC")</f>
        <v>0</v>
      </c>
      <c r="AC101" s="267">
        <f>SUMIFS('2D_LOG'!N3:N920,'2D_LOG'!G3:G920,"YVLN",'2D_LOG'!F3:F920,"PDQC")</f>
        <v>0</v>
      </c>
      <c r="AD101" s="267">
        <f>SUMIFS('2D_LOG'!O3:O920,'2D_LOG'!G3:G920,"YVLN",'2D_LOG'!F3:F920,"PDQC")</f>
        <v>0</v>
      </c>
      <c r="AE101" s="267">
        <f>SUMIFS('2D_LOG'!P3:P920,'2D_LOG'!G3:G920,"YVLN",'2D_LOG'!F3:F920,"PDQC")</f>
        <v>0</v>
      </c>
      <c r="AF101" s="267">
        <f>SUMIFS('2D_LOG'!Q3:Q920,'2D_LOG'!G3:G920,"YVLN",'2D_LOG'!F3:F920,"PDQC")</f>
        <v>0</v>
      </c>
      <c r="AG101" s="267">
        <f>SUMIFS('2D_LOG'!R3:R920,'2D_LOG'!G3:G920,"YVLN",'2D_LOG'!F3:F920,"PDQC")</f>
        <v>0</v>
      </c>
      <c r="AH101" s="267">
        <f>SUMIFS('2D_LOG'!S3:S920,'2D_LOG'!G3:G920,"YVLN",'2D_LOG'!F3:F920,"PDQC")</f>
        <v>0</v>
      </c>
      <c r="AI101" s="267">
        <f>SUMIFS('2D_LOG'!T3:T920,'2D_LOG'!G3:G920,"YVLN",'2D_LOG'!F3:F920,"PDQC")</f>
        <v>0</v>
      </c>
      <c r="AJ101" s="267">
        <f>SUMIFS('2D_LOG'!U3:U920,'2D_LOG'!G3:G920,"YVLN",'2D_LOG'!F3:F920,"PDQC")</f>
        <v>0</v>
      </c>
      <c r="AK101" s="267">
        <f>SUMIFS('2D_LOG'!V3:V920,'2D_LOG'!G3:G920,"YVLN",'2D_LOG'!F3:F920,"PDQC")</f>
        <v>0</v>
      </c>
      <c r="AL101" s="267">
        <f>SUMIFS('2D_LOG'!W3:W920,'2D_LOG'!G3:G920,"YVLN",'2D_LOG'!F3:F920,"PDQC")</f>
        <v>0</v>
      </c>
      <c r="AM101" s="267">
        <f>SUMIFS('2D_LOG'!X3:X920,'2D_LOG'!G3:G920,"YVLN",'2D_LOG'!F3:F920,"PDQC")</f>
        <v>0</v>
      </c>
      <c r="AN101" s="267">
        <f>SUMIFS('2D_LOG'!Y3:Y920,'2D_LOG'!G3:G920,"YVLN",'2D_LOG'!F3:F920,"PDQC")</f>
        <v>0</v>
      </c>
      <c r="AO101" s="267">
        <f>SUMIFS('2D_LOG'!Z3:Z920,'2D_LOG'!G3:G920,"YVLN",'2D_LOG'!F3:F920,"PDQC")</f>
        <v>0</v>
      </c>
      <c r="AP101" s="267">
        <f>SUMIFS('2D_LOG'!AA3:AA920,'2D_LOG'!G3:G920,"YVLN",'2D_LOG'!F3:F920,"PDQC")</f>
        <v>0</v>
      </c>
      <c r="AQ101" s="267">
        <f>SUMIFS('2D_LOG'!AB3:AB920,'2D_LOG'!G3:G920,"YVLN",'2D_LOG'!F3:F920,"PDQC")</f>
        <v>0</v>
      </c>
      <c r="AR101" s="267">
        <f>SUMIFS('2D_LOG'!AC3:AC920,'2D_LOG'!G3:G920,"YVLN",'2D_LOG'!F3:F920,"PDQC")</f>
        <v>0</v>
      </c>
      <c r="AS101" s="267">
        <f>SUMIFS('2D_LOG'!AD3:AD920,'2D_LOG'!G3:G920,"YVLN",'2D_LOG'!F3:F920,"PDQC")</f>
        <v>0</v>
      </c>
      <c r="AT101" s="267">
        <f>SUMIFS('2D_LOG'!AE3:AE920,'2D_LOG'!G3:G920,"YVLN",'2D_LOG'!F3:F920,"PDQC")</f>
        <v>0</v>
      </c>
      <c r="AU101" s="267">
        <f>SUMIFS('2D_LOG'!AF3:AF920,'2D_LOG'!G3:G920,"YVLN",'2D_LOG'!F3:F920,"PDQC")</f>
        <v>0</v>
      </c>
      <c r="AV101" s="267">
        <f>SUMIFS('2D_LOG'!AG3:AG920,'2D_LOG'!G3:G920,"YVLN",'2D_LOG'!F3:F920,"PDQC")</f>
        <v>0</v>
      </c>
      <c r="AW101" s="267">
        <f>SUMIFS('2D_LOG'!AH3:AH920,'2D_LOG'!G3:G920,"YVLN",'2D_LOG'!F3:F920,"PDQC")</f>
        <v>0</v>
      </c>
      <c r="AX101" s="267">
        <f>SUMIFS('2D_LOG'!AI3:AI920,'2D_LOG'!G3:G920,"YVLN",'2D_LOG'!F3:F920,"PDQC")</f>
        <v>0</v>
      </c>
      <c r="AY101" s="267">
        <f>SUMIFS('2D_LOG'!AJ3:AJ920,'2D_LOG'!G3:G920,"YVLN",'2D_LOG'!F3:F920,"PDQC")</f>
        <v>0</v>
      </c>
      <c r="AZ101" s="267">
        <f>SUMIFS('2D_LOG'!AK3:AK920,'2D_LOG'!G3:G920,"YVLN",'2D_LOG'!F3:F920,"PDQC")</f>
        <v>0</v>
      </c>
      <c r="BA101" s="267">
        <f>SUMIFS('2D_LOG'!AL3:AL920,'2D_LOG'!G3:G920,"YVLN",'2D_LOG'!F3:F920,"PDQC")</f>
        <v>0</v>
      </c>
      <c r="BB101" s="267">
        <f>SUMIFS('2D_LOG'!AM3:AM920,'2D_LOG'!G3:G920,"YVLN",'2D_LOG'!F3:F920,"PDQC")</f>
        <v>0</v>
      </c>
      <c r="BC101" s="267">
        <f>SUMIFS('2D_LOG'!AN3:AN920,'2D_LOG'!G3:G920,"YVLN",'2D_LOG'!F3:F920,"PDQC")</f>
        <v>0</v>
      </c>
      <c r="BD101" s="267">
        <f>SUMIFS('2D_LOG'!AO3:AO920,'2D_LOG'!G3:G920,"YVLN",'2D_LOG'!F3:F920,"PDQC")</f>
        <v>0</v>
      </c>
      <c r="BE101" s="267">
        <f>SUMIFS('2D_LOG'!AP3:AP920,'2D_LOG'!G3:G920,"YVLN",'2D_LOG'!F3:F920,"PDQC")</f>
        <v>0</v>
      </c>
      <c r="BF101" s="267">
        <f>SUMIFS('2D_LOG'!AQ3:AQ920,'2D_LOG'!G3:G920,"YVLN",'2D_LOG'!F3:F920,"PDQC")</f>
        <v>0</v>
      </c>
      <c r="BG101" s="267">
        <f>SUMIFS('2D_LOG'!AR3:AR920,'2D_LOG'!G3:G920,"YVLN",'2D_LOG'!F3:F920,"PDQC")</f>
        <v>0</v>
      </c>
      <c r="BH101" s="267">
        <f>SUMIFS('2D_LOG'!AS3:AS920,'2D_LOG'!G3:G920,"YVLN",'2D_LOG'!F3:F920,"PDQC")</f>
        <v>0</v>
      </c>
      <c r="BI101" s="267">
        <f>SUMIFS('2D_LOG'!AT3:AT920,'2D_LOG'!G3:G920,"YVLN",'2D_LOG'!F3:F920,"PDQC")</f>
        <v>0</v>
      </c>
      <c r="BJ101" s="267">
        <f>SUMIFS('2D_LOG'!AU3:AU920,'2D_LOG'!G3:G920,"YVLN",'2D_LOG'!F3:F920,"PDQC")</f>
        <v>0</v>
      </c>
      <c r="BK101" s="267">
        <f>SUMIFS('2D_LOG'!AV3:AV920,'2D_LOG'!G3:G920,"YVLN",'2D_LOG'!F3:F920,"PDQC")</f>
        <v>0</v>
      </c>
      <c r="BL101" s="267">
        <f>SUMIFS('2D_LOG'!AW3:AW920,'2D_LOG'!G3:G920,"YVLN",'2D_LOG'!F3:F920,"PDQC")</f>
        <v>0</v>
      </c>
      <c r="BM101" s="267">
        <f>SUMIFS('2D_LOG'!AX3:AX920,'2D_LOG'!G3:G920,"YVLN",'2D_LOG'!F3:F920,"PDQC")</f>
        <v>0</v>
      </c>
      <c r="BN101" s="267">
        <f>SUMIFS('2D_LOG'!AY3:AY920,'2D_LOG'!G3:G920,"YVLN",'2D_LOG'!F3:F920,"PDQC")</f>
        <v>0</v>
      </c>
      <c r="BO101" s="267">
        <f>SUMIFS('2D_LOG'!AZ3:AZ920,'2D_LOG'!G3:G920,"YVLN",'2D_LOG'!F3:F920,"PDQC")</f>
        <v>0</v>
      </c>
      <c r="BP101" s="267">
        <f>SUMIFS('2D_LOG'!BA3:BA920,'2D_LOG'!G3:G920,"YVLN",'2D_LOG'!F3:F920,"PDQC")</f>
        <v>0</v>
      </c>
      <c r="BQ101" s="267">
        <f>SUMIFS('2D_LOG'!BB3:BB920,'2D_LOG'!G3:G920,"YVLN",'2D_LOG'!F3:F920,"PDQC")</f>
        <v>0</v>
      </c>
      <c r="BR101" s="267"/>
      <c r="BS101" s="267">
        <f>SUMIFS('2D_LOG'!BD53:BD920,'2D_LOG'!G53:G920,"YVLN",'2D_LOG'!F53:F920,"PDQC")</f>
        <v>0</v>
      </c>
      <c r="BT101" s="267">
        <f>SUMIFS('2D_LOG'!BE54:BE920,'2D_LOG'!G54:G920,"YVLN",'2D_LOG'!F54:F920,"PDQC")</f>
        <v>0</v>
      </c>
      <c r="BU101" s="267">
        <f>SUMIFS('2D_LOG'!BF54:BF920,'2D_LOG'!G54:G920,"YVLN",'2D_LOG'!F54:F920,"PDQC")</f>
        <v>0</v>
      </c>
      <c r="BV101" s="287">
        <f>'quality analyst analysis'!S8</f>
        <v>0</v>
      </c>
      <c r="BW101" s="287">
        <f>'quality analyst analysis'!T8</f>
        <v>0</v>
      </c>
      <c r="BX101" s="267">
        <f>'quality analyst analysis'!V8</f>
        <v>0</v>
      </c>
      <c r="BY101" s="267">
        <f>'quality analyst analysis'!X8</f>
        <v>0</v>
      </c>
      <c r="CI101" s="23"/>
      <c r="CJ101" s="23">
        <f>QC_Status!F86</f>
        <v>0</v>
      </c>
    </row>
    <row r="102" spans="1:88" x14ac:dyDescent="0.2">
      <c r="K102" s="276"/>
      <c r="L102" s="267" t="s">
        <v>163</v>
      </c>
      <c r="M102" s="267" t="str">
        <f>'quality analyst analysis'!BS100</f>
        <v xml:space="preserve"> </v>
      </c>
      <c r="N102" s="267">
        <f>IF(M102="Not Achieved",20%,IF(M102="Achieved",30%,0))</f>
        <v>0</v>
      </c>
      <c r="O102" s="279" t="e">
        <f>IF(AND(N101=0,N102=0),"0"%,IF(AND(M102=" ",N101&gt;0),"30"%,IF(M102="Achieved","30"%,IF(M102="Not Achieved","20"%))))</f>
        <v>#NUM!</v>
      </c>
      <c r="P102" s="283" t="str">
        <f>IF('quality analyst analysis'!AU90='quality analyst analysis'!AV90,"Achieved",IF('quality analyst analysis'!AW90&lt;=20%,"Achieved",IF('quality analyst analysis'!AW90&gt;20%,"Not Achieved")))</f>
        <v>Achieved</v>
      </c>
      <c r="Q102" s="267" t="str">
        <f>IF('quality analyst analysis'!AS90=0,"Not Attempted"," ")</f>
        <v>Not Attempted</v>
      </c>
      <c r="R102" s="267" t="str">
        <f>IF('quality analyst analysis'!BG90='quality analyst analysis'!BH90,"Achieved",IF('quality analyst analysis'!BI90&lt;=20%,"Achieved",IF('quality analyst analysis'!BI90&gt;20%,"Not Achieved")))</f>
        <v>Achieved</v>
      </c>
      <c r="S102" s="284" t="str">
        <f>IF('quality analyst analysis'!BE90=0,"Not attempted"," ")</f>
        <v>Not attempted</v>
      </c>
      <c r="CI102" s="23"/>
      <c r="CJ102" s="23" t="str">
        <f>QC_Status!F87</f>
        <v>APRG</v>
      </c>
    </row>
    <row r="103" spans="1:88" x14ac:dyDescent="0.2">
      <c r="K103" s="276"/>
      <c r="N103" s="267" t="e">
        <f>SUM(N100:N102)</f>
        <v>#NUM!</v>
      </c>
      <c r="O103" s="279" t="e">
        <f>SUM(O100:O102)</f>
        <v>#NUM!</v>
      </c>
      <c r="P103" s="283" t="str">
        <f>IF('quality analyst analysis'!AU91='quality analyst analysis'!AV91,"Achieved",IF('quality analyst analysis'!AW91&lt;=20%,"Achieved",IF('quality analyst analysis'!AW91&gt;20%,"Not Achieved")))</f>
        <v>Achieved</v>
      </c>
      <c r="Q103" s="267" t="str">
        <f>IF('quality analyst analysis'!AS91=0,"Not Attempted"," ")</f>
        <v>Not Attempted</v>
      </c>
      <c r="R103" s="267" t="str">
        <f>IF('quality analyst analysis'!BG91='quality analyst analysis'!BH91,"Achieved",IF('quality analyst analysis'!BI91&lt;=20%,"Achieved",IF('quality analyst analysis'!BI91&gt;20%,"Not Achieved")))</f>
        <v>Achieved</v>
      </c>
      <c r="S103" s="284" t="str">
        <f>IF('quality analyst analysis'!BE91=0,"Not attempted"," ")</f>
        <v>Not attempted</v>
      </c>
      <c r="CI103" s="23"/>
      <c r="CJ103" s="23">
        <f>QC_Status!F88</f>
        <v>0</v>
      </c>
    </row>
    <row r="104" spans="1:88" x14ac:dyDescent="0.2">
      <c r="K104" s="276"/>
      <c r="O104" s="279"/>
      <c r="P104" s="283" t="str">
        <f>IF('quality analyst analysis'!AU92='quality analyst analysis'!AV92,"Achieved",IF('quality analyst analysis'!AW92&lt;=20%,"Achieved",IF('quality analyst analysis'!AW92&gt;20%,"Not Achieved")))</f>
        <v>Achieved</v>
      </c>
      <c r="Q104" s="267" t="str">
        <f>IF('quality analyst analysis'!AS92=0,"Not Attempted"," ")</f>
        <v>Not Attempted</v>
      </c>
      <c r="R104" s="267" t="str">
        <f>IF('quality analyst analysis'!BG92='quality analyst analysis'!BH92,"Achieved",IF('quality analyst analysis'!BI92&lt;=20%,"Achieved",IF('quality analyst analysis'!BI92&gt;20%,"Not Achieved")))</f>
        <v>Achieved</v>
      </c>
      <c r="S104" s="284" t="str">
        <f>IF('quality analyst analysis'!BE92=0,"Not attempted"," ")</f>
        <v>Not attempted</v>
      </c>
      <c r="CI104" s="23"/>
      <c r="CJ104" s="23">
        <f>QC_Status!F89</f>
        <v>0</v>
      </c>
    </row>
    <row r="105" spans="1:88" x14ac:dyDescent="0.2">
      <c r="A105" s="481"/>
      <c r="B105" s="481"/>
      <c r="C105" s="481"/>
      <c r="D105" s="481"/>
      <c r="E105" s="481"/>
      <c r="F105" s="481"/>
      <c r="G105" s="481"/>
      <c r="H105" s="481"/>
      <c r="I105" s="481"/>
      <c r="K105" s="276"/>
      <c r="O105" s="279"/>
      <c r="P105" s="283" t="str">
        <f>IF('quality analyst analysis'!AU93='quality analyst analysis'!AV93,"Achieved",IF('quality analyst analysis'!AW93&lt;=20%,"Achieved",IF('quality analyst analysis'!AW93&gt;20%,"Not Achieved")))</f>
        <v>Achieved</v>
      </c>
      <c r="Q105" s="267" t="str">
        <f>IF('quality analyst analysis'!AS93=0,"Not Attempted"," ")</f>
        <v>Not Attempted</v>
      </c>
      <c r="R105" s="267" t="str">
        <f>IF('quality analyst analysis'!BG93='quality analyst analysis'!BH93,"Achieved",IF('quality analyst analysis'!BI93&lt;=20%,"Achieved",IF('quality analyst analysis'!BI93&gt;20%,"Not Achieved")))</f>
        <v>Achieved</v>
      </c>
      <c r="S105" s="284" t="str">
        <f>IF('quality analyst analysis'!BE93=0,"Not attempted"," ")</f>
        <v>Not attempted</v>
      </c>
      <c r="CI105" s="23"/>
      <c r="CJ105" s="23">
        <f>QC_Status!F90</f>
        <v>0</v>
      </c>
    </row>
    <row r="106" spans="1:88" x14ac:dyDescent="0.2">
      <c r="A106" s="481"/>
      <c r="B106" s="481"/>
      <c r="C106" s="481"/>
      <c r="D106" s="481"/>
      <c r="E106" s="481"/>
      <c r="F106" s="481"/>
      <c r="G106" s="481"/>
      <c r="H106" s="481"/>
      <c r="I106" s="481"/>
      <c r="K106" s="276"/>
      <c r="O106" s="279"/>
      <c r="P106" s="283" t="str">
        <f>IF('quality analyst analysis'!AU94='quality analyst analysis'!AV94,"Achieved",IF('quality analyst analysis'!AW94&lt;=20%,"Achieved",IF('quality analyst analysis'!AW94&gt;20%,"Not Achieved")))</f>
        <v>Achieved</v>
      </c>
      <c r="Q106" s="267" t="str">
        <f>IF('quality analyst analysis'!AS94=0,"Not Attempted"," ")</f>
        <v>Not Attempted</v>
      </c>
      <c r="R106" s="267" t="str">
        <f>IF('quality analyst analysis'!BG94='quality analyst analysis'!BH94,"Achieved",IF('quality analyst analysis'!BI94&lt;=20%,"Achieved",IF('quality analyst analysis'!BI94&gt;20%,"Not Achieved")))</f>
        <v>Achieved</v>
      </c>
      <c r="S106" s="284" t="str">
        <f>IF('quality analyst analysis'!BE94=0,"Not attempted"," ")</f>
        <v>Not attempted</v>
      </c>
      <c r="CI106" s="23"/>
      <c r="CJ106" s="23">
        <f>QC_Status!F91</f>
        <v>0</v>
      </c>
    </row>
    <row r="107" spans="1:88" x14ac:dyDescent="0.2">
      <c r="A107" s="481"/>
      <c r="B107" s="481"/>
      <c r="C107" s="481"/>
      <c r="D107" s="481"/>
      <c r="E107" s="481"/>
      <c r="F107" s="481"/>
      <c r="G107" s="481"/>
      <c r="H107" s="481"/>
      <c r="I107" s="481"/>
      <c r="K107" s="276"/>
      <c r="O107" s="279"/>
      <c r="P107" s="283" t="str">
        <f>IF('quality analyst analysis'!AU95='quality analyst analysis'!AV95,"Achieved",IF('quality analyst analysis'!AW95&lt;=20%,"Achieved",IF('quality analyst analysis'!AW95&gt;20%,"Not Achieved")))</f>
        <v>Achieved</v>
      </c>
      <c r="Q107" s="267" t="str">
        <f>IF('quality analyst analysis'!AS95=0,"Not Attempted"," ")</f>
        <v>Not Attempted</v>
      </c>
      <c r="R107" s="267" t="str">
        <f>IF('quality analyst analysis'!BG95='quality analyst analysis'!BH95,"Achieved",IF('quality analyst analysis'!BI95&lt;=20%,"Achieved",IF('quality analyst analysis'!BI95&gt;20%,"Not Achieved")))</f>
        <v>Achieved</v>
      </c>
      <c r="S107" s="284" t="str">
        <f>IF('quality analyst analysis'!BE95=0,"Not attempted"," ")</f>
        <v>Not attempted</v>
      </c>
      <c r="CI107" s="23"/>
      <c r="CJ107" s="23">
        <f>QC_Status!F92</f>
        <v>0</v>
      </c>
    </row>
    <row r="108" spans="1:88" x14ac:dyDescent="0.2">
      <c r="A108" s="481"/>
      <c r="B108" s="481"/>
      <c r="C108" s="481"/>
      <c r="D108" s="481"/>
      <c r="E108" s="481"/>
      <c r="F108" s="481"/>
      <c r="G108" s="481"/>
      <c r="H108" s="481"/>
      <c r="I108" s="481"/>
      <c r="K108" s="276"/>
      <c r="O108" s="279"/>
      <c r="P108" s="283" t="str">
        <f>IF('quality analyst analysis'!AU96='quality analyst analysis'!AV96,"Achieved",IF('quality analyst analysis'!AW96&lt;=20%,"Achieved",IF('quality analyst analysis'!AW96&gt;20%,"Not Achieved")))</f>
        <v>Achieved</v>
      </c>
      <c r="Q108" s="267" t="str">
        <f>IF('quality analyst analysis'!AS96=0,"Not Attempted"," ")</f>
        <v>Not Attempted</v>
      </c>
      <c r="R108" s="267" t="str">
        <f>IF('quality analyst analysis'!BG96='quality analyst analysis'!BH96,"Achieved",IF('quality analyst analysis'!BI96&lt;=20%,"Achieved",IF('quality analyst analysis'!BI96&gt;20%,"Not Achieved")))</f>
        <v>Achieved</v>
      </c>
      <c r="S108" s="284" t="str">
        <f>IF('quality analyst analysis'!BE96=0,"Not attempted"," ")</f>
        <v>Not attempted</v>
      </c>
      <c r="CI108" s="23"/>
      <c r="CJ108" s="23">
        <f>QC_Status!F93</f>
        <v>0</v>
      </c>
    </row>
    <row r="109" spans="1:88" x14ac:dyDescent="0.2">
      <c r="K109" s="276"/>
      <c r="O109" s="279"/>
      <c r="P109" s="283" t="str">
        <f>IF('quality analyst analysis'!AU97='quality analyst analysis'!AV97,"Achieved",IF('quality analyst analysis'!AW97&lt;=20%,"Achieved",IF('quality analyst analysis'!AW97&gt;20%,"Not Achieved")))</f>
        <v>Achieved</v>
      </c>
      <c r="Q109" s="267" t="str">
        <f>IF('quality analyst analysis'!AS97=0,"Not Attempted"," ")</f>
        <v>Not Attempted</v>
      </c>
      <c r="R109" s="267" t="str">
        <f>IF('quality analyst analysis'!BG97='quality analyst analysis'!BH97,"Achieved",IF('quality analyst analysis'!BI97&lt;=20%,"Achieved",IF('quality analyst analysis'!BI97&gt;20%,"Not Achieved")))</f>
        <v>Achieved</v>
      </c>
      <c r="S109" s="284" t="str">
        <f>IF('quality analyst analysis'!BE97=0,"Not attempted"," ")</f>
        <v>Not attempted</v>
      </c>
      <c r="CI109" s="23"/>
      <c r="CJ109" s="23">
        <f>QC_Status!F94</f>
        <v>0</v>
      </c>
    </row>
    <row r="110" spans="1:88" x14ac:dyDescent="0.2">
      <c r="K110" s="276"/>
      <c r="O110" s="279"/>
      <c r="P110" s="283" t="str">
        <f>IF('quality analyst analysis'!AU98='quality analyst analysis'!AV98,"Achieved",IF('quality analyst analysis'!AW98&lt;=20%,"Achieved",IF('quality analyst analysis'!AW98&gt;20%,"Not Achieved")))</f>
        <v>Achieved</v>
      </c>
      <c r="Q110" s="267" t="str">
        <f>IF('quality analyst analysis'!AS98=0,"Not Attempted"," ")</f>
        <v>Not Attempted</v>
      </c>
      <c r="R110" s="267" t="str">
        <f>IF('quality analyst analysis'!BG98='quality analyst analysis'!BH98,"Achieved",IF('quality analyst analysis'!BI98&lt;=20%,"Achieved",IF('quality analyst analysis'!BI98&gt;20%,"Not Achieved")))</f>
        <v>Achieved</v>
      </c>
      <c r="S110" s="284" t="str">
        <f>IF('quality analyst analysis'!BE98=0,"Not attempted"," ")</f>
        <v>Not attempted</v>
      </c>
      <c r="CI110" s="23"/>
      <c r="CJ110" s="23">
        <f>QC_Status!F95</f>
        <v>0</v>
      </c>
    </row>
    <row r="111" spans="1:88" ht="12" thickBot="1" x14ac:dyDescent="0.25">
      <c r="K111" s="277"/>
      <c r="L111" s="278"/>
      <c r="M111" s="278"/>
      <c r="N111" s="278"/>
      <c r="O111" s="303"/>
      <c r="P111" s="482" t="str">
        <f>IF('quality analyst analysis'!AU99='quality analyst analysis'!AV99,"Achieved",IF('quality analyst analysis'!AW99&lt;=20%,"Achieved",IF('quality analyst analysis'!AW99&gt;20%,"Not Achieved")))</f>
        <v>Achieved</v>
      </c>
      <c r="Q111" s="483" t="str">
        <f>IF('quality analyst analysis'!AS99=0,"Not Attempted"," ")</f>
        <v>Not Attempted</v>
      </c>
      <c r="R111" s="483" t="str">
        <f>IF('quality analyst analysis'!BG99='quality analyst analysis'!BH99,"Achieved",IF('quality analyst analysis'!BI99&lt;=20%,"Achieved",IF('quality analyst analysis'!BI99&gt;20%,"Not Achieved")))</f>
        <v>Achieved</v>
      </c>
      <c r="S111" s="285" t="str">
        <f>IF('quality analyst analysis'!BE99=0,"Not attempted"," ")</f>
        <v>Not attempted</v>
      </c>
      <c r="CI111" s="23"/>
      <c r="CJ111" s="23">
        <f>QC_Status!F96</f>
        <v>0</v>
      </c>
    </row>
    <row r="112" spans="1:88" ht="12" thickBot="1" x14ac:dyDescent="0.25">
      <c r="O112" s="22"/>
      <c r="P112" s="22"/>
      <c r="CI112" s="23"/>
      <c r="CJ112" s="23">
        <f>QC_Status!F97</f>
        <v>0</v>
      </c>
    </row>
    <row r="113" spans="1:88" ht="87" customHeight="1" thickTop="1" x14ac:dyDescent="0.2">
      <c r="K113" s="273"/>
      <c r="L113" s="274"/>
      <c r="M113" s="274"/>
      <c r="N113" s="274"/>
      <c r="O113" s="304"/>
      <c r="P113" s="280" t="s">
        <v>4</v>
      </c>
      <c r="Q113" s="281" t="s">
        <v>164</v>
      </c>
      <c r="R113" s="281" t="s">
        <v>5</v>
      </c>
      <c r="S113" s="282" t="s">
        <v>165</v>
      </c>
      <c r="U113" s="149" t="s">
        <v>173</v>
      </c>
      <c r="V113" s="148" t="s">
        <v>77</v>
      </c>
      <c r="W113" s="149" t="s">
        <v>170</v>
      </c>
      <c r="X113" s="373" t="s">
        <v>187</v>
      </c>
      <c r="Y113" s="373" t="s">
        <v>188</v>
      </c>
      <c r="Z113" s="373" t="s">
        <v>189</v>
      </c>
      <c r="AA113" s="373" t="s">
        <v>190</v>
      </c>
      <c r="AB113" s="373" t="s">
        <v>191</v>
      </c>
      <c r="AC113" s="373" t="s">
        <v>192</v>
      </c>
      <c r="AD113" s="373" t="s">
        <v>193</v>
      </c>
      <c r="AE113" s="373" t="s">
        <v>194</v>
      </c>
      <c r="AF113" s="373" t="s">
        <v>195</v>
      </c>
      <c r="AG113" s="373" t="s">
        <v>196</v>
      </c>
      <c r="AH113" s="373" t="s">
        <v>197</v>
      </c>
      <c r="AI113" s="373" t="s">
        <v>198</v>
      </c>
      <c r="AJ113" s="373" t="s">
        <v>199</v>
      </c>
      <c r="AK113" s="373" t="s">
        <v>200</v>
      </c>
      <c r="AL113" s="373" t="s">
        <v>201</v>
      </c>
      <c r="AM113" s="373" t="s">
        <v>202</v>
      </c>
      <c r="AN113" s="373" t="s">
        <v>203</v>
      </c>
      <c r="AO113" s="373" t="s">
        <v>204</v>
      </c>
      <c r="AP113" s="373" t="s">
        <v>205</v>
      </c>
      <c r="AQ113" s="373" t="s">
        <v>206</v>
      </c>
      <c r="AR113" s="373" t="s">
        <v>207</v>
      </c>
      <c r="AS113" s="373" t="s">
        <v>208</v>
      </c>
      <c r="AT113" s="373" t="s">
        <v>209</v>
      </c>
      <c r="AU113" s="374" t="s">
        <v>210</v>
      </c>
      <c r="AV113" s="374" t="s">
        <v>211</v>
      </c>
      <c r="AW113" s="374" t="s">
        <v>212</v>
      </c>
      <c r="AX113" s="374" t="s">
        <v>213</v>
      </c>
      <c r="AY113" s="374" t="s">
        <v>214</v>
      </c>
      <c r="AZ113" s="374" t="s">
        <v>215</v>
      </c>
      <c r="BA113" s="374" t="s">
        <v>216</v>
      </c>
      <c r="BB113" s="374" t="s">
        <v>217</v>
      </c>
      <c r="BC113" s="374" t="s">
        <v>218</v>
      </c>
      <c r="BD113" s="374" t="s">
        <v>219</v>
      </c>
      <c r="BE113" s="374" t="s">
        <v>220</v>
      </c>
      <c r="BF113" s="374" t="s">
        <v>221</v>
      </c>
      <c r="BG113" s="374" t="s">
        <v>222</v>
      </c>
      <c r="BH113" s="374" t="s">
        <v>223</v>
      </c>
      <c r="BI113" s="374" t="s">
        <v>224</v>
      </c>
      <c r="BJ113" s="374" t="s">
        <v>225</v>
      </c>
      <c r="BK113" s="374" t="s">
        <v>226</v>
      </c>
      <c r="BL113" s="374" t="s">
        <v>227</v>
      </c>
      <c r="BM113" s="374" t="s">
        <v>228</v>
      </c>
      <c r="BN113" s="374" t="s">
        <v>229</v>
      </c>
      <c r="BO113" s="374" t="s">
        <v>230</v>
      </c>
      <c r="BP113" s="374" t="s">
        <v>231</v>
      </c>
      <c r="BQ113" s="374" t="s">
        <v>232</v>
      </c>
      <c r="BR113" s="187" t="s">
        <v>6</v>
      </c>
      <c r="BS113" s="188" t="s">
        <v>92</v>
      </c>
      <c r="BT113" s="185" t="s">
        <v>148</v>
      </c>
      <c r="BU113" s="186" t="s">
        <v>146</v>
      </c>
      <c r="BV113" s="186" t="s">
        <v>166</v>
      </c>
      <c r="BW113" s="185" t="s">
        <v>167</v>
      </c>
      <c r="BX113" s="186" t="s">
        <v>168</v>
      </c>
      <c r="BY113" s="185" t="s">
        <v>169</v>
      </c>
      <c r="CI113" s="23"/>
      <c r="CJ113" s="23">
        <f>QC_Status!F98</f>
        <v>0</v>
      </c>
    </row>
    <row r="114" spans="1:88" x14ac:dyDescent="0.2">
      <c r="K114" s="276" t="s">
        <v>233</v>
      </c>
      <c r="L114" s="267" t="s">
        <v>161</v>
      </c>
      <c r="M114" s="268">
        <f>'quality analyst analysis'!BQ117</f>
        <v>0</v>
      </c>
      <c r="N114" s="267">
        <f>IF(M114&gt;0,0.1,0.4)</f>
        <v>0.4</v>
      </c>
      <c r="O114" s="279" t="str">
        <f>IF(M114&gt;0,"10%",IF(AND(N115=0,N116=0)," ",IF(OR(N115&gt;0,N116&gt;0),N114)))</f>
        <v xml:space="preserve"> </v>
      </c>
      <c r="P114" s="283" t="str">
        <f>IF('quality analyst analysis'!AU105='quality analyst analysis'!AV105,"Achieved",IF('quality analyst analysis'!AW105&lt;=20%,"Achieved",IF('quality analyst analysis'!AW105&gt;20%,"Not Achieved")))</f>
        <v>Achieved</v>
      </c>
      <c r="Q114" s="267" t="str">
        <f>IF('quality analyst analysis'!AS105=0,"Not Attempted"," ")</f>
        <v>Not Attempted</v>
      </c>
      <c r="R114" s="267" t="str">
        <f>IF('quality analyst analysis'!BG105='quality analyst analysis'!BH105,"Achieved",IF('quality analyst analysis'!BI105&lt;=20%,"Achieved",IF('quality analyst analysis'!BI105&gt;20%,"Not Achieved")))</f>
        <v>Achieved</v>
      </c>
      <c r="S114" s="284" t="str">
        <f>IF('quality analyst analysis'!BE105=0,"Not attempted"," ")</f>
        <v>Not attempted</v>
      </c>
      <c r="U114" s="267" t="str">
        <f>K114</f>
        <v>NAME1</v>
      </c>
      <c r="V114" s="267" t="s">
        <v>4</v>
      </c>
      <c r="W114" s="267">
        <f>'quality analyst analysis'!E9</f>
        <v>0</v>
      </c>
      <c r="X114" s="267">
        <f>SUMIFS('2D_LOG'!I3:I929,'2D_LOG'!G3:G929,"NAME1",'2D_LOG'!F3:F929,"PQC")</f>
        <v>0</v>
      </c>
      <c r="Y114" s="267">
        <f>SUMIFS('2D_LOG'!J3:J929,'2D_LOG'!G3:G929,"NAME1",'2D_LOG'!F3:F929,"PQC")</f>
        <v>0</v>
      </c>
      <c r="Z114" s="267">
        <f>SUMIFS('2D_LOG'!K3:K929,'2D_LOG'!G3:G929,"NAME1",'2D_LOG'!F3:F929,"PQC")</f>
        <v>0</v>
      </c>
      <c r="AA114" s="267">
        <f>SUMIFS('2D_LOG'!L3:L929,'2D_LOG'!G3:G929,"NAME1",'2D_LOG'!F3:F929,"PQC")</f>
        <v>0</v>
      </c>
      <c r="AB114" s="267">
        <f>SUMIFS('2D_LOG'!M3:M929,'2D_LOG'!G3:G929,"NAME1",'2D_LOG'!F3:F929,"PQC")</f>
        <v>0</v>
      </c>
      <c r="AC114" s="267">
        <f>SUMIFS('2D_LOG'!N3:N929,'2D_LOG'!G3:G929,"NAME1",'2D_LOG'!F3:F929,"PQC")</f>
        <v>0</v>
      </c>
      <c r="AD114" s="267">
        <f>SUMIFS('2D_LOG'!O3:O929,'2D_LOG'!G3:G929,"NAME1",'2D_LOG'!F3:F929,"PQC")</f>
        <v>0</v>
      </c>
      <c r="AE114" s="267">
        <f>SUMIFS('2D_LOG'!P3:P929,'2D_LOG'!G3:G929,"NAME1",'2D_LOG'!F3:F929,"PQC")</f>
        <v>0</v>
      </c>
      <c r="AF114" s="267">
        <f>SUMIFS('2D_LOG'!Q3:Q929,'2D_LOG'!G3:G929,"NAME1",'2D_LOG'!F3:F929,"PQC")</f>
        <v>0</v>
      </c>
      <c r="AG114" s="267">
        <f>SUMIFS('2D_LOG'!R3:R929,'2D_LOG'!G3:G929,"NAME1",'2D_LOG'!F3:F929,"PQC")</f>
        <v>0</v>
      </c>
      <c r="AH114" s="267">
        <f>SUMIFS('2D_LOG'!S3:S929,'2D_LOG'!G3:G929,"NAME1",'2D_LOG'!F3:F929,"PQC")</f>
        <v>0</v>
      </c>
      <c r="AI114" s="267">
        <f>SUMIFS('2D_LOG'!T3:T929,'2D_LOG'!G3:G929,"NAME1",'2D_LOG'!F3:F929,"PQC")</f>
        <v>0</v>
      </c>
      <c r="AJ114" s="267">
        <f>SUMIFS('2D_LOG'!U3:U929,'2D_LOG'!G3:G929,"NAME1",'2D_LOG'!F3:F929,"PQC")</f>
        <v>0</v>
      </c>
      <c r="AK114" s="267">
        <f>SUMIFS('2D_LOG'!V3:V929,'2D_LOG'!G3:G929,"NAME1",'2D_LOG'!F3:F929,"PQC")</f>
        <v>0</v>
      </c>
      <c r="AL114" s="267">
        <f>SUMIFS('2D_LOG'!W3:W929,'2D_LOG'!G3:G929,"NAME1",'2D_LOG'!F3:F929,"PQC")</f>
        <v>0</v>
      </c>
      <c r="AM114" s="267">
        <f>SUMIFS('2D_LOG'!X3:X929,'2D_LOG'!G3:G929,"NAME1",'2D_LOG'!F3:F929,"PQC")</f>
        <v>0</v>
      </c>
      <c r="AN114" s="267">
        <f>SUMIFS('2D_LOG'!Y3:Y929,'2D_LOG'!G3:G929,"NAME1",'2D_LOG'!F3:F929,"PQC")</f>
        <v>0</v>
      </c>
      <c r="AO114" s="267">
        <f>SUMIFS('2D_LOG'!Z3:Z929,'2D_LOG'!G3:G929,"NAME1",'2D_LOG'!F3:F929,"PQC")</f>
        <v>0</v>
      </c>
      <c r="AP114" s="267">
        <f>SUMIFS('2D_LOG'!AA3:AA929,'2D_LOG'!G3:G929,"NAME1",'2D_LOG'!F3:F929,"PQC")</f>
        <v>0</v>
      </c>
      <c r="AQ114" s="267">
        <f>SUMIFS('2D_LOG'!AB3:AB929,'2D_LOG'!G3:G929,"NAME1",'2D_LOG'!F3:F929,"PQC")</f>
        <v>0</v>
      </c>
      <c r="AR114" s="267">
        <f>SUMIFS('2D_LOG'!AC3:AC929,'2D_LOG'!G3:G929,"NAME1",'2D_LOG'!F3:F929,"PQC")</f>
        <v>0</v>
      </c>
      <c r="AS114" s="267">
        <f>SUMIFS('2D_LOG'!AD3:AD929,'2D_LOG'!G3:G929,"NAME1",'2D_LOG'!F3:F929,"PQC")</f>
        <v>0</v>
      </c>
      <c r="AT114" s="267">
        <f>SUMIFS('2D_LOG'!AE3:AE929,'2D_LOG'!G3:G929,"NAME1",'2D_LOG'!F3:F929,"PQC")</f>
        <v>0</v>
      </c>
      <c r="AU114" s="267">
        <f>SUMIFS('2D_LOG'!AF3:AF929,'2D_LOG'!G3:G929,"NAME1",'2D_LOG'!F3:F929,"PQC")</f>
        <v>0</v>
      </c>
      <c r="AV114" s="267">
        <f>SUMIFS('2D_LOG'!AG3:AG929,'2D_LOG'!G3:G929,"NAME1",'2D_LOG'!F3:F929,"PQC")</f>
        <v>0</v>
      </c>
      <c r="AW114" s="267">
        <f>SUMIFS('2D_LOG'!AH3:AH929,'2D_LOG'!G3:G929,"NAME1",'2D_LOG'!F3:F929,"PQC")</f>
        <v>0</v>
      </c>
      <c r="AX114" s="267">
        <f>SUMIFS('2D_LOG'!AI3:AI929,'2D_LOG'!G3:G929,"NAME1",'2D_LOG'!F3:F929,"PQC")</f>
        <v>0</v>
      </c>
      <c r="AY114" s="267">
        <f>SUMIFS('2D_LOG'!AJ3:AJ929,'2D_LOG'!G3:G929,"NAME1",'2D_LOG'!F3:F929,"PQC")</f>
        <v>0</v>
      </c>
      <c r="AZ114" s="267">
        <f>SUMIFS('2D_LOG'!AK3:AK929,'2D_LOG'!G3:G929,"NAME1",'2D_LOG'!F3:F929,"PQC")</f>
        <v>0</v>
      </c>
      <c r="BA114" s="267">
        <f>SUMIFS('2D_LOG'!AL3:AL929,'2D_LOG'!G3:G929,"NAME1",'2D_LOG'!F3:F929,"PQC")</f>
        <v>0</v>
      </c>
      <c r="BB114" s="267">
        <f>SUMIFS('2D_LOG'!AM3:AM929,'2D_LOG'!G3:G929,"NAME1",'2D_LOG'!F3:F929,"PQC")</f>
        <v>0</v>
      </c>
      <c r="BC114" s="267">
        <f>SUMIFS('2D_LOG'!AN3:AN929,'2D_LOG'!G3:G929,"NAME1",'2D_LOG'!F3:F929,"PQC")</f>
        <v>0</v>
      </c>
      <c r="BD114" s="267">
        <f>SUMIFS('2D_LOG'!AO3:AO929,'2D_LOG'!G3:G929,"NAME1",'2D_LOG'!F3:F929,"PQC")</f>
        <v>0</v>
      </c>
      <c r="BE114" s="267">
        <f>SUMIFS('2D_LOG'!AP3:AP929,'2D_LOG'!G3:G929,"NAME1",'2D_LOG'!F3:F929,"PQC")</f>
        <v>0</v>
      </c>
      <c r="BF114" s="267">
        <f>SUMIFS('2D_LOG'!AQ3:AQ929,'2D_LOG'!G3:G929,"NAME1",'2D_LOG'!F3:F929,"PQC")</f>
        <v>0</v>
      </c>
      <c r="BG114" s="267">
        <f>SUMIFS('2D_LOG'!AR3:AR929,'2D_LOG'!G3:G929,"NAME1",'2D_LOG'!F3:F929,"PQC")</f>
        <v>0</v>
      </c>
      <c r="BH114" s="267">
        <f>SUMIFS('2D_LOG'!AS3:AS929,'2D_LOG'!G3:G929,"NAME1",'2D_LOG'!F3:F929,"PQC")</f>
        <v>0</v>
      </c>
      <c r="BI114" s="267">
        <f>SUMIFS('2D_LOG'!AT3:AT929,'2D_LOG'!G3:G929,"NAME1",'2D_LOG'!F3:F929,"PQC")</f>
        <v>0</v>
      </c>
      <c r="BJ114" s="267">
        <f>SUMIFS('2D_LOG'!AU3:AU929,'2D_LOG'!G3:G929,"NAME1",'2D_LOG'!F3:F929,"PQC")</f>
        <v>0</v>
      </c>
      <c r="BK114" s="267">
        <f>SUMIFS('2D_LOG'!AV3:AV929,'2D_LOG'!G3:G929,"NAME1",'2D_LOG'!F3:F929,"PQC")</f>
        <v>0</v>
      </c>
      <c r="BL114" s="267">
        <f>SUMIFS('2D_LOG'!AW3:AW929,'2D_LOG'!G3:G929,"NAME1",'2D_LOG'!F3:F929,"PQC")</f>
        <v>0</v>
      </c>
      <c r="BM114" s="267">
        <f>SUMIFS('2D_LOG'!AX3:AX929,'2D_LOG'!G3:G929,"NAME1",'2D_LOG'!F3:F929,"PQC")</f>
        <v>0</v>
      </c>
      <c r="BN114" s="267">
        <f>SUMIFS('2D_LOG'!AY3:AY929,'2D_LOG'!G3:G929,"NAME1",'2D_LOG'!F3:F929,"PQC")</f>
        <v>0</v>
      </c>
      <c r="BO114" s="267">
        <f>SUMIFS('2D_LOG'!AZ3:AZ929,'2D_LOG'!G3:G929,"NAME1",'2D_LOG'!F3:F929,"PQC")</f>
        <v>0</v>
      </c>
      <c r="BP114" s="267">
        <f>SUMIFS('2D_LOG'!BA3:BA929,'2D_LOG'!G3:G929,"NAME1",'2D_LOG'!F3:F929,"PQC")</f>
        <v>0</v>
      </c>
      <c r="BQ114" s="267">
        <f>SUMIFS('2D_LOG'!BB3:BB929,'2D_LOG'!G3:G929,"NAME1",'2D_LOG'!F3:F929,"PQC")</f>
        <v>0</v>
      </c>
      <c r="BR114" s="267"/>
      <c r="BS114" s="267">
        <f>SUMIFS('2D_LOG'!BD63:BD929,'2D_LOG'!G63:G929,"NAME1",'2D_LOG'!F63:F929,"PQC")</f>
        <v>0</v>
      </c>
      <c r="BT114" s="267">
        <f>SUMIFS('2D_LOG'!BE63:BE929,'2D_LOG'!G63:G929,"NAME1",'2D_LOG'!F63:F929,"PQC")</f>
        <v>0</v>
      </c>
      <c r="BU114" s="267">
        <f>SUMIFS('2D_LOG'!BF63:BF929,'2D_LOG'!G63:G929,"NAME1",'2D_LOG'!F63:F929,"PQC")</f>
        <v>0</v>
      </c>
      <c r="BV114" s="287">
        <f>'quality analyst analysis'!G9</f>
        <v>0</v>
      </c>
      <c r="BW114" s="287">
        <f>'quality analyst analysis'!H9</f>
        <v>0</v>
      </c>
      <c r="BX114" s="267">
        <f>'quality analyst analysis'!J9</f>
        <v>0</v>
      </c>
      <c r="BY114" s="267">
        <f>'quality analyst analysis'!L9</f>
        <v>0</v>
      </c>
      <c r="CI114" s="23"/>
      <c r="CJ114" s="23">
        <f>QC_Status!F99</f>
        <v>0</v>
      </c>
    </row>
    <row r="115" spans="1:88" x14ac:dyDescent="0.2">
      <c r="K115" s="276"/>
      <c r="L115" s="267" t="s">
        <v>162</v>
      </c>
      <c r="M115" s="267" t="str">
        <f>'quality analyst analysis'!BR117</f>
        <v xml:space="preserve"> </v>
      </c>
      <c r="N115" s="267">
        <f>IF(M115="Not Achieved",20%,IF(M115="Achieved",30%,0))</f>
        <v>0</v>
      </c>
      <c r="O115" s="279">
        <f>IF(AND(N115=0,N116=0),"0"%,IF(AND(M115=" ",N116&gt;0),"30"%,IF(M115="Achieved","30"%,IF(M115="Not Achieved","20"%))))</f>
        <v>0</v>
      </c>
      <c r="P115" s="283" t="str">
        <f>IF('quality analyst analysis'!AU106='quality analyst analysis'!AV106,"Achieved",IF('quality analyst analysis'!AW106&lt;=20%,"Achieved",IF('quality analyst analysis'!AW106&gt;20%,"Not Achieved")))</f>
        <v>Achieved</v>
      </c>
      <c r="Q115" s="267" t="str">
        <f>IF('quality analyst analysis'!AS106=0,"Not Attempted"," ")</f>
        <v>Not Attempted</v>
      </c>
      <c r="R115" s="267" t="str">
        <f>IF('quality analyst analysis'!BG106='quality analyst analysis'!BH106,"Achieved",IF('quality analyst analysis'!BI106&lt;=20%,"Achieved",IF('quality analyst analysis'!BI106&gt;20%,"Not Achieved")))</f>
        <v>Achieved</v>
      </c>
      <c r="S115" s="284" t="str">
        <f>IF('quality analyst analysis'!BE106=0,"Not attempted"," ")</f>
        <v>Not attempted</v>
      </c>
      <c r="U115" s="267"/>
      <c r="V115" s="267" t="s">
        <v>5</v>
      </c>
      <c r="W115" s="267">
        <f>'quality analyst analysis'!Q9</f>
        <v>0</v>
      </c>
      <c r="X115" s="267">
        <f>SUMIFS('2D_LOG'!I3:I930,'2D_LOG'!G3:G930,"NAME1",'2D_LOG'!F3:F930,"PDQC")</f>
        <v>0</v>
      </c>
      <c r="Y115" s="267">
        <f>SUMIFS('2D_LOG'!J3:J930,'2D_LOG'!G3:G930,"NAME1",'2D_LOG'!F3:F930,"PDQC")</f>
        <v>0</v>
      </c>
      <c r="Z115" s="267">
        <f>SUMIFS('2D_LOG'!K3:K930,'2D_LOG'!G3:G930,"NAME1",'2D_LOG'!F3:F930,"PDQC")</f>
        <v>0</v>
      </c>
      <c r="AA115" s="267">
        <f>SUMIFS('2D_LOG'!L3:L930,'2D_LOG'!G3:G930,"NAME1",'2D_LOG'!F3:F930,"PDQC")</f>
        <v>0</v>
      </c>
      <c r="AB115" s="267">
        <f>SUMIFS('2D_LOG'!M3:M930,'2D_LOG'!G3:G930,"NAME1",'2D_LOG'!F3:F930,"PDQC")</f>
        <v>0</v>
      </c>
      <c r="AC115" s="267">
        <f>SUMIFS('2D_LOG'!N3:N930,'2D_LOG'!G3:G930,"NAME1",'2D_LOG'!F3:F930,"PDQC")</f>
        <v>0</v>
      </c>
      <c r="AD115" s="267">
        <f>SUMIFS('2D_LOG'!O3:O930,'2D_LOG'!G3:G930,"NAME1",'2D_LOG'!F3:F930,"PDQC")</f>
        <v>0</v>
      </c>
      <c r="AE115" s="267">
        <f>SUMIFS('2D_LOG'!P3:P930,'2D_LOG'!G3:G930,"NAME1",'2D_LOG'!F3:F930,"PDQC")</f>
        <v>0</v>
      </c>
      <c r="AF115" s="267">
        <f>SUMIFS('2D_LOG'!Q3:Q930,'2D_LOG'!G3:G930,"NAME1",'2D_LOG'!F3:F930,"PDQC")</f>
        <v>0</v>
      </c>
      <c r="AG115" s="267">
        <f>SUMIFS('2D_LOG'!R3:R930,'2D_LOG'!G3:G930,"NAME1",'2D_LOG'!F3:F930,"PDQC")</f>
        <v>0</v>
      </c>
      <c r="AH115" s="267">
        <f>SUMIFS('2D_LOG'!S3:S930,'2D_LOG'!G3:G930,"NAME1",'2D_LOG'!F3:F930,"PDQC")</f>
        <v>0</v>
      </c>
      <c r="AI115" s="267">
        <f>SUMIFS('2D_LOG'!T3:T930,'2D_LOG'!G3:G930,"NAME1",'2D_LOG'!F3:F930,"PDQC")</f>
        <v>0</v>
      </c>
      <c r="AJ115" s="267">
        <f>SUMIFS('2D_LOG'!U3:U930,'2D_LOG'!G3:G930,"NAME1",'2D_LOG'!F3:F930,"PDQC")</f>
        <v>0</v>
      </c>
      <c r="AK115" s="267">
        <f>SUMIFS('2D_LOG'!V3:V930,'2D_LOG'!G3:G930,"NAME1",'2D_LOG'!F3:F930,"PDQC")</f>
        <v>0</v>
      </c>
      <c r="AL115" s="267">
        <f>SUMIFS('2D_LOG'!W3:W930,'2D_LOG'!G3:G930,"NAME1",'2D_LOG'!F3:F930,"PDQC")</f>
        <v>0</v>
      </c>
      <c r="AM115" s="267">
        <f>SUMIFS('2D_LOG'!X3:X930,'2D_LOG'!G3:G930,"NAME1",'2D_LOG'!F3:F930,"PDQC")</f>
        <v>0</v>
      </c>
      <c r="AN115" s="267">
        <f>SUMIFS('2D_LOG'!Y3:Y930,'2D_LOG'!G3:G930,"NAME1",'2D_LOG'!F3:F930,"PDQC")</f>
        <v>0</v>
      </c>
      <c r="AO115" s="267">
        <f>SUMIFS('2D_LOG'!Z3:Z930,'2D_LOG'!G3:G930,"NAME1",'2D_LOG'!F3:F930,"PDQC")</f>
        <v>0</v>
      </c>
      <c r="AP115" s="267">
        <f>SUMIFS('2D_LOG'!AA3:AA930,'2D_LOG'!G3:G930,"NAME1",'2D_LOG'!F3:F930,"PDQC")</f>
        <v>0</v>
      </c>
      <c r="AQ115" s="267">
        <f>SUMIFS('2D_LOG'!AB3:AB930,'2D_LOG'!G3:G930,"NAME1",'2D_LOG'!F3:F930,"PDQC")</f>
        <v>0</v>
      </c>
      <c r="AR115" s="267">
        <f>SUMIFS('2D_LOG'!AC3:AC930,'2D_LOG'!G3:G930,"NAME1",'2D_LOG'!F3:F930,"PDQC")</f>
        <v>0</v>
      </c>
      <c r="AS115" s="267">
        <f>SUMIFS('2D_LOG'!AD3:AD930,'2D_LOG'!G3:G930,"NAME1",'2D_LOG'!F3:F930,"PDQC")</f>
        <v>0</v>
      </c>
      <c r="AT115" s="267">
        <f>SUMIFS('2D_LOG'!AE3:AE930,'2D_LOG'!G3:G930,"NAME1",'2D_LOG'!F3:F930,"PDQC")</f>
        <v>0</v>
      </c>
      <c r="AU115" s="267">
        <f>SUMIFS('2D_LOG'!AF3:AF930,'2D_LOG'!G3:G930,"NAME1",'2D_LOG'!F3:F930,"PDQC")</f>
        <v>0</v>
      </c>
      <c r="AV115" s="267">
        <f>SUMIFS('2D_LOG'!AG3:AG930,'2D_LOG'!G3:G930,"NAME1",'2D_LOG'!F3:F930,"PDQC")</f>
        <v>0</v>
      </c>
      <c r="AW115" s="267">
        <f>SUMIFS('2D_LOG'!AH3:AH930,'2D_LOG'!G3:G930,"NAME1",'2D_LOG'!F3:F930,"PDQC")</f>
        <v>0</v>
      </c>
      <c r="AX115" s="267">
        <f>SUMIFS('2D_LOG'!AI3:AI930,'2D_LOG'!G3:G930,"NAME1",'2D_LOG'!F3:F930,"PDQC")</f>
        <v>0</v>
      </c>
      <c r="AY115" s="267">
        <f>SUMIFS('2D_LOG'!AJ3:AJ930,'2D_LOG'!G3:G930,"NAME1",'2D_LOG'!F3:F930,"PDQC")</f>
        <v>0</v>
      </c>
      <c r="AZ115" s="267">
        <f>SUMIFS('2D_LOG'!AK3:AK930,'2D_LOG'!G3:G930,"NAME1",'2D_LOG'!F3:F930,"PDQC")</f>
        <v>0</v>
      </c>
      <c r="BA115" s="267">
        <f>SUMIFS('2D_LOG'!AL3:AL930,'2D_LOG'!G3:G930,"NAME1",'2D_LOG'!F3:F930,"PDQC")</f>
        <v>0</v>
      </c>
      <c r="BB115" s="267">
        <f>SUMIFS('2D_LOG'!AM3:AM930,'2D_LOG'!G3:G930,"NAME1",'2D_LOG'!F3:F930,"PDQC")</f>
        <v>0</v>
      </c>
      <c r="BC115" s="267">
        <f>SUMIFS('2D_LOG'!AN3:AN930,'2D_LOG'!G3:G930,"NAME1",'2D_LOG'!F3:F930,"PDQC")</f>
        <v>0</v>
      </c>
      <c r="BD115" s="267">
        <f>SUMIFS('2D_LOG'!AO3:AO930,'2D_LOG'!G3:G930,"NAME1",'2D_LOG'!F3:F930,"PDQC")</f>
        <v>0</v>
      </c>
      <c r="BE115" s="267">
        <f>SUMIFS('2D_LOG'!AP3:AP930,'2D_LOG'!G3:G930,"NAME1",'2D_LOG'!F3:F930,"PDQC")</f>
        <v>0</v>
      </c>
      <c r="BF115" s="267">
        <f>SUMIFS('2D_LOG'!AQ3:AQ930,'2D_LOG'!G3:G930,"NAME1",'2D_LOG'!F3:F930,"PDQC")</f>
        <v>0</v>
      </c>
      <c r="BG115" s="267">
        <f>SUMIFS('2D_LOG'!AR3:AR930,'2D_LOG'!G3:G930,"NAME1",'2D_LOG'!F3:F930,"PDQC")</f>
        <v>0</v>
      </c>
      <c r="BH115" s="267">
        <f>SUMIFS('2D_LOG'!AS3:AS930,'2D_LOG'!G3:G930,"NAME1",'2D_LOG'!F3:F930,"PDQC")</f>
        <v>0</v>
      </c>
      <c r="BI115" s="267">
        <f>SUMIFS('2D_LOG'!AT3:AT930,'2D_LOG'!G3:G930,"NAME1",'2D_LOG'!F3:F930,"PDQC")</f>
        <v>0</v>
      </c>
      <c r="BJ115" s="267">
        <f>SUMIFS('2D_LOG'!AU3:AU930,'2D_LOG'!G3:G930,"NAME1",'2D_LOG'!F3:F930,"PDQC")</f>
        <v>0</v>
      </c>
      <c r="BK115" s="267">
        <f>SUMIFS('2D_LOG'!AV3:AV930,'2D_LOG'!G3:G930,"NAME1",'2D_LOG'!F3:F930,"PDQC")</f>
        <v>0</v>
      </c>
      <c r="BL115" s="267">
        <f>SUMIFS('2D_LOG'!AW3:AW930,'2D_LOG'!G3:G930,"NAME1",'2D_LOG'!F3:F930,"PDQC")</f>
        <v>0</v>
      </c>
      <c r="BM115" s="267">
        <f>SUMIFS('2D_LOG'!AX3:AX930,'2D_LOG'!G3:G930,"NAME1",'2D_LOG'!F3:F930,"PDQC")</f>
        <v>0</v>
      </c>
      <c r="BN115" s="267">
        <f>SUMIFS('2D_LOG'!AY3:AY930,'2D_LOG'!G3:G930,"NAME1",'2D_LOG'!F3:F930,"PDQC")</f>
        <v>0</v>
      </c>
      <c r="BO115" s="267">
        <f>SUMIFS('2D_LOG'!AZ3:AZ930,'2D_LOG'!G3:G930,"NAME1",'2D_LOG'!F3:F930,"PDQC")</f>
        <v>0</v>
      </c>
      <c r="BP115" s="267">
        <f>SUMIFS('2D_LOG'!BA3:BA930,'2D_LOG'!G3:G930,"NAME1",'2D_LOG'!F3:F930,"PDQC")</f>
        <v>0</v>
      </c>
      <c r="BQ115" s="267">
        <f>SUMIFS('2D_LOG'!BB3:BB930,'2D_LOG'!G3:G930,"NAME1",'2D_LOG'!F3:F930,"PDQC")</f>
        <v>0</v>
      </c>
      <c r="BR115" s="267"/>
      <c r="BS115" s="267">
        <f>SUMIFS('2D_LOG'!BD63:BD930,'2D_LOG'!G63:G930,"NAME1",'2D_LOG'!F63:F930,"PDQC")</f>
        <v>0</v>
      </c>
      <c r="BT115" s="267">
        <f>SUMIFS('2D_LOG'!BE64:BE930,'2D_LOG'!G64:G930,"NAME1",'2D_LOG'!F64:F930,"PDQC")</f>
        <v>0</v>
      </c>
      <c r="BU115" s="267">
        <f>SUMIFS('2D_LOG'!BF64:BF930,'2D_LOG'!G64:G930,"NAME1",'2D_LOG'!F64:F930,"PDQC")</f>
        <v>0</v>
      </c>
      <c r="BV115" s="287">
        <f>'quality analyst analysis'!S9</f>
        <v>0</v>
      </c>
      <c r="BW115" s="287">
        <f>'quality analyst analysis'!T9</f>
        <v>0</v>
      </c>
      <c r="BX115" s="267">
        <f>'quality analyst analysis'!V9</f>
        <v>0</v>
      </c>
      <c r="BY115" s="267">
        <f>'quality analyst analysis'!X9</f>
        <v>0</v>
      </c>
      <c r="CI115" s="23"/>
      <c r="CJ115" s="23">
        <f>QC_Status!F100</f>
        <v>0</v>
      </c>
    </row>
    <row r="116" spans="1:88" x14ac:dyDescent="0.2">
      <c r="K116" s="276"/>
      <c r="L116" s="267" t="s">
        <v>163</v>
      </c>
      <c r="M116" s="267" t="str">
        <f>'quality analyst analysis'!BS117</f>
        <v xml:space="preserve"> </v>
      </c>
      <c r="N116" s="267">
        <f>IF(M116="Not Achieved",20%,IF(M116="Achieved",30%,0))</f>
        <v>0</v>
      </c>
      <c r="O116" s="279">
        <f>IF(AND(N115=0,N116=0),"0"%,IF(AND(M116=" ",N115&gt;0),"30"%,IF(M116="Achieved","30"%,IF(M116="Not Achieved","20"%))))</f>
        <v>0</v>
      </c>
      <c r="P116" s="283" t="str">
        <f>IF('quality analyst analysis'!AU107='quality analyst analysis'!AV107,"Achieved",IF('quality analyst analysis'!AW107&lt;=20%,"Achieved",IF('quality analyst analysis'!AW107&gt;20%,"Not Achieved")))</f>
        <v>Achieved</v>
      </c>
      <c r="Q116" s="267" t="str">
        <f>IF('quality analyst analysis'!AS107=0,"Not Attempted"," ")</f>
        <v>Not Attempted</v>
      </c>
      <c r="R116" s="267" t="str">
        <f>IF('quality analyst analysis'!BG107='quality analyst analysis'!BH107,"Achieved",IF('quality analyst analysis'!BI107&lt;=20%,"Achieved",IF('quality analyst analysis'!BI107&gt;20%,"Not Achieved")))</f>
        <v>Achieved</v>
      </c>
      <c r="S116" s="284" t="str">
        <f>IF('quality analyst analysis'!BE107=0,"Not attempted"," ")</f>
        <v>Not attempted</v>
      </c>
      <c r="CI116" s="23"/>
      <c r="CJ116" s="23">
        <f>QC_Status!F101</f>
        <v>0</v>
      </c>
    </row>
    <row r="117" spans="1:88" x14ac:dyDescent="0.2">
      <c r="K117" s="276"/>
      <c r="N117" s="267">
        <f>SUM(N114:N116)</f>
        <v>0.4</v>
      </c>
      <c r="O117" s="279">
        <f>SUM(O114:O116)</f>
        <v>0</v>
      </c>
      <c r="P117" s="283" t="str">
        <f>IF('quality analyst analysis'!AU108='quality analyst analysis'!AV108,"Achieved",IF('quality analyst analysis'!AW108&lt;=20%,"Achieved",IF('quality analyst analysis'!AW108&gt;20%,"Not Achieved")))</f>
        <v>Achieved</v>
      </c>
      <c r="Q117" s="267" t="str">
        <f>IF('quality analyst analysis'!AS108=0,"Not Attempted"," ")</f>
        <v>Not Attempted</v>
      </c>
      <c r="R117" s="267" t="str">
        <f>IF('quality analyst analysis'!BG108='quality analyst analysis'!BH108,"Achieved",IF('quality analyst analysis'!BI108&lt;=20%,"Achieved",IF('quality analyst analysis'!BI108&gt;20%,"Not Achieved")))</f>
        <v>Achieved</v>
      </c>
      <c r="S117" s="284" t="str">
        <f>IF('quality analyst analysis'!BE108=0,"Not attempted"," ")</f>
        <v>Not attempted</v>
      </c>
      <c r="CI117" s="23"/>
      <c r="CJ117" s="23">
        <f>QC_Status!F102</f>
        <v>0</v>
      </c>
    </row>
    <row r="118" spans="1:88" x14ac:dyDescent="0.2">
      <c r="K118" s="276"/>
      <c r="O118" s="279"/>
      <c r="P118" s="283" t="str">
        <f>IF('quality analyst analysis'!AU109='quality analyst analysis'!AV109,"Achieved",IF('quality analyst analysis'!AW109&lt;=20%,"Achieved",IF('quality analyst analysis'!AW109&gt;20%,"Not Achieved")))</f>
        <v>Achieved</v>
      </c>
      <c r="Q118" s="267" t="str">
        <f>IF('quality analyst analysis'!AS109=0,"Not Attempted"," ")</f>
        <v>Not Attempted</v>
      </c>
      <c r="R118" s="267" t="str">
        <f>IF('quality analyst analysis'!BG109='quality analyst analysis'!BH109,"Achieved",IF('quality analyst analysis'!BI109&lt;=20%,"Achieved",IF('quality analyst analysis'!BI109&gt;20%,"Not Achieved")))</f>
        <v>Achieved</v>
      </c>
      <c r="S118" s="284" t="str">
        <f>IF('quality analyst analysis'!BE109=0,"Not attempted"," ")</f>
        <v>Not attempted</v>
      </c>
      <c r="CI118" s="23"/>
      <c r="CJ118" s="23">
        <f>QC_Status!F103</f>
        <v>0</v>
      </c>
    </row>
    <row r="119" spans="1:88" x14ac:dyDescent="0.2">
      <c r="A119" s="481"/>
      <c r="B119" s="481"/>
      <c r="C119" s="481"/>
      <c r="D119" s="481"/>
      <c r="E119" s="481"/>
      <c r="F119" s="481"/>
      <c r="G119" s="481"/>
      <c r="H119" s="481"/>
      <c r="I119" s="481"/>
      <c r="K119" s="276"/>
      <c r="O119" s="279"/>
      <c r="P119" s="283" t="str">
        <f>IF('quality analyst analysis'!AU110='quality analyst analysis'!AV110,"Achieved",IF('quality analyst analysis'!AW110&lt;=20%,"Achieved",IF('quality analyst analysis'!AW110&gt;20%,"Not Achieved")))</f>
        <v>Achieved</v>
      </c>
      <c r="Q119" s="267" t="str">
        <f>IF('quality analyst analysis'!AS110=0,"Not Attempted"," ")</f>
        <v>Not Attempted</v>
      </c>
      <c r="R119" s="267" t="str">
        <f>IF('quality analyst analysis'!BG110='quality analyst analysis'!BH110,"Achieved",IF('quality analyst analysis'!BI110&lt;=20%,"Achieved",IF('quality analyst analysis'!BI110&gt;20%,"Not Achieved")))</f>
        <v>Achieved</v>
      </c>
      <c r="S119" s="284" t="str">
        <f>IF('quality analyst analysis'!BE110=0,"Not attempted"," ")</f>
        <v>Not attempted</v>
      </c>
      <c r="CI119" s="23"/>
      <c r="CJ119" s="23">
        <f>QC_Status!F104</f>
        <v>0</v>
      </c>
    </row>
    <row r="120" spans="1:88" x14ac:dyDescent="0.2">
      <c r="A120" s="481"/>
      <c r="B120" s="481"/>
      <c r="C120" s="481"/>
      <c r="D120" s="481"/>
      <c r="E120" s="481"/>
      <c r="F120" s="481"/>
      <c r="G120" s="481"/>
      <c r="H120" s="481"/>
      <c r="I120" s="481"/>
      <c r="K120" s="276"/>
      <c r="O120" s="279"/>
      <c r="P120" s="283" t="str">
        <f>IF('quality analyst analysis'!AU111='quality analyst analysis'!AV111,"Achieved",IF('quality analyst analysis'!AW111&lt;=20%,"Achieved",IF('quality analyst analysis'!AW111&gt;20%,"Not Achieved")))</f>
        <v>Achieved</v>
      </c>
      <c r="Q120" s="267" t="str">
        <f>IF('quality analyst analysis'!AS111=0,"Not Attempted"," ")</f>
        <v>Not Attempted</v>
      </c>
      <c r="R120" s="267" t="str">
        <f>IF('quality analyst analysis'!BG111='quality analyst analysis'!BH111,"Achieved",IF('quality analyst analysis'!BI111&lt;=20%,"Achieved",IF('quality analyst analysis'!BI111&gt;20%,"Not Achieved")))</f>
        <v>Achieved</v>
      </c>
      <c r="S120" s="284" t="str">
        <f>IF('quality analyst analysis'!BE111=0,"Not attempted"," ")</f>
        <v>Not attempted</v>
      </c>
      <c r="CI120" s="23"/>
      <c r="CJ120" s="23">
        <f>QC_Status!F105</f>
        <v>0</v>
      </c>
    </row>
    <row r="121" spans="1:88" x14ac:dyDescent="0.2">
      <c r="A121" s="481"/>
      <c r="B121" s="481"/>
      <c r="C121" s="481"/>
      <c r="D121" s="481"/>
      <c r="E121" s="481"/>
      <c r="F121" s="481"/>
      <c r="G121" s="481"/>
      <c r="H121" s="481"/>
      <c r="I121" s="481"/>
      <c r="K121" s="276"/>
      <c r="O121" s="279"/>
      <c r="P121" s="283" t="str">
        <f>IF('quality analyst analysis'!AU112='quality analyst analysis'!AV112,"Achieved",IF('quality analyst analysis'!AW112&lt;=20%,"Achieved",IF('quality analyst analysis'!AW112&gt;20%,"Not Achieved")))</f>
        <v>Achieved</v>
      </c>
      <c r="Q121" s="267" t="str">
        <f>IF('quality analyst analysis'!AS112=0,"Not Attempted"," ")</f>
        <v>Not Attempted</v>
      </c>
      <c r="R121" s="267" t="str">
        <f>IF('quality analyst analysis'!BG112='quality analyst analysis'!BH112,"Achieved",IF('quality analyst analysis'!BI112&lt;=20%,"Achieved",IF('quality analyst analysis'!BI112&gt;20%,"Not Achieved")))</f>
        <v>Achieved</v>
      </c>
      <c r="S121" s="284" t="str">
        <f>IF('quality analyst analysis'!BE112=0,"Not attempted"," ")</f>
        <v>Not attempted</v>
      </c>
      <c r="CI121" s="23"/>
      <c r="CJ121" s="23">
        <f>QC_Status!F106</f>
        <v>0</v>
      </c>
    </row>
    <row r="122" spans="1:88" x14ac:dyDescent="0.2">
      <c r="A122" s="481"/>
      <c r="B122" s="481"/>
      <c r="C122" s="481"/>
      <c r="D122" s="481"/>
      <c r="E122" s="481"/>
      <c r="F122" s="481"/>
      <c r="G122" s="481"/>
      <c r="H122" s="481"/>
      <c r="I122" s="481"/>
      <c r="K122" s="276"/>
      <c r="O122" s="279"/>
      <c r="P122" s="283" t="str">
        <f>IF('quality analyst analysis'!AU113='quality analyst analysis'!AV113,"Achieved",IF('quality analyst analysis'!AW113&lt;=20%,"Achieved",IF('quality analyst analysis'!AW113&gt;20%,"Not Achieved")))</f>
        <v>Achieved</v>
      </c>
      <c r="Q122" s="267" t="str">
        <f>IF('quality analyst analysis'!AS113=0,"Not Attempted"," ")</f>
        <v>Not Attempted</v>
      </c>
      <c r="R122" s="267" t="str">
        <f>IF('quality analyst analysis'!BG113='quality analyst analysis'!BH113,"Achieved",IF('quality analyst analysis'!BI113&lt;=20%,"Achieved",IF('quality analyst analysis'!BI113&gt;20%,"Not Achieved")))</f>
        <v>Achieved</v>
      </c>
      <c r="S122" s="284" t="str">
        <f>IF('quality analyst analysis'!BE113=0,"Not attempted"," ")</f>
        <v>Not attempted</v>
      </c>
      <c r="CI122" s="23"/>
      <c r="CJ122" s="23">
        <f>QC_Status!F107</f>
        <v>0</v>
      </c>
    </row>
    <row r="123" spans="1:88" x14ac:dyDescent="0.2">
      <c r="K123" s="276"/>
      <c r="O123" s="279"/>
      <c r="P123" s="283" t="str">
        <f>IF('quality analyst analysis'!AU114='quality analyst analysis'!AV114,"Achieved",IF('quality analyst analysis'!AW114&lt;=20%,"Achieved",IF('quality analyst analysis'!AW114&gt;20%,"Not Achieved")))</f>
        <v>Achieved</v>
      </c>
      <c r="Q123" s="267" t="str">
        <f>IF('quality analyst analysis'!AS114=0,"Not Attempted"," ")</f>
        <v>Not Attempted</v>
      </c>
      <c r="R123" s="267" t="str">
        <f>IF('quality analyst analysis'!BG114='quality analyst analysis'!BH114,"Achieved",IF('quality analyst analysis'!BI114&lt;=20%,"Achieved",IF('quality analyst analysis'!BI114&gt;20%,"Not Achieved")))</f>
        <v>Achieved</v>
      </c>
      <c r="S123" s="284" t="str">
        <f>IF('quality analyst analysis'!BE114=0,"Not attempted"," ")</f>
        <v>Not attempted</v>
      </c>
      <c r="CI123" s="23"/>
      <c r="CJ123" s="23">
        <f>QC_Status!F108</f>
        <v>0</v>
      </c>
    </row>
    <row r="124" spans="1:88" x14ac:dyDescent="0.2">
      <c r="K124" s="276"/>
      <c r="O124" s="279"/>
      <c r="P124" s="283" t="str">
        <f>IF('quality analyst analysis'!AU115='quality analyst analysis'!AV115,"Achieved",IF('quality analyst analysis'!AW115&lt;=20%,"Achieved",IF('quality analyst analysis'!AW115&gt;20%,"Not Achieved")))</f>
        <v>Achieved</v>
      </c>
      <c r="Q124" s="267" t="str">
        <f>IF('quality analyst analysis'!AS115=0,"Not Attempted"," ")</f>
        <v>Not Attempted</v>
      </c>
      <c r="R124" s="267" t="str">
        <f>IF('quality analyst analysis'!BG115='quality analyst analysis'!BH115,"Achieved",IF('quality analyst analysis'!BI115&lt;=20%,"Achieved",IF('quality analyst analysis'!BI115&gt;20%,"Not Achieved")))</f>
        <v>Achieved</v>
      </c>
      <c r="S124" s="284" t="str">
        <f>IF('quality analyst analysis'!BE115=0,"Not attempted"," ")</f>
        <v>Not attempted</v>
      </c>
      <c r="CI124" s="23"/>
      <c r="CJ124" s="23">
        <f>QC_Status!F109</f>
        <v>0</v>
      </c>
    </row>
    <row r="125" spans="1:88" ht="12" thickBot="1" x14ac:dyDescent="0.25">
      <c r="K125" s="277"/>
      <c r="L125" s="278"/>
      <c r="M125" s="278"/>
      <c r="N125" s="278"/>
      <c r="O125" s="303"/>
      <c r="P125" s="482" t="str">
        <f>IF('quality analyst analysis'!AU116='quality analyst analysis'!AV116,"Achieved",IF('quality analyst analysis'!AW116&lt;=20%,"Achieved",IF('quality analyst analysis'!AW116&gt;20%,"Not Achieved")))</f>
        <v>Achieved</v>
      </c>
      <c r="Q125" s="483" t="str">
        <f>IF('quality analyst analysis'!AS116=0,"Not Attempted"," ")</f>
        <v>Not Attempted</v>
      </c>
      <c r="R125" s="483" t="str">
        <f>IF('quality analyst analysis'!BG116='quality analyst analysis'!BH116,"Achieved",IF('quality analyst analysis'!BI116&lt;=20%,"Achieved",IF('quality analyst analysis'!BI116&gt;20%,"Not Achieved")))</f>
        <v>Achieved</v>
      </c>
      <c r="S125" s="285" t="str">
        <f>IF('quality analyst analysis'!BE116=0,"Not attempted"," ")</f>
        <v>Not attempted</v>
      </c>
      <c r="CI125" s="23"/>
      <c r="CJ125" s="23">
        <f>QC_Status!F110</f>
        <v>0</v>
      </c>
    </row>
    <row r="126" spans="1:88" ht="12" thickBot="1" x14ac:dyDescent="0.25">
      <c r="O126" s="22"/>
      <c r="CI126" s="23"/>
      <c r="CJ126" s="23">
        <f>QC_Status!F111</f>
        <v>0</v>
      </c>
    </row>
    <row r="127" spans="1:88" ht="89.25" customHeight="1" thickTop="1" x14ac:dyDescent="0.2">
      <c r="K127" s="273"/>
      <c r="L127" s="274"/>
      <c r="M127" s="274"/>
      <c r="N127" s="274"/>
      <c r="O127" s="304"/>
      <c r="P127" s="280" t="s">
        <v>4</v>
      </c>
      <c r="Q127" s="281" t="s">
        <v>164</v>
      </c>
      <c r="R127" s="281" t="s">
        <v>5</v>
      </c>
      <c r="S127" s="282" t="s">
        <v>165</v>
      </c>
      <c r="U127" s="149" t="s">
        <v>173</v>
      </c>
      <c r="V127" s="148" t="s">
        <v>77</v>
      </c>
      <c r="W127" s="149" t="s">
        <v>170</v>
      </c>
      <c r="X127" s="373" t="s">
        <v>187</v>
      </c>
      <c r="Y127" s="373" t="s">
        <v>188</v>
      </c>
      <c r="Z127" s="373" t="s">
        <v>189</v>
      </c>
      <c r="AA127" s="373" t="s">
        <v>190</v>
      </c>
      <c r="AB127" s="373" t="s">
        <v>191</v>
      </c>
      <c r="AC127" s="373" t="s">
        <v>192</v>
      </c>
      <c r="AD127" s="373" t="s">
        <v>193</v>
      </c>
      <c r="AE127" s="373" t="s">
        <v>194</v>
      </c>
      <c r="AF127" s="373" t="s">
        <v>195</v>
      </c>
      <c r="AG127" s="373" t="s">
        <v>196</v>
      </c>
      <c r="AH127" s="373" t="s">
        <v>197</v>
      </c>
      <c r="AI127" s="373" t="s">
        <v>198</v>
      </c>
      <c r="AJ127" s="373" t="s">
        <v>199</v>
      </c>
      <c r="AK127" s="373" t="s">
        <v>200</v>
      </c>
      <c r="AL127" s="373" t="s">
        <v>201</v>
      </c>
      <c r="AM127" s="373" t="s">
        <v>202</v>
      </c>
      <c r="AN127" s="373" t="s">
        <v>203</v>
      </c>
      <c r="AO127" s="373" t="s">
        <v>204</v>
      </c>
      <c r="AP127" s="373" t="s">
        <v>205</v>
      </c>
      <c r="AQ127" s="373" t="s">
        <v>206</v>
      </c>
      <c r="AR127" s="373" t="s">
        <v>207</v>
      </c>
      <c r="AS127" s="373" t="s">
        <v>208</v>
      </c>
      <c r="AT127" s="373" t="s">
        <v>209</v>
      </c>
      <c r="AU127" s="374" t="s">
        <v>210</v>
      </c>
      <c r="AV127" s="374" t="s">
        <v>211</v>
      </c>
      <c r="AW127" s="374" t="s">
        <v>212</v>
      </c>
      <c r="AX127" s="374" t="s">
        <v>213</v>
      </c>
      <c r="AY127" s="374" t="s">
        <v>214</v>
      </c>
      <c r="AZ127" s="374" t="s">
        <v>215</v>
      </c>
      <c r="BA127" s="374" t="s">
        <v>216</v>
      </c>
      <c r="BB127" s="374" t="s">
        <v>217</v>
      </c>
      <c r="BC127" s="374" t="s">
        <v>218</v>
      </c>
      <c r="BD127" s="374" t="s">
        <v>219</v>
      </c>
      <c r="BE127" s="374" t="s">
        <v>220</v>
      </c>
      <c r="BF127" s="374" t="s">
        <v>221</v>
      </c>
      <c r="BG127" s="374" t="s">
        <v>222</v>
      </c>
      <c r="BH127" s="374" t="s">
        <v>223</v>
      </c>
      <c r="BI127" s="374" t="s">
        <v>224</v>
      </c>
      <c r="BJ127" s="374" t="s">
        <v>225</v>
      </c>
      <c r="BK127" s="374" t="s">
        <v>226</v>
      </c>
      <c r="BL127" s="374" t="s">
        <v>227</v>
      </c>
      <c r="BM127" s="374" t="s">
        <v>228</v>
      </c>
      <c r="BN127" s="374" t="s">
        <v>229</v>
      </c>
      <c r="BO127" s="374" t="s">
        <v>230</v>
      </c>
      <c r="BP127" s="374" t="s">
        <v>231</v>
      </c>
      <c r="BQ127" s="374" t="s">
        <v>232</v>
      </c>
      <c r="BR127" s="187" t="s">
        <v>6</v>
      </c>
      <c r="BS127" s="188" t="s">
        <v>92</v>
      </c>
      <c r="BT127" s="185" t="s">
        <v>148</v>
      </c>
      <c r="BU127" s="186" t="s">
        <v>146</v>
      </c>
      <c r="BV127" s="186" t="s">
        <v>166</v>
      </c>
      <c r="BW127" s="185" t="s">
        <v>167</v>
      </c>
      <c r="BX127" s="186" t="s">
        <v>168</v>
      </c>
      <c r="BY127" s="185" t="s">
        <v>169</v>
      </c>
      <c r="CI127" s="23"/>
      <c r="CJ127" s="23">
        <f>QC_Status!F112</f>
        <v>0</v>
      </c>
    </row>
    <row r="128" spans="1:88" x14ac:dyDescent="0.2">
      <c r="K128" s="276" t="s">
        <v>234</v>
      </c>
      <c r="L128" s="267" t="s">
        <v>161</v>
      </c>
      <c r="M128" s="268">
        <f>'quality analyst analysis'!BQ134</f>
        <v>0</v>
      </c>
      <c r="N128" s="267">
        <f>IF(M128&gt;0,0.1,0.4)</f>
        <v>0.4</v>
      </c>
      <c r="O128" s="279" t="str">
        <f>IF(M128&gt;0,"10%",IF(AND(N129=0,N130=0)," ",IF(OR(N129&gt;0,N130&gt;0),N128)))</f>
        <v xml:space="preserve"> </v>
      </c>
      <c r="P128" s="283" t="str">
        <f>IF('quality analyst analysis'!AU122='quality analyst analysis'!AV122,"Achieved",IF('quality analyst analysis'!AW122&lt;=20%,"Achieved",IF('quality analyst analysis'!AW122&gt;20%,"Not Achieved")))</f>
        <v>Achieved</v>
      </c>
      <c r="Q128" s="267" t="str">
        <f>IF('quality analyst analysis'!AS122=0,"Not Attempted"," ")</f>
        <v>Not Attempted</v>
      </c>
      <c r="R128" s="267" t="str">
        <f>IF('quality analyst analysis'!BG122='quality analyst analysis'!BH122,"Achieved",IF('quality analyst analysis'!BI122&lt;=20%,"Achieved",IF('quality analyst analysis'!BI122&gt;20%,"Not Achieved")))</f>
        <v>Achieved</v>
      </c>
      <c r="S128" s="284" t="str">
        <f>IF('quality analyst analysis'!BE122=0,"Not attempted"," ")</f>
        <v>Not attempted</v>
      </c>
      <c r="U128" s="267" t="str">
        <f>K128</f>
        <v>NAME2</v>
      </c>
      <c r="V128" s="267" t="s">
        <v>4</v>
      </c>
      <c r="W128" s="267">
        <f>'quality analyst analysis'!E10</f>
        <v>0</v>
      </c>
      <c r="X128" s="267">
        <f>SUMIFS('2D_LOG'!I3:I939,'2D_LOG'!G3:G939,"NAME2",'2D_LOG'!F3:F939,"PQC")</f>
        <v>0</v>
      </c>
      <c r="Y128" s="267">
        <f>SUMIFS('2D_LOG'!J3:J939,'2D_LOG'!G3:G939,"NAME2",'2D_LOG'!F3:F939,"PQC")</f>
        <v>0</v>
      </c>
      <c r="Z128" s="267">
        <f>SUMIFS('2D_LOG'!K3:K939,'2D_LOG'!G3:G939,"NAME2",'2D_LOG'!F3:F939,"PQC")</f>
        <v>0</v>
      </c>
      <c r="AA128" s="267">
        <f>SUMIFS('2D_LOG'!L3:L939,'2D_LOG'!G3:G939,"NAME2",'2D_LOG'!F3:F939,"PQC")</f>
        <v>0</v>
      </c>
      <c r="AB128" s="267">
        <f>SUMIFS('2D_LOG'!M3:M939,'2D_LOG'!G3:G939,"NAME2",'2D_LOG'!F3:F939,"PQC")</f>
        <v>0</v>
      </c>
      <c r="AC128" s="267">
        <f>SUMIFS('2D_LOG'!N3:N939,'2D_LOG'!G3:G939,"NAME2",'2D_LOG'!F3:F939,"PQC")</f>
        <v>0</v>
      </c>
      <c r="AD128" s="267">
        <f>SUMIFS('2D_LOG'!O3:O939,'2D_LOG'!G3:G939,"NAME2",'2D_LOG'!F3:F939,"PQC")</f>
        <v>0</v>
      </c>
      <c r="AE128" s="267">
        <f>SUMIFS('2D_LOG'!P3:P939,'2D_LOG'!G3:G939,"NAME2",'2D_LOG'!F3:F939,"PQC")</f>
        <v>0</v>
      </c>
      <c r="AF128" s="267">
        <f>SUMIFS('2D_LOG'!Q3:Q939,'2D_LOG'!G3:G939,"NAME2",'2D_LOG'!F3:F939,"PQC")</f>
        <v>0</v>
      </c>
      <c r="AG128" s="267">
        <f>SUMIFS('2D_LOG'!R3:R939,'2D_LOG'!G3:G939,"NAME2",'2D_LOG'!F3:F939,"PQC")</f>
        <v>0</v>
      </c>
      <c r="AH128" s="267">
        <f>SUMIFS('2D_LOG'!S3:S939,'2D_LOG'!G3:G939,"NAME2",'2D_LOG'!F3:F939,"PQC")</f>
        <v>0</v>
      </c>
      <c r="AI128" s="267">
        <f>SUMIFS('2D_LOG'!T3:T939,'2D_LOG'!G3:G939,"NAME2",'2D_LOG'!F3:F939,"PQC")</f>
        <v>0</v>
      </c>
      <c r="AJ128" s="267">
        <f>SUMIFS('2D_LOG'!U3:U939,'2D_LOG'!G3:G939,"NAME2",'2D_LOG'!F3:F939,"PQC")</f>
        <v>0</v>
      </c>
      <c r="AK128" s="267">
        <f>SUMIFS('2D_LOG'!V3:V939,'2D_LOG'!G3:G939,"NAME2",'2D_LOG'!F3:F939,"PQC")</f>
        <v>0</v>
      </c>
      <c r="AL128" s="267">
        <f>SUMIFS('2D_LOG'!W3:W939,'2D_LOG'!G3:G939,"NAME2",'2D_LOG'!F3:F939,"PQC")</f>
        <v>0</v>
      </c>
      <c r="AM128" s="267">
        <f>SUMIFS('2D_LOG'!X3:X939,'2D_LOG'!G3:G939,"NAME2",'2D_LOG'!F3:F939,"PQC")</f>
        <v>0</v>
      </c>
      <c r="AN128" s="267">
        <f>SUMIFS('2D_LOG'!Y3:Y939,'2D_LOG'!G3:G939,"NAME2",'2D_LOG'!F3:F939,"PQC")</f>
        <v>0</v>
      </c>
      <c r="AO128" s="267">
        <f>SUMIFS('2D_LOG'!Z3:Z939,'2D_LOG'!G3:G939,"NAME2",'2D_LOG'!F3:F939,"PQC")</f>
        <v>0</v>
      </c>
      <c r="AP128" s="267">
        <f>SUMIFS('2D_LOG'!AA3:AA939,'2D_LOG'!G3:G939,"NAME2",'2D_LOG'!F3:F939,"PQC")</f>
        <v>0</v>
      </c>
      <c r="AQ128" s="267">
        <f>SUMIFS('2D_LOG'!AB3:AB939,'2D_LOG'!G3:G939,"NAME2",'2D_LOG'!F3:F939,"PQC")</f>
        <v>0</v>
      </c>
      <c r="AR128" s="267">
        <f>SUMIFS('2D_LOG'!AC3:AC939,'2D_LOG'!G3:G939,"NAME2",'2D_LOG'!F3:F939,"PQC")</f>
        <v>0</v>
      </c>
      <c r="AS128" s="267">
        <f>SUMIFS('2D_LOG'!AD3:AD939,'2D_LOG'!G3:G939,"NAME2",'2D_LOG'!F3:F939,"PQC")</f>
        <v>0</v>
      </c>
      <c r="AT128" s="267">
        <f>SUMIFS('2D_LOG'!AE3:AE939,'2D_LOG'!G3:G939,"NAME2",'2D_LOG'!F3:F939,"PQC")</f>
        <v>0</v>
      </c>
      <c r="AU128" s="267">
        <f>SUMIFS('2D_LOG'!AF3:AF939,'2D_LOG'!G3:G939,"NAME2",'2D_LOG'!F3:F939,"PQC")</f>
        <v>0</v>
      </c>
      <c r="AV128" s="267">
        <f>SUMIFS('2D_LOG'!AG3:AG939,'2D_LOG'!G3:G939,"NAME2",'2D_LOG'!F3:F939,"PQC")</f>
        <v>0</v>
      </c>
      <c r="AW128" s="267">
        <f>SUMIFS('2D_LOG'!AH3:AH939,'2D_LOG'!G3:G939,"NAME2",'2D_LOG'!F3:F939,"PQC")</f>
        <v>0</v>
      </c>
      <c r="AX128" s="267">
        <f>SUMIFS('2D_LOG'!AI3:AI939,'2D_LOG'!G3:G939,"NAME2",'2D_LOG'!F3:F939,"PQC")</f>
        <v>0</v>
      </c>
      <c r="AY128" s="267">
        <f>SUMIFS('2D_LOG'!AJ3:AJ939,'2D_LOG'!G3:G939,"NAME2",'2D_LOG'!F3:F939,"PQC")</f>
        <v>0</v>
      </c>
      <c r="AZ128" s="267">
        <f>SUMIFS('2D_LOG'!AK3:AK939,'2D_LOG'!G3:G939,"NAME2",'2D_LOG'!F3:F939,"PQC")</f>
        <v>0</v>
      </c>
      <c r="BA128" s="267">
        <f>SUMIFS('2D_LOG'!AL3:AL939,'2D_LOG'!G3:G939,"NAME2",'2D_LOG'!F3:F939,"PQC")</f>
        <v>0</v>
      </c>
      <c r="BB128" s="267">
        <f>SUMIFS('2D_LOG'!AM3:AM939,'2D_LOG'!G3:G939,"NAME2",'2D_LOG'!F3:F939,"PQC")</f>
        <v>0</v>
      </c>
      <c r="BC128" s="267">
        <f>SUMIFS('2D_LOG'!AN3:AN939,'2D_LOG'!G3:G939,"NAME2",'2D_LOG'!F3:F939,"PQC")</f>
        <v>0</v>
      </c>
      <c r="BD128" s="267">
        <f>SUMIFS('2D_LOG'!AO3:AO939,'2D_LOG'!G3:G939,"NAME2",'2D_LOG'!F3:F939,"PQC")</f>
        <v>0</v>
      </c>
      <c r="BE128" s="267">
        <f>SUMIFS('2D_LOG'!AP3:AP939,'2D_LOG'!G3:G939,"NAME2",'2D_LOG'!F3:F939,"PQC")</f>
        <v>0</v>
      </c>
      <c r="BF128" s="267">
        <f>SUMIFS('2D_LOG'!AQ3:AQ939,'2D_LOG'!G3:G939,"NAME2",'2D_LOG'!F3:F939,"PQC")</f>
        <v>0</v>
      </c>
      <c r="BG128" s="267">
        <f>SUMIFS('2D_LOG'!AR3:AR939,'2D_LOG'!G3:G939,"NAME2",'2D_LOG'!F3:F939,"PQC")</f>
        <v>0</v>
      </c>
      <c r="BH128" s="267">
        <f>SUMIFS('2D_LOG'!AS3:AS939,'2D_LOG'!G3:G939,"NAME2",'2D_LOG'!F3:F939,"PQC")</f>
        <v>0</v>
      </c>
      <c r="BI128" s="267">
        <f>SUMIFS('2D_LOG'!AT3:AT939,'2D_LOG'!G3:G939,"NAME2",'2D_LOG'!F3:F939,"PQC")</f>
        <v>0</v>
      </c>
      <c r="BJ128" s="267">
        <f>SUMIFS('2D_LOG'!AU3:AU939,'2D_LOG'!G3:G939,"NAME2",'2D_LOG'!F3:F939,"PQC")</f>
        <v>0</v>
      </c>
      <c r="BK128" s="267">
        <f>SUMIFS('2D_LOG'!AV3:AV939,'2D_LOG'!G3:G939,"NAME2",'2D_LOG'!F3:F939,"PQC")</f>
        <v>0</v>
      </c>
      <c r="BL128" s="267">
        <f>SUMIFS('2D_LOG'!AW3:AW939,'2D_LOG'!G3:G939,"NAME2",'2D_LOG'!F3:F939,"PQC")</f>
        <v>0</v>
      </c>
      <c r="BM128" s="267">
        <f>SUMIFS('2D_LOG'!AX3:AX939,'2D_LOG'!G3:G939,"NAME2",'2D_LOG'!F3:F939,"PQC")</f>
        <v>0</v>
      </c>
      <c r="BN128" s="267">
        <f>SUMIFS('2D_LOG'!AY3:AY939,'2D_LOG'!G3:G939,"NAME2",'2D_LOG'!F3:F939,"PQC")</f>
        <v>0</v>
      </c>
      <c r="BO128" s="267">
        <f>SUMIFS('2D_LOG'!AZ3:AZ939,'2D_LOG'!G3:G939,"NAME2",'2D_LOG'!F3:F939,"PQC")</f>
        <v>0</v>
      </c>
      <c r="BP128" s="267">
        <f>SUMIFS('2D_LOG'!BA3:BA939,'2D_LOG'!G3:G939,"NAME2",'2D_LOG'!F3:F939,"PQC")</f>
        <v>0</v>
      </c>
      <c r="BQ128" s="267">
        <f>SUMIFS('2D_LOG'!BB3:BB939,'2D_LOG'!G3:G939,"NAME2",'2D_LOG'!F3:F939,"PQC")</f>
        <v>0</v>
      </c>
      <c r="BR128" s="267"/>
      <c r="BS128" s="267">
        <f>SUMIFS('2D_LOG'!BD73:BD939,'2D_LOG'!G73:G939,"NAME2",'2D_LOG'!F73:F939,"PQC")</f>
        <v>0</v>
      </c>
      <c r="BT128" s="267">
        <f>SUMIFS('2D_LOG'!BE73:BE939,'2D_LOG'!G73:G939,"NAME2",'2D_LOG'!F73:F939,"PQC")</f>
        <v>0</v>
      </c>
      <c r="BU128" s="267">
        <f>SUMIFS('2D_LOG'!BF73:BF939,'2D_LOG'!G73:G939,"NAME2",'2D_LOG'!F73:F939,"PQC")</f>
        <v>0</v>
      </c>
      <c r="BV128" s="287">
        <f>'quality analyst analysis'!G10</f>
        <v>0</v>
      </c>
      <c r="BW128" s="287">
        <f>'quality analyst analysis'!H10</f>
        <v>0</v>
      </c>
      <c r="BX128" s="267">
        <f>'quality analyst analysis'!J10</f>
        <v>0</v>
      </c>
      <c r="BY128" s="267">
        <f>'quality analyst analysis'!L10</f>
        <v>0</v>
      </c>
      <c r="CI128" s="23"/>
      <c r="CJ128" s="23">
        <f>QC_Status!F113</f>
        <v>0</v>
      </c>
    </row>
    <row r="129" spans="1:88" x14ac:dyDescent="0.2">
      <c r="K129" s="276"/>
      <c r="L129" s="267" t="s">
        <v>162</v>
      </c>
      <c r="M129" s="267" t="str">
        <f>'quality analyst analysis'!BR134</f>
        <v xml:space="preserve"> </v>
      </c>
      <c r="N129" s="267">
        <f>IF(M129="Not Achieved",20%,IF(M129="Achieved",30%,0))</f>
        <v>0</v>
      </c>
      <c r="O129" s="279">
        <f>IF(AND(N129=0,N130=0),"0"%,IF(AND(M129=" ",N130&gt;0),"30"%,IF(M129="Achieved","30"%,IF(M129="Not Achieved","20"%))))</f>
        <v>0</v>
      </c>
      <c r="P129" s="283" t="str">
        <f>IF('quality analyst analysis'!AU123='quality analyst analysis'!AV123,"Achieved",IF('quality analyst analysis'!AW123&lt;=20%,"Achieved",IF('quality analyst analysis'!AW123&gt;20%,"Not Achieved")))</f>
        <v>Achieved</v>
      </c>
      <c r="Q129" s="267" t="str">
        <f>IF('quality analyst analysis'!AS123=0,"Not Attempted"," ")</f>
        <v>Not Attempted</v>
      </c>
      <c r="R129" s="267" t="str">
        <f>IF('quality analyst analysis'!BG123='quality analyst analysis'!BH123,"Achieved",IF('quality analyst analysis'!BI123&lt;=20%,"Achieved",IF('quality analyst analysis'!BI123&gt;20%,"Not Achieved")))</f>
        <v>Achieved</v>
      </c>
      <c r="S129" s="284" t="str">
        <f>IF('quality analyst analysis'!BE123=0,"Not attempted"," ")</f>
        <v>Not attempted</v>
      </c>
      <c r="U129" s="267"/>
      <c r="V129" s="267" t="s">
        <v>5</v>
      </c>
      <c r="W129" s="267">
        <f>'quality analyst analysis'!Q10</f>
        <v>0</v>
      </c>
      <c r="X129" s="267">
        <f>SUMIFS('2D_LOG'!I3:I940,'2D_LOG'!G3:G940,"NAME2",'2D_LOG'!F3:F940,"PDQC")</f>
        <v>0</v>
      </c>
      <c r="Y129" s="267">
        <f>SUMIFS('2D_LOG'!J3:J940,'2D_LOG'!G3:G940,"NAME2",'2D_LOG'!F3:F940,"PDQC")</f>
        <v>0</v>
      </c>
      <c r="Z129" s="267">
        <f>SUMIFS('2D_LOG'!K3:K940,'2D_LOG'!G3:G940,"NAME2",'2D_LOG'!F3:F940,"PDQC")</f>
        <v>0</v>
      </c>
      <c r="AA129" s="267">
        <f>SUMIFS('2D_LOG'!L3:L940,'2D_LOG'!G3:G940,"NAME2",'2D_LOG'!F3:F940,"PDQC")</f>
        <v>0</v>
      </c>
      <c r="AB129" s="267">
        <f>SUMIFS('2D_LOG'!M3:M940,'2D_LOG'!G3:G940,"NAME2",'2D_LOG'!F3:F940,"PDQC")</f>
        <v>0</v>
      </c>
      <c r="AC129" s="267">
        <f>SUMIFS('2D_LOG'!N3:N940,'2D_LOG'!G3:G940,"NAME2",'2D_LOG'!F3:F940,"PDQC")</f>
        <v>0</v>
      </c>
      <c r="AD129" s="267">
        <f>SUMIFS('2D_LOG'!O3:O940,'2D_LOG'!G3:G940,"NAME2",'2D_LOG'!F3:F940,"PDQC")</f>
        <v>0</v>
      </c>
      <c r="AE129" s="267">
        <f>SUMIFS('2D_LOG'!P3:P940,'2D_LOG'!G3:G940,"NAME2",'2D_LOG'!F3:F940,"PDQC")</f>
        <v>0</v>
      </c>
      <c r="AF129" s="267">
        <f>SUMIFS('2D_LOG'!Q3:Q940,'2D_LOG'!G3:G940,"NAME2",'2D_LOG'!F3:F940,"PDQC")</f>
        <v>0</v>
      </c>
      <c r="AG129" s="267">
        <f>SUMIFS('2D_LOG'!R3:R940,'2D_LOG'!G3:G940,"NAME2",'2D_LOG'!F3:F940,"PDQC")</f>
        <v>0</v>
      </c>
      <c r="AH129" s="267">
        <f>SUMIFS('2D_LOG'!S3:S940,'2D_LOG'!G3:G940,"NAME2",'2D_LOG'!F3:F940,"PDQC")</f>
        <v>0</v>
      </c>
      <c r="AI129" s="267">
        <f>SUMIFS('2D_LOG'!T3:T940,'2D_LOG'!G3:G940,"NAME2",'2D_LOG'!F3:F940,"PDQC")</f>
        <v>0</v>
      </c>
      <c r="AJ129" s="267">
        <f>SUMIFS('2D_LOG'!U3:U940,'2D_LOG'!G3:G940,"NAME2",'2D_LOG'!F3:F940,"PDQC")</f>
        <v>0</v>
      </c>
      <c r="AK129" s="267">
        <f>SUMIFS('2D_LOG'!V3:V940,'2D_LOG'!G3:G940,"NAME2",'2D_LOG'!F3:F940,"PDQC")</f>
        <v>0</v>
      </c>
      <c r="AL129" s="267">
        <f>SUMIFS('2D_LOG'!W3:W940,'2D_LOG'!G3:G940,"NAME2",'2D_LOG'!F3:F940,"PDQC")</f>
        <v>0</v>
      </c>
      <c r="AM129" s="267">
        <f>SUMIFS('2D_LOG'!X3:X940,'2D_LOG'!G3:G940,"NAME2",'2D_LOG'!F3:F940,"PDQC")</f>
        <v>0</v>
      </c>
      <c r="AN129" s="267">
        <f>SUMIFS('2D_LOG'!Y3:Y940,'2D_LOG'!G3:G940,"NAME2",'2D_LOG'!F3:F940,"PDQC")</f>
        <v>0</v>
      </c>
      <c r="AO129" s="267">
        <f>SUMIFS('2D_LOG'!Z3:Z940,'2D_LOG'!G3:G940,"NAME2",'2D_LOG'!F3:F940,"PDQC")</f>
        <v>0</v>
      </c>
      <c r="AP129" s="267">
        <f>SUMIFS('2D_LOG'!AA3:AA940,'2D_LOG'!G3:G940,"NAME2",'2D_LOG'!F3:F940,"PDQC")</f>
        <v>0</v>
      </c>
      <c r="AQ129" s="267">
        <f>SUMIFS('2D_LOG'!AB3:AB940,'2D_LOG'!G3:G940,"NAME2",'2D_LOG'!F3:F940,"PDQC")</f>
        <v>0</v>
      </c>
      <c r="AR129" s="267">
        <f>SUMIFS('2D_LOG'!AC3:AC940,'2D_LOG'!G3:G940,"NAME2",'2D_LOG'!F3:F940,"PDQC")</f>
        <v>0</v>
      </c>
      <c r="AS129" s="267">
        <f>SUMIFS('2D_LOG'!AD3:AD940,'2D_LOG'!G3:G940,"NAME2",'2D_LOG'!F3:F940,"PDQC")</f>
        <v>0</v>
      </c>
      <c r="AT129" s="267">
        <f>SUMIFS('2D_LOG'!AE3:AE940,'2D_LOG'!G3:G940,"NAME2",'2D_LOG'!F3:F940,"PDQC")</f>
        <v>0</v>
      </c>
      <c r="AU129" s="267">
        <f>SUMIFS('2D_LOG'!AF3:AF940,'2D_LOG'!G3:G940,"NAME2",'2D_LOG'!F3:F940,"PDQC")</f>
        <v>0</v>
      </c>
      <c r="AV129" s="267">
        <f>SUMIFS('2D_LOG'!AG3:AG940,'2D_LOG'!G3:G940,"NAME2",'2D_LOG'!F3:F940,"PDQC")</f>
        <v>0</v>
      </c>
      <c r="AW129" s="267">
        <f>SUMIFS('2D_LOG'!AH3:AH940,'2D_LOG'!G3:G940,"NAME2",'2D_LOG'!F3:F940,"PDQC")</f>
        <v>0</v>
      </c>
      <c r="AX129" s="267">
        <f>SUMIFS('2D_LOG'!AI3:AI940,'2D_LOG'!G3:G940,"NAME2",'2D_LOG'!F3:F940,"PDQC")</f>
        <v>0</v>
      </c>
      <c r="AY129" s="267">
        <f>SUMIFS('2D_LOG'!AJ3:AJ940,'2D_LOG'!G3:G940,"NAME2",'2D_LOG'!F3:F940,"PDQC")</f>
        <v>0</v>
      </c>
      <c r="AZ129" s="267">
        <f>SUMIFS('2D_LOG'!AK3:AK940,'2D_LOG'!G3:G940,"NAME2",'2D_LOG'!F3:F940,"PDQC")</f>
        <v>0</v>
      </c>
      <c r="BA129" s="267">
        <f>SUMIFS('2D_LOG'!AL3:AL940,'2D_LOG'!G3:G940,"NAME2",'2D_LOG'!F3:F940,"PDQC")</f>
        <v>0</v>
      </c>
      <c r="BB129" s="267">
        <f>SUMIFS('2D_LOG'!AM3:AM940,'2D_LOG'!G3:G940,"NAME2",'2D_LOG'!F3:F940,"PDQC")</f>
        <v>0</v>
      </c>
      <c r="BC129" s="267">
        <f>SUMIFS('2D_LOG'!AN3:AN940,'2D_LOG'!G3:G940,"NAME2",'2D_LOG'!F3:F940,"PDQC")</f>
        <v>0</v>
      </c>
      <c r="BD129" s="267">
        <f>SUMIFS('2D_LOG'!AO3:AO940,'2D_LOG'!G3:G940,"NAME2",'2D_LOG'!F3:F940,"PDQC")</f>
        <v>0</v>
      </c>
      <c r="BE129" s="267">
        <f>SUMIFS('2D_LOG'!AP3:AP940,'2D_LOG'!G3:G940,"NAME2",'2D_LOG'!F3:F940,"PDQC")</f>
        <v>0</v>
      </c>
      <c r="BF129" s="267">
        <f>SUMIFS('2D_LOG'!AQ3:AQ940,'2D_LOG'!G3:G940,"NAME2",'2D_LOG'!F3:F940,"PDQC")</f>
        <v>0</v>
      </c>
      <c r="BG129" s="267">
        <f>SUMIFS('2D_LOG'!AR3:AR940,'2D_LOG'!G3:G940,"NAME2",'2D_LOG'!F3:F940,"PDQC")</f>
        <v>0</v>
      </c>
      <c r="BH129" s="267">
        <f>SUMIFS('2D_LOG'!AS3:AS940,'2D_LOG'!G3:G940,"NAME2",'2D_LOG'!F3:F940,"PDQC")</f>
        <v>0</v>
      </c>
      <c r="BI129" s="267">
        <f>SUMIFS('2D_LOG'!AT3:AT940,'2D_LOG'!G3:G940,"NAME2",'2D_LOG'!F3:F940,"PDQC")</f>
        <v>0</v>
      </c>
      <c r="BJ129" s="267">
        <f>SUMIFS('2D_LOG'!AU3:AU940,'2D_LOG'!G3:G940,"NAME2",'2D_LOG'!F3:F940,"PDQC")</f>
        <v>0</v>
      </c>
      <c r="BK129" s="267">
        <f>SUMIFS('2D_LOG'!AV3:AV940,'2D_LOG'!G3:G940,"NAME2",'2D_LOG'!F3:F940,"PDQC")</f>
        <v>0</v>
      </c>
      <c r="BL129" s="267">
        <f>SUMIFS('2D_LOG'!AW3:AW940,'2D_LOG'!G3:G940,"NAME2",'2D_LOG'!F3:F940,"PDQC")</f>
        <v>0</v>
      </c>
      <c r="BM129" s="267">
        <f>SUMIFS('2D_LOG'!AX3:AX940,'2D_LOG'!G3:G940,"NAME2",'2D_LOG'!F3:F940,"PDQC")</f>
        <v>0</v>
      </c>
      <c r="BN129" s="267">
        <f>SUMIFS('2D_LOG'!AY3:AY940,'2D_LOG'!G3:G940,"NAME2",'2D_LOG'!F3:F940,"PDQC")</f>
        <v>0</v>
      </c>
      <c r="BO129" s="267">
        <f>SUMIFS('2D_LOG'!AZ3:AZ940,'2D_LOG'!G3:G940,"NAME2",'2D_LOG'!F3:F940,"PDQC")</f>
        <v>0</v>
      </c>
      <c r="BP129" s="267">
        <f>SUMIFS('2D_LOG'!BA3:BA940,'2D_LOG'!G3:G940,"NAME2",'2D_LOG'!F3:F940,"PDQC")</f>
        <v>0</v>
      </c>
      <c r="BQ129" s="267">
        <f>SUMIFS('2D_LOG'!BB3:BB940,'2D_LOG'!G3:G940,"NAME2",'2D_LOG'!F3:F940,"PDQC")</f>
        <v>0</v>
      </c>
      <c r="BR129" s="267"/>
      <c r="BS129" s="267">
        <f>SUMIFS('2D_LOG'!BD73:BD940,'2D_LOG'!G73:G940,"NAME2",'2D_LOG'!F73:F940,"PDQC")</f>
        <v>0</v>
      </c>
      <c r="BT129" s="267">
        <f>SUMIFS('2D_LOG'!BE74:BE940,'2D_LOG'!G74:G940,"NAME2",'2D_LOG'!F74:F940,"PDQC")</f>
        <v>0</v>
      </c>
      <c r="BU129" s="267">
        <f>SUMIFS('2D_LOG'!BF74:BF940,'2D_LOG'!G74:G940,"NAME2",'2D_LOG'!F74:F940,"PDQC")</f>
        <v>0</v>
      </c>
      <c r="BV129" s="287">
        <f>'quality analyst analysis'!S10</f>
        <v>0</v>
      </c>
      <c r="BW129" s="287">
        <f>'quality analyst analysis'!T10</f>
        <v>0</v>
      </c>
      <c r="BX129" s="267">
        <f>'quality analyst analysis'!V10</f>
        <v>0</v>
      </c>
      <c r="BY129" s="267">
        <f>'quality analyst analysis'!X10</f>
        <v>0</v>
      </c>
      <c r="CI129" s="23"/>
      <c r="CJ129" s="23">
        <f>QC_Status!F114</f>
        <v>0</v>
      </c>
    </row>
    <row r="130" spans="1:88" x14ac:dyDescent="0.2">
      <c r="K130" s="276"/>
      <c r="L130" s="267" t="s">
        <v>163</v>
      </c>
      <c r="M130" s="267" t="str">
        <f>'quality analyst analysis'!BS134</f>
        <v xml:space="preserve"> </v>
      </c>
      <c r="N130" s="267">
        <f>IF(M130="Not Achieved",20%,IF(M130="Achieved",30%,0))</f>
        <v>0</v>
      </c>
      <c r="O130" s="279">
        <f>IF(AND(N129=0,N130=0),"0"%,IF(AND(M130=" ",N129&gt;0),"30"%,IF(M130="Achieved","30"%,IF(M130="Not Achieved","20"%))))</f>
        <v>0</v>
      </c>
      <c r="P130" s="283" t="str">
        <f>IF('quality analyst analysis'!AU124='quality analyst analysis'!AV124,"Achieved",IF('quality analyst analysis'!AW124&lt;=20%,"Achieved",IF('quality analyst analysis'!AW124&gt;20%,"Not Achieved")))</f>
        <v>Achieved</v>
      </c>
      <c r="Q130" s="267" t="str">
        <f>IF('quality analyst analysis'!AS124=0,"Not Attempted"," ")</f>
        <v>Not Attempted</v>
      </c>
      <c r="R130" s="267" t="str">
        <f>IF('quality analyst analysis'!BG124='quality analyst analysis'!BH124,"Achieved",IF('quality analyst analysis'!BI124&lt;=20%,"Achieved",IF('quality analyst analysis'!BI124&gt;20%,"Not Achieved")))</f>
        <v>Achieved</v>
      </c>
      <c r="S130" s="284" t="str">
        <f>IF('quality analyst analysis'!BE124=0,"Not attempted"," ")</f>
        <v>Not attempted</v>
      </c>
      <c r="CI130" s="23"/>
      <c r="CJ130" s="23">
        <f>QC_Status!F115</f>
        <v>0</v>
      </c>
    </row>
    <row r="131" spans="1:88" x14ac:dyDescent="0.2">
      <c r="K131" s="276"/>
      <c r="N131" s="267">
        <f>SUM(N128:N130)</f>
        <v>0.4</v>
      </c>
      <c r="O131" s="279">
        <f>SUM(O128:O130)</f>
        <v>0</v>
      </c>
      <c r="P131" s="283" t="str">
        <f>IF('quality analyst analysis'!AU125='quality analyst analysis'!AV125,"Achieved",IF('quality analyst analysis'!AW125&lt;=20%,"Achieved",IF('quality analyst analysis'!AW125&gt;20%,"Not Achieved")))</f>
        <v>Achieved</v>
      </c>
      <c r="Q131" s="267" t="str">
        <f>IF('quality analyst analysis'!AS125=0,"Not Attempted"," ")</f>
        <v>Not Attempted</v>
      </c>
      <c r="R131" s="267" t="str">
        <f>IF('quality analyst analysis'!BG125='quality analyst analysis'!BH125,"Achieved",IF('quality analyst analysis'!BI125&lt;=20%,"Achieved",IF('quality analyst analysis'!BI125&gt;20%,"Not Achieved")))</f>
        <v>Achieved</v>
      </c>
      <c r="S131" s="284" t="str">
        <f>IF('quality analyst analysis'!BE125=0,"Not attempted"," ")</f>
        <v>Not attempted</v>
      </c>
      <c r="CI131" s="23"/>
      <c r="CJ131" s="23">
        <f>QC_Status!F116</f>
        <v>0</v>
      </c>
    </row>
    <row r="132" spans="1:88" x14ac:dyDescent="0.2">
      <c r="K132" s="276"/>
      <c r="O132" s="279"/>
      <c r="P132" s="283" t="str">
        <f>IF('quality analyst analysis'!AU126='quality analyst analysis'!AV126,"Achieved",IF('quality analyst analysis'!AW126&lt;=20%,"Achieved",IF('quality analyst analysis'!AW126&gt;20%,"Not Achieved")))</f>
        <v>Achieved</v>
      </c>
      <c r="Q132" s="267" t="str">
        <f>IF('quality analyst analysis'!AS126=0,"Not Attempted"," ")</f>
        <v>Not Attempted</v>
      </c>
      <c r="R132" s="267" t="str">
        <f>IF('quality analyst analysis'!BG126='quality analyst analysis'!BH126,"Achieved",IF('quality analyst analysis'!BI126&lt;=20%,"Achieved",IF('quality analyst analysis'!BI126&gt;20%,"Not Achieved")))</f>
        <v>Achieved</v>
      </c>
      <c r="S132" s="284" t="str">
        <f>IF('quality analyst analysis'!BE126=0,"Not attempted"," ")</f>
        <v>Not attempted</v>
      </c>
      <c r="CI132" s="23"/>
      <c r="CJ132" s="23">
        <f>QC_Status!F117</f>
        <v>0</v>
      </c>
    </row>
    <row r="133" spans="1:88" x14ac:dyDescent="0.2">
      <c r="A133" s="481"/>
      <c r="B133" s="481"/>
      <c r="C133" s="481"/>
      <c r="D133" s="481"/>
      <c r="E133" s="481"/>
      <c r="F133" s="481"/>
      <c r="G133" s="481"/>
      <c r="H133" s="481"/>
      <c r="I133" s="481"/>
      <c r="K133" s="276"/>
      <c r="O133" s="279"/>
      <c r="P133" s="283" t="str">
        <f>IF('quality analyst analysis'!AU127='quality analyst analysis'!AV127,"Achieved",IF('quality analyst analysis'!AW127&lt;=20%,"Achieved",IF('quality analyst analysis'!AW127&gt;20%,"Not Achieved")))</f>
        <v>Achieved</v>
      </c>
      <c r="Q133" s="267" t="str">
        <f>IF('quality analyst analysis'!AS127=0,"Not Attempted"," ")</f>
        <v>Not Attempted</v>
      </c>
      <c r="R133" s="267" t="str">
        <f>IF('quality analyst analysis'!BG127='quality analyst analysis'!BH127,"Achieved",IF('quality analyst analysis'!BI127&lt;=20%,"Achieved",IF('quality analyst analysis'!BI127&gt;20%,"Not Achieved")))</f>
        <v>Achieved</v>
      </c>
      <c r="S133" s="284" t="str">
        <f>IF('quality analyst analysis'!BE127=0,"Not attempted"," ")</f>
        <v>Not attempted</v>
      </c>
      <c r="CI133" s="23"/>
      <c r="CJ133" s="23">
        <f>QC_Status!F118</f>
        <v>0</v>
      </c>
    </row>
    <row r="134" spans="1:88" x14ac:dyDescent="0.2">
      <c r="A134" s="481"/>
      <c r="B134" s="481"/>
      <c r="C134" s="481"/>
      <c r="D134" s="481"/>
      <c r="E134" s="481"/>
      <c r="F134" s="481"/>
      <c r="G134" s="481"/>
      <c r="H134" s="481"/>
      <c r="I134" s="481"/>
      <c r="K134" s="276"/>
      <c r="O134" s="279"/>
      <c r="P134" s="283" t="str">
        <f>IF('quality analyst analysis'!AU128='quality analyst analysis'!AV128,"Achieved",IF('quality analyst analysis'!AW128&lt;=20%,"Achieved",IF('quality analyst analysis'!AW128&gt;20%,"Not Achieved")))</f>
        <v>Achieved</v>
      </c>
      <c r="Q134" s="267" t="str">
        <f>IF('quality analyst analysis'!AS128=0,"Not Attempted"," ")</f>
        <v>Not Attempted</v>
      </c>
      <c r="R134" s="267" t="str">
        <f>IF('quality analyst analysis'!BG128='quality analyst analysis'!BH128,"Achieved",IF('quality analyst analysis'!BI128&lt;=20%,"Achieved",IF('quality analyst analysis'!BI128&gt;20%,"Not Achieved")))</f>
        <v>Achieved</v>
      </c>
      <c r="S134" s="284" t="str">
        <f>IF('quality analyst analysis'!BE128=0,"Not attempted"," ")</f>
        <v>Not attempted</v>
      </c>
      <c r="CI134" s="23"/>
      <c r="CJ134" s="23">
        <f>QC_Status!F119</f>
        <v>0</v>
      </c>
    </row>
    <row r="135" spans="1:88" x14ac:dyDescent="0.2">
      <c r="A135" s="481"/>
      <c r="B135" s="481"/>
      <c r="C135" s="481"/>
      <c r="D135" s="481"/>
      <c r="E135" s="481"/>
      <c r="F135" s="481"/>
      <c r="G135" s="481"/>
      <c r="H135" s="481"/>
      <c r="I135" s="481"/>
      <c r="K135" s="276"/>
      <c r="O135" s="279"/>
      <c r="P135" s="283" t="str">
        <f>IF('quality analyst analysis'!AU129='quality analyst analysis'!AV129,"Achieved",IF('quality analyst analysis'!AW129&lt;=20%,"Achieved",IF('quality analyst analysis'!AW129&gt;20%,"Not Achieved")))</f>
        <v>Achieved</v>
      </c>
      <c r="Q135" s="267" t="str">
        <f>IF('quality analyst analysis'!AS129=0,"Not Attempted"," ")</f>
        <v>Not Attempted</v>
      </c>
      <c r="R135" s="267" t="str">
        <f>IF('quality analyst analysis'!BG129='quality analyst analysis'!BH129,"Achieved",IF('quality analyst analysis'!BI129&lt;=20%,"Achieved",IF('quality analyst analysis'!BI129&gt;20%,"Not Achieved")))</f>
        <v>Achieved</v>
      </c>
      <c r="S135" s="284" t="str">
        <f>IF('quality analyst analysis'!BE129=0,"Not attempted"," ")</f>
        <v>Not attempted</v>
      </c>
      <c r="CI135" s="23"/>
      <c r="CJ135" s="23">
        <f>QC_Status!F120</f>
        <v>0</v>
      </c>
    </row>
    <row r="136" spans="1:88" x14ac:dyDescent="0.2">
      <c r="A136" s="481"/>
      <c r="B136" s="481"/>
      <c r="C136" s="481"/>
      <c r="D136" s="481"/>
      <c r="E136" s="481"/>
      <c r="F136" s="481"/>
      <c r="G136" s="481"/>
      <c r="H136" s="481"/>
      <c r="I136" s="481"/>
      <c r="K136" s="276"/>
      <c r="O136" s="279"/>
      <c r="P136" s="283" t="str">
        <f>IF('quality analyst analysis'!AU130='quality analyst analysis'!AV130,"Achieved",IF('quality analyst analysis'!AW130&lt;=20%,"Achieved",IF('quality analyst analysis'!AW130&gt;20%,"Not Achieved")))</f>
        <v>Achieved</v>
      </c>
      <c r="Q136" s="267" t="str">
        <f>IF('quality analyst analysis'!AS130=0,"Not Attempted"," ")</f>
        <v>Not Attempted</v>
      </c>
      <c r="R136" s="267" t="str">
        <f>IF('quality analyst analysis'!BG130='quality analyst analysis'!BH130,"Achieved",IF('quality analyst analysis'!BI130&lt;=20%,"Achieved",IF('quality analyst analysis'!BI130&gt;20%,"Not Achieved")))</f>
        <v>Achieved</v>
      </c>
      <c r="S136" s="284" t="str">
        <f>IF('quality analyst analysis'!BE130=0,"Not attempted"," ")</f>
        <v>Not attempted</v>
      </c>
      <c r="CI136" s="23"/>
      <c r="CJ136" s="23">
        <f>QC_Status!F121</f>
        <v>0</v>
      </c>
    </row>
    <row r="137" spans="1:88" x14ac:dyDescent="0.2">
      <c r="K137" s="276"/>
      <c r="O137" s="279"/>
      <c r="P137" s="283" t="str">
        <f>IF('quality analyst analysis'!AU131='quality analyst analysis'!AV131,"Achieved",IF('quality analyst analysis'!AW131&lt;=20%,"Achieved",IF('quality analyst analysis'!AW131&gt;20%,"Not Achieved")))</f>
        <v>Achieved</v>
      </c>
      <c r="Q137" s="267" t="str">
        <f>IF('quality analyst analysis'!AS131=0,"Not Attempted"," ")</f>
        <v>Not Attempted</v>
      </c>
      <c r="R137" s="267" t="str">
        <f>IF('quality analyst analysis'!BG131='quality analyst analysis'!BH131,"Achieved",IF('quality analyst analysis'!BI131&lt;=20%,"Achieved",IF('quality analyst analysis'!BI131&gt;20%,"Not Achieved")))</f>
        <v>Achieved</v>
      </c>
      <c r="S137" s="284" t="str">
        <f>IF('quality analyst analysis'!BE131=0,"Not attempted"," ")</f>
        <v>Not attempted</v>
      </c>
      <c r="CI137" s="23"/>
      <c r="CJ137" s="23">
        <f>QC_Status!F122</f>
        <v>0</v>
      </c>
    </row>
    <row r="138" spans="1:88" x14ac:dyDescent="0.2">
      <c r="K138" s="276"/>
      <c r="O138" s="279"/>
      <c r="P138" s="283" t="str">
        <f>IF('quality analyst analysis'!AU132='quality analyst analysis'!AV132,"Achieved",IF('quality analyst analysis'!AW132&lt;=20%,"Achieved",IF('quality analyst analysis'!AW132&gt;20%,"Not Achieved")))</f>
        <v>Achieved</v>
      </c>
      <c r="Q138" s="267" t="str">
        <f>IF('quality analyst analysis'!AS132=0,"Not Attempted"," ")</f>
        <v>Not Attempted</v>
      </c>
      <c r="R138" s="267" t="str">
        <f>IF('quality analyst analysis'!BG132='quality analyst analysis'!BH132,"Achieved",IF('quality analyst analysis'!BI132&lt;=20%,"Achieved",IF('quality analyst analysis'!BI132&gt;20%,"Not Achieved")))</f>
        <v>Achieved</v>
      </c>
      <c r="S138" s="284" t="str">
        <f>IF('quality analyst analysis'!BE132=0,"Not attempted"," ")</f>
        <v>Not attempted</v>
      </c>
      <c r="CI138" s="23"/>
      <c r="CJ138" s="23">
        <f>QC_Status!F123</f>
        <v>0</v>
      </c>
    </row>
    <row r="139" spans="1:88" ht="12" thickBot="1" x14ac:dyDescent="0.25">
      <c r="K139" s="277"/>
      <c r="L139" s="278"/>
      <c r="M139" s="278"/>
      <c r="N139" s="278"/>
      <c r="O139" s="303"/>
      <c r="P139" s="482" t="str">
        <f>IF('quality analyst analysis'!AU133='quality analyst analysis'!AV133,"Achieved",IF('quality analyst analysis'!AW133&lt;=20%,"Achieved",IF('quality analyst analysis'!AW133&gt;20%,"Not Achieved")))</f>
        <v>Achieved</v>
      </c>
      <c r="Q139" s="483" t="str">
        <f>IF('quality analyst analysis'!AS133=0,"Not Attempted"," ")</f>
        <v>Not Attempted</v>
      </c>
      <c r="R139" s="483" t="str">
        <f>IF('quality analyst analysis'!BG133='quality analyst analysis'!BH133,"Achieved",IF('quality analyst analysis'!BI133&lt;=20%,"Achieved",IF('quality analyst analysis'!BI133&gt;20%,"Not Achieved")))</f>
        <v>Achieved</v>
      </c>
      <c r="S139" s="285" t="str">
        <f>IF('quality analyst analysis'!BE133=0,"Not attempted"," ")</f>
        <v>Not attempted</v>
      </c>
      <c r="CI139" s="23"/>
      <c r="CJ139" s="23">
        <f>QC_Status!F124</f>
        <v>0</v>
      </c>
    </row>
    <row r="140" spans="1:88" ht="12" thickBot="1" x14ac:dyDescent="0.25">
      <c r="O140" s="22"/>
      <c r="CI140" s="23"/>
      <c r="CJ140" s="23">
        <f>QC_Status!F125</f>
        <v>0</v>
      </c>
    </row>
    <row r="141" spans="1:88" ht="101.25" customHeight="1" thickTop="1" x14ac:dyDescent="0.2">
      <c r="K141" s="273"/>
      <c r="L141" s="274"/>
      <c r="M141" s="274"/>
      <c r="N141" s="274"/>
      <c r="O141" s="304"/>
      <c r="P141" s="280" t="s">
        <v>4</v>
      </c>
      <c r="Q141" s="281" t="s">
        <v>164</v>
      </c>
      <c r="R141" s="281" t="s">
        <v>5</v>
      </c>
      <c r="S141" s="282" t="s">
        <v>165</v>
      </c>
      <c r="U141" s="149" t="s">
        <v>173</v>
      </c>
      <c r="V141" s="148" t="s">
        <v>77</v>
      </c>
      <c r="W141" s="149" t="s">
        <v>170</v>
      </c>
      <c r="X141" s="373" t="s">
        <v>187</v>
      </c>
      <c r="Y141" s="373" t="s">
        <v>188</v>
      </c>
      <c r="Z141" s="373" t="s">
        <v>189</v>
      </c>
      <c r="AA141" s="373" t="s">
        <v>190</v>
      </c>
      <c r="AB141" s="373" t="s">
        <v>191</v>
      </c>
      <c r="AC141" s="373" t="s">
        <v>192</v>
      </c>
      <c r="AD141" s="373" t="s">
        <v>193</v>
      </c>
      <c r="AE141" s="373" t="s">
        <v>194</v>
      </c>
      <c r="AF141" s="373" t="s">
        <v>195</v>
      </c>
      <c r="AG141" s="373" t="s">
        <v>196</v>
      </c>
      <c r="AH141" s="373" t="s">
        <v>197</v>
      </c>
      <c r="AI141" s="373" t="s">
        <v>198</v>
      </c>
      <c r="AJ141" s="373" t="s">
        <v>199</v>
      </c>
      <c r="AK141" s="373" t="s">
        <v>200</v>
      </c>
      <c r="AL141" s="373" t="s">
        <v>201</v>
      </c>
      <c r="AM141" s="373" t="s">
        <v>202</v>
      </c>
      <c r="AN141" s="373" t="s">
        <v>203</v>
      </c>
      <c r="AO141" s="373" t="s">
        <v>204</v>
      </c>
      <c r="AP141" s="373" t="s">
        <v>205</v>
      </c>
      <c r="AQ141" s="373" t="s">
        <v>206</v>
      </c>
      <c r="AR141" s="373" t="s">
        <v>207</v>
      </c>
      <c r="AS141" s="373" t="s">
        <v>208</v>
      </c>
      <c r="AT141" s="373" t="s">
        <v>209</v>
      </c>
      <c r="AU141" s="374" t="s">
        <v>210</v>
      </c>
      <c r="AV141" s="374" t="s">
        <v>211</v>
      </c>
      <c r="AW141" s="374" t="s">
        <v>212</v>
      </c>
      <c r="AX141" s="374" t="s">
        <v>213</v>
      </c>
      <c r="AY141" s="374" t="s">
        <v>214</v>
      </c>
      <c r="AZ141" s="374" t="s">
        <v>215</v>
      </c>
      <c r="BA141" s="374" t="s">
        <v>216</v>
      </c>
      <c r="BB141" s="374" t="s">
        <v>217</v>
      </c>
      <c r="BC141" s="374" t="s">
        <v>218</v>
      </c>
      <c r="BD141" s="374" t="s">
        <v>219</v>
      </c>
      <c r="BE141" s="374" t="s">
        <v>220</v>
      </c>
      <c r="BF141" s="374" t="s">
        <v>221</v>
      </c>
      <c r="BG141" s="374" t="s">
        <v>222</v>
      </c>
      <c r="BH141" s="374" t="s">
        <v>223</v>
      </c>
      <c r="BI141" s="374" t="s">
        <v>224</v>
      </c>
      <c r="BJ141" s="374" t="s">
        <v>225</v>
      </c>
      <c r="BK141" s="374" t="s">
        <v>226</v>
      </c>
      <c r="BL141" s="374" t="s">
        <v>227</v>
      </c>
      <c r="BM141" s="374" t="s">
        <v>228</v>
      </c>
      <c r="BN141" s="374" t="s">
        <v>229</v>
      </c>
      <c r="BO141" s="374" t="s">
        <v>230</v>
      </c>
      <c r="BP141" s="374" t="s">
        <v>231</v>
      </c>
      <c r="BQ141" s="374" t="s">
        <v>232</v>
      </c>
      <c r="BR141" s="187" t="s">
        <v>6</v>
      </c>
      <c r="BS141" s="188" t="s">
        <v>92</v>
      </c>
      <c r="BT141" s="185" t="s">
        <v>148</v>
      </c>
      <c r="BU141" s="186" t="s">
        <v>146</v>
      </c>
      <c r="BV141" s="186" t="s">
        <v>166</v>
      </c>
      <c r="BW141" s="185" t="s">
        <v>167</v>
      </c>
      <c r="BX141" s="186" t="s">
        <v>168</v>
      </c>
      <c r="BY141" s="185" t="s">
        <v>169</v>
      </c>
      <c r="CI141" s="23"/>
      <c r="CJ141" s="23">
        <f>QC_Status!F126</f>
        <v>0</v>
      </c>
    </row>
    <row r="142" spans="1:88" x14ac:dyDescent="0.2">
      <c r="K142" s="276" t="s">
        <v>235</v>
      </c>
      <c r="L142" s="267" t="s">
        <v>161</v>
      </c>
      <c r="M142" s="268">
        <f>'quality analyst analysis'!BQ151</f>
        <v>0</v>
      </c>
      <c r="N142" s="267">
        <f>IF(M142&gt;0,0.1,0.4)</f>
        <v>0.4</v>
      </c>
      <c r="O142" s="279" t="str">
        <f>IF(M142&gt;0,"10%",IF(AND(N143=0,N144=0)," ",IF(OR(N143&gt;0,N144&gt;0),N142)))</f>
        <v xml:space="preserve"> </v>
      </c>
      <c r="P142" s="283" t="str">
        <f>IF('quality analyst analysis'!AU139='quality analyst analysis'!AV139,"Achieved",IF('quality analyst analysis'!AW139&lt;=20%,"Achieved",IF('quality analyst analysis'!AW139&gt;20%,"Not Achieved")))</f>
        <v>Achieved</v>
      </c>
      <c r="Q142" s="267" t="str">
        <f>IF('quality analyst analysis'!AS139=0,"Not Attempted"," ")</f>
        <v>Not Attempted</v>
      </c>
      <c r="R142" s="267" t="str">
        <f>IF('quality analyst analysis'!BG139='quality analyst analysis'!BH139,"Achieved",IF('quality analyst analysis'!BI139&lt;=20%,"Achieved",IF('quality analyst analysis'!BI139&gt;20%,"Not Achieved")))</f>
        <v>Achieved</v>
      </c>
      <c r="S142" s="284" t="str">
        <f>IF('quality analyst analysis'!BE139=0,"Not attempted"," ")</f>
        <v>Not attempted</v>
      </c>
      <c r="U142" s="267" t="str">
        <f>K142</f>
        <v>NAME3</v>
      </c>
      <c r="V142" s="267" t="s">
        <v>4</v>
      </c>
      <c r="W142" s="267">
        <f>'quality analyst analysis'!E11</f>
        <v>0</v>
      </c>
      <c r="X142" s="267">
        <f>SUMIFS('2D_LOG'!I3:I949,'2D_LOG'!G3:G949,"NAME3",'2D_LOG'!F3:F949,"PQC")</f>
        <v>0</v>
      </c>
      <c r="Y142" s="267">
        <f>SUMIFS('2D_LOG'!J3:J949,'2D_LOG'!G3:G949,"NAME3",'2D_LOG'!F3:F949,"PQC")</f>
        <v>0</v>
      </c>
      <c r="Z142" s="267">
        <f>SUMIFS('2D_LOG'!K3:K949,'2D_LOG'!G3:G949,"NAME3",'2D_LOG'!F3:F949,"PQC")</f>
        <v>0</v>
      </c>
      <c r="AA142" s="267">
        <f>SUMIFS('2D_LOG'!L3:L949,'2D_LOG'!G3:G949,"NAME3",'2D_LOG'!F3:F949,"PQC")</f>
        <v>0</v>
      </c>
      <c r="AB142" s="267">
        <f>SUMIFS('2D_LOG'!M3:M949,'2D_LOG'!G3:G949,"NAME3",'2D_LOG'!F3:F949,"PQC")</f>
        <v>0</v>
      </c>
      <c r="AC142" s="267">
        <f>SUMIFS('2D_LOG'!N3:N949,'2D_LOG'!G3:G949,"NAME3",'2D_LOG'!F3:F949,"PQC")</f>
        <v>0</v>
      </c>
      <c r="AD142" s="267">
        <f>SUMIFS('2D_LOG'!O3:O949,'2D_LOG'!G3:G949,"NAME3",'2D_LOG'!F3:F949,"PQC")</f>
        <v>0</v>
      </c>
      <c r="AE142" s="267">
        <f>SUMIFS('2D_LOG'!P3:P949,'2D_LOG'!G3:G949,"NAME3",'2D_LOG'!F3:F949,"PQC")</f>
        <v>0</v>
      </c>
      <c r="AF142" s="267">
        <f>SUMIFS('2D_LOG'!Q3:Q949,'2D_LOG'!G3:G949,"NAME3",'2D_LOG'!F3:F949,"PQC")</f>
        <v>0</v>
      </c>
      <c r="AG142" s="267">
        <f>SUMIFS('2D_LOG'!R3:R949,'2D_LOG'!G3:G949,"NAME3",'2D_LOG'!F3:F949,"PQC")</f>
        <v>0</v>
      </c>
      <c r="AH142" s="267">
        <f>SUMIFS('2D_LOG'!S3:S949,'2D_LOG'!G3:G949,"NAME3",'2D_LOG'!F3:F949,"PQC")</f>
        <v>0</v>
      </c>
      <c r="AI142" s="267">
        <f>SUMIFS('2D_LOG'!T3:T949,'2D_LOG'!G3:G949,"NAME3",'2D_LOG'!F3:F949,"PQC")</f>
        <v>0</v>
      </c>
      <c r="AJ142" s="267">
        <f>SUMIFS('2D_LOG'!U3:U949,'2D_LOG'!G3:G949,"NAME3",'2D_LOG'!F3:F949,"PQC")</f>
        <v>0</v>
      </c>
      <c r="AK142" s="267">
        <f>SUMIFS('2D_LOG'!V3:V949,'2D_LOG'!G3:G949,"NAME3",'2D_LOG'!F3:F949,"PQC")</f>
        <v>0</v>
      </c>
      <c r="AL142" s="267">
        <f>SUMIFS('2D_LOG'!W3:W949,'2D_LOG'!G3:G949,"NAME3",'2D_LOG'!F3:F949,"PQC")</f>
        <v>0</v>
      </c>
      <c r="AM142" s="267">
        <f>SUMIFS('2D_LOG'!X3:X949,'2D_LOG'!G3:G949,"NAME3",'2D_LOG'!F3:F949,"PQC")</f>
        <v>0</v>
      </c>
      <c r="AN142" s="267">
        <f>SUMIFS('2D_LOG'!Y3:Y949,'2D_LOG'!G3:G949,"NAME3",'2D_LOG'!F3:F949,"PQC")</f>
        <v>0</v>
      </c>
      <c r="AO142" s="267">
        <f>SUMIFS('2D_LOG'!Z3:Z949,'2D_LOG'!G3:G949,"NAME3",'2D_LOG'!F3:F949,"PQC")</f>
        <v>0</v>
      </c>
      <c r="AP142" s="267">
        <f>SUMIFS('2D_LOG'!AA3:AA949,'2D_LOG'!G3:G949,"NAME3",'2D_LOG'!F3:F949,"PQC")</f>
        <v>0</v>
      </c>
      <c r="AQ142" s="267">
        <f>SUMIFS('2D_LOG'!AB3:AB949,'2D_LOG'!G3:G949,"NAME3",'2D_LOG'!F3:F949,"PQC")</f>
        <v>0</v>
      </c>
      <c r="AR142" s="267">
        <f>SUMIFS('2D_LOG'!AC3:AC949,'2D_LOG'!G3:G949,"NAME3",'2D_LOG'!F3:F949,"PQC")</f>
        <v>0</v>
      </c>
      <c r="AS142" s="267">
        <f>SUMIFS('2D_LOG'!AD3:AD949,'2D_LOG'!G3:G949,"NAME3",'2D_LOG'!F3:F949,"PQC")</f>
        <v>0</v>
      </c>
      <c r="AT142" s="267">
        <f>SUMIFS('2D_LOG'!AE3:AE949,'2D_LOG'!G3:G949,"NAME3",'2D_LOG'!F3:F949,"PQC")</f>
        <v>0</v>
      </c>
      <c r="AU142" s="267">
        <f>SUMIFS('2D_LOG'!AF3:AF949,'2D_LOG'!G3:G949,"NAME3",'2D_LOG'!F3:F949,"PQC")</f>
        <v>0</v>
      </c>
      <c r="AV142" s="267">
        <f>SUMIFS('2D_LOG'!AG3:AG949,'2D_LOG'!G3:G949,"NAME3",'2D_LOG'!F3:F949,"PQC")</f>
        <v>0</v>
      </c>
      <c r="AW142" s="267">
        <f>SUMIFS('2D_LOG'!AH3:AH949,'2D_LOG'!G3:G949,"NAME3",'2D_LOG'!F3:F949,"PQC")</f>
        <v>0</v>
      </c>
      <c r="AX142" s="267">
        <f>SUMIFS('2D_LOG'!AI3:AI949,'2D_LOG'!G3:G949,"NAME3",'2D_LOG'!F3:F949,"PQC")</f>
        <v>0</v>
      </c>
      <c r="AY142" s="267">
        <f>SUMIFS('2D_LOG'!AJ3:AJ949,'2D_LOG'!G3:G949,"NAME3",'2D_LOG'!F3:F949,"PQC")</f>
        <v>0</v>
      </c>
      <c r="AZ142" s="267">
        <f>SUMIFS('2D_LOG'!AK3:AK949,'2D_LOG'!G3:G949,"NAME3",'2D_LOG'!F3:F949,"PQC")</f>
        <v>0</v>
      </c>
      <c r="BA142" s="267">
        <f>SUMIFS('2D_LOG'!AL3:AL949,'2D_LOG'!G3:G949,"NAME3",'2D_LOG'!F3:F949,"PQC")</f>
        <v>0</v>
      </c>
      <c r="BB142" s="267">
        <f>SUMIFS('2D_LOG'!AM3:AM949,'2D_LOG'!G3:G949,"NAME3",'2D_LOG'!F3:F949,"PQC")</f>
        <v>0</v>
      </c>
      <c r="BC142" s="267">
        <f>SUMIFS('2D_LOG'!AN3:AN949,'2D_LOG'!G3:G949,"NAME3",'2D_LOG'!F3:F949,"PQC")</f>
        <v>0</v>
      </c>
      <c r="BD142" s="267">
        <f>SUMIFS('2D_LOG'!AO3:AO949,'2D_LOG'!G3:G949,"NAME3",'2D_LOG'!F3:F949,"PQC")</f>
        <v>0</v>
      </c>
      <c r="BE142" s="267">
        <f>SUMIFS('2D_LOG'!AP3:AP949,'2D_LOG'!G3:G949,"NAME3",'2D_LOG'!F3:F949,"PQC")</f>
        <v>0</v>
      </c>
      <c r="BF142" s="267">
        <f>SUMIFS('2D_LOG'!AQ3:AQ949,'2D_LOG'!G3:G949,"NAME3",'2D_LOG'!F3:F949,"PQC")</f>
        <v>0</v>
      </c>
      <c r="BG142" s="267">
        <f>SUMIFS('2D_LOG'!AR3:AR949,'2D_LOG'!G3:G949,"NAME3",'2D_LOG'!F3:F949,"PQC")</f>
        <v>0</v>
      </c>
      <c r="BH142" s="267">
        <f>SUMIFS('2D_LOG'!AS3:AS949,'2D_LOG'!G3:G949,"NAME3",'2D_LOG'!F3:F949,"PQC")</f>
        <v>0</v>
      </c>
      <c r="BI142" s="267">
        <f>SUMIFS('2D_LOG'!AT3:AT949,'2D_LOG'!G3:G949,"NAME3",'2D_LOG'!F3:F949,"PQC")</f>
        <v>0</v>
      </c>
      <c r="BJ142" s="267">
        <f>SUMIFS('2D_LOG'!AU3:AU949,'2D_LOG'!G3:G949,"NAME3",'2D_LOG'!F3:F949,"PQC")</f>
        <v>0</v>
      </c>
      <c r="BK142" s="267">
        <f>SUMIFS('2D_LOG'!AV3:AV949,'2D_LOG'!G3:G949,"NAME3",'2D_LOG'!F3:F949,"PQC")</f>
        <v>0</v>
      </c>
      <c r="BL142" s="267">
        <f>SUMIFS('2D_LOG'!AW3:AW949,'2D_LOG'!G3:G949,"NAME3",'2D_LOG'!F3:F949,"PQC")</f>
        <v>0</v>
      </c>
      <c r="BM142" s="267">
        <f>SUMIFS('2D_LOG'!AX3:AX949,'2D_LOG'!G3:G949,"NAME3",'2D_LOG'!F3:F949,"PQC")</f>
        <v>0</v>
      </c>
      <c r="BN142" s="267">
        <f>SUMIFS('2D_LOG'!AY3:AY949,'2D_LOG'!G3:G949,"NAME3",'2D_LOG'!F3:F949,"PQC")</f>
        <v>0</v>
      </c>
      <c r="BO142" s="267">
        <f>SUMIFS('2D_LOG'!AZ3:AZ949,'2D_LOG'!G3:G949,"NAME3",'2D_LOG'!F3:F949,"PQC")</f>
        <v>0</v>
      </c>
      <c r="BP142" s="267">
        <f>SUMIFS('2D_LOG'!BA3:BA949,'2D_LOG'!G3:G949,"NAME3",'2D_LOG'!F3:F949,"PQC")</f>
        <v>0</v>
      </c>
      <c r="BQ142" s="267">
        <f>SUMIFS('2D_LOG'!BB3:BB949,'2D_LOG'!G3:G949,"NAME3",'2D_LOG'!F3:F949,"PQC")</f>
        <v>0</v>
      </c>
      <c r="BR142" s="267"/>
      <c r="BS142" s="267">
        <f>SUMIFS('2D_LOG'!BD83:BD949,'2D_LOG'!G83:G949,"NAME3",'2D_LOG'!F83:F949,"PQC")</f>
        <v>0</v>
      </c>
      <c r="BT142" s="267">
        <f>SUMIFS('2D_LOG'!BE83:BE949,'2D_LOG'!G83:G949,"NAME3",'2D_LOG'!F83:F949,"PQC")</f>
        <v>0</v>
      </c>
      <c r="BU142" s="267">
        <f>SUMIFS('2D_LOG'!BF83:BF949,'2D_LOG'!G83:G949,"NAME3",'2D_LOG'!F83:F949,"PQC")</f>
        <v>0</v>
      </c>
      <c r="BV142" s="287">
        <f>'quality analyst analysis'!G11</f>
        <v>0</v>
      </c>
      <c r="BW142" s="287">
        <f>'quality analyst analysis'!H11</f>
        <v>0</v>
      </c>
      <c r="BX142" s="267">
        <f>'quality analyst analysis'!J11</f>
        <v>0</v>
      </c>
      <c r="BY142" s="267">
        <f>'quality analyst analysis'!L11</f>
        <v>0</v>
      </c>
      <c r="CI142" s="23"/>
      <c r="CJ142" s="23">
        <f>QC_Status!F127</f>
        <v>0</v>
      </c>
    </row>
    <row r="143" spans="1:88" x14ac:dyDescent="0.2">
      <c r="K143" s="276"/>
      <c r="L143" s="267" t="s">
        <v>162</v>
      </c>
      <c r="M143" s="267" t="str">
        <f>'quality analyst analysis'!BR151</f>
        <v xml:space="preserve"> </v>
      </c>
      <c r="N143" s="267">
        <f>IF(M143="Not Achieved",20%,IF(M143="Achieved",30%,0))</f>
        <v>0</v>
      </c>
      <c r="O143" s="279">
        <f>IF(AND(N143=0,N144=0),"0"%,IF(AND(M143=" ",N144&gt;0),"30"%,IF(M143="Achieved","30"%,IF(M143="Not Achieved","20"%))))</f>
        <v>0</v>
      </c>
      <c r="P143" s="283" t="str">
        <f>IF('quality analyst analysis'!AU140='quality analyst analysis'!AV140,"Achieved",IF('quality analyst analysis'!AW140&lt;=20%,"Achieved",IF('quality analyst analysis'!AW140&gt;20%,"Not Achieved")))</f>
        <v>Achieved</v>
      </c>
      <c r="Q143" s="267" t="str">
        <f>IF('quality analyst analysis'!AS140=0,"Not Attempted"," ")</f>
        <v>Not Attempted</v>
      </c>
      <c r="R143" s="267" t="str">
        <f>IF('quality analyst analysis'!BG140='quality analyst analysis'!BH140,"Achieved",IF('quality analyst analysis'!BI140&lt;=20%,"Achieved",IF('quality analyst analysis'!BI140&gt;20%,"Not Achieved")))</f>
        <v>Achieved</v>
      </c>
      <c r="S143" s="284" t="str">
        <f>IF('quality analyst analysis'!BE140=0,"Not attempted"," ")</f>
        <v>Not attempted</v>
      </c>
      <c r="U143" s="267"/>
      <c r="V143" s="267" t="s">
        <v>5</v>
      </c>
      <c r="W143" s="267">
        <f>'quality analyst analysis'!Q11</f>
        <v>0</v>
      </c>
      <c r="X143" s="267">
        <f>SUMIFS('2D_LOG'!I3:I950,'2D_LOG'!G3:G950,"NAME3",'2D_LOG'!F3:F950,"PDQC")</f>
        <v>0</v>
      </c>
      <c r="Y143" s="267">
        <f>SUMIFS('2D_LOG'!J3:J950,'2D_LOG'!G3:G950,"NAME3",'2D_LOG'!F3:F950,"PDQC")</f>
        <v>0</v>
      </c>
      <c r="Z143" s="267">
        <f>SUMIFS('2D_LOG'!K3:K950,'2D_LOG'!G3:G950,"NAME3",'2D_LOG'!F3:F950,"PDQC")</f>
        <v>0</v>
      </c>
      <c r="AA143" s="267">
        <f>SUMIFS('2D_LOG'!L3:L950,'2D_LOG'!G3:G950,"NAME3",'2D_LOG'!F3:F950,"PDQC")</f>
        <v>0</v>
      </c>
      <c r="AB143" s="267">
        <f>SUMIFS('2D_LOG'!M3:M950,'2D_LOG'!G3:G950,"NAME3",'2D_LOG'!F3:F950,"PDQC")</f>
        <v>0</v>
      </c>
      <c r="AC143" s="267">
        <f>SUMIFS('2D_LOG'!N3:N950,'2D_LOG'!G3:G950,"NAME3",'2D_LOG'!F3:F950,"PDQC")</f>
        <v>0</v>
      </c>
      <c r="AD143" s="267">
        <f>SUMIFS('2D_LOG'!O3:O950,'2D_LOG'!G3:G950,"NAME3",'2D_LOG'!F3:F950,"PDQC")</f>
        <v>0</v>
      </c>
      <c r="AE143" s="267">
        <f>SUMIFS('2D_LOG'!P3:P950,'2D_LOG'!G3:G950,"NAME3",'2D_LOG'!F3:F950,"PDQC")</f>
        <v>0</v>
      </c>
      <c r="AF143" s="267">
        <f>SUMIFS('2D_LOG'!Q3:Q950,'2D_LOG'!G3:G950,"NAME3",'2D_LOG'!F3:F950,"PDQC")</f>
        <v>0</v>
      </c>
      <c r="AG143" s="267">
        <f>SUMIFS('2D_LOG'!R3:R950,'2D_LOG'!G3:G950,"NAME3",'2D_LOG'!F3:F950,"PDQC")</f>
        <v>0</v>
      </c>
      <c r="AH143" s="267">
        <f>SUMIFS('2D_LOG'!S3:S950,'2D_LOG'!G3:G950,"NAME3",'2D_LOG'!F3:F950,"PDQC")</f>
        <v>0</v>
      </c>
      <c r="AI143" s="267">
        <f>SUMIFS('2D_LOG'!T3:T950,'2D_LOG'!G3:G950,"NAME3",'2D_LOG'!F3:F950,"PDQC")</f>
        <v>0</v>
      </c>
      <c r="AJ143" s="267">
        <f>SUMIFS('2D_LOG'!U3:U950,'2D_LOG'!G3:G950,"NAME3",'2D_LOG'!F3:F950,"PDQC")</f>
        <v>0</v>
      </c>
      <c r="AK143" s="267">
        <f>SUMIFS('2D_LOG'!V3:V950,'2D_LOG'!G3:G950,"NAME3",'2D_LOG'!F3:F950,"PDQC")</f>
        <v>0</v>
      </c>
      <c r="AL143" s="267">
        <f>SUMIFS('2D_LOG'!W3:W950,'2D_LOG'!G3:G950,"NAME3",'2D_LOG'!F3:F950,"PDQC")</f>
        <v>0</v>
      </c>
      <c r="AM143" s="267">
        <f>SUMIFS('2D_LOG'!X3:X950,'2D_LOG'!G3:G950,"NAME3",'2D_LOG'!F3:F950,"PDQC")</f>
        <v>0</v>
      </c>
      <c r="AN143" s="267">
        <f>SUMIFS('2D_LOG'!Y3:Y950,'2D_LOG'!G3:G950,"NAME3",'2D_LOG'!F3:F950,"PDQC")</f>
        <v>0</v>
      </c>
      <c r="AO143" s="267">
        <f>SUMIFS('2D_LOG'!Z3:Z950,'2D_LOG'!G3:G950,"NAME3",'2D_LOG'!F3:F950,"PDQC")</f>
        <v>0</v>
      </c>
      <c r="AP143" s="267">
        <f>SUMIFS('2D_LOG'!AA3:AA950,'2D_LOG'!G3:G950,"NAME3",'2D_LOG'!F3:F950,"PDQC")</f>
        <v>0</v>
      </c>
      <c r="AQ143" s="267">
        <f>SUMIFS('2D_LOG'!AB3:AB950,'2D_LOG'!G3:G950,"NAME3",'2D_LOG'!F3:F950,"PDQC")</f>
        <v>0</v>
      </c>
      <c r="AR143" s="267">
        <f>SUMIFS('2D_LOG'!AC3:AC950,'2D_LOG'!G3:G950,"NAME3",'2D_LOG'!F3:F950,"PDQC")</f>
        <v>0</v>
      </c>
      <c r="AS143" s="267">
        <f>SUMIFS('2D_LOG'!AD3:AD950,'2D_LOG'!G3:G950,"NAME3",'2D_LOG'!F3:F950,"PDQC")</f>
        <v>0</v>
      </c>
      <c r="AT143" s="267">
        <f>SUMIFS('2D_LOG'!AE3:AE950,'2D_LOG'!G3:G950,"NAME3",'2D_LOG'!F3:F950,"PDQC")</f>
        <v>0</v>
      </c>
      <c r="AU143" s="267">
        <f>SUMIFS('2D_LOG'!AF3:AF950,'2D_LOG'!G3:G950,"NAME3",'2D_LOG'!F3:F950,"PDQC")</f>
        <v>0</v>
      </c>
      <c r="AV143" s="267">
        <f>SUMIFS('2D_LOG'!AG3:AG950,'2D_LOG'!G3:G950,"NAME3",'2D_LOG'!F3:F950,"PDQC")</f>
        <v>0</v>
      </c>
      <c r="AW143" s="267">
        <f>SUMIFS('2D_LOG'!AH3:AH950,'2D_LOG'!G3:G950,"NAME3",'2D_LOG'!F3:F950,"PDQC")</f>
        <v>0</v>
      </c>
      <c r="AX143" s="267">
        <f>SUMIFS('2D_LOG'!AI3:AI950,'2D_LOG'!G3:G950,"NAME3",'2D_LOG'!F3:F950,"PDQC")</f>
        <v>0</v>
      </c>
      <c r="AY143" s="267">
        <f>SUMIFS('2D_LOG'!AJ3:AJ950,'2D_LOG'!G3:G950,"NAME3",'2D_LOG'!F3:F950,"PDQC")</f>
        <v>0</v>
      </c>
      <c r="AZ143" s="267">
        <f>SUMIFS('2D_LOG'!AK3:AK950,'2D_LOG'!G3:G950,"NAME3",'2D_LOG'!F3:F950,"PDQC")</f>
        <v>0</v>
      </c>
      <c r="BA143" s="267">
        <f>SUMIFS('2D_LOG'!AL3:AL950,'2D_LOG'!G3:G950,"NAME3",'2D_LOG'!F3:F950,"PDQC")</f>
        <v>0</v>
      </c>
      <c r="BB143" s="267">
        <f>SUMIFS('2D_LOG'!AM3:AM950,'2D_LOG'!G3:G950,"NAME3",'2D_LOG'!F3:F950,"PDQC")</f>
        <v>0</v>
      </c>
      <c r="BC143" s="267">
        <f>SUMIFS('2D_LOG'!AN3:AN950,'2D_LOG'!G3:G950,"NAME3",'2D_LOG'!F3:F950,"PDQC")</f>
        <v>0</v>
      </c>
      <c r="BD143" s="267">
        <f>SUMIFS('2D_LOG'!AO3:AO950,'2D_LOG'!G3:G950,"NAME3",'2D_LOG'!F3:F950,"PDQC")</f>
        <v>0</v>
      </c>
      <c r="BE143" s="267">
        <f>SUMIFS('2D_LOG'!AP3:AP950,'2D_LOG'!G3:G950,"NAME3",'2D_LOG'!F3:F950,"PDQC")</f>
        <v>0</v>
      </c>
      <c r="BF143" s="267">
        <f>SUMIFS('2D_LOG'!AQ3:AQ950,'2D_LOG'!G3:G950,"NAME3",'2D_LOG'!F3:F950,"PDQC")</f>
        <v>0</v>
      </c>
      <c r="BG143" s="267">
        <f>SUMIFS('2D_LOG'!AR3:AR950,'2D_LOG'!G3:G950,"NAME3",'2D_LOG'!F3:F950,"PDQC")</f>
        <v>0</v>
      </c>
      <c r="BH143" s="267">
        <f>SUMIFS('2D_LOG'!AS3:AS950,'2D_LOG'!G3:G950,"NAME3",'2D_LOG'!F3:F950,"PDQC")</f>
        <v>0</v>
      </c>
      <c r="BI143" s="267">
        <f>SUMIFS('2D_LOG'!AT3:AT950,'2D_LOG'!G3:G950,"NAME3",'2D_LOG'!F3:F950,"PDQC")</f>
        <v>0</v>
      </c>
      <c r="BJ143" s="267">
        <f>SUMIFS('2D_LOG'!AU3:AU950,'2D_LOG'!G3:G950,"NAME3",'2D_LOG'!F3:F950,"PDQC")</f>
        <v>0</v>
      </c>
      <c r="BK143" s="267">
        <f>SUMIFS('2D_LOG'!AV3:AV950,'2D_LOG'!G3:G950,"NAME3",'2D_LOG'!F3:F950,"PDQC")</f>
        <v>0</v>
      </c>
      <c r="BL143" s="267">
        <f>SUMIFS('2D_LOG'!AW3:AW950,'2D_LOG'!G3:G950,"NAME3",'2D_LOG'!F3:F950,"PDQC")</f>
        <v>0</v>
      </c>
      <c r="BM143" s="267">
        <f>SUMIFS('2D_LOG'!AX3:AX950,'2D_LOG'!G3:G950,"NAME3",'2D_LOG'!F3:F950,"PDQC")</f>
        <v>0</v>
      </c>
      <c r="BN143" s="267">
        <f>SUMIFS('2D_LOG'!AY3:AY950,'2D_LOG'!G3:G950,"NAME3",'2D_LOG'!F3:F950,"PDQC")</f>
        <v>0</v>
      </c>
      <c r="BO143" s="267">
        <f>SUMIFS('2D_LOG'!AZ3:AZ950,'2D_LOG'!G3:G950,"NAME3",'2D_LOG'!F3:F950,"PDQC")</f>
        <v>0</v>
      </c>
      <c r="BP143" s="267">
        <f>SUMIFS('2D_LOG'!BA3:BA950,'2D_LOG'!G3:G950,"NAME3",'2D_LOG'!F3:F950,"PDQC")</f>
        <v>0</v>
      </c>
      <c r="BQ143" s="267">
        <f>SUMIFS('2D_LOG'!BB3:BB950,'2D_LOG'!G3:G950,"NAME3",'2D_LOG'!F3:F950,"PDQC")</f>
        <v>0</v>
      </c>
      <c r="BR143" s="267"/>
      <c r="BS143" s="267">
        <f>SUMIFS('2D_LOG'!BD83:BD950,'2D_LOG'!G83:G950,"NAME3",'2D_LOG'!F83:F950,"PDQC")</f>
        <v>0</v>
      </c>
      <c r="BT143" s="267">
        <f>SUMIFS('2D_LOG'!BE84:BE950,'2D_LOG'!G84:G950,"NAME3",'2D_LOG'!F84:F950,"PDQC")</f>
        <v>0</v>
      </c>
      <c r="BU143" s="267">
        <f>SUMIFS('2D_LOG'!BF84:BF950,'2D_LOG'!G84:G950,"NAME3",'2D_LOG'!F84:F950,"PDQC")</f>
        <v>0</v>
      </c>
      <c r="BV143" s="287">
        <f>'quality analyst analysis'!S11</f>
        <v>0</v>
      </c>
      <c r="BW143" s="287">
        <f>'quality analyst analysis'!T11</f>
        <v>0</v>
      </c>
      <c r="BX143" s="267">
        <f>'quality analyst analysis'!V11</f>
        <v>0</v>
      </c>
      <c r="BY143" s="267">
        <f>'quality analyst analysis'!X11</f>
        <v>0</v>
      </c>
      <c r="CI143" s="23"/>
      <c r="CJ143" s="23">
        <f>QC_Status!F128</f>
        <v>0</v>
      </c>
    </row>
    <row r="144" spans="1:88" x14ac:dyDescent="0.2">
      <c r="K144" s="276"/>
      <c r="L144" s="267" t="s">
        <v>163</v>
      </c>
      <c r="M144" s="267" t="str">
        <f>'quality analyst analysis'!BS151</f>
        <v xml:space="preserve"> </v>
      </c>
      <c r="N144" s="267">
        <f>IF(M144="Not Achieved",20%,IF(M144="Achieved",30%,0))</f>
        <v>0</v>
      </c>
      <c r="O144" s="279">
        <f>IF(AND(N143=0,N144=0),"0"%,IF(AND(M144=" ",N143&gt;0),"30"%,IF(M144="Achieved","30"%,IF(M144="Not Achieved","20"%))))</f>
        <v>0</v>
      </c>
      <c r="P144" s="283" t="str">
        <f>IF('quality analyst analysis'!AU141='quality analyst analysis'!AV141,"Achieved",IF('quality analyst analysis'!AW141&lt;=20%,"Achieved",IF('quality analyst analysis'!AW141&gt;20%,"Not Achieved")))</f>
        <v>Achieved</v>
      </c>
      <c r="Q144" s="267" t="str">
        <f>IF('quality analyst analysis'!AS141=0,"Not Attempted"," ")</f>
        <v>Not Attempted</v>
      </c>
      <c r="R144" s="267" t="str">
        <f>IF('quality analyst analysis'!BG141='quality analyst analysis'!BH141,"Achieved",IF('quality analyst analysis'!BI141&lt;=20%,"Achieved",IF('quality analyst analysis'!BI141&gt;20%,"Not Achieved")))</f>
        <v>Achieved</v>
      </c>
      <c r="S144" s="284" t="str">
        <f>IF('quality analyst analysis'!BE141=0,"Not attempted"," ")</f>
        <v>Not attempted</v>
      </c>
      <c r="CI144" s="23"/>
      <c r="CJ144" s="23">
        <f>QC_Status!F129</f>
        <v>0</v>
      </c>
    </row>
    <row r="145" spans="1:88" x14ac:dyDescent="0.2">
      <c r="K145" s="276"/>
      <c r="N145" s="267">
        <f>SUM(N142:N144)</f>
        <v>0.4</v>
      </c>
      <c r="O145" s="279">
        <f>SUM(O142:O144)</f>
        <v>0</v>
      </c>
      <c r="P145" s="283" t="str">
        <f>IF('quality analyst analysis'!AU142='quality analyst analysis'!AV142,"Achieved",IF('quality analyst analysis'!AW142&lt;=20%,"Achieved",IF('quality analyst analysis'!AW142&gt;20%,"Not Achieved")))</f>
        <v>Achieved</v>
      </c>
      <c r="Q145" s="267" t="str">
        <f>IF('quality analyst analysis'!AS142=0,"Not Attempted"," ")</f>
        <v>Not Attempted</v>
      </c>
      <c r="R145" s="267" t="str">
        <f>IF('quality analyst analysis'!BG142='quality analyst analysis'!BH142,"Achieved",IF('quality analyst analysis'!BI142&lt;=20%,"Achieved",IF('quality analyst analysis'!BI142&gt;20%,"Not Achieved")))</f>
        <v>Achieved</v>
      </c>
      <c r="S145" s="284" t="str">
        <f>IF('quality analyst analysis'!BE142=0,"Not attempted"," ")</f>
        <v>Not attempted</v>
      </c>
      <c r="CI145" s="23"/>
      <c r="CJ145" s="23">
        <f>QC_Status!F130</f>
        <v>0</v>
      </c>
    </row>
    <row r="146" spans="1:88" x14ac:dyDescent="0.2">
      <c r="K146" s="276"/>
      <c r="O146" s="279"/>
      <c r="P146" s="283" t="str">
        <f>IF('quality analyst analysis'!AU143='quality analyst analysis'!AV143,"Achieved",IF('quality analyst analysis'!AW143&lt;=20%,"Achieved",IF('quality analyst analysis'!AW143&gt;20%,"Not Achieved")))</f>
        <v>Achieved</v>
      </c>
      <c r="Q146" s="267" t="str">
        <f>IF('quality analyst analysis'!AS143=0,"Not Attempted"," ")</f>
        <v>Not Attempted</v>
      </c>
      <c r="R146" s="267" t="str">
        <f>IF('quality analyst analysis'!BG143='quality analyst analysis'!BH143,"Achieved",IF('quality analyst analysis'!BI143&lt;=20%,"Achieved",IF('quality analyst analysis'!BI143&gt;20%,"Not Achieved")))</f>
        <v>Achieved</v>
      </c>
      <c r="S146" s="284" t="str">
        <f>IF('quality analyst analysis'!BE143=0,"Not attempted"," ")</f>
        <v>Not attempted</v>
      </c>
      <c r="CI146" s="23"/>
      <c r="CJ146" s="23">
        <f>QC_Status!F131</f>
        <v>0</v>
      </c>
    </row>
    <row r="147" spans="1:88" x14ac:dyDescent="0.2">
      <c r="A147" s="481"/>
      <c r="B147" s="481"/>
      <c r="C147" s="481"/>
      <c r="D147" s="481"/>
      <c r="E147" s="481"/>
      <c r="F147" s="481"/>
      <c r="G147" s="481"/>
      <c r="H147" s="481"/>
      <c r="I147" s="481"/>
      <c r="K147" s="276"/>
      <c r="O147" s="279"/>
      <c r="P147" s="283" t="str">
        <f>IF('quality analyst analysis'!AU144='quality analyst analysis'!AV144,"Achieved",IF('quality analyst analysis'!AW144&lt;=20%,"Achieved",IF('quality analyst analysis'!AW144&gt;20%,"Not Achieved")))</f>
        <v>Achieved</v>
      </c>
      <c r="Q147" s="267" t="str">
        <f>IF('quality analyst analysis'!AS144=0,"Not Attempted"," ")</f>
        <v>Not Attempted</v>
      </c>
      <c r="R147" s="267" t="str">
        <f>IF('quality analyst analysis'!BG144='quality analyst analysis'!BH144,"Achieved",IF('quality analyst analysis'!BI144&lt;=20%,"Achieved",IF('quality analyst analysis'!BI144&gt;20%,"Not Achieved")))</f>
        <v>Achieved</v>
      </c>
      <c r="S147" s="284" t="str">
        <f>IF('quality analyst analysis'!BE144=0,"Not attempted"," ")</f>
        <v>Not attempted</v>
      </c>
      <c r="CI147" s="23"/>
      <c r="CJ147" s="23">
        <f>QC_Status!F132</f>
        <v>0</v>
      </c>
    </row>
    <row r="148" spans="1:88" x14ac:dyDescent="0.2">
      <c r="A148" s="481"/>
      <c r="B148" s="481"/>
      <c r="C148" s="481"/>
      <c r="D148" s="481"/>
      <c r="E148" s="481"/>
      <c r="F148" s="481"/>
      <c r="G148" s="481"/>
      <c r="H148" s="481"/>
      <c r="I148" s="481"/>
      <c r="K148" s="276"/>
      <c r="O148" s="279"/>
      <c r="P148" s="283" t="str">
        <f>IF('quality analyst analysis'!AU145='quality analyst analysis'!AV145,"Achieved",IF('quality analyst analysis'!AW145&lt;=20%,"Achieved",IF('quality analyst analysis'!AW145&gt;20%,"Not Achieved")))</f>
        <v>Achieved</v>
      </c>
      <c r="Q148" s="267" t="str">
        <f>IF('quality analyst analysis'!AS145=0,"Not Attempted"," ")</f>
        <v>Not Attempted</v>
      </c>
      <c r="R148" s="267" t="str">
        <f>IF('quality analyst analysis'!BG145='quality analyst analysis'!BH145,"Achieved",IF('quality analyst analysis'!BI145&lt;=20%,"Achieved",IF('quality analyst analysis'!BI145&gt;20%,"Not Achieved")))</f>
        <v>Achieved</v>
      </c>
      <c r="S148" s="284" t="str">
        <f>IF('quality analyst analysis'!BE145=0,"Not attempted"," ")</f>
        <v>Not attempted</v>
      </c>
      <c r="CI148" s="23"/>
      <c r="CJ148" s="23">
        <f>QC_Status!F133</f>
        <v>0</v>
      </c>
    </row>
    <row r="149" spans="1:88" x14ac:dyDescent="0.2">
      <c r="A149" s="481"/>
      <c r="B149" s="481"/>
      <c r="C149" s="481"/>
      <c r="D149" s="481"/>
      <c r="E149" s="481"/>
      <c r="F149" s="481"/>
      <c r="G149" s="481"/>
      <c r="H149" s="481"/>
      <c r="I149" s="481"/>
      <c r="K149" s="276"/>
      <c r="O149" s="279"/>
      <c r="P149" s="283" t="str">
        <f>IF('quality analyst analysis'!AU146='quality analyst analysis'!AV146,"Achieved",IF('quality analyst analysis'!AW146&lt;=20%,"Achieved",IF('quality analyst analysis'!AW146&gt;20%,"Not Achieved")))</f>
        <v>Achieved</v>
      </c>
      <c r="Q149" s="267" t="str">
        <f>IF('quality analyst analysis'!AS146=0,"Not Attempted"," ")</f>
        <v>Not Attempted</v>
      </c>
      <c r="R149" s="267" t="str">
        <f>IF('quality analyst analysis'!BG146='quality analyst analysis'!BH146,"Achieved",IF('quality analyst analysis'!BI146&lt;=20%,"Achieved",IF('quality analyst analysis'!BI146&gt;20%,"Not Achieved")))</f>
        <v>Achieved</v>
      </c>
      <c r="S149" s="284" t="str">
        <f>IF('quality analyst analysis'!BE146=0,"Not attempted"," ")</f>
        <v>Not attempted</v>
      </c>
      <c r="CI149" s="23"/>
      <c r="CJ149" s="23">
        <f>QC_Status!F134</f>
        <v>0</v>
      </c>
    </row>
    <row r="150" spans="1:88" x14ac:dyDescent="0.2">
      <c r="A150" s="481"/>
      <c r="B150" s="481"/>
      <c r="C150" s="481"/>
      <c r="D150" s="481"/>
      <c r="E150" s="481"/>
      <c r="F150" s="481"/>
      <c r="G150" s="481"/>
      <c r="H150" s="481"/>
      <c r="I150" s="481"/>
      <c r="K150" s="276"/>
      <c r="O150" s="279"/>
      <c r="P150" s="283" t="str">
        <f>IF('quality analyst analysis'!AU147='quality analyst analysis'!AV147,"Achieved",IF('quality analyst analysis'!AW147&lt;=20%,"Achieved",IF('quality analyst analysis'!AW147&gt;20%,"Not Achieved")))</f>
        <v>Achieved</v>
      </c>
      <c r="Q150" s="267" t="str">
        <f>IF('quality analyst analysis'!AS147=0,"Not Attempted"," ")</f>
        <v>Not Attempted</v>
      </c>
      <c r="R150" s="267" t="str">
        <f>IF('quality analyst analysis'!BG147='quality analyst analysis'!BH147,"Achieved",IF('quality analyst analysis'!BI147&lt;=20%,"Achieved",IF('quality analyst analysis'!BI147&gt;20%,"Not Achieved")))</f>
        <v>Achieved</v>
      </c>
      <c r="S150" s="284" t="str">
        <f>IF('quality analyst analysis'!BE147=0,"Not attempted"," ")</f>
        <v>Not attempted</v>
      </c>
      <c r="CI150" s="23"/>
      <c r="CJ150" s="23">
        <f>QC_Status!F135</f>
        <v>0</v>
      </c>
    </row>
    <row r="151" spans="1:88" x14ac:dyDescent="0.2">
      <c r="K151" s="276"/>
      <c r="O151" s="279"/>
      <c r="P151" s="283" t="str">
        <f>IF('quality analyst analysis'!AU148='quality analyst analysis'!AV148,"Achieved",IF('quality analyst analysis'!AW148&lt;=20%,"Achieved",IF('quality analyst analysis'!AW148&gt;20%,"Not Achieved")))</f>
        <v>Achieved</v>
      </c>
      <c r="Q151" s="267" t="str">
        <f>IF('quality analyst analysis'!AS148=0,"Not Attempted"," ")</f>
        <v>Not Attempted</v>
      </c>
      <c r="R151" s="267" t="str">
        <f>IF('quality analyst analysis'!BG148='quality analyst analysis'!BH148,"Achieved",IF('quality analyst analysis'!BI148&lt;=20%,"Achieved",IF('quality analyst analysis'!BI148&gt;20%,"Not Achieved")))</f>
        <v>Achieved</v>
      </c>
      <c r="S151" s="284" t="str">
        <f>IF('quality analyst analysis'!BE148=0,"Not attempted"," ")</f>
        <v>Not attempted</v>
      </c>
      <c r="CI151" s="23"/>
      <c r="CJ151" s="23">
        <f>QC_Status!F136</f>
        <v>0</v>
      </c>
    </row>
    <row r="152" spans="1:88" x14ac:dyDescent="0.2">
      <c r="K152" s="276"/>
      <c r="O152" s="279"/>
      <c r="P152" s="283" t="str">
        <f>IF('quality analyst analysis'!AU149='quality analyst analysis'!AV149,"Achieved",IF('quality analyst analysis'!AW149&lt;=20%,"Achieved",IF('quality analyst analysis'!AW149&gt;20%,"Not Achieved")))</f>
        <v>Achieved</v>
      </c>
      <c r="Q152" s="267" t="str">
        <f>IF('quality analyst analysis'!AS149=0,"Not Attempted"," ")</f>
        <v>Not Attempted</v>
      </c>
      <c r="R152" s="267" t="str">
        <f>IF('quality analyst analysis'!BG149='quality analyst analysis'!BH149,"Achieved",IF('quality analyst analysis'!BI149&lt;=20%,"Achieved",IF('quality analyst analysis'!BI149&gt;20%,"Not Achieved")))</f>
        <v>Achieved</v>
      </c>
      <c r="S152" s="284" t="str">
        <f>IF('quality analyst analysis'!BE149=0,"Not attempted"," ")</f>
        <v>Not attempted</v>
      </c>
      <c r="CI152" s="23"/>
      <c r="CJ152" s="23">
        <f>QC_Status!F137</f>
        <v>0</v>
      </c>
    </row>
    <row r="153" spans="1:88" ht="12" thickBot="1" x14ac:dyDescent="0.25">
      <c r="K153" s="277"/>
      <c r="L153" s="278"/>
      <c r="M153" s="278"/>
      <c r="N153" s="278"/>
      <c r="O153" s="303"/>
      <c r="P153" s="482" t="str">
        <f>IF('quality analyst analysis'!AU150='quality analyst analysis'!AV150,"Achieved",IF('quality analyst analysis'!AW150&lt;=20%,"Achieved",IF('quality analyst analysis'!AW150&gt;20%,"Not Achieved")))</f>
        <v>Achieved</v>
      </c>
      <c r="Q153" s="483" t="str">
        <f>IF('quality analyst analysis'!AS150=0,"Not Attempted"," ")</f>
        <v>Not Attempted</v>
      </c>
      <c r="R153" s="483" t="str">
        <f>IF('quality analyst analysis'!BG150='quality analyst analysis'!BH150,"Achieved",IF('quality analyst analysis'!BI150&lt;=20%,"Achieved",IF('quality analyst analysis'!BI150&gt;20%,"Not Achieved")))</f>
        <v>Achieved</v>
      </c>
      <c r="S153" s="285" t="str">
        <f>IF('quality analyst analysis'!BE150=0,"Not attempted"," ")</f>
        <v>Not attempted</v>
      </c>
      <c r="CI153" s="23"/>
      <c r="CJ153" s="23">
        <f>QC_Status!F138</f>
        <v>0</v>
      </c>
    </row>
    <row r="154" spans="1:88" ht="12" thickBot="1" x14ac:dyDescent="0.25">
      <c r="O154" s="22"/>
      <c r="CI154" s="23"/>
      <c r="CJ154" s="23">
        <f>QC_Status!F139</f>
        <v>0</v>
      </c>
    </row>
    <row r="155" spans="1:88" ht="85.5" customHeight="1" thickTop="1" x14ac:dyDescent="0.2">
      <c r="K155" s="273"/>
      <c r="L155" s="274"/>
      <c r="M155" s="274"/>
      <c r="N155" s="274"/>
      <c r="O155" s="304"/>
      <c r="P155" s="280" t="s">
        <v>4</v>
      </c>
      <c r="Q155" s="281" t="s">
        <v>164</v>
      </c>
      <c r="R155" s="281" t="s">
        <v>5</v>
      </c>
      <c r="S155" s="282" t="s">
        <v>165</v>
      </c>
      <c r="U155" s="149" t="s">
        <v>173</v>
      </c>
      <c r="V155" s="148" t="s">
        <v>77</v>
      </c>
      <c r="W155" s="149" t="s">
        <v>170</v>
      </c>
      <c r="X155" s="373" t="s">
        <v>187</v>
      </c>
      <c r="Y155" s="373" t="s">
        <v>188</v>
      </c>
      <c r="Z155" s="373" t="s">
        <v>189</v>
      </c>
      <c r="AA155" s="373" t="s">
        <v>190</v>
      </c>
      <c r="AB155" s="373" t="s">
        <v>191</v>
      </c>
      <c r="AC155" s="373" t="s">
        <v>192</v>
      </c>
      <c r="AD155" s="373" t="s">
        <v>193</v>
      </c>
      <c r="AE155" s="373" t="s">
        <v>194</v>
      </c>
      <c r="AF155" s="373" t="s">
        <v>195</v>
      </c>
      <c r="AG155" s="373" t="s">
        <v>196</v>
      </c>
      <c r="AH155" s="373" t="s">
        <v>197</v>
      </c>
      <c r="AI155" s="373" t="s">
        <v>198</v>
      </c>
      <c r="AJ155" s="373" t="s">
        <v>199</v>
      </c>
      <c r="AK155" s="373" t="s">
        <v>200</v>
      </c>
      <c r="AL155" s="373" t="s">
        <v>201</v>
      </c>
      <c r="AM155" s="373" t="s">
        <v>202</v>
      </c>
      <c r="AN155" s="373" t="s">
        <v>203</v>
      </c>
      <c r="AO155" s="373" t="s">
        <v>204</v>
      </c>
      <c r="AP155" s="373" t="s">
        <v>205</v>
      </c>
      <c r="AQ155" s="373" t="s">
        <v>206</v>
      </c>
      <c r="AR155" s="373" t="s">
        <v>207</v>
      </c>
      <c r="AS155" s="373" t="s">
        <v>208</v>
      </c>
      <c r="AT155" s="373" t="s">
        <v>209</v>
      </c>
      <c r="AU155" s="374" t="s">
        <v>210</v>
      </c>
      <c r="AV155" s="374" t="s">
        <v>211</v>
      </c>
      <c r="AW155" s="374" t="s">
        <v>212</v>
      </c>
      <c r="AX155" s="374" t="s">
        <v>213</v>
      </c>
      <c r="AY155" s="374" t="s">
        <v>214</v>
      </c>
      <c r="AZ155" s="374" t="s">
        <v>215</v>
      </c>
      <c r="BA155" s="374" t="s">
        <v>216</v>
      </c>
      <c r="BB155" s="374" t="s">
        <v>217</v>
      </c>
      <c r="BC155" s="374" t="s">
        <v>218</v>
      </c>
      <c r="BD155" s="374" t="s">
        <v>219</v>
      </c>
      <c r="BE155" s="374" t="s">
        <v>220</v>
      </c>
      <c r="BF155" s="374" t="s">
        <v>221</v>
      </c>
      <c r="BG155" s="374" t="s">
        <v>222</v>
      </c>
      <c r="BH155" s="374" t="s">
        <v>223</v>
      </c>
      <c r="BI155" s="374" t="s">
        <v>224</v>
      </c>
      <c r="BJ155" s="374" t="s">
        <v>225</v>
      </c>
      <c r="BK155" s="374" t="s">
        <v>226</v>
      </c>
      <c r="BL155" s="374" t="s">
        <v>227</v>
      </c>
      <c r="BM155" s="374" t="s">
        <v>228</v>
      </c>
      <c r="BN155" s="374" t="s">
        <v>229</v>
      </c>
      <c r="BO155" s="374" t="s">
        <v>230</v>
      </c>
      <c r="BP155" s="374" t="s">
        <v>231</v>
      </c>
      <c r="BQ155" s="374" t="s">
        <v>232</v>
      </c>
      <c r="BR155" s="187" t="s">
        <v>6</v>
      </c>
      <c r="BS155" s="188" t="s">
        <v>92</v>
      </c>
      <c r="BT155" s="185" t="s">
        <v>148</v>
      </c>
      <c r="BU155" s="186" t="s">
        <v>146</v>
      </c>
      <c r="BV155" s="186" t="s">
        <v>166</v>
      </c>
      <c r="BW155" s="185" t="s">
        <v>167</v>
      </c>
      <c r="BX155" s="186" t="s">
        <v>168</v>
      </c>
      <c r="BY155" s="185" t="s">
        <v>169</v>
      </c>
      <c r="CI155" s="23"/>
      <c r="CJ155" s="23">
        <f>QC_Status!F140</f>
        <v>0</v>
      </c>
    </row>
    <row r="156" spans="1:88" x14ac:dyDescent="0.2">
      <c r="K156" s="276" t="s">
        <v>236</v>
      </c>
      <c r="L156" s="267" t="s">
        <v>161</v>
      </c>
      <c r="M156" s="268">
        <f>'quality analyst analysis'!BQ168</f>
        <v>0</v>
      </c>
      <c r="N156" s="267">
        <f>IF(M156&gt;0,0.1,0.4)</f>
        <v>0.4</v>
      </c>
      <c r="O156" s="279" t="str">
        <f>IF(M156&gt;0,"10%",IF(AND(N157=0,N158=0)," ",IF(OR(N157&gt;0,N158&gt;0),N156)))</f>
        <v xml:space="preserve"> </v>
      </c>
      <c r="P156" s="283" t="str">
        <f>IF('quality analyst analysis'!AU156='quality analyst analysis'!AV156,"Achieved",IF('quality analyst analysis'!AW156&lt;=20%,"Achieved",IF('quality analyst analysis'!AW156&gt;20%,"Not Achieved")))</f>
        <v>Achieved</v>
      </c>
      <c r="Q156" s="267" t="str">
        <f>IF('quality analyst analysis'!AS156=0,"Not Attempted"," ")</f>
        <v>Not Attempted</v>
      </c>
      <c r="R156" s="267" t="str">
        <f>IF('quality analyst analysis'!BG156='quality analyst analysis'!BH156,"Achieved",IF('quality analyst analysis'!BI156&lt;=20%,"Achieved",IF('quality analyst analysis'!BI156&gt;20%,"Not Achieved")))</f>
        <v>Achieved</v>
      </c>
      <c r="S156" s="284" t="str">
        <f>IF('quality analyst analysis'!BE156=0,"Not attempted"," ")</f>
        <v>Not attempted</v>
      </c>
      <c r="U156" s="267" t="str">
        <f>K156</f>
        <v>NAME4</v>
      </c>
      <c r="V156" s="267" t="s">
        <v>4</v>
      </c>
      <c r="W156" s="267">
        <f>'quality analyst analysis'!E12</f>
        <v>0</v>
      </c>
      <c r="X156" s="267">
        <f>SUMIFS('2D_LOG'!I3:I959,'2D_LOG'!G3:G959,"NAME4",'2D_LOG'!F3:F959,"PQC")</f>
        <v>0</v>
      </c>
      <c r="Y156" s="267">
        <f>SUMIFS('2D_LOG'!J3:J959,'2D_LOG'!G3:G959,"NAME4",'2D_LOG'!F3:F959,"PQC")</f>
        <v>0</v>
      </c>
      <c r="Z156" s="267">
        <f>SUMIFS('2D_LOG'!K3:K959,'2D_LOG'!G3:G959,"NAME4",'2D_LOG'!F3:F959,"PQC")</f>
        <v>0</v>
      </c>
      <c r="AA156" s="267">
        <f>SUMIFS('2D_LOG'!L3:L959,'2D_LOG'!G3:G959,"NAME4",'2D_LOG'!F3:F959,"PQC")</f>
        <v>0</v>
      </c>
      <c r="AB156" s="267">
        <f>SUMIFS('2D_LOG'!M3:M959,'2D_LOG'!G3:G959,"NAME4",'2D_LOG'!F3:F959,"PQC")</f>
        <v>0</v>
      </c>
      <c r="AC156" s="267">
        <f>SUMIFS('2D_LOG'!N3:N959,'2D_LOG'!G3:G959,"NAME4",'2D_LOG'!F3:F959,"PQC")</f>
        <v>0</v>
      </c>
      <c r="AD156" s="267">
        <f>SUMIFS('2D_LOG'!O3:O959,'2D_LOG'!G3:G959,"NAME4",'2D_LOG'!F3:F959,"PQC")</f>
        <v>0</v>
      </c>
      <c r="AE156" s="267">
        <f>SUMIFS('2D_LOG'!P3:P959,'2D_LOG'!G3:G959,"NAME4",'2D_LOG'!F3:F959,"PQC")</f>
        <v>0</v>
      </c>
      <c r="AF156" s="267">
        <f>SUMIFS('2D_LOG'!Q3:Q959,'2D_LOG'!G3:G959,"NAME4",'2D_LOG'!F3:F959,"PQC")</f>
        <v>0</v>
      </c>
      <c r="AG156" s="267">
        <f>SUMIFS('2D_LOG'!R3:R959,'2D_LOG'!G3:G959,"NAME4",'2D_LOG'!F3:F959,"PQC")</f>
        <v>0</v>
      </c>
      <c r="AH156" s="267">
        <f>SUMIFS('2D_LOG'!S3:S959,'2D_LOG'!G3:G959,"NAME4",'2D_LOG'!F3:F959,"PQC")</f>
        <v>0</v>
      </c>
      <c r="AI156" s="267">
        <f>SUMIFS('2D_LOG'!T3:T959,'2D_LOG'!G3:G959,"NAME4",'2D_LOG'!F3:F959,"PQC")</f>
        <v>0</v>
      </c>
      <c r="AJ156" s="267">
        <f>SUMIFS('2D_LOG'!U3:U959,'2D_LOG'!G3:G959,"NAME4",'2D_LOG'!F3:F959,"PQC")</f>
        <v>0</v>
      </c>
      <c r="AK156" s="267">
        <f>SUMIFS('2D_LOG'!V3:V959,'2D_LOG'!G3:G959,"NAME4",'2D_LOG'!F3:F959,"PQC")</f>
        <v>0</v>
      </c>
      <c r="AL156" s="267">
        <f>SUMIFS('2D_LOG'!W3:W959,'2D_LOG'!G3:G959,"NAME4",'2D_LOG'!F3:F959,"PQC")</f>
        <v>0</v>
      </c>
      <c r="AM156" s="267">
        <f>SUMIFS('2D_LOG'!X3:X959,'2D_LOG'!G3:G959,"NAME4",'2D_LOG'!F3:F959,"PQC")</f>
        <v>0</v>
      </c>
      <c r="AN156" s="267">
        <f>SUMIFS('2D_LOG'!Y3:Y959,'2D_LOG'!G3:G959,"NAME4",'2D_LOG'!F3:F959,"PQC")</f>
        <v>0</v>
      </c>
      <c r="AO156" s="267">
        <f>SUMIFS('2D_LOG'!Z3:Z959,'2D_LOG'!G3:G959,"NAME4",'2D_LOG'!F3:F959,"PQC")</f>
        <v>0</v>
      </c>
      <c r="AP156" s="267">
        <f>SUMIFS('2D_LOG'!AA3:AA959,'2D_LOG'!G3:G959,"NAME4",'2D_LOG'!F3:F959,"PQC")</f>
        <v>0</v>
      </c>
      <c r="AQ156" s="267">
        <f>SUMIFS('2D_LOG'!AB3:AB959,'2D_LOG'!G3:G959,"NAME4",'2D_LOG'!F3:F959,"PQC")</f>
        <v>0</v>
      </c>
      <c r="AR156" s="267">
        <f>SUMIFS('2D_LOG'!AC3:AC959,'2D_LOG'!G3:G959,"NAME4",'2D_LOG'!F3:F959,"PQC")</f>
        <v>0</v>
      </c>
      <c r="AS156" s="267">
        <f>SUMIFS('2D_LOG'!AD3:AD959,'2D_LOG'!G3:G959,"NAME4",'2D_LOG'!F3:F959,"PQC")</f>
        <v>0</v>
      </c>
      <c r="AT156" s="267">
        <f>SUMIFS('2D_LOG'!AE3:AE959,'2D_LOG'!G3:G959,"NAME4",'2D_LOG'!F3:F959,"PQC")</f>
        <v>0</v>
      </c>
      <c r="AU156" s="267">
        <f>SUMIFS('2D_LOG'!AF3:AF959,'2D_LOG'!G3:G959,"NAME4",'2D_LOG'!F3:F959,"PQC")</f>
        <v>0</v>
      </c>
      <c r="AV156" s="267">
        <f>SUMIFS('2D_LOG'!AG3:AG959,'2D_LOG'!G3:G959,"NAME4",'2D_LOG'!F3:F959,"PQC")</f>
        <v>0</v>
      </c>
      <c r="AW156" s="267">
        <f>SUMIFS('2D_LOG'!AH3:AH959,'2D_LOG'!G3:G959,"NAME4",'2D_LOG'!F3:F959,"PQC")</f>
        <v>0</v>
      </c>
      <c r="AX156" s="267">
        <f>SUMIFS('2D_LOG'!AI3:AI959,'2D_LOG'!G3:G959,"NAME4",'2D_LOG'!F3:F959,"PQC")</f>
        <v>0</v>
      </c>
      <c r="AY156" s="267">
        <f>SUMIFS('2D_LOG'!AJ3:AJ959,'2D_LOG'!G3:G959,"NAME4",'2D_LOG'!F3:F959,"PQC")</f>
        <v>0</v>
      </c>
      <c r="AZ156" s="267">
        <f>SUMIFS('2D_LOG'!AK3:AK959,'2D_LOG'!G3:G959,"NAME4",'2D_LOG'!F3:F959,"PQC")</f>
        <v>0</v>
      </c>
      <c r="BA156" s="267">
        <f>SUMIFS('2D_LOG'!AL3:AL959,'2D_LOG'!G3:G959,"NAME4",'2D_LOG'!F3:F959,"PQC")</f>
        <v>0</v>
      </c>
      <c r="BB156" s="267">
        <f>SUMIFS('2D_LOG'!AM3:AM959,'2D_LOG'!G3:G959,"NAME4",'2D_LOG'!F3:F959,"PQC")</f>
        <v>0</v>
      </c>
      <c r="BC156" s="267">
        <f>SUMIFS('2D_LOG'!AN3:AN959,'2D_LOG'!G3:G959,"NAME4",'2D_LOG'!F3:F959,"PQC")</f>
        <v>0</v>
      </c>
      <c r="BD156" s="267">
        <f>SUMIFS('2D_LOG'!AO3:AO959,'2D_LOG'!G3:G959,"NAME4",'2D_LOG'!F3:F959,"PQC")</f>
        <v>0</v>
      </c>
      <c r="BE156" s="267">
        <f>SUMIFS('2D_LOG'!AP3:AP959,'2D_LOG'!G3:G959,"NAME4",'2D_LOG'!F3:F959,"PQC")</f>
        <v>0</v>
      </c>
      <c r="BF156" s="267">
        <f>SUMIFS('2D_LOG'!AQ3:AQ959,'2D_LOG'!G3:G959,"NAME4",'2D_LOG'!F3:F959,"PQC")</f>
        <v>0</v>
      </c>
      <c r="BG156" s="267">
        <f>SUMIFS('2D_LOG'!AR3:AR959,'2D_LOG'!G3:G959,"NAME4",'2D_LOG'!F3:F959,"PQC")</f>
        <v>0</v>
      </c>
      <c r="BH156" s="267">
        <f>SUMIFS('2D_LOG'!AS3:AS959,'2D_LOG'!G3:G959,"NAME4",'2D_LOG'!F3:F959,"PQC")</f>
        <v>0</v>
      </c>
      <c r="BI156" s="267">
        <f>SUMIFS('2D_LOG'!AT3:AT959,'2D_LOG'!G3:G959,"NAME4",'2D_LOG'!F3:F959,"PQC")</f>
        <v>0</v>
      </c>
      <c r="BJ156" s="267">
        <f>SUMIFS('2D_LOG'!AU3:AU959,'2D_LOG'!G3:G959,"NAME4",'2D_LOG'!F3:F959,"PQC")</f>
        <v>0</v>
      </c>
      <c r="BK156" s="267">
        <f>SUMIFS('2D_LOG'!AV3:AV959,'2D_LOG'!G3:G959,"NAME4",'2D_LOG'!F3:F959,"PQC")</f>
        <v>0</v>
      </c>
      <c r="BL156" s="267">
        <f>SUMIFS('2D_LOG'!AW3:AW959,'2D_LOG'!G3:G959,"NAME4",'2D_LOG'!F3:F959,"PQC")</f>
        <v>0</v>
      </c>
      <c r="BM156" s="267">
        <f>SUMIFS('2D_LOG'!AX3:AX959,'2D_LOG'!G3:G959,"NAME4",'2D_LOG'!F3:F959,"PQC")</f>
        <v>0</v>
      </c>
      <c r="BN156" s="267">
        <f>SUMIFS('2D_LOG'!AY3:AY959,'2D_LOG'!G3:G959,"NAME4",'2D_LOG'!F3:F959,"PQC")</f>
        <v>0</v>
      </c>
      <c r="BO156" s="267">
        <f>SUMIFS('2D_LOG'!AZ3:AZ959,'2D_LOG'!G3:G959,"NAME4",'2D_LOG'!F3:F959,"PQC")</f>
        <v>0</v>
      </c>
      <c r="BP156" s="267">
        <f>SUMIFS('2D_LOG'!BA3:BA959,'2D_LOG'!G3:G959,"NAME4",'2D_LOG'!F3:F959,"PQC")</f>
        <v>0</v>
      </c>
      <c r="BQ156" s="267">
        <f>SUMIFS('2D_LOG'!BB3:BB959,'2D_LOG'!G3:G959,"NAME4",'2D_LOG'!F3:F959,"PQC")</f>
        <v>0</v>
      </c>
      <c r="BR156" s="267"/>
      <c r="BS156" s="267">
        <f>SUMIFS('2D_LOG'!BD93:BD959,'2D_LOG'!G93:G959,"NAME4",'2D_LOG'!F93:F959,"PQC")</f>
        <v>0</v>
      </c>
      <c r="BT156" s="267">
        <f>SUMIFS('2D_LOG'!BE93:BE959,'2D_LOG'!G93:G959,"NAME4",'2D_LOG'!F93:F959,"PQC")</f>
        <v>0</v>
      </c>
      <c r="BU156" s="267">
        <f>SUMIFS('2D_LOG'!BF93:BF959,'2D_LOG'!G93:G959,"NAME4",'2D_LOG'!F93:F959,"PQC")</f>
        <v>0</v>
      </c>
      <c r="BV156" s="287">
        <f>'quality analyst analysis'!G12</f>
        <v>0</v>
      </c>
      <c r="BW156" s="287">
        <f>'quality analyst analysis'!H12</f>
        <v>0</v>
      </c>
      <c r="BX156" s="267">
        <f>'quality analyst analysis'!J12</f>
        <v>0</v>
      </c>
      <c r="BY156" s="267">
        <f>'quality analyst analysis'!L12</f>
        <v>0</v>
      </c>
      <c r="CI156" s="23"/>
      <c r="CJ156" s="23">
        <f>QC_Status!F141</f>
        <v>0</v>
      </c>
    </row>
    <row r="157" spans="1:88" x14ac:dyDescent="0.2">
      <c r="K157" s="276"/>
      <c r="L157" s="267" t="s">
        <v>162</v>
      </c>
      <c r="M157" s="267" t="str">
        <f>'quality analyst analysis'!BR168</f>
        <v xml:space="preserve"> </v>
      </c>
      <c r="N157" s="267">
        <f>IF(M157="Not Achieved",20%,IF(M157="Achieved",30%,0))</f>
        <v>0</v>
      </c>
      <c r="O157" s="279">
        <f>IF(AND(N157=0,N158=0),"0"%,IF(AND(M157=" ",N158&gt;0),"30"%,IF(M157="Achieved","30"%,IF(M157="Not Achieved","20"%))))</f>
        <v>0</v>
      </c>
      <c r="P157" s="283" t="str">
        <f>IF('quality analyst analysis'!AU157='quality analyst analysis'!AV157,"Achieved",IF('quality analyst analysis'!AW157&lt;=20%,"Achieved",IF('quality analyst analysis'!AW157&gt;20%,"Not Achieved")))</f>
        <v>Achieved</v>
      </c>
      <c r="Q157" s="267" t="str">
        <f>IF('quality analyst analysis'!AS157=0,"Not Attempted"," ")</f>
        <v>Not Attempted</v>
      </c>
      <c r="R157" s="267" t="str">
        <f>IF('quality analyst analysis'!BG157='quality analyst analysis'!BH157,"Achieved",IF('quality analyst analysis'!BI157&lt;=20%,"Achieved",IF('quality analyst analysis'!BI157&gt;20%,"Not Achieved")))</f>
        <v>Achieved</v>
      </c>
      <c r="S157" s="284" t="str">
        <f>IF('quality analyst analysis'!BE157=0,"Not attempted"," ")</f>
        <v>Not attempted</v>
      </c>
      <c r="U157" s="267"/>
      <c r="V157" s="267" t="s">
        <v>5</v>
      </c>
      <c r="W157" s="267">
        <f>'quality analyst analysis'!Q12</f>
        <v>0</v>
      </c>
      <c r="X157" s="267">
        <f>SUMIFS('2D_LOG'!I3:I960,'2D_LOG'!G3:G960,"NAME4",'2D_LOG'!F3:F960,"PDQC")</f>
        <v>0</v>
      </c>
      <c r="Y157" s="267">
        <f>SUMIFS('2D_LOG'!J3:J960,'2D_LOG'!G3:G960,"NAME4",'2D_LOG'!F3:F960,"PDQC")</f>
        <v>0</v>
      </c>
      <c r="Z157" s="267">
        <f>SUMIFS('2D_LOG'!K3:K960,'2D_LOG'!G3:G960,"NAME4",'2D_LOG'!F3:F960,"PDQC")</f>
        <v>0</v>
      </c>
      <c r="AA157" s="267">
        <f>SUMIFS('2D_LOG'!L3:L960,'2D_LOG'!G3:G960,"NAME4",'2D_LOG'!F3:F960,"PDQC")</f>
        <v>0</v>
      </c>
      <c r="AB157" s="267">
        <f>SUMIFS('2D_LOG'!M3:M960,'2D_LOG'!G3:G960,"NAME4",'2D_LOG'!F3:F960,"PDQC")</f>
        <v>0</v>
      </c>
      <c r="AC157" s="267">
        <f>SUMIFS('2D_LOG'!N3:N960,'2D_LOG'!G3:G960,"NAME4",'2D_LOG'!F3:F960,"PDQC")</f>
        <v>0</v>
      </c>
      <c r="AD157" s="267">
        <f>SUMIFS('2D_LOG'!O3:O960,'2D_LOG'!G3:G960,"NAME4",'2D_LOG'!F3:F960,"PDQC")</f>
        <v>0</v>
      </c>
      <c r="AE157" s="267">
        <f>SUMIFS('2D_LOG'!P3:P960,'2D_LOG'!G3:G960,"NAME4",'2D_LOG'!F3:F960,"PDQC")</f>
        <v>0</v>
      </c>
      <c r="AF157" s="267">
        <f>SUMIFS('2D_LOG'!Q3:Q960,'2D_LOG'!G3:G960,"NAME4",'2D_LOG'!F3:F960,"PDQC")</f>
        <v>0</v>
      </c>
      <c r="AG157" s="267">
        <f>SUMIFS('2D_LOG'!R3:R960,'2D_LOG'!G3:G960,"NAME4",'2D_LOG'!F3:F960,"PDQC")</f>
        <v>0</v>
      </c>
      <c r="AH157" s="267">
        <f>SUMIFS('2D_LOG'!S3:S960,'2D_LOG'!G3:G960,"NAME4",'2D_LOG'!F3:F960,"PDQC")</f>
        <v>0</v>
      </c>
      <c r="AI157" s="267">
        <f>SUMIFS('2D_LOG'!T3:T960,'2D_LOG'!G3:G960,"NAME4",'2D_LOG'!F3:F960,"PDQC")</f>
        <v>0</v>
      </c>
      <c r="AJ157" s="267">
        <f>SUMIFS('2D_LOG'!U3:U960,'2D_LOG'!G3:G960,"NAME4",'2D_LOG'!F3:F960,"PDQC")</f>
        <v>0</v>
      </c>
      <c r="AK157" s="267">
        <f>SUMIFS('2D_LOG'!V3:V960,'2D_LOG'!G3:G960,"NAME4",'2D_LOG'!F3:F960,"PDQC")</f>
        <v>0</v>
      </c>
      <c r="AL157" s="267">
        <f>SUMIFS('2D_LOG'!W3:W960,'2D_LOG'!G3:G960,"NAME4",'2D_LOG'!F3:F960,"PDQC")</f>
        <v>0</v>
      </c>
      <c r="AM157" s="267">
        <f>SUMIFS('2D_LOG'!X3:X960,'2D_LOG'!G3:G960,"NAME4",'2D_LOG'!F3:F960,"PDQC")</f>
        <v>0</v>
      </c>
      <c r="AN157" s="267">
        <f>SUMIFS('2D_LOG'!Y3:Y960,'2D_LOG'!G3:G960,"NAME4",'2D_LOG'!F3:F960,"PDQC")</f>
        <v>0</v>
      </c>
      <c r="AO157" s="267">
        <f>SUMIFS('2D_LOG'!Z3:Z960,'2D_LOG'!G3:G960,"NAME4",'2D_LOG'!F3:F960,"PDQC")</f>
        <v>0</v>
      </c>
      <c r="AP157" s="267">
        <f>SUMIFS('2D_LOG'!AA3:AA960,'2D_LOG'!G3:G960,"NAME4",'2D_LOG'!F3:F960,"PDQC")</f>
        <v>0</v>
      </c>
      <c r="AQ157" s="267">
        <f>SUMIFS('2D_LOG'!AB3:AB960,'2D_LOG'!G3:G960,"NAME4",'2D_LOG'!F3:F960,"PDQC")</f>
        <v>0</v>
      </c>
      <c r="AR157" s="267">
        <f>SUMIFS('2D_LOG'!AC3:AC960,'2D_LOG'!G3:G960,"NAME4",'2D_LOG'!F3:F960,"PDQC")</f>
        <v>0</v>
      </c>
      <c r="AS157" s="267">
        <f>SUMIFS('2D_LOG'!AD3:AD960,'2D_LOG'!G3:G960,"NAME4",'2D_LOG'!F3:F960,"PDQC")</f>
        <v>0</v>
      </c>
      <c r="AT157" s="267">
        <f>SUMIFS('2D_LOG'!AE3:AE960,'2D_LOG'!G3:G960,"NAME4",'2D_LOG'!F3:F960,"PDQC")</f>
        <v>0</v>
      </c>
      <c r="AU157" s="267">
        <f>SUMIFS('2D_LOG'!AF3:AF960,'2D_LOG'!G3:G960,"NAME4",'2D_LOG'!F3:F960,"PDQC")</f>
        <v>0</v>
      </c>
      <c r="AV157" s="267">
        <f>SUMIFS('2D_LOG'!AG3:AG960,'2D_LOG'!G3:G960,"NAME4",'2D_LOG'!F3:F960,"PDQC")</f>
        <v>0</v>
      </c>
      <c r="AW157" s="267">
        <f>SUMIFS('2D_LOG'!AH3:AH960,'2D_LOG'!G3:G960,"NAME4",'2D_LOG'!F3:F960,"PDQC")</f>
        <v>0</v>
      </c>
      <c r="AX157" s="267">
        <f>SUMIFS('2D_LOG'!AI3:AI960,'2D_LOG'!G3:G960,"NAME4",'2D_LOG'!F3:F960,"PDQC")</f>
        <v>0</v>
      </c>
      <c r="AY157" s="267">
        <f>SUMIFS('2D_LOG'!AJ3:AJ960,'2D_LOG'!G3:G960,"NAME4",'2D_LOG'!F3:F960,"PDQC")</f>
        <v>0</v>
      </c>
      <c r="AZ157" s="267">
        <f>SUMIFS('2D_LOG'!AK3:AK960,'2D_LOG'!G3:G960,"NAME4",'2D_LOG'!F3:F960,"PDQC")</f>
        <v>0</v>
      </c>
      <c r="BA157" s="267">
        <f>SUMIFS('2D_LOG'!AL3:AL960,'2D_LOG'!G3:G960,"NAME4",'2D_LOG'!F3:F960,"PDQC")</f>
        <v>0</v>
      </c>
      <c r="BB157" s="267">
        <f>SUMIFS('2D_LOG'!AM3:AM960,'2D_LOG'!G3:G960,"NAME4",'2D_LOG'!F3:F960,"PDQC")</f>
        <v>0</v>
      </c>
      <c r="BC157" s="267">
        <f>SUMIFS('2D_LOG'!AN3:AN960,'2D_LOG'!G3:G960,"NAME4",'2D_LOG'!F3:F960,"PDQC")</f>
        <v>0</v>
      </c>
      <c r="BD157" s="267">
        <f>SUMIFS('2D_LOG'!AO3:AO960,'2D_LOG'!G3:G960,"NAME4",'2D_LOG'!F3:F960,"PDQC")</f>
        <v>0</v>
      </c>
      <c r="BE157" s="267">
        <f>SUMIFS('2D_LOG'!AP3:AP960,'2D_LOG'!G3:G960,"NAME4",'2D_LOG'!F3:F960,"PDQC")</f>
        <v>0</v>
      </c>
      <c r="BF157" s="267">
        <f>SUMIFS('2D_LOG'!AQ3:AQ960,'2D_LOG'!G3:G960,"NAME4",'2D_LOG'!F3:F960,"PDQC")</f>
        <v>0</v>
      </c>
      <c r="BG157" s="267">
        <f>SUMIFS('2D_LOG'!AR3:AR960,'2D_LOG'!G3:G960,"NAME4",'2D_LOG'!F3:F960,"PDQC")</f>
        <v>0</v>
      </c>
      <c r="BH157" s="267">
        <f>SUMIFS('2D_LOG'!AS3:AS960,'2D_LOG'!G3:G960,"NAME4",'2D_LOG'!F3:F960,"PDQC")</f>
        <v>0</v>
      </c>
      <c r="BI157" s="267">
        <f>SUMIFS('2D_LOG'!AT3:AT960,'2D_LOG'!G3:G960,"NAME4",'2D_LOG'!F3:F960,"PDQC")</f>
        <v>0</v>
      </c>
      <c r="BJ157" s="267">
        <f>SUMIFS('2D_LOG'!AU3:AU960,'2D_LOG'!G3:G960,"NAME4",'2D_LOG'!F3:F960,"PDQC")</f>
        <v>0</v>
      </c>
      <c r="BK157" s="267">
        <f>SUMIFS('2D_LOG'!AV3:AV960,'2D_LOG'!G3:G960,"NAME4",'2D_LOG'!F3:F960,"PDQC")</f>
        <v>0</v>
      </c>
      <c r="BL157" s="267">
        <f>SUMIFS('2D_LOG'!AW3:AW960,'2D_LOG'!G3:G960,"NAME4",'2D_LOG'!F3:F960,"PDQC")</f>
        <v>0</v>
      </c>
      <c r="BM157" s="267">
        <f>SUMIFS('2D_LOG'!AX3:AX960,'2D_LOG'!G3:G960,"NAME4",'2D_LOG'!F3:F960,"PDQC")</f>
        <v>0</v>
      </c>
      <c r="BN157" s="267">
        <f>SUMIFS('2D_LOG'!AY3:AY960,'2D_LOG'!G3:G960,"NAME4",'2D_LOG'!F3:F960,"PDQC")</f>
        <v>0</v>
      </c>
      <c r="BO157" s="267">
        <f>SUMIFS('2D_LOG'!AZ3:AZ960,'2D_LOG'!G3:G960,"NAME4",'2D_LOG'!F3:F960,"PDQC")</f>
        <v>0</v>
      </c>
      <c r="BP157" s="267">
        <f>SUMIFS('2D_LOG'!BA3:BA960,'2D_LOG'!G3:G960,"NAME4",'2D_LOG'!F3:F960,"PDQC")</f>
        <v>0</v>
      </c>
      <c r="BQ157" s="267">
        <f>SUMIFS('2D_LOG'!BB3:BB960,'2D_LOG'!G3:G960,"NAME4",'2D_LOG'!F3:F960,"PDQC")</f>
        <v>0</v>
      </c>
      <c r="BR157" s="267"/>
      <c r="BS157" s="267">
        <f>SUMIFS('2D_LOG'!BD93:BD960,'2D_LOG'!G93:G960,"NAME4",'2D_LOG'!F93:F960,"PDQC")</f>
        <v>0</v>
      </c>
      <c r="BT157" s="267">
        <f>SUMIFS('2D_LOG'!BE94:BE960,'2D_LOG'!G94:G960,"NAME4",'2D_LOG'!F94:F960,"PDQC")</f>
        <v>0</v>
      </c>
      <c r="BU157" s="267">
        <f>SUMIFS('2D_LOG'!BF94:BF960,'2D_LOG'!G94:G960,"NAME4",'2D_LOG'!F94:F960,"PDQC")</f>
        <v>0</v>
      </c>
      <c r="BV157" s="287">
        <f>'quality analyst analysis'!S12</f>
        <v>0</v>
      </c>
      <c r="BW157" s="287">
        <f>'quality analyst analysis'!T12</f>
        <v>0</v>
      </c>
      <c r="BX157" s="267">
        <f>'quality analyst analysis'!V12</f>
        <v>0</v>
      </c>
      <c r="BY157" s="267">
        <f>'quality analyst analysis'!X12</f>
        <v>0</v>
      </c>
      <c r="CI157" s="23"/>
      <c r="CJ157" s="23">
        <f>QC_Status!F142</f>
        <v>0</v>
      </c>
    </row>
    <row r="158" spans="1:88" x14ac:dyDescent="0.2">
      <c r="K158" s="276"/>
      <c r="L158" s="267" t="s">
        <v>163</v>
      </c>
      <c r="M158" s="267" t="str">
        <f>'quality analyst analysis'!BS168</f>
        <v xml:space="preserve"> </v>
      </c>
      <c r="N158" s="267">
        <f>IF(M158="Not Achieved",20%,IF(M158="Achieved",30%,0))</f>
        <v>0</v>
      </c>
      <c r="O158" s="279">
        <f>IF(AND(N157=0,N158=0),"0"%,IF(AND(M158=" ",N157&gt;0),"30"%,IF(M158="Achieved","30"%,IF(M158="Not Achieved","20"%))))</f>
        <v>0</v>
      </c>
      <c r="P158" s="283" t="str">
        <f>IF('quality analyst analysis'!AU158='quality analyst analysis'!AV158,"Achieved",IF('quality analyst analysis'!AW158&lt;=20%,"Achieved",IF('quality analyst analysis'!AW158&gt;20%,"Not Achieved")))</f>
        <v>Achieved</v>
      </c>
      <c r="Q158" s="267" t="str">
        <f>IF('quality analyst analysis'!AS158=0,"Not Attempted"," ")</f>
        <v>Not Attempted</v>
      </c>
      <c r="R158" s="267" t="str">
        <f>IF('quality analyst analysis'!BG158='quality analyst analysis'!BH158,"Achieved",IF('quality analyst analysis'!BI158&lt;=20%,"Achieved",IF('quality analyst analysis'!BI158&gt;20%,"Not Achieved")))</f>
        <v>Achieved</v>
      </c>
      <c r="S158" s="284" t="str">
        <f>IF('quality analyst analysis'!BE158=0,"Not attempted"," ")</f>
        <v>Not attempted</v>
      </c>
      <c r="CI158" s="23"/>
      <c r="CJ158" s="23">
        <f>QC_Status!F143</f>
        <v>0</v>
      </c>
    </row>
    <row r="159" spans="1:88" x14ac:dyDescent="0.2">
      <c r="K159" s="276"/>
      <c r="N159" s="267">
        <f>SUM(N156:N158)</f>
        <v>0.4</v>
      </c>
      <c r="O159" s="279">
        <f>SUM(O156:O158)</f>
        <v>0</v>
      </c>
      <c r="P159" s="283" t="str">
        <f>IF('quality analyst analysis'!AU159='quality analyst analysis'!AV159,"Achieved",IF('quality analyst analysis'!AW159&lt;=20%,"Achieved",IF('quality analyst analysis'!AW159&gt;20%,"Not Achieved")))</f>
        <v>Achieved</v>
      </c>
      <c r="Q159" s="267" t="str">
        <f>IF('quality analyst analysis'!AS159=0,"Not Attempted"," ")</f>
        <v>Not Attempted</v>
      </c>
      <c r="R159" s="267" t="str">
        <f>IF('quality analyst analysis'!BG159='quality analyst analysis'!BH159,"Achieved",IF('quality analyst analysis'!BI159&lt;=20%,"Achieved",IF('quality analyst analysis'!BI159&gt;20%,"Not Achieved")))</f>
        <v>Achieved</v>
      </c>
      <c r="S159" s="284" t="str">
        <f>IF('quality analyst analysis'!BE159=0,"Not attempted"," ")</f>
        <v>Not attempted</v>
      </c>
      <c r="CI159" s="23"/>
      <c r="CJ159" s="23">
        <f>QC_Status!F144</f>
        <v>0</v>
      </c>
    </row>
    <row r="160" spans="1:88" x14ac:dyDescent="0.2">
      <c r="K160" s="276"/>
      <c r="O160" s="279"/>
      <c r="P160" s="283" t="str">
        <f>IF('quality analyst analysis'!AU160='quality analyst analysis'!AV160,"Achieved",IF('quality analyst analysis'!AW160&lt;=20%,"Achieved",IF('quality analyst analysis'!AW160&gt;20%,"Not Achieved")))</f>
        <v>Achieved</v>
      </c>
      <c r="Q160" s="267" t="str">
        <f>IF('quality analyst analysis'!AS160=0,"Not Attempted"," ")</f>
        <v>Not Attempted</v>
      </c>
      <c r="R160" s="267" t="str">
        <f>IF('quality analyst analysis'!BG160='quality analyst analysis'!BH160,"Achieved",IF('quality analyst analysis'!BI160&lt;=20%,"Achieved",IF('quality analyst analysis'!BI160&gt;20%,"Not Achieved")))</f>
        <v>Achieved</v>
      </c>
      <c r="S160" s="284" t="str">
        <f>IF('quality analyst analysis'!BE160=0,"Not attempted"," ")</f>
        <v>Not attempted</v>
      </c>
      <c r="CI160" s="23"/>
      <c r="CJ160" s="23">
        <f>QC_Status!F145</f>
        <v>0</v>
      </c>
    </row>
    <row r="161" spans="1:88" x14ac:dyDescent="0.2">
      <c r="A161" s="481"/>
      <c r="B161" s="481"/>
      <c r="C161" s="481"/>
      <c r="D161" s="481"/>
      <c r="E161" s="481"/>
      <c r="F161" s="481"/>
      <c r="G161" s="481"/>
      <c r="H161" s="481"/>
      <c r="I161" s="481"/>
      <c r="K161" s="276"/>
      <c r="O161" s="279"/>
      <c r="P161" s="283" t="str">
        <f>IF('quality analyst analysis'!AU161='quality analyst analysis'!AV161,"Achieved",IF('quality analyst analysis'!AW161&lt;=20%,"Achieved",IF('quality analyst analysis'!AW161&gt;20%,"Not Achieved")))</f>
        <v>Achieved</v>
      </c>
      <c r="Q161" s="267" t="str">
        <f>IF('quality analyst analysis'!AS161=0,"Not Attempted"," ")</f>
        <v>Not Attempted</v>
      </c>
      <c r="R161" s="267" t="str">
        <f>IF('quality analyst analysis'!BG161='quality analyst analysis'!BH161,"Achieved",IF('quality analyst analysis'!BI161&lt;=20%,"Achieved",IF('quality analyst analysis'!BI161&gt;20%,"Not Achieved")))</f>
        <v>Achieved</v>
      </c>
      <c r="S161" s="284" t="str">
        <f>IF('quality analyst analysis'!BE161=0,"Not attempted"," ")</f>
        <v>Not attempted</v>
      </c>
      <c r="CI161" s="23"/>
      <c r="CJ161" s="23">
        <f>QC_Status!F146</f>
        <v>0</v>
      </c>
    </row>
    <row r="162" spans="1:88" x14ac:dyDescent="0.2">
      <c r="A162" s="481"/>
      <c r="B162" s="481"/>
      <c r="C162" s="481"/>
      <c r="D162" s="481"/>
      <c r="E162" s="481"/>
      <c r="F162" s="481"/>
      <c r="G162" s="481"/>
      <c r="H162" s="481"/>
      <c r="I162" s="481"/>
      <c r="K162" s="276"/>
      <c r="O162" s="279"/>
      <c r="P162" s="283" t="str">
        <f>IF('quality analyst analysis'!AU162='quality analyst analysis'!AV162,"Achieved",IF('quality analyst analysis'!AW162&lt;=20%,"Achieved",IF('quality analyst analysis'!AW162&gt;20%,"Not Achieved")))</f>
        <v>Achieved</v>
      </c>
      <c r="Q162" s="267" t="str">
        <f>IF('quality analyst analysis'!AS162=0,"Not Attempted"," ")</f>
        <v>Not Attempted</v>
      </c>
      <c r="R162" s="267" t="str">
        <f>IF('quality analyst analysis'!BG162='quality analyst analysis'!BH162,"Achieved",IF('quality analyst analysis'!BI162&lt;=20%,"Achieved",IF('quality analyst analysis'!BI162&gt;20%,"Not Achieved")))</f>
        <v>Achieved</v>
      </c>
      <c r="S162" s="284" t="str">
        <f>IF('quality analyst analysis'!BE162=0,"Not attempted"," ")</f>
        <v>Not attempted</v>
      </c>
      <c r="CI162" s="23"/>
      <c r="CJ162" s="23">
        <f>QC_Status!F147</f>
        <v>0</v>
      </c>
    </row>
    <row r="163" spans="1:88" x14ac:dyDescent="0.2">
      <c r="A163" s="481"/>
      <c r="B163" s="481"/>
      <c r="C163" s="481"/>
      <c r="D163" s="481"/>
      <c r="E163" s="481"/>
      <c r="F163" s="481"/>
      <c r="G163" s="481"/>
      <c r="H163" s="481"/>
      <c r="I163" s="481"/>
      <c r="K163" s="276"/>
      <c r="O163" s="279"/>
      <c r="P163" s="283" t="str">
        <f>IF('quality analyst analysis'!AU163='quality analyst analysis'!AV163,"Achieved",IF('quality analyst analysis'!AW163&lt;=20%,"Achieved",IF('quality analyst analysis'!AW163&gt;20%,"Not Achieved")))</f>
        <v>Achieved</v>
      </c>
      <c r="Q163" s="267" t="str">
        <f>IF('quality analyst analysis'!AS163=0,"Not Attempted"," ")</f>
        <v>Not Attempted</v>
      </c>
      <c r="R163" s="267" t="str">
        <f>IF('quality analyst analysis'!BG163='quality analyst analysis'!BH163,"Achieved",IF('quality analyst analysis'!BI163&lt;=20%,"Achieved",IF('quality analyst analysis'!BI163&gt;20%,"Not Achieved")))</f>
        <v>Achieved</v>
      </c>
      <c r="S163" s="284" t="str">
        <f>IF('quality analyst analysis'!BE163=0,"Not attempted"," ")</f>
        <v>Not attempted</v>
      </c>
      <c r="CI163" s="23"/>
      <c r="CJ163" s="23">
        <f>QC_Status!F148</f>
        <v>0</v>
      </c>
    </row>
    <row r="164" spans="1:88" x14ac:dyDescent="0.2">
      <c r="A164" s="481"/>
      <c r="B164" s="481"/>
      <c r="C164" s="481"/>
      <c r="D164" s="481"/>
      <c r="E164" s="481"/>
      <c r="F164" s="481"/>
      <c r="G164" s="481"/>
      <c r="H164" s="481"/>
      <c r="I164" s="481"/>
      <c r="K164" s="276"/>
      <c r="O164" s="279"/>
      <c r="P164" s="283" t="str">
        <f>IF('quality analyst analysis'!AU164='quality analyst analysis'!AV164,"Achieved",IF('quality analyst analysis'!AW164&lt;=20%,"Achieved",IF('quality analyst analysis'!AW164&gt;20%,"Not Achieved")))</f>
        <v>Achieved</v>
      </c>
      <c r="Q164" s="267" t="str">
        <f>IF('quality analyst analysis'!AS164=0,"Not Attempted"," ")</f>
        <v>Not Attempted</v>
      </c>
      <c r="R164" s="267" t="str">
        <f>IF('quality analyst analysis'!BG164='quality analyst analysis'!BH164,"Achieved",IF('quality analyst analysis'!BI164&lt;=20%,"Achieved",IF('quality analyst analysis'!BI164&gt;20%,"Not Achieved")))</f>
        <v>Achieved</v>
      </c>
      <c r="S164" s="284" t="str">
        <f>IF('quality analyst analysis'!BE164=0,"Not attempted"," ")</f>
        <v>Not attempted</v>
      </c>
      <c r="CI164" s="23"/>
      <c r="CJ164" s="23">
        <f>QC_Status!F149</f>
        <v>0</v>
      </c>
    </row>
    <row r="165" spans="1:88" x14ac:dyDescent="0.2">
      <c r="K165" s="276"/>
      <c r="O165" s="279"/>
      <c r="P165" s="283" t="str">
        <f>IF('quality analyst analysis'!AU165='quality analyst analysis'!AV165,"Achieved",IF('quality analyst analysis'!AW165&lt;=20%,"Achieved",IF('quality analyst analysis'!AW165&gt;20%,"Not Achieved")))</f>
        <v>Achieved</v>
      </c>
      <c r="Q165" s="267" t="str">
        <f>IF('quality analyst analysis'!AS165=0,"Not Attempted"," ")</f>
        <v>Not Attempted</v>
      </c>
      <c r="R165" s="267" t="str">
        <f>IF('quality analyst analysis'!BG165='quality analyst analysis'!BH165,"Achieved",IF('quality analyst analysis'!BI165&lt;=20%,"Achieved",IF('quality analyst analysis'!BI165&gt;20%,"Not Achieved")))</f>
        <v>Achieved</v>
      </c>
      <c r="S165" s="284" t="str">
        <f>IF('quality analyst analysis'!BE165=0,"Not attempted"," ")</f>
        <v>Not attempted</v>
      </c>
      <c r="CI165" s="23"/>
      <c r="CJ165" s="23">
        <f>QC_Status!F150</f>
        <v>0</v>
      </c>
    </row>
    <row r="166" spans="1:88" x14ac:dyDescent="0.2">
      <c r="K166" s="276"/>
      <c r="O166" s="279"/>
      <c r="P166" s="283" t="str">
        <f>IF('quality analyst analysis'!AU166='quality analyst analysis'!AV166,"Achieved",IF('quality analyst analysis'!AW166&lt;=20%,"Achieved",IF('quality analyst analysis'!AW166&gt;20%,"Not Achieved")))</f>
        <v>Achieved</v>
      </c>
      <c r="Q166" s="267" t="str">
        <f>IF('quality analyst analysis'!AS166=0,"Not Attempted"," ")</f>
        <v>Not Attempted</v>
      </c>
      <c r="R166" s="267" t="str">
        <f>IF('quality analyst analysis'!BG166='quality analyst analysis'!BH166,"Achieved",IF('quality analyst analysis'!BI166&lt;=20%,"Achieved",IF('quality analyst analysis'!BI166&gt;20%,"Not Achieved")))</f>
        <v>Achieved</v>
      </c>
      <c r="S166" s="284" t="str">
        <f>IF('quality analyst analysis'!BE166=0,"Not attempted"," ")</f>
        <v>Not attempted</v>
      </c>
      <c r="CI166" s="23"/>
      <c r="CJ166" s="23">
        <f>QC_Status!F151</f>
        <v>0</v>
      </c>
    </row>
    <row r="167" spans="1:88" ht="12" thickBot="1" x14ac:dyDescent="0.25">
      <c r="K167" s="277"/>
      <c r="L167" s="278"/>
      <c r="M167" s="278"/>
      <c r="N167" s="278"/>
      <c r="O167" s="303"/>
      <c r="P167" s="482" t="str">
        <f>IF('quality analyst analysis'!AU167='quality analyst analysis'!AV167,"Achieved",IF('quality analyst analysis'!AW167&lt;=20%,"Achieved",IF('quality analyst analysis'!AW167&gt;20%,"Not Achieved")))</f>
        <v>Achieved</v>
      </c>
      <c r="Q167" s="483" t="str">
        <f>IF('quality analyst analysis'!AS167=0,"Not Attempted"," ")</f>
        <v>Not Attempted</v>
      </c>
      <c r="R167" s="483" t="str">
        <f>IF('quality analyst analysis'!BG167='quality analyst analysis'!BH167,"Achieved",IF('quality analyst analysis'!BI167&lt;=20%,"Achieved",IF('quality analyst analysis'!BI167&gt;20%,"Not Achieved")))</f>
        <v>Achieved</v>
      </c>
      <c r="S167" s="285" t="str">
        <f>IF('quality analyst analysis'!BE167=0,"Not attempted"," ")</f>
        <v>Not attempted</v>
      </c>
      <c r="CI167" s="23"/>
      <c r="CJ167" s="23">
        <f>QC_Status!F152</f>
        <v>0</v>
      </c>
    </row>
    <row r="168" spans="1:88" ht="12" thickBot="1" x14ac:dyDescent="0.25">
      <c r="O168" s="22"/>
      <c r="CI168" s="23"/>
      <c r="CJ168" s="23">
        <f>QC_Status!F153</f>
        <v>0</v>
      </c>
    </row>
    <row r="169" spans="1:88" ht="85.5" customHeight="1" thickTop="1" x14ac:dyDescent="0.2">
      <c r="K169" s="273"/>
      <c r="L169" s="274"/>
      <c r="M169" s="274"/>
      <c r="N169" s="274"/>
      <c r="O169" s="304"/>
      <c r="P169" s="280" t="s">
        <v>4</v>
      </c>
      <c r="Q169" s="281" t="s">
        <v>164</v>
      </c>
      <c r="R169" s="281" t="s">
        <v>5</v>
      </c>
      <c r="S169" s="282" t="s">
        <v>165</v>
      </c>
      <c r="U169" s="149" t="s">
        <v>173</v>
      </c>
      <c r="V169" s="148" t="s">
        <v>77</v>
      </c>
      <c r="W169" s="149" t="s">
        <v>170</v>
      </c>
      <c r="X169" s="373" t="s">
        <v>187</v>
      </c>
      <c r="Y169" s="373" t="s">
        <v>188</v>
      </c>
      <c r="Z169" s="373" t="s">
        <v>189</v>
      </c>
      <c r="AA169" s="373" t="s">
        <v>190</v>
      </c>
      <c r="AB169" s="373" t="s">
        <v>191</v>
      </c>
      <c r="AC169" s="373" t="s">
        <v>192</v>
      </c>
      <c r="AD169" s="373" t="s">
        <v>193</v>
      </c>
      <c r="AE169" s="373" t="s">
        <v>194</v>
      </c>
      <c r="AF169" s="373" t="s">
        <v>195</v>
      </c>
      <c r="AG169" s="373" t="s">
        <v>196</v>
      </c>
      <c r="AH169" s="373" t="s">
        <v>197</v>
      </c>
      <c r="AI169" s="373" t="s">
        <v>198</v>
      </c>
      <c r="AJ169" s="373" t="s">
        <v>199</v>
      </c>
      <c r="AK169" s="373" t="s">
        <v>200</v>
      </c>
      <c r="AL169" s="373" t="s">
        <v>201</v>
      </c>
      <c r="AM169" s="373" t="s">
        <v>202</v>
      </c>
      <c r="AN169" s="373" t="s">
        <v>203</v>
      </c>
      <c r="AO169" s="373" t="s">
        <v>204</v>
      </c>
      <c r="AP169" s="373" t="s">
        <v>205</v>
      </c>
      <c r="AQ169" s="373" t="s">
        <v>206</v>
      </c>
      <c r="AR169" s="373" t="s">
        <v>207</v>
      </c>
      <c r="AS169" s="373" t="s">
        <v>208</v>
      </c>
      <c r="AT169" s="373" t="s">
        <v>209</v>
      </c>
      <c r="AU169" s="374" t="s">
        <v>210</v>
      </c>
      <c r="AV169" s="374" t="s">
        <v>211</v>
      </c>
      <c r="AW169" s="374" t="s">
        <v>212</v>
      </c>
      <c r="AX169" s="374" t="s">
        <v>213</v>
      </c>
      <c r="AY169" s="374" t="s">
        <v>214</v>
      </c>
      <c r="AZ169" s="374" t="s">
        <v>215</v>
      </c>
      <c r="BA169" s="374" t="s">
        <v>216</v>
      </c>
      <c r="BB169" s="374" t="s">
        <v>217</v>
      </c>
      <c r="BC169" s="374" t="s">
        <v>218</v>
      </c>
      <c r="BD169" s="374" t="s">
        <v>219</v>
      </c>
      <c r="BE169" s="374" t="s">
        <v>220</v>
      </c>
      <c r="BF169" s="374" t="s">
        <v>221</v>
      </c>
      <c r="BG169" s="374" t="s">
        <v>222</v>
      </c>
      <c r="BH169" s="374" t="s">
        <v>223</v>
      </c>
      <c r="BI169" s="374" t="s">
        <v>224</v>
      </c>
      <c r="BJ169" s="374" t="s">
        <v>225</v>
      </c>
      <c r="BK169" s="374" t="s">
        <v>226</v>
      </c>
      <c r="BL169" s="374" t="s">
        <v>227</v>
      </c>
      <c r="BM169" s="374" t="s">
        <v>228</v>
      </c>
      <c r="BN169" s="374" t="s">
        <v>229</v>
      </c>
      <c r="BO169" s="374" t="s">
        <v>230</v>
      </c>
      <c r="BP169" s="374" t="s">
        <v>231</v>
      </c>
      <c r="BQ169" s="374" t="s">
        <v>232</v>
      </c>
      <c r="BR169" s="187" t="s">
        <v>6</v>
      </c>
      <c r="BS169" s="188" t="s">
        <v>92</v>
      </c>
      <c r="BT169" s="185" t="s">
        <v>148</v>
      </c>
      <c r="BU169" s="186" t="s">
        <v>146</v>
      </c>
      <c r="BV169" s="186" t="s">
        <v>166</v>
      </c>
      <c r="BW169" s="185" t="s">
        <v>167</v>
      </c>
      <c r="BX169" s="186" t="s">
        <v>168</v>
      </c>
      <c r="BY169" s="185" t="s">
        <v>169</v>
      </c>
      <c r="CI169" s="23"/>
      <c r="CJ169" s="23">
        <f>QC_Status!F154</f>
        <v>0</v>
      </c>
    </row>
    <row r="170" spans="1:88" x14ac:dyDescent="0.2">
      <c r="K170" s="276" t="s">
        <v>237</v>
      </c>
      <c r="L170" s="267" t="s">
        <v>161</v>
      </c>
      <c r="M170" s="268">
        <f>'quality analyst analysis'!BQ185</f>
        <v>0</v>
      </c>
      <c r="N170" s="267">
        <f>IF(M170&gt;0,0.1,0.4)</f>
        <v>0.4</v>
      </c>
      <c r="O170" s="279" t="str">
        <f>IF(M170&gt;0,"10%",IF(AND(N171=0,N172=0)," ",IF(OR(N171&gt;0,N172&gt;0),N170)))</f>
        <v xml:space="preserve"> </v>
      </c>
      <c r="P170" s="283" t="str">
        <f>IF('quality analyst analysis'!AU173='quality analyst analysis'!AV173,"Achieved",IF('quality analyst analysis'!AW173&lt;=20%,"Achieved",IF('quality analyst analysis'!AW173&gt;20%,"Not Achieved")))</f>
        <v>Achieved</v>
      </c>
      <c r="Q170" s="267" t="str">
        <f>IF('quality analyst analysis'!AS173=0,"Not Attempted"," ")</f>
        <v>Not Attempted</v>
      </c>
      <c r="R170" s="267" t="str">
        <f>IF('quality analyst analysis'!BG173='quality analyst analysis'!BH173,"Achieved",IF('quality analyst analysis'!BI173&lt;=20%,"Achieved",IF('quality analyst analysis'!BI173&gt;20%,"Not Achieved")))</f>
        <v>Achieved</v>
      </c>
      <c r="S170" s="284" t="str">
        <f>IF('quality analyst analysis'!BE173=0,"Not attempted"," ")</f>
        <v>Not attempted</v>
      </c>
      <c r="U170" s="267" t="str">
        <f>K170</f>
        <v>NAME5</v>
      </c>
      <c r="V170" s="267" t="s">
        <v>4</v>
      </c>
      <c r="W170" s="267">
        <f>'quality analyst analysis'!E13</f>
        <v>0</v>
      </c>
      <c r="X170" s="267">
        <f>SUMIFS('2D_LOG'!I3:I969,'2D_LOG'!G3:G969,"NAME5",'2D_LOG'!F3:F969,"PQC")</f>
        <v>0</v>
      </c>
      <c r="Y170" s="267">
        <f>SUMIFS('2D_LOG'!J3:J969,'2D_LOG'!G3:G969,"NAME5",'2D_LOG'!F3:F969,"PQC")</f>
        <v>0</v>
      </c>
      <c r="Z170" s="267">
        <f>SUMIFS('2D_LOG'!K3:K969,'2D_LOG'!G3:G969,"NAME5",'2D_LOG'!F3:F969,"PQC")</f>
        <v>0</v>
      </c>
      <c r="AA170" s="267">
        <f>SUMIFS('2D_LOG'!L3:L969,'2D_LOG'!G3:G969,"NAME5",'2D_LOG'!F3:F969,"PQC")</f>
        <v>0</v>
      </c>
      <c r="AB170" s="267">
        <f>SUMIFS('2D_LOG'!M3:M969,'2D_LOG'!G3:G969,"NAME5",'2D_LOG'!F3:F969,"PQC")</f>
        <v>0</v>
      </c>
      <c r="AC170" s="267">
        <f>SUMIFS('2D_LOG'!N3:N969,'2D_LOG'!G3:G969,"NAME5",'2D_LOG'!F3:F969,"PQC")</f>
        <v>0</v>
      </c>
      <c r="AD170" s="267">
        <f>SUMIFS('2D_LOG'!O3:O969,'2D_LOG'!G3:G969,"NAME5",'2D_LOG'!F3:F969,"PQC")</f>
        <v>0</v>
      </c>
      <c r="AE170" s="267">
        <f>SUMIFS('2D_LOG'!P3:P969,'2D_LOG'!G3:G969,"NAME5",'2D_LOG'!F3:F969,"PQC")</f>
        <v>0</v>
      </c>
      <c r="AF170" s="267">
        <f>SUMIFS('2D_LOG'!Q3:Q969,'2D_LOG'!G3:G969,"NAME5",'2D_LOG'!F3:F969,"PQC")</f>
        <v>0</v>
      </c>
      <c r="AG170" s="267">
        <f>SUMIFS('2D_LOG'!R3:R969,'2D_LOG'!G3:G969,"NAME5",'2D_LOG'!F3:F969,"PQC")</f>
        <v>0</v>
      </c>
      <c r="AH170" s="267">
        <f>SUMIFS('2D_LOG'!S3:S969,'2D_LOG'!G3:G969,"NAME5",'2D_LOG'!F3:F969,"PQC")</f>
        <v>0</v>
      </c>
      <c r="AI170" s="267">
        <f>SUMIFS('2D_LOG'!T3:T969,'2D_LOG'!G3:G969,"NAME5",'2D_LOG'!F3:F969,"PQC")</f>
        <v>0</v>
      </c>
      <c r="AJ170" s="267">
        <f>SUMIFS('2D_LOG'!U3:U969,'2D_LOG'!G3:G969,"NAME5",'2D_LOG'!F3:F969,"PQC")</f>
        <v>0</v>
      </c>
      <c r="AK170" s="267">
        <f>SUMIFS('2D_LOG'!V3:V969,'2D_LOG'!G3:G969,"NAME5",'2D_LOG'!F3:F969,"PQC")</f>
        <v>0</v>
      </c>
      <c r="AL170" s="267">
        <f>SUMIFS('2D_LOG'!W3:W969,'2D_LOG'!G3:G969,"NAME5",'2D_LOG'!F3:F969,"PQC")</f>
        <v>0</v>
      </c>
      <c r="AM170" s="267">
        <f>SUMIFS('2D_LOG'!X3:X969,'2D_LOG'!G3:G969,"NAME5",'2D_LOG'!F3:F969,"PQC")</f>
        <v>0</v>
      </c>
      <c r="AN170" s="267">
        <f>SUMIFS('2D_LOG'!Y3:Y969,'2D_LOG'!G3:G969,"NAME5",'2D_LOG'!F3:F969,"PQC")</f>
        <v>0</v>
      </c>
      <c r="AO170" s="267">
        <f>SUMIFS('2D_LOG'!Z3:Z969,'2D_LOG'!G3:G969,"NAME5",'2D_LOG'!F3:F969,"PQC")</f>
        <v>0</v>
      </c>
      <c r="AP170" s="267">
        <f>SUMIFS('2D_LOG'!AA3:AA969,'2D_LOG'!G3:G969,"NAME5",'2D_LOG'!F3:F969,"PQC")</f>
        <v>0</v>
      </c>
      <c r="AQ170" s="267">
        <f>SUMIFS('2D_LOG'!AB3:AB969,'2D_LOG'!G3:G969,"NAME5",'2D_LOG'!F3:F969,"PQC")</f>
        <v>0</v>
      </c>
      <c r="AR170" s="267">
        <f>SUMIFS('2D_LOG'!AC3:AC969,'2D_LOG'!G3:G969,"NAME5",'2D_LOG'!F3:F969,"PQC")</f>
        <v>0</v>
      </c>
      <c r="AS170" s="267">
        <f>SUMIFS('2D_LOG'!AD3:AD969,'2D_LOG'!G3:G969,"NAME5",'2D_LOG'!F3:F969,"PQC")</f>
        <v>0</v>
      </c>
      <c r="AT170" s="267">
        <f>SUMIFS('2D_LOG'!AE3:AE969,'2D_LOG'!G3:G969,"NAME5",'2D_LOG'!F3:F969,"PQC")</f>
        <v>0</v>
      </c>
      <c r="AU170" s="267">
        <f>SUMIFS('2D_LOG'!AF3:AF969,'2D_LOG'!G3:G969,"NAME5",'2D_LOG'!F3:F969,"PQC")</f>
        <v>0</v>
      </c>
      <c r="AV170" s="267">
        <f>SUMIFS('2D_LOG'!AG3:AG969,'2D_LOG'!G3:G969,"NAME5",'2D_LOG'!F3:F969,"PQC")</f>
        <v>0</v>
      </c>
      <c r="AW170" s="267">
        <f>SUMIFS('2D_LOG'!AH3:AH969,'2D_LOG'!G3:G969,"NAME5",'2D_LOG'!F3:F969,"PQC")</f>
        <v>0</v>
      </c>
      <c r="AX170" s="267">
        <f>SUMIFS('2D_LOG'!AI3:AI969,'2D_LOG'!G3:G969,"NAME5",'2D_LOG'!F3:F969,"PQC")</f>
        <v>0</v>
      </c>
      <c r="AY170" s="267">
        <f>SUMIFS('2D_LOG'!AJ3:AJ969,'2D_LOG'!G3:G969,"NAME5",'2D_LOG'!F3:F969,"PQC")</f>
        <v>0</v>
      </c>
      <c r="AZ170" s="267">
        <f>SUMIFS('2D_LOG'!AK3:AK969,'2D_LOG'!G3:G969,"NAME5",'2D_LOG'!F3:F969,"PQC")</f>
        <v>0</v>
      </c>
      <c r="BA170" s="267">
        <f>SUMIFS('2D_LOG'!AL3:AL969,'2D_LOG'!G3:G969,"NAME5",'2D_LOG'!F3:F969,"PQC")</f>
        <v>0</v>
      </c>
      <c r="BB170" s="267">
        <f>SUMIFS('2D_LOG'!AM3:AM969,'2D_LOG'!G3:G969,"NAME5",'2D_LOG'!F3:F969,"PQC")</f>
        <v>0</v>
      </c>
      <c r="BC170" s="267">
        <f>SUMIFS('2D_LOG'!AN3:AN969,'2D_LOG'!G3:G969,"NAME5",'2D_LOG'!F3:F969,"PQC")</f>
        <v>0</v>
      </c>
      <c r="BD170" s="267">
        <f>SUMIFS('2D_LOG'!AO3:AO969,'2D_LOG'!G3:G969,"NAME5",'2D_LOG'!F3:F969,"PQC")</f>
        <v>0</v>
      </c>
      <c r="BE170" s="267">
        <f>SUMIFS('2D_LOG'!AP3:AP969,'2D_LOG'!G3:G969,"NAME5",'2D_LOG'!F3:F969,"PQC")</f>
        <v>0</v>
      </c>
      <c r="BF170" s="267">
        <f>SUMIFS('2D_LOG'!AQ3:AQ969,'2D_LOG'!G3:G969,"NAME5",'2D_LOG'!F3:F969,"PQC")</f>
        <v>0</v>
      </c>
      <c r="BG170" s="267">
        <f>SUMIFS('2D_LOG'!AR3:AR969,'2D_LOG'!G3:G969,"NAME5",'2D_LOG'!F3:F969,"PQC")</f>
        <v>0</v>
      </c>
      <c r="BH170" s="267">
        <f>SUMIFS('2D_LOG'!AS3:AS969,'2D_LOG'!G3:G969,"NAME5",'2D_LOG'!F3:F969,"PQC")</f>
        <v>0</v>
      </c>
      <c r="BI170" s="267">
        <f>SUMIFS('2D_LOG'!AT3:AT969,'2D_LOG'!G3:G969,"NAME5",'2D_LOG'!F3:F969,"PQC")</f>
        <v>0</v>
      </c>
      <c r="BJ170" s="267">
        <f>SUMIFS('2D_LOG'!AU3:AU969,'2D_LOG'!G3:G969,"NAME5",'2D_LOG'!F3:F969,"PQC")</f>
        <v>0</v>
      </c>
      <c r="BK170" s="267">
        <f>SUMIFS('2D_LOG'!AV3:AV969,'2D_LOG'!G3:G969,"NAME5",'2D_LOG'!F3:F969,"PQC")</f>
        <v>0</v>
      </c>
      <c r="BL170" s="267">
        <f>SUMIFS('2D_LOG'!AW3:AW969,'2D_LOG'!G3:G969,"NAME5",'2D_LOG'!F3:F969,"PQC")</f>
        <v>0</v>
      </c>
      <c r="BM170" s="267">
        <f>SUMIFS('2D_LOG'!AX3:AX969,'2D_LOG'!G3:G969,"NAME5",'2D_LOG'!F3:F969,"PQC")</f>
        <v>0</v>
      </c>
      <c r="BN170" s="267">
        <f>SUMIFS('2D_LOG'!AY3:AY969,'2D_LOG'!G3:G969,"NAME5",'2D_LOG'!F3:F969,"PQC")</f>
        <v>0</v>
      </c>
      <c r="BO170" s="267">
        <f>SUMIFS('2D_LOG'!AZ3:AZ969,'2D_LOG'!G3:G969,"NAME5",'2D_LOG'!F3:F969,"PQC")</f>
        <v>0</v>
      </c>
      <c r="BP170" s="267">
        <f>SUMIFS('2D_LOG'!BA3:BA969,'2D_LOG'!G3:G969,"NAME5",'2D_LOG'!F3:F969,"PQC")</f>
        <v>0</v>
      </c>
      <c r="BQ170" s="267">
        <f>SUMIFS('2D_LOG'!BB3:BB969,'2D_LOG'!G3:G969,"NAME5",'2D_LOG'!F3:F969,"PQC")</f>
        <v>0</v>
      </c>
      <c r="BR170" s="267"/>
      <c r="BS170" s="267">
        <f>SUMIFS('2D_LOG'!BD103:BD969,'2D_LOG'!G103:G969,"NAME5",'2D_LOG'!F103:F969,"PQC")</f>
        <v>0</v>
      </c>
      <c r="BT170" s="267">
        <f>SUMIFS('2D_LOG'!BE103:BE969,'2D_LOG'!G103:G969,"NAME5",'2D_LOG'!F103:F969,"PQC")</f>
        <v>0</v>
      </c>
      <c r="BU170" s="267">
        <f>SUMIFS('2D_LOG'!BF103:BF969,'2D_LOG'!G103:G969,"NAME5",'2D_LOG'!F103:F969,"PQC")</f>
        <v>0</v>
      </c>
      <c r="BV170" s="287">
        <f>'quality analyst analysis'!G13</f>
        <v>0</v>
      </c>
      <c r="BW170" s="287">
        <f>'quality analyst analysis'!H13</f>
        <v>0</v>
      </c>
      <c r="BX170" s="267">
        <f>'quality analyst analysis'!J13</f>
        <v>0</v>
      </c>
      <c r="BY170" s="267">
        <f>'quality analyst analysis'!L13</f>
        <v>0</v>
      </c>
      <c r="CI170" s="23"/>
      <c r="CJ170" s="23">
        <f>QC_Status!F155</f>
        <v>0</v>
      </c>
    </row>
    <row r="171" spans="1:88" x14ac:dyDescent="0.2">
      <c r="K171" s="276"/>
      <c r="L171" s="267" t="s">
        <v>162</v>
      </c>
      <c r="M171" s="267" t="str">
        <f>'quality analyst analysis'!BR185</f>
        <v xml:space="preserve"> </v>
      </c>
      <c r="N171" s="267">
        <f>IF(M171="Not Achieved",20%,IF(M171="Achieved",30%,0))</f>
        <v>0</v>
      </c>
      <c r="O171" s="279">
        <f>IF(AND(N171=0,N172=0),"0"%,IF(AND(M171=" ",N172&gt;0),"30"%,IF(M171="Achieved","30"%,IF(M171="Not Achieved","20"%))))</f>
        <v>0</v>
      </c>
      <c r="P171" s="283" t="str">
        <f>IF('quality analyst analysis'!AU174='quality analyst analysis'!AV174,"Achieved",IF('quality analyst analysis'!AW174&lt;=20%,"Achieved",IF('quality analyst analysis'!AW174&gt;20%,"Not Achieved")))</f>
        <v>Achieved</v>
      </c>
      <c r="Q171" s="267" t="str">
        <f>IF('quality analyst analysis'!AS174=0,"Not Attempted"," ")</f>
        <v>Not Attempted</v>
      </c>
      <c r="R171" s="267" t="str">
        <f>IF('quality analyst analysis'!BG174='quality analyst analysis'!BH174,"Achieved",IF('quality analyst analysis'!BI174&lt;=20%,"Achieved",IF('quality analyst analysis'!BI174&gt;20%,"Not Achieved")))</f>
        <v>Achieved</v>
      </c>
      <c r="S171" s="284" t="str">
        <f>IF('quality analyst analysis'!BE174=0,"Not attempted"," ")</f>
        <v>Not attempted</v>
      </c>
      <c r="U171" s="267"/>
      <c r="V171" s="267" t="s">
        <v>5</v>
      </c>
      <c r="W171" s="267">
        <f>'quality analyst analysis'!Q13</f>
        <v>0</v>
      </c>
      <c r="X171" s="267">
        <f>SUMIFS('2D_LOG'!I3:I970,'2D_LOG'!G3:G970,"NAME5",'2D_LOG'!F3:F970,"PDQC")</f>
        <v>0</v>
      </c>
      <c r="Y171" s="267">
        <f>SUMIFS('2D_LOG'!J3:J970,'2D_LOG'!G3:G970,"NAME5",'2D_LOG'!F3:F970,"PDQC")</f>
        <v>0</v>
      </c>
      <c r="Z171" s="267">
        <f>SUMIFS('2D_LOG'!K3:K970,'2D_LOG'!G3:G970,"NAME5",'2D_LOG'!F3:F970,"PDQC")</f>
        <v>0</v>
      </c>
      <c r="AA171" s="267">
        <f>SUMIFS('2D_LOG'!L3:L970,'2D_LOG'!G3:G970,"NAME5",'2D_LOG'!F3:F970,"PDQC")</f>
        <v>0</v>
      </c>
      <c r="AB171" s="267">
        <f>SUMIFS('2D_LOG'!M3:M970,'2D_LOG'!G3:G970,"NAME5",'2D_LOG'!F3:F970,"PDQC")</f>
        <v>0</v>
      </c>
      <c r="AC171" s="267">
        <f>SUMIFS('2D_LOG'!N3:N970,'2D_LOG'!G3:G970,"NAME5",'2D_LOG'!F3:F970,"PDQC")</f>
        <v>0</v>
      </c>
      <c r="AD171" s="267">
        <f>SUMIFS('2D_LOG'!O3:O970,'2D_LOG'!G3:G970,"NAME5",'2D_LOG'!F3:F970,"PDQC")</f>
        <v>0</v>
      </c>
      <c r="AE171" s="267">
        <f>SUMIFS('2D_LOG'!P3:P970,'2D_LOG'!G3:G970,"NAME5",'2D_LOG'!F3:F970,"PDQC")</f>
        <v>0</v>
      </c>
      <c r="AF171" s="267">
        <f>SUMIFS('2D_LOG'!Q3:Q970,'2D_LOG'!G3:G970,"NAME5",'2D_LOG'!F3:F970,"PDQC")</f>
        <v>0</v>
      </c>
      <c r="AG171" s="267">
        <f>SUMIFS('2D_LOG'!R3:R970,'2D_LOG'!G3:G970,"NAME5",'2D_LOG'!F3:F970,"PDQC")</f>
        <v>0</v>
      </c>
      <c r="AH171" s="267">
        <f>SUMIFS('2D_LOG'!S3:S970,'2D_LOG'!G3:G970,"NAME5",'2D_LOG'!F3:F970,"PDQC")</f>
        <v>0</v>
      </c>
      <c r="AI171" s="267">
        <f>SUMIFS('2D_LOG'!T3:T970,'2D_LOG'!G3:G970,"NAME5",'2D_LOG'!F3:F970,"PDQC")</f>
        <v>0</v>
      </c>
      <c r="AJ171" s="267">
        <f>SUMIFS('2D_LOG'!U3:U970,'2D_LOG'!G3:G970,"NAME5",'2D_LOG'!F3:F970,"PDQC")</f>
        <v>0</v>
      </c>
      <c r="AK171" s="267">
        <f>SUMIFS('2D_LOG'!V3:V970,'2D_LOG'!G3:G970,"NAME5",'2D_LOG'!F3:F970,"PDQC")</f>
        <v>0</v>
      </c>
      <c r="AL171" s="267">
        <f>SUMIFS('2D_LOG'!W3:W970,'2D_LOG'!G3:G970,"NAME5",'2D_LOG'!F3:F970,"PDQC")</f>
        <v>0</v>
      </c>
      <c r="AM171" s="267">
        <f>SUMIFS('2D_LOG'!X3:X970,'2D_LOG'!G3:G970,"NAME5",'2D_LOG'!F3:F970,"PDQC")</f>
        <v>0</v>
      </c>
      <c r="AN171" s="267">
        <f>SUMIFS('2D_LOG'!Y3:Y970,'2D_LOG'!G3:G970,"NAME5",'2D_LOG'!F3:F970,"PDQC")</f>
        <v>0</v>
      </c>
      <c r="AO171" s="267">
        <f>SUMIFS('2D_LOG'!Z3:Z970,'2D_LOG'!G3:G970,"NAME5",'2D_LOG'!F3:F970,"PDQC")</f>
        <v>0</v>
      </c>
      <c r="AP171" s="267">
        <f>SUMIFS('2D_LOG'!AA3:AA970,'2D_LOG'!G3:G970,"NAME5",'2D_LOG'!F3:F970,"PDQC")</f>
        <v>0</v>
      </c>
      <c r="AQ171" s="267">
        <f>SUMIFS('2D_LOG'!AB3:AB970,'2D_LOG'!G3:G970,"NAME5",'2D_LOG'!F3:F970,"PDQC")</f>
        <v>0</v>
      </c>
      <c r="AR171" s="267">
        <f>SUMIFS('2D_LOG'!AC3:AC970,'2D_LOG'!G3:G970,"NAME5",'2D_LOG'!F3:F970,"PDQC")</f>
        <v>0</v>
      </c>
      <c r="AS171" s="267">
        <f>SUMIFS('2D_LOG'!AD3:AD970,'2D_LOG'!G3:G970,"NAME5",'2D_LOG'!F3:F970,"PDQC")</f>
        <v>0</v>
      </c>
      <c r="AT171" s="267">
        <f>SUMIFS('2D_LOG'!AE3:AE970,'2D_LOG'!G3:G970,"NAME5",'2D_LOG'!F3:F970,"PDQC")</f>
        <v>0</v>
      </c>
      <c r="AU171" s="267">
        <f>SUMIFS('2D_LOG'!AF3:AF970,'2D_LOG'!G3:G970,"NAME5",'2D_LOG'!F3:F970,"PDQC")</f>
        <v>0</v>
      </c>
      <c r="AV171" s="267">
        <f>SUMIFS('2D_LOG'!AG3:AG970,'2D_LOG'!G3:G970,"NAME5",'2D_LOG'!F3:F970,"PDQC")</f>
        <v>0</v>
      </c>
      <c r="AW171" s="267">
        <f>SUMIFS('2D_LOG'!AH3:AH970,'2D_LOG'!G3:G970,"NAME5",'2D_LOG'!F3:F970,"PDQC")</f>
        <v>0</v>
      </c>
      <c r="AX171" s="267">
        <f>SUMIFS('2D_LOG'!AI3:AI970,'2D_LOG'!G3:G970,"NAME5",'2D_LOG'!F3:F970,"PDQC")</f>
        <v>0</v>
      </c>
      <c r="AY171" s="267">
        <f>SUMIFS('2D_LOG'!AJ3:AJ970,'2D_LOG'!G3:G970,"NAME5",'2D_LOG'!F3:F970,"PDQC")</f>
        <v>0</v>
      </c>
      <c r="AZ171" s="267">
        <f>SUMIFS('2D_LOG'!AK3:AK970,'2D_LOG'!G3:G970,"NAME5",'2D_LOG'!F3:F970,"PDQC")</f>
        <v>0</v>
      </c>
      <c r="BA171" s="267">
        <f>SUMIFS('2D_LOG'!AL3:AL970,'2D_LOG'!G3:G970,"NAME5",'2D_LOG'!F3:F970,"PDQC")</f>
        <v>0</v>
      </c>
      <c r="BB171" s="267">
        <f>SUMIFS('2D_LOG'!AM3:AM970,'2D_LOG'!G3:G970,"NAME5",'2D_LOG'!F3:F970,"PDQC")</f>
        <v>0</v>
      </c>
      <c r="BC171" s="267">
        <f>SUMIFS('2D_LOG'!AN3:AN970,'2D_LOG'!G3:G970,"NAME5",'2D_LOG'!F3:F970,"PDQC")</f>
        <v>0</v>
      </c>
      <c r="BD171" s="267">
        <f>SUMIFS('2D_LOG'!AO3:AO970,'2D_LOG'!G3:G970,"NAME5",'2D_LOG'!F3:F970,"PDQC")</f>
        <v>0</v>
      </c>
      <c r="BE171" s="267">
        <f>SUMIFS('2D_LOG'!AP3:AP970,'2D_LOG'!G3:G970,"NAME5",'2D_LOG'!F3:F970,"PDQC")</f>
        <v>0</v>
      </c>
      <c r="BF171" s="267">
        <f>SUMIFS('2D_LOG'!AQ3:AQ970,'2D_LOG'!G3:G970,"NAME5",'2D_LOG'!F3:F970,"PDQC")</f>
        <v>0</v>
      </c>
      <c r="BG171" s="267">
        <f>SUMIFS('2D_LOG'!AR3:AR970,'2D_LOG'!G3:G970,"NAME5",'2D_LOG'!F3:F970,"PDQC")</f>
        <v>0</v>
      </c>
      <c r="BH171" s="267">
        <f>SUMIFS('2D_LOG'!AS3:AS970,'2D_LOG'!G3:G970,"NAME5",'2D_LOG'!F3:F970,"PDQC")</f>
        <v>0</v>
      </c>
      <c r="BI171" s="267">
        <f>SUMIFS('2D_LOG'!AT3:AT970,'2D_LOG'!G3:G970,"NAME5",'2D_LOG'!F3:F970,"PDQC")</f>
        <v>0</v>
      </c>
      <c r="BJ171" s="267">
        <f>SUMIFS('2D_LOG'!AU3:AU970,'2D_LOG'!G3:G970,"NAME5",'2D_LOG'!F3:F970,"PDQC")</f>
        <v>0</v>
      </c>
      <c r="BK171" s="267">
        <f>SUMIFS('2D_LOG'!AV3:AV970,'2D_LOG'!G3:G970,"NAME5",'2D_LOG'!F3:F970,"PDQC")</f>
        <v>0</v>
      </c>
      <c r="BL171" s="267">
        <f>SUMIFS('2D_LOG'!AW3:AW970,'2D_LOG'!G3:G970,"NAME5",'2D_LOG'!F3:F970,"PDQC")</f>
        <v>0</v>
      </c>
      <c r="BM171" s="267">
        <f>SUMIFS('2D_LOG'!AX3:AX970,'2D_LOG'!G3:G970,"NAME5",'2D_LOG'!F3:F970,"PDQC")</f>
        <v>0</v>
      </c>
      <c r="BN171" s="267">
        <f>SUMIFS('2D_LOG'!AY3:AY970,'2D_LOG'!G3:G970,"NAME5",'2D_LOG'!F3:F970,"PDQC")</f>
        <v>0</v>
      </c>
      <c r="BO171" s="267">
        <f>SUMIFS('2D_LOG'!AZ3:AZ970,'2D_LOG'!G3:G970,"NAME5",'2D_LOG'!F3:F970,"PDQC")</f>
        <v>0</v>
      </c>
      <c r="BP171" s="267">
        <f>SUMIFS('2D_LOG'!BA3:BA970,'2D_LOG'!G3:G970,"NAME5",'2D_LOG'!F3:F970,"PDQC")</f>
        <v>0</v>
      </c>
      <c r="BQ171" s="267">
        <f>SUMIFS('2D_LOG'!BB3:BB970,'2D_LOG'!G3:G970,"NAME5",'2D_LOG'!F3:F970,"PDQC")</f>
        <v>0</v>
      </c>
      <c r="BR171" s="267"/>
      <c r="BS171" s="267">
        <f>SUMIFS('2D_LOG'!BD103:BD970,'2D_LOG'!G103:G970,"NAME5",'2D_LOG'!F103:F970,"PDQC")</f>
        <v>0</v>
      </c>
      <c r="BT171" s="267">
        <f>SUMIFS('2D_LOG'!BE104:BE970,'2D_LOG'!G104:G970,"NAME5",'2D_LOG'!F104:F970,"PDQC")</f>
        <v>0</v>
      </c>
      <c r="BU171" s="267">
        <f>SUMIFS('2D_LOG'!BF104:BF970,'2D_LOG'!G104:G970,"NAME5",'2D_LOG'!F104:F970,"PDQC")</f>
        <v>0</v>
      </c>
      <c r="BV171" s="287">
        <f>'quality analyst analysis'!S13</f>
        <v>0</v>
      </c>
      <c r="BW171" s="287">
        <f>'quality analyst analysis'!T13</f>
        <v>0</v>
      </c>
      <c r="BX171" s="267">
        <f>'quality analyst analysis'!V13</f>
        <v>0</v>
      </c>
      <c r="BY171" s="267">
        <f>'quality analyst analysis'!X13</f>
        <v>0</v>
      </c>
      <c r="CI171" s="23"/>
      <c r="CJ171" s="23">
        <f>QC_Status!F156</f>
        <v>0</v>
      </c>
    </row>
    <row r="172" spans="1:88" x14ac:dyDescent="0.2">
      <c r="K172" s="276"/>
      <c r="L172" s="267" t="s">
        <v>163</v>
      </c>
      <c r="M172" s="267" t="str">
        <f>'quality analyst analysis'!BS185</f>
        <v xml:space="preserve"> </v>
      </c>
      <c r="N172" s="267">
        <f>IF(M172="Not Achieved",20%,IF(M172="Achieved",30%,0))</f>
        <v>0</v>
      </c>
      <c r="O172" s="279">
        <f>IF(AND(N171=0,N172=0),"0"%,IF(AND(M172=" ",N171&gt;0),"30"%,IF(M172="Achieved","30"%,IF(M172="Not Achieved","20"%))))</f>
        <v>0</v>
      </c>
      <c r="P172" s="283" t="str">
        <f>IF('quality analyst analysis'!AU175='quality analyst analysis'!AV175,"Achieved",IF('quality analyst analysis'!AW175&lt;=20%,"Achieved",IF('quality analyst analysis'!AW175&gt;20%,"Not Achieved")))</f>
        <v>Achieved</v>
      </c>
      <c r="Q172" s="267" t="str">
        <f>IF('quality analyst analysis'!AS175=0,"Not Attempted"," ")</f>
        <v>Not Attempted</v>
      </c>
      <c r="R172" s="267" t="str">
        <f>IF('quality analyst analysis'!BG175='quality analyst analysis'!BH175,"Achieved",IF('quality analyst analysis'!BI175&lt;=20%,"Achieved",IF('quality analyst analysis'!BI175&gt;20%,"Not Achieved")))</f>
        <v>Achieved</v>
      </c>
      <c r="S172" s="284" t="str">
        <f>IF('quality analyst analysis'!BE175=0,"Not attempted"," ")</f>
        <v>Not attempted</v>
      </c>
      <c r="CI172" s="23"/>
      <c r="CJ172" s="23">
        <f>QC_Status!F157</f>
        <v>0</v>
      </c>
    </row>
    <row r="173" spans="1:88" x14ac:dyDescent="0.2">
      <c r="K173" s="276"/>
      <c r="N173" s="267">
        <f>SUM(N170:N172)</f>
        <v>0.4</v>
      </c>
      <c r="O173" s="279">
        <f>SUM(O170:O172)</f>
        <v>0</v>
      </c>
      <c r="P173" s="283" t="str">
        <f>IF('quality analyst analysis'!AU176='quality analyst analysis'!AV176,"Achieved",IF('quality analyst analysis'!AW176&lt;=20%,"Achieved",IF('quality analyst analysis'!AW176&gt;20%,"Not Achieved")))</f>
        <v>Achieved</v>
      </c>
      <c r="Q173" s="267" t="str">
        <f>IF('quality analyst analysis'!AS176=0,"Not Attempted"," ")</f>
        <v>Not Attempted</v>
      </c>
      <c r="R173" s="267" t="str">
        <f>IF('quality analyst analysis'!BG176='quality analyst analysis'!BH176,"Achieved",IF('quality analyst analysis'!BI176&lt;=20%,"Achieved",IF('quality analyst analysis'!BI176&gt;20%,"Not Achieved")))</f>
        <v>Achieved</v>
      </c>
      <c r="S173" s="284" t="str">
        <f>IF('quality analyst analysis'!BE176=0,"Not attempted"," ")</f>
        <v>Not attempted</v>
      </c>
      <c r="CI173" s="23"/>
      <c r="CJ173" s="23">
        <f>QC_Status!F158</f>
        <v>0</v>
      </c>
    </row>
    <row r="174" spans="1:88" x14ac:dyDescent="0.2">
      <c r="K174" s="276"/>
      <c r="O174" s="279"/>
      <c r="P174" s="283" t="str">
        <f>IF('quality analyst analysis'!AU177='quality analyst analysis'!AV177,"Achieved",IF('quality analyst analysis'!AW177&lt;=20%,"Achieved",IF('quality analyst analysis'!AW177&gt;20%,"Not Achieved")))</f>
        <v>Achieved</v>
      </c>
      <c r="Q174" s="267" t="str">
        <f>IF('quality analyst analysis'!AS177=0,"Not Attempted"," ")</f>
        <v>Not Attempted</v>
      </c>
      <c r="R174" s="267" t="str">
        <f>IF('quality analyst analysis'!BG177='quality analyst analysis'!BH177,"Achieved",IF('quality analyst analysis'!BI177&lt;=20%,"Achieved",IF('quality analyst analysis'!BI177&gt;20%,"Not Achieved")))</f>
        <v>Achieved</v>
      </c>
      <c r="S174" s="284" t="str">
        <f>IF('quality analyst analysis'!BE177=0,"Not attempted"," ")</f>
        <v>Not attempted</v>
      </c>
      <c r="CI174" s="23"/>
      <c r="CJ174" s="23">
        <f>QC_Status!F159</f>
        <v>0</v>
      </c>
    </row>
    <row r="175" spans="1:88" x14ac:dyDescent="0.2">
      <c r="A175" s="481"/>
      <c r="B175" s="481"/>
      <c r="C175" s="481"/>
      <c r="D175" s="481"/>
      <c r="E175" s="481"/>
      <c r="F175" s="481"/>
      <c r="G175" s="481"/>
      <c r="H175" s="481"/>
      <c r="I175" s="481"/>
      <c r="K175" s="276"/>
      <c r="O175" s="279"/>
      <c r="P175" s="283" t="str">
        <f>IF('quality analyst analysis'!AU178='quality analyst analysis'!AV178,"Achieved",IF('quality analyst analysis'!AW178&lt;=20%,"Achieved",IF('quality analyst analysis'!AW178&gt;20%,"Not Achieved")))</f>
        <v>Achieved</v>
      </c>
      <c r="Q175" s="267" t="str">
        <f>IF('quality analyst analysis'!AS178=0,"Not Attempted"," ")</f>
        <v>Not Attempted</v>
      </c>
      <c r="R175" s="267" t="str">
        <f>IF('quality analyst analysis'!BG178='quality analyst analysis'!BH178,"Achieved",IF('quality analyst analysis'!BI178&lt;=20%,"Achieved",IF('quality analyst analysis'!BI178&gt;20%,"Not Achieved")))</f>
        <v>Achieved</v>
      </c>
      <c r="S175" s="284" t="str">
        <f>IF('quality analyst analysis'!BE178=0,"Not attempted"," ")</f>
        <v>Not attempted</v>
      </c>
      <c r="CI175" s="23"/>
      <c r="CJ175" s="23">
        <f>QC_Status!F160</f>
        <v>0</v>
      </c>
    </row>
    <row r="176" spans="1:88" x14ac:dyDescent="0.2">
      <c r="A176" s="481"/>
      <c r="B176" s="481"/>
      <c r="C176" s="481"/>
      <c r="D176" s="481"/>
      <c r="E176" s="481"/>
      <c r="F176" s="481"/>
      <c r="G176" s="481"/>
      <c r="H176" s="481"/>
      <c r="I176" s="481"/>
      <c r="K176" s="276"/>
      <c r="O176" s="279"/>
      <c r="P176" s="283" t="str">
        <f>IF('quality analyst analysis'!AU179='quality analyst analysis'!AV179,"Achieved",IF('quality analyst analysis'!AW179&lt;=20%,"Achieved",IF('quality analyst analysis'!AW179&gt;20%,"Not Achieved")))</f>
        <v>Achieved</v>
      </c>
      <c r="Q176" s="267" t="str">
        <f>IF('quality analyst analysis'!AS179=0,"Not Attempted"," ")</f>
        <v>Not Attempted</v>
      </c>
      <c r="R176" s="267" t="str">
        <f>IF('quality analyst analysis'!BG179='quality analyst analysis'!BH179,"Achieved",IF('quality analyst analysis'!BI179&lt;=20%,"Achieved",IF('quality analyst analysis'!BI179&gt;20%,"Not Achieved")))</f>
        <v>Achieved</v>
      </c>
      <c r="S176" s="284" t="str">
        <f>IF('quality analyst analysis'!BE179=0,"Not attempted"," ")</f>
        <v>Not attempted</v>
      </c>
      <c r="CI176" s="23"/>
      <c r="CJ176" s="23">
        <f>QC_Status!F161</f>
        <v>0</v>
      </c>
    </row>
    <row r="177" spans="1:88" x14ac:dyDescent="0.2">
      <c r="A177" s="481"/>
      <c r="B177" s="481"/>
      <c r="C177" s="481"/>
      <c r="D177" s="481"/>
      <c r="E177" s="481"/>
      <c r="F177" s="481"/>
      <c r="G177" s="481"/>
      <c r="H177" s="481"/>
      <c r="I177" s="481"/>
      <c r="K177" s="276"/>
      <c r="O177" s="279"/>
      <c r="P177" s="283" t="str">
        <f>IF('quality analyst analysis'!AU180='quality analyst analysis'!AV180,"Achieved",IF('quality analyst analysis'!AW180&lt;=20%,"Achieved",IF('quality analyst analysis'!AW180&gt;20%,"Not Achieved")))</f>
        <v>Achieved</v>
      </c>
      <c r="Q177" s="267" t="str">
        <f>IF('quality analyst analysis'!AS180=0,"Not Attempted"," ")</f>
        <v>Not Attempted</v>
      </c>
      <c r="R177" s="267" t="str">
        <f>IF('quality analyst analysis'!BG180='quality analyst analysis'!BH180,"Achieved",IF('quality analyst analysis'!BI180&lt;=20%,"Achieved",IF('quality analyst analysis'!BI180&gt;20%,"Not Achieved")))</f>
        <v>Achieved</v>
      </c>
      <c r="S177" s="284" t="str">
        <f>IF('quality analyst analysis'!BE180=0,"Not attempted"," ")</f>
        <v>Not attempted</v>
      </c>
      <c r="CI177" s="23"/>
      <c r="CJ177" s="23">
        <f>QC_Status!F162</f>
        <v>0</v>
      </c>
    </row>
    <row r="178" spans="1:88" x14ac:dyDescent="0.2">
      <c r="A178" s="481"/>
      <c r="B178" s="481"/>
      <c r="C178" s="481"/>
      <c r="D178" s="481"/>
      <c r="E178" s="481"/>
      <c r="F178" s="481"/>
      <c r="G178" s="481"/>
      <c r="H178" s="481"/>
      <c r="I178" s="481"/>
      <c r="K178" s="276"/>
      <c r="O178" s="279"/>
      <c r="P178" s="283" t="str">
        <f>IF('quality analyst analysis'!AU181='quality analyst analysis'!AV181,"Achieved",IF('quality analyst analysis'!AW181&lt;=20%,"Achieved",IF('quality analyst analysis'!AW181&gt;20%,"Not Achieved")))</f>
        <v>Achieved</v>
      </c>
      <c r="Q178" s="267" t="str">
        <f>IF('quality analyst analysis'!AS181=0,"Not Attempted"," ")</f>
        <v>Not Attempted</v>
      </c>
      <c r="R178" s="267" t="str">
        <f>IF('quality analyst analysis'!BG181='quality analyst analysis'!BH181,"Achieved",IF('quality analyst analysis'!BI181&lt;=20%,"Achieved",IF('quality analyst analysis'!BI181&gt;20%,"Not Achieved")))</f>
        <v>Achieved</v>
      </c>
      <c r="S178" s="284" t="str">
        <f>IF('quality analyst analysis'!BE181=0,"Not attempted"," ")</f>
        <v>Not attempted</v>
      </c>
      <c r="CI178" s="23"/>
    </row>
    <row r="179" spans="1:88" x14ac:dyDescent="0.2">
      <c r="K179" s="276"/>
      <c r="O179" s="279"/>
      <c r="P179" s="283" t="str">
        <f>IF('quality analyst analysis'!AU182='quality analyst analysis'!AV182,"Achieved",IF('quality analyst analysis'!AW182&lt;=20%,"Achieved",IF('quality analyst analysis'!AW182&gt;20%,"Not Achieved")))</f>
        <v>Achieved</v>
      </c>
      <c r="Q179" s="267" t="str">
        <f>IF('quality analyst analysis'!AS182=0,"Not Attempted"," ")</f>
        <v>Not Attempted</v>
      </c>
      <c r="R179" s="267" t="str">
        <f>IF('quality analyst analysis'!BG182='quality analyst analysis'!BH182,"Achieved",IF('quality analyst analysis'!BI182&lt;=20%,"Achieved",IF('quality analyst analysis'!BI182&gt;20%,"Not Achieved")))</f>
        <v>Achieved</v>
      </c>
      <c r="S179" s="284" t="str">
        <f>IF('quality analyst analysis'!BE182=0,"Not attempted"," ")</f>
        <v>Not attempted</v>
      </c>
      <c r="CI179" s="23"/>
    </row>
    <row r="180" spans="1:88" x14ac:dyDescent="0.2">
      <c r="K180" s="276"/>
      <c r="O180" s="279"/>
      <c r="P180" s="283" t="str">
        <f>IF('quality analyst analysis'!AU183='quality analyst analysis'!AV183,"Achieved",IF('quality analyst analysis'!AW183&lt;=20%,"Achieved",IF('quality analyst analysis'!AW183&gt;20%,"Not Achieved")))</f>
        <v>Achieved</v>
      </c>
      <c r="Q180" s="267" t="str">
        <f>IF('quality analyst analysis'!AS183=0,"Not Attempted"," ")</f>
        <v>Not Attempted</v>
      </c>
      <c r="R180" s="267" t="str">
        <f>IF('quality analyst analysis'!BG183='quality analyst analysis'!BH183,"Achieved",IF('quality analyst analysis'!BI183&lt;=20%,"Achieved",IF('quality analyst analysis'!BI183&gt;20%,"Not Achieved")))</f>
        <v>Achieved</v>
      </c>
      <c r="S180" s="284" t="str">
        <f>IF('quality analyst analysis'!BE183=0,"Not attempted"," ")</f>
        <v>Not attempted</v>
      </c>
      <c r="CI180" s="23"/>
    </row>
    <row r="181" spans="1:88" ht="12" thickBot="1" x14ac:dyDescent="0.25">
      <c r="K181" s="277"/>
      <c r="L181" s="278"/>
      <c r="M181" s="278"/>
      <c r="N181" s="278"/>
      <c r="O181" s="303"/>
      <c r="P181" s="482" t="str">
        <f>IF('quality analyst analysis'!AU184='quality analyst analysis'!AV184,"Achieved",IF('quality analyst analysis'!AW184&lt;=20%,"Achieved",IF('quality analyst analysis'!AW184&gt;20%,"Not Achieved")))</f>
        <v>Achieved</v>
      </c>
      <c r="Q181" s="483" t="str">
        <f>IF('quality analyst analysis'!AS184=0,"Not Attempted"," ")</f>
        <v>Not Attempted</v>
      </c>
      <c r="R181" s="483" t="str">
        <f>IF('quality analyst analysis'!BG184='quality analyst analysis'!BH184,"Achieved",IF('quality analyst analysis'!BI184&lt;=20%,"Achieved",IF('quality analyst analysis'!BI184&gt;20%,"Not Achieved")))</f>
        <v>Achieved</v>
      </c>
      <c r="S181" s="285" t="str">
        <f>IF('quality analyst analysis'!BE184=0,"Not attempted"," ")</f>
        <v>Not attempted</v>
      </c>
      <c r="CI181" s="23"/>
    </row>
    <row r="182" spans="1:88" ht="12" thickBot="1" x14ac:dyDescent="0.25">
      <c r="O182" s="22"/>
      <c r="CI182" s="23"/>
    </row>
    <row r="183" spans="1:88" ht="89.25" customHeight="1" thickTop="1" x14ac:dyDescent="0.2">
      <c r="K183" s="273"/>
      <c r="L183" s="274"/>
      <c r="M183" s="274"/>
      <c r="N183" s="274"/>
      <c r="O183" s="304"/>
      <c r="P183" s="280" t="s">
        <v>4</v>
      </c>
      <c r="Q183" s="281" t="s">
        <v>164</v>
      </c>
      <c r="R183" s="281" t="s">
        <v>5</v>
      </c>
      <c r="S183" s="282" t="s">
        <v>165</v>
      </c>
      <c r="U183" s="149" t="s">
        <v>173</v>
      </c>
      <c r="V183" s="148" t="s">
        <v>77</v>
      </c>
      <c r="W183" s="149" t="s">
        <v>170</v>
      </c>
      <c r="X183" s="373" t="s">
        <v>187</v>
      </c>
      <c r="Y183" s="373" t="s">
        <v>188</v>
      </c>
      <c r="Z183" s="373" t="s">
        <v>189</v>
      </c>
      <c r="AA183" s="373" t="s">
        <v>190</v>
      </c>
      <c r="AB183" s="373" t="s">
        <v>191</v>
      </c>
      <c r="AC183" s="373" t="s">
        <v>192</v>
      </c>
      <c r="AD183" s="373" t="s">
        <v>193</v>
      </c>
      <c r="AE183" s="373" t="s">
        <v>194</v>
      </c>
      <c r="AF183" s="373" t="s">
        <v>195</v>
      </c>
      <c r="AG183" s="373" t="s">
        <v>196</v>
      </c>
      <c r="AH183" s="373" t="s">
        <v>197</v>
      </c>
      <c r="AI183" s="373" t="s">
        <v>198</v>
      </c>
      <c r="AJ183" s="373" t="s">
        <v>199</v>
      </c>
      <c r="AK183" s="373" t="s">
        <v>200</v>
      </c>
      <c r="AL183" s="373" t="s">
        <v>201</v>
      </c>
      <c r="AM183" s="373" t="s">
        <v>202</v>
      </c>
      <c r="AN183" s="373" t="s">
        <v>203</v>
      </c>
      <c r="AO183" s="373" t="s">
        <v>204</v>
      </c>
      <c r="AP183" s="373" t="s">
        <v>205</v>
      </c>
      <c r="AQ183" s="373" t="s">
        <v>206</v>
      </c>
      <c r="AR183" s="373" t="s">
        <v>207</v>
      </c>
      <c r="AS183" s="373" t="s">
        <v>208</v>
      </c>
      <c r="AT183" s="373" t="s">
        <v>209</v>
      </c>
      <c r="AU183" s="374" t="s">
        <v>210</v>
      </c>
      <c r="AV183" s="374" t="s">
        <v>211</v>
      </c>
      <c r="AW183" s="374" t="s">
        <v>212</v>
      </c>
      <c r="AX183" s="374" t="s">
        <v>213</v>
      </c>
      <c r="AY183" s="374" t="s">
        <v>214</v>
      </c>
      <c r="AZ183" s="374" t="s">
        <v>215</v>
      </c>
      <c r="BA183" s="374" t="s">
        <v>216</v>
      </c>
      <c r="BB183" s="374" t="s">
        <v>217</v>
      </c>
      <c r="BC183" s="374" t="s">
        <v>218</v>
      </c>
      <c r="BD183" s="374" t="s">
        <v>219</v>
      </c>
      <c r="BE183" s="374" t="s">
        <v>220</v>
      </c>
      <c r="BF183" s="374" t="s">
        <v>221</v>
      </c>
      <c r="BG183" s="374" t="s">
        <v>222</v>
      </c>
      <c r="BH183" s="374" t="s">
        <v>223</v>
      </c>
      <c r="BI183" s="374" t="s">
        <v>224</v>
      </c>
      <c r="BJ183" s="374" t="s">
        <v>225</v>
      </c>
      <c r="BK183" s="374" t="s">
        <v>226</v>
      </c>
      <c r="BL183" s="374" t="s">
        <v>227</v>
      </c>
      <c r="BM183" s="374" t="s">
        <v>228</v>
      </c>
      <c r="BN183" s="374" t="s">
        <v>229</v>
      </c>
      <c r="BO183" s="374" t="s">
        <v>230</v>
      </c>
      <c r="BP183" s="374" t="s">
        <v>231</v>
      </c>
      <c r="BQ183" s="374" t="s">
        <v>232</v>
      </c>
      <c r="BR183" s="187" t="s">
        <v>6</v>
      </c>
      <c r="BS183" s="188" t="s">
        <v>92</v>
      </c>
      <c r="BT183" s="185" t="s">
        <v>148</v>
      </c>
      <c r="BU183" s="186" t="s">
        <v>146</v>
      </c>
      <c r="BV183" s="186" t="s">
        <v>166</v>
      </c>
      <c r="BW183" s="185" t="s">
        <v>167</v>
      </c>
      <c r="BX183" s="186" t="s">
        <v>168</v>
      </c>
      <c r="BY183" s="185" t="s">
        <v>169</v>
      </c>
      <c r="CI183" s="23"/>
    </row>
    <row r="184" spans="1:88" x14ac:dyDescent="0.2">
      <c r="K184" s="276" t="s">
        <v>238</v>
      </c>
      <c r="L184" s="267" t="s">
        <v>161</v>
      </c>
      <c r="M184" s="268">
        <f>'quality analyst analysis'!BQ202</f>
        <v>0</v>
      </c>
      <c r="N184" s="267">
        <f>IF(M184&gt;0,0.1,0.4)</f>
        <v>0.4</v>
      </c>
      <c r="O184" s="279" t="str">
        <f>IF(M184&gt;0,"10%",IF(AND(N185=0,N186=0)," ",IF(OR(N185&gt;0,N186&gt;0),N184)))</f>
        <v xml:space="preserve"> </v>
      </c>
      <c r="P184" s="283" t="str">
        <f>IF('quality analyst analysis'!AU190='quality analyst analysis'!AV190,"Achieved",IF('quality analyst analysis'!AW190&lt;=20%,"Achieved",IF('quality analyst analysis'!AW190&gt;20%,"Not Achieved")))</f>
        <v>Achieved</v>
      </c>
      <c r="Q184" s="267" t="str">
        <f>IF('quality analyst analysis'!AS190=0,"Not Attempted"," ")</f>
        <v>Not Attempted</v>
      </c>
      <c r="R184" s="267" t="str">
        <f>IF('quality analyst analysis'!BG190='quality analyst analysis'!BH190,"Achieved",IF('quality analyst analysis'!BI190&lt;=20%,"Achieved",IF('quality analyst analysis'!BI190&gt;20%,"Not Achieved")))</f>
        <v>Achieved</v>
      </c>
      <c r="S184" s="284" t="str">
        <f>IF('quality analyst analysis'!BE190=0,"Not attempted"," ")</f>
        <v>Not attempted</v>
      </c>
      <c r="U184" s="267" t="str">
        <f>K184</f>
        <v>NAME6</v>
      </c>
      <c r="V184" s="267" t="s">
        <v>4</v>
      </c>
      <c r="W184" s="267">
        <f>'quality analyst analysis'!E14</f>
        <v>0</v>
      </c>
      <c r="X184" s="267">
        <f>SUMIFS('2D_LOG'!I3:I979,'2D_LOG'!G3:G979,"NAME6",'2D_LOG'!F3:F979,"PQC")</f>
        <v>0</v>
      </c>
      <c r="Y184" s="267">
        <f>SUMIFS('2D_LOG'!J3:J979,'2D_LOG'!G3:G979,"NAME6",'2D_LOG'!F3:F979,"PQC")</f>
        <v>0</v>
      </c>
      <c r="Z184" s="267">
        <f>SUMIFS('2D_LOG'!K3:K979,'2D_LOG'!G3:G979,"NAME6",'2D_LOG'!F3:F979,"PQC")</f>
        <v>0</v>
      </c>
      <c r="AA184" s="267">
        <f>SUMIFS('2D_LOG'!L3:L979,'2D_LOG'!G3:G979,"NAME6",'2D_LOG'!F3:F979,"PQC")</f>
        <v>0</v>
      </c>
      <c r="AB184" s="267">
        <f>SUMIFS('2D_LOG'!M3:M979,'2D_LOG'!G3:G979,"NAME6",'2D_LOG'!F3:F979,"PQC")</f>
        <v>0</v>
      </c>
      <c r="AC184" s="267">
        <f>SUMIFS('2D_LOG'!N3:N979,'2D_LOG'!G3:G979,"NAME6",'2D_LOG'!F3:F979,"PQC")</f>
        <v>0</v>
      </c>
      <c r="AD184" s="267">
        <f>SUMIFS('2D_LOG'!O3:O979,'2D_LOG'!G3:G979,"NAME6",'2D_LOG'!F3:F979,"PQC")</f>
        <v>0</v>
      </c>
      <c r="AE184" s="267">
        <f>SUMIFS('2D_LOG'!P3:P979,'2D_LOG'!G3:G979,"NAME6",'2D_LOG'!F3:F979,"PQC")</f>
        <v>0</v>
      </c>
      <c r="AF184" s="267">
        <f>SUMIFS('2D_LOG'!Q3:Q979,'2D_LOG'!G3:G979,"NAME6",'2D_LOG'!F3:F979,"PQC")</f>
        <v>0</v>
      </c>
      <c r="AG184" s="267">
        <f>SUMIFS('2D_LOG'!R3:R979,'2D_LOG'!G3:G979,"NAME6",'2D_LOG'!F3:F979,"PQC")</f>
        <v>0</v>
      </c>
      <c r="AH184" s="267">
        <f>SUMIFS('2D_LOG'!S3:S979,'2D_LOG'!G3:G979,"NAME6",'2D_LOG'!F3:F979,"PQC")</f>
        <v>0</v>
      </c>
      <c r="AI184" s="267">
        <f>SUMIFS('2D_LOG'!T3:T979,'2D_LOG'!G3:G979,"NAME6",'2D_LOG'!F3:F979,"PQC")</f>
        <v>0</v>
      </c>
      <c r="AJ184" s="267">
        <f>SUMIFS('2D_LOG'!U3:U979,'2D_LOG'!G3:G979,"NAME6",'2D_LOG'!F3:F979,"PQC")</f>
        <v>0</v>
      </c>
      <c r="AK184" s="267">
        <f>SUMIFS('2D_LOG'!V3:V979,'2D_LOG'!G3:G979,"NAME6",'2D_LOG'!F3:F979,"PQC")</f>
        <v>0</v>
      </c>
      <c r="AL184" s="267">
        <f>SUMIFS('2D_LOG'!W3:W979,'2D_LOG'!G3:G979,"NAME6",'2D_LOG'!F3:F979,"PQC")</f>
        <v>0</v>
      </c>
      <c r="AM184" s="267">
        <f>SUMIFS('2D_LOG'!X3:X979,'2D_LOG'!G3:G979,"NAME6",'2D_LOG'!F3:F979,"PQC")</f>
        <v>0</v>
      </c>
      <c r="AN184" s="267">
        <f>SUMIFS('2D_LOG'!Y3:Y979,'2D_LOG'!G3:G979,"NAME6",'2D_LOG'!F3:F979,"PQC")</f>
        <v>0</v>
      </c>
      <c r="AO184" s="267">
        <f>SUMIFS('2D_LOG'!Z3:Z979,'2D_LOG'!G3:G979,"NAME6",'2D_LOG'!F3:F979,"PQC")</f>
        <v>0</v>
      </c>
      <c r="AP184" s="267">
        <f>SUMIFS('2D_LOG'!AA3:AA979,'2D_LOG'!G3:G979,"NAME6",'2D_LOG'!F3:F979,"PQC")</f>
        <v>0</v>
      </c>
      <c r="AQ184" s="267">
        <f>SUMIFS('2D_LOG'!AB3:AB979,'2D_LOG'!G3:G979,"NAME6",'2D_LOG'!F3:F979,"PQC")</f>
        <v>0</v>
      </c>
      <c r="AR184" s="267">
        <f>SUMIFS('2D_LOG'!AC3:AC979,'2D_LOG'!G3:G979,"NAME6",'2D_LOG'!F3:F979,"PQC")</f>
        <v>0</v>
      </c>
      <c r="AS184" s="267">
        <f>SUMIFS('2D_LOG'!AD3:AD979,'2D_LOG'!G3:G979,"NAME6",'2D_LOG'!F3:F979,"PQC")</f>
        <v>0</v>
      </c>
      <c r="AT184" s="267">
        <f>SUMIFS('2D_LOG'!AE3:AE979,'2D_LOG'!G3:G979,"NAME6",'2D_LOG'!F3:F979,"PQC")</f>
        <v>0</v>
      </c>
      <c r="AU184" s="267">
        <f>SUMIFS('2D_LOG'!AF3:AF979,'2D_LOG'!G3:G979,"NAME6",'2D_LOG'!F3:F979,"PQC")</f>
        <v>0</v>
      </c>
      <c r="AV184" s="267">
        <f>SUMIFS('2D_LOG'!AG3:AG979,'2D_LOG'!G3:G979,"NAME6",'2D_LOG'!F3:F979,"PQC")</f>
        <v>0</v>
      </c>
      <c r="AW184" s="267">
        <f>SUMIFS('2D_LOG'!AH3:AH979,'2D_LOG'!G3:G979,"NAME6",'2D_LOG'!F3:F979,"PQC")</f>
        <v>0</v>
      </c>
      <c r="AX184" s="267">
        <f>SUMIFS('2D_LOG'!AI3:AI979,'2D_LOG'!G3:G979,"NAME6",'2D_LOG'!F3:F979,"PQC")</f>
        <v>0</v>
      </c>
      <c r="AY184" s="267">
        <f>SUMIFS('2D_LOG'!AJ3:AJ979,'2D_LOG'!G3:G979,"NAME6",'2D_LOG'!F3:F979,"PQC")</f>
        <v>0</v>
      </c>
      <c r="AZ184" s="267">
        <f>SUMIFS('2D_LOG'!AK3:AK979,'2D_LOG'!G3:G979,"NAME6",'2D_LOG'!F3:F979,"PQC")</f>
        <v>0</v>
      </c>
      <c r="BA184" s="267">
        <f>SUMIFS('2D_LOG'!AL3:AL979,'2D_LOG'!G3:G979,"NAME6",'2D_LOG'!F3:F979,"PQC")</f>
        <v>0</v>
      </c>
      <c r="BB184" s="267">
        <f>SUMIFS('2D_LOG'!AM3:AM979,'2D_LOG'!G3:G979,"NAME6",'2D_LOG'!F3:F979,"PQC")</f>
        <v>0</v>
      </c>
      <c r="BC184" s="267">
        <f>SUMIFS('2D_LOG'!AN3:AN979,'2D_LOG'!G3:G979,"NAME6",'2D_LOG'!F3:F979,"PQC")</f>
        <v>0</v>
      </c>
      <c r="BD184" s="267">
        <f>SUMIFS('2D_LOG'!AO3:AO979,'2D_LOG'!G3:G979,"NAME6",'2D_LOG'!F3:F979,"PQC")</f>
        <v>0</v>
      </c>
      <c r="BE184" s="267">
        <f>SUMIFS('2D_LOG'!AP3:AP979,'2D_LOG'!G3:G979,"NAME6",'2D_LOG'!F3:F979,"PQC")</f>
        <v>0</v>
      </c>
      <c r="BF184" s="267">
        <f>SUMIFS('2D_LOG'!AQ3:AQ979,'2D_LOG'!G3:G979,"NAME6",'2D_LOG'!F3:F979,"PQC")</f>
        <v>0</v>
      </c>
      <c r="BG184" s="267">
        <f>SUMIFS('2D_LOG'!AR3:AR979,'2D_LOG'!G3:G979,"NAME6",'2D_LOG'!F3:F979,"PQC")</f>
        <v>0</v>
      </c>
      <c r="BH184" s="267">
        <f>SUMIFS('2D_LOG'!AS3:AS979,'2D_LOG'!G3:G979,"NAME6",'2D_LOG'!F3:F979,"PQC")</f>
        <v>0</v>
      </c>
      <c r="BI184" s="267">
        <f>SUMIFS('2D_LOG'!AT3:AT979,'2D_LOG'!G3:G979,"NAME6",'2D_LOG'!F3:F979,"PQC")</f>
        <v>0</v>
      </c>
      <c r="BJ184" s="267">
        <f>SUMIFS('2D_LOG'!AU3:AU979,'2D_LOG'!G3:G979,"NAME6",'2D_LOG'!F3:F979,"PQC")</f>
        <v>0</v>
      </c>
      <c r="BK184" s="267">
        <f>SUMIFS('2D_LOG'!AV3:AV979,'2D_LOG'!G3:G979,"NAME6",'2D_LOG'!F3:F979,"PQC")</f>
        <v>0</v>
      </c>
      <c r="BL184" s="267">
        <f>SUMIFS('2D_LOG'!AW3:AW979,'2D_LOG'!G3:G979,"NAME6",'2D_LOG'!F3:F979,"PQC")</f>
        <v>0</v>
      </c>
      <c r="BM184" s="267">
        <f>SUMIFS('2D_LOG'!AX3:AX979,'2D_LOG'!G3:G979,"NAME6",'2D_LOG'!F3:F979,"PQC")</f>
        <v>0</v>
      </c>
      <c r="BN184" s="267">
        <f>SUMIFS('2D_LOG'!AY3:AY979,'2D_LOG'!G3:G979,"NAME6",'2D_LOG'!F3:F979,"PQC")</f>
        <v>0</v>
      </c>
      <c r="BO184" s="267">
        <f>SUMIFS('2D_LOG'!AZ3:AZ979,'2D_LOG'!G3:G979,"NAME6",'2D_LOG'!F3:F979,"PQC")</f>
        <v>0</v>
      </c>
      <c r="BP184" s="267">
        <f>SUMIFS('2D_LOG'!BA3:BA979,'2D_LOG'!G3:G979,"NAME6",'2D_LOG'!F3:F979,"PQC")</f>
        <v>0</v>
      </c>
      <c r="BQ184" s="267">
        <f>SUMIFS('2D_LOG'!BB3:BB979,'2D_LOG'!G3:G979,"NAME6",'2D_LOG'!F3:F979,"PQC")</f>
        <v>0</v>
      </c>
      <c r="BR184" s="267"/>
      <c r="BS184" s="267">
        <f>SUMIFS('2D_LOG'!BD113:BD979,'2D_LOG'!G113:G979,"NAME6",'2D_LOG'!F113:F979,"PQC")</f>
        <v>0</v>
      </c>
      <c r="BT184" s="267">
        <f>SUMIFS('2D_LOG'!BE113:BE979,'2D_LOG'!G113:G979,"NAME6",'2D_LOG'!F113:F979,"PQC")</f>
        <v>0</v>
      </c>
      <c r="BU184" s="267">
        <f>SUMIFS('2D_LOG'!BF113:BF979,'2D_LOG'!G113:G979,"NAME6",'2D_LOG'!F113:F979,"PQC")</f>
        <v>0</v>
      </c>
      <c r="BV184" s="287">
        <f>'quality analyst analysis'!G14</f>
        <v>0</v>
      </c>
      <c r="BW184" s="287">
        <f>'quality analyst analysis'!H14</f>
        <v>0</v>
      </c>
      <c r="BX184" s="267">
        <f>'quality analyst analysis'!J14</f>
        <v>0</v>
      </c>
      <c r="BY184" s="267">
        <f>'quality analyst analysis'!L14</f>
        <v>0</v>
      </c>
      <c r="CI184" s="23"/>
    </row>
    <row r="185" spans="1:88" x14ac:dyDescent="0.2">
      <c r="K185" s="276"/>
      <c r="L185" s="267" t="s">
        <v>162</v>
      </c>
      <c r="M185" s="267" t="str">
        <f>'quality analyst analysis'!BR202</f>
        <v xml:space="preserve"> </v>
      </c>
      <c r="N185" s="267">
        <f>IF(M185="Not Achieved",20%,IF(M185="Achieved",30%,0))</f>
        <v>0</v>
      </c>
      <c r="O185" s="279">
        <f>IF(AND(N185=0,N186=0),"0"%,IF(AND(M185=" ",N186&gt;0),"30"%,IF(M185="Achieved","30"%,IF(M185="Not Achieved","20"%))))</f>
        <v>0</v>
      </c>
      <c r="P185" s="283" t="str">
        <f>IF('quality analyst analysis'!AU191='quality analyst analysis'!AV191,"Achieved",IF('quality analyst analysis'!AW191&lt;=20%,"Achieved",IF('quality analyst analysis'!AW191&gt;20%,"Not Achieved")))</f>
        <v>Achieved</v>
      </c>
      <c r="Q185" s="267" t="str">
        <f>IF('quality analyst analysis'!AS191=0,"Not Attempted"," ")</f>
        <v>Not Attempted</v>
      </c>
      <c r="R185" s="267" t="str">
        <f>IF('quality analyst analysis'!BG191='quality analyst analysis'!BH191,"Achieved",IF('quality analyst analysis'!BI191&lt;=20%,"Achieved",IF('quality analyst analysis'!BI191&gt;20%,"Not Achieved")))</f>
        <v>Achieved</v>
      </c>
      <c r="S185" s="284" t="str">
        <f>IF('quality analyst analysis'!BE191=0,"Not attempted"," ")</f>
        <v>Not attempted</v>
      </c>
      <c r="U185" s="267"/>
      <c r="V185" s="267" t="s">
        <v>5</v>
      </c>
      <c r="W185" s="267">
        <f>'quality analyst analysis'!Q14</f>
        <v>0</v>
      </c>
      <c r="X185" s="267">
        <f>SUMIFS('2D_LOG'!I3:I980,'2D_LOG'!G3:G980,"NAME6",'2D_LOG'!F3:F980,"PDQC")</f>
        <v>0</v>
      </c>
      <c r="Y185" s="267">
        <f>SUMIFS('2D_LOG'!J3:J980,'2D_LOG'!G3:G980,"NAME6",'2D_LOG'!F3:F980,"PDQC")</f>
        <v>0</v>
      </c>
      <c r="Z185" s="267">
        <f>SUMIFS('2D_LOG'!K3:K980,'2D_LOG'!G3:G980,"NAME6",'2D_LOG'!F3:F980,"PDQC")</f>
        <v>0</v>
      </c>
      <c r="AA185" s="267">
        <f>SUMIFS('2D_LOG'!L3:L980,'2D_LOG'!G3:G980,"NAME6",'2D_LOG'!F3:F980,"PDQC")</f>
        <v>0</v>
      </c>
      <c r="AB185" s="267">
        <f>SUMIFS('2D_LOG'!M3:M980,'2D_LOG'!G3:G980,"NAME6",'2D_LOG'!F3:F980,"PDQC")</f>
        <v>0</v>
      </c>
      <c r="AC185" s="267">
        <f>SUMIFS('2D_LOG'!N3:N980,'2D_LOG'!G3:G980,"NAME6",'2D_LOG'!F3:F980,"PDQC")</f>
        <v>0</v>
      </c>
      <c r="AD185" s="267">
        <f>SUMIFS('2D_LOG'!O3:O980,'2D_LOG'!G3:G980,"NAME6",'2D_LOG'!F3:F980,"PDQC")</f>
        <v>0</v>
      </c>
      <c r="AE185" s="267">
        <f>SUMIFS('2D_LOG'!P3:P980,'2D_LOG'!G3:G980,"NAME6",'2D_LOG'!F3:F980,"PDQC")</f>
        <v>0</v>
      </c>
      <c r="AF185" s="267">
        <f>SUMIFS('2D_LOG'!Q3:Q980,'2D_LOG'!G3:G980,"NAME6",'2D_LOG'!F3:F980,"PDQC")</f>
        <v>0</v>
      </c>
      <c r="AG185" s="267">
        <f>SUMIFS('2D_LOG'!R3:R980,'2D_LOG'!G3:G980,"NAME6",'2D_LOG'!F3:F980,"PDQC")</f>
        <v>0</v>
      </c>
      <c r="AH185" s="267">
        <f>SUMIFS('2D_LOG'!S3:S980,'2D_LOG'!G3:G980,"NAME6",'2D_LOG'!F3:F980,"PDQC")</f>
        <v>0</v>
      </c>
      <c r="AI185" s="267">
        <f>SUMIFS('2D_LOG'!T3:T980,'2D_LOG'!G3:G980,"NAME6",'2D_LOG'!F3:F980,"PDQC")</f>
        <v>0</v>
      </c>
      <c r="AJ185" s="267">
        <f>SUMIFS('2D_LOG'!U3:U980,'2D_LOG'!G3:G980,"NAME6",'2D_LOG'!F3:F980,"PDQC")</f>
        <v>0</v>
      </c>
      <c r="AK185" s="267">
        <f>SUMIFS('2D_LOG'!V3:V980,'2D_LOG'!G3:G980,"NAME6",'2D_LOG'!F3:F980,"PDQC")</f>
        <v>0</v>
      </c>
      <c r="AL185" s="267">
        <f>SUMIFS('2D_LOG'!W3:W980,'2D_LOG'!G3:G980,"NAME6",'2D_LOG'!F3:F980,"PDQC")</f>
        <v>0</v>
      </c>
      <c r="AM185" s="267">
        <f>SUMIFS('2D_LOG'!X3:X980,'2D_LOG'!G3:G980,"NAME6",'2D_LOG'!F3:F980,"PDQC")</f>
        <v>0</v>
      </c>
      <c r="AN185" s="267">
        <f>SUMIFS('2D_LOG'!Y3:Y980,'2D_LOG'!G3:G980,"NAME6",'2D_LOG'!F3:F980,"PDQC")</f>
        <v>0</v>
      </c>
      <c r="AO185" s="267">
        <f>SUMIFS('2D_LOG'!Z3:Z980,'2D_LOG'!G3:G980,"NAME6",'2D_LOG'!F3:F980,"PDQC")</f>
        <v>0</v>
      </c>
      <c r="AP185" s="267">
        <f>SUMIFS('2D_LOG'!AA3:AA980,'2D_LOG'!G3:G980,"NAME6",'2D_LOG'!F3:F980,"PDQC")</f>
        <v>0</v>
      </c>
      <c r="AQ185" s="267">
        <f>SUMIFS('2D_LOG'!AB3:AB980,'2D_LOG'!G3:G980,"NAME6",'2D_LOG'!F3:F980,"PDQC")</f>
        <v>0</v>
      </c>
      <c r="AR185" s="267">
        <f>SUMIFS('2D_LOG'!AC3:AC980,'2D_LOG'!G3:G980,"NAME6",'2D_LOG'!F3:F980,"PDQC")</f>
        <v>0</v>
      </c>
      <c r="AS185" s="267">
        <f>SUMIFS('2D_LOG'!AD3:AD980,'2D_LOG'!G3:G980,"NAME6",'2D_LOG'!F3:F980,"PDQC")</f>
        <v>0</v>
      </c>
      <c r="AT185" s="267">
        <f>SUMIFS('2D_LOG'!AE3:AE980,'2D_LOG'!G3:G980,"NAME6",'2D_LOG'!F3:F980,"PDQC")</f>
        <v>0</v>
      </c>
      <c r="AU185" s="267">
        <f>SUMIFS('2D_LOG'!AF3:AF980,'2D_LOG'!G3:G980,"NAME6",'2D_LOG'!F3:F980,"PDQC")</f>
        <v>0</v>
      </c>
      <c r="AV185" s="267">
        <f>SUMIFS('2D_LOG'!AG3:AG980,'2D_LOG'!G3:G980,"NAME6",'2D_LOG'!F3:F980,"PDQC")</f>
        <v>0</v>
      </c>
      <c r="AW185" s="267">
        <f>SUMIFS('2D_LOG'!AH3:AH980,'2D_LOG'!G3:G980,"NAME6",'2D_LOG'!F3:F980,"PDQC")</f>
        <v>0</v>
      </c>
      <c r="AX185" s="267">
        <f>SUMIFS('2D_LOG'!AI3:AI980,'2D_LOG'!G3:G980,"NAME6",'2D_LOG'!F3:F980,"PDQC")</f>
        <v>0</v>
      </c>
      <c r="AY185" s="267">
        <f>SUMIFS('2D_LOG'!AJ3:AJ980,'2D_LOG'!G3:G980,"NAME6",'2D_LOG'!F3:F980,"PDQC")</f>
        <v>0</v>
      </c>
      <c r="AZ185" s="267">
        <f>SUMIFS('2D_LOG'!AK3:AK980,'2D_LOG'!G3:G980,"NAME6",'2D_LOG'!F3:F980,"PDQC")</f>
        <v>0</v>
      </c>
      <c r="BA185" s="267">
        <f>SUMIFS('2D_LOG'!AL3:AL980,'2D_LOG'!G3:G980,"NAME6",'2D_LOG'!F3:F980,"PDQC")</f>
        <v>0</v>
      </c>
      <c r="BB185" s="267">
        <f>SUMIFS('2D_LOG'!AM3:AM980,'2D_LOG'!G3:G980,"NAME6",'2D_LOG'!F3:F980,"PDQC")</f>
        <v>0</v>
      </c>
      <c r="BC185" s="267">
        <f>SUMIFS('2D_LOG'!AN3:AN980,'2D_LOG'!G3:G980,"NAME6",'2D_LOG'!F3:F980,"PDQC")</f>
        <v>0</v>
      </c>
      <c r="BD185" s="267">
        <f>SUMIFS('2D_LOG'!AO3:AO980,'2D_LOG'!G3:G980,"NAME6",'2D_LOG'!F3:F980,"PDQC")</f>
        <v>0</v>
      </c>
      <c r="BE185" s="267">
        <f>SUMIFS('2D_LOG'!AP3:AP980,'2D_LOG'!G3:G980,"NAME6",'2D_LOG'!F3:F980,"PDQC")</f>
        <v>0</v>
      </c>
      <c r="BF185" s="267">
        <f>SUMIFS('2D_LOG'!AQ3:AQ980,'2D_LOG'!G3:G980,"NAME6",'2D_LOG'!F3:F980,"PDQC")</f>
        <v>0</v>
      </c>
      <c r="BG185" s="267">
        <f>SUMIFS('2D_LOG'!AR3:AR980,'2D_LOG'!G3:G980,"NAME6",'2D_LOG'!F3:F980,"PDQC")</f>
        <v>0</v>
      </c>
      <c r="BH185" s="267">
        <f>SUMIFS('2D_LOG'!AS3:AS980,'2D_LOG'!G3:G980,"NAME6",'2D_LOG'!F3:F980,"PDQC")</f>
        <v>0</v>
      </c>
      <c r="BI185" s="267">
        <f>SUMIFS('2D_LOG'!AT3:AT980,'2D_LOG'!G3:G980,"NAME6",'2D_LOG'!F3:F980,"PDQC")</f>
        <v>0</v>
      </c>
      <c r="BJ185" s="267">
        <f>SUMIFS('2D_LOG'!AU3:AU980,'2D_LOG'!G3:G980,"NAME6",'2D_LOG'!F3:F980,"PDQC")</f>
        <v>0</v>
      </c>
      <c r="BK185" s="267">
        <f>SUMIFS('2D_LOG'!AV3:AV980,'2D_LOG'!G3:G980,"NAME6",'2D_LOG'!F3:F980,"PDQC")</f>
        <v>0</v>
      </c>
      <c r="BL185" s="267">
        <f>SUMIFS('2D_LOG'!AW3:AW980,'2D_LOG'!G3:G980,"NAME6",'2D_LOG'!F3:F980,"PDQC")</f>
        <v>0</v>
      </c>
      <c r="BM185" s="267">
        <f>SUMIFS('2D_LOG'!AX3:AX980,'2D_LOG'!G3:G980,"NAME6",'2D_LOG'!F3:F980,"PDQC")</f>
        <v>0</v>
      </c>
      <c r="BN185" s="267">
        <f>SUMIFS('2D_LOG'!AY3:AY980,'2D_LOG'!G3:G980,"NAME6",'2D_LOG'!F3:F980,"PDQC")</f>
        <v>0</v>
      </c>
      <c r="BO185" s="267">
        <f>SUMIFS('2D_LOG'!AZ3:AZ980,'2D_LOG'!G3:G980,"NAME6",'2D_LOG'!F3:F980,"PDQC")</f>
        <v>0</v>
      </c>
      <c r="BP185" s="267">
        <f>SUMIFS('2D_LOG'!BA3:BA980,'2D_LOG'!G3:G980,"NAME6",'2D_LOG'!F3:F980,"PDQC")</f>
        <v>0</v>
      </c>
      <c r="BQ185" s="267">
        <f>SUMIFS('2D_LOG'!BB3:BB980,'2D_LOG'!G3:G980,"NAME6",'2D_LOG'!F3:F980,"PDQC")</f>
        <v>0</v>
      </c>
      <c r="BR185" s="267"/>
      <c r="BS185" s="267">
        <f>SUMIFS('2D_LOG'!BD113:BD980,'2D_LOG'!G113:G980,"NAME6",'2D_LOG'!F113:F980,"PDQC")</f>
        <v>0</v>
      </c>
      <c r="BT185" s="267">
        <f>SUMIFS('2D_LOG'!BE114:BE980,'2D_LOG'!G114:G980,"NAME6",'2D_LOG'!F114:F980,"PDQC")</f>
        <v>0</v>
      </c>
      <c r="BU185" s="267">
        <f>SUMIFS('2D_LOG'!BF114:BF980,'2D_LOG'!G114:G980,"NAME6",'2D_LOG'!F114:F980,"PDQC")</f>
        <v>0</v>
      </c>
      <c r="BV185" s="287">
        <f>'quality analyst analysis'!S14</f>
        <v>0</v>
      </c>
      <c r="BW185" s="287">
        <f>'quality analyst analysis'!T14</f>
        <v>0</v>
      </c>
      <c r="BX185" s="267">
        <f>'quality analyst analysis'!V14</f>
        <v>0</v>
      </c>
      <c r="BY185" s="267">
        <f>'quality analyst analysis'!X14</f>
        <v>0</v>
      </c>
      <c r="CI185" s="23"/>
    </row>
    <row r="186" spans="1:88" x14ac:dyDescent="0.2">
      <c r="K186" s="276"/>
      <c r="L186" s="267" t="s">
        <v>163</v>
      </c>
      <c r="M186" s="267" t="str">
        <f>'quality analyst analysis'!BS202</f>
        <v xml:space="preserve"> </v>
      </c>
      <c r="N186" s="267">
        <f>IF(M186="Not Achieved",20%,IF(M186="Achieved",30%,0))</f>
        <v>0</v>
      </c>
      <c r="O186" s="279">
        <f>IF(AND(N185=0,N186=0),"0"%,IF(AND(M186=" ",N185&gt;0),"30"%,IF(M186="Achieved","30"%,IF(M186="Not Achieved","20"%))))</f>
        <v>0</v>
      </c>
      <c r="P186" s="283" t="str">
        <f>IF('quality analyst analysis'!AU192='quality analyst analysis'!AV192,"Achieved",IF('quality analyst analysis'!AW192&lt;=20%,"Achieved",IF('quality analyst analysis'!AW192&gt;20%,"Not Achieved")))</f>
        <v>Achieved</v>
      </c>
      <c r="Q186" s="267" t="str">
        <f>IF('quality analyst analysis'!AS192=0,"Not Attempted"," ")</f>
        <v>Not Attempted</v>
      </c>
      <c r="R186" s="267" t="str">
        <f>IF('quality analyst analysis'!BG192='quality analyst analysis'!BH192,"Achieved",IF('quality analyst analysis'!BI192&lt;=20%,"Achieved",IF('quality analyst analysis'!BI192&gt;20%,"Not Achieved")))</f>
        <v>Achieved</v>
      </c>
      <c r="S186" s="284" t="str">
        <f>IF('quality analyst analysis'!BE192=0,"Not attempted"," ")</f>
        <v>Not attempted</v>
      </c>
      <c r="CI186" s="23"/>
    </row>
    <row r="187" spans="1:88" x14ac:dyDescent="0.2">
      <c r="K187" s="276"/>
      <c r="N187" s="267">
        <f>SUM(N184:N186)</f>
        <v>0.4</v>
      </c>
      <c r="O187" s="279">
        <f>SUM(O184:O186)</f>
        <v>0</v>
      </c>
      <c r="P187" s="283" t="str">
        <f>IF('quality analyst analysis'!AU193='quality analyst analysis'!AV193,"Achieved",IF('quality analyst analysis'!AW193&lt;=20%,"Achieved",IF('quality analyst analysis'!AW193&gt;20%,"Not Achieved")))</f>
        <v>Achieved</v>
      </c>
      <c r="Q187" s="267" t="str">
        <f>IF('quality analyst analysis'!AS193=0,"Not Attempted"," ")</f>
        <v>Not Attempted</v>
      </c>
      <c r="R187" s="267" t="str">
        <f>IF('quality analyst analysis'!BG193='quality analyst analysis'!BH193,"Achieved",IF('quality analyst analysis'!BI193&lt;=20%,"Achieved",IF('quality analyst analysis'!BI193&gt;20%,"Not Achieved")))</f>
        <v>Achieved</v>
      </c>
      <c r="S187" s="284" t="str">
        <f>IF('quality analyst analysis'!BE193=0,"Not attempted"," ")</f>
        <v>Not attempted</v>
      </c>
      <c r="CI187" s="23"/>
    </row>
    <row r="188" spans="1:88" x14ac:dyDescent="0.2">
      <c r="K188" s="276"/>
      <c r="O188" s="279"/>
      <c r="P188" s="283" t="str">
        <f>IF('quality analyst analysis'!AU194='quality analyst analysis'!AV194,"Achieved",IF('quality analyst analysis'!AW194&lt;=20%,"Achieved",IF('quality analyst analysis'!AW194&gt;20%,"Not Achieved")))</f>
        <v>Achieved</v>
      </c>
      <c r="Q188" s="267" t="str">
        <f>IF('quality analyst analysis'!AS194=0,"Not Attempted"," ")</f>
        <v>Not Attempted</v>
      </c>
      <c r="R188" s="267" t="str">
        <f>IF('quality analyst analysis'!BG194='quality analyst analysis'!BH194,"Achieved",IF('quality analyst analysis'!BI194&lt;=20%,"Achieved",IF('quality analyst analysis'!BI194&gt;20%,"Not Achieved")))</f>
        <v>Achieved</v>
      </c>
      <c r="S188" s="284" t="str">
        <f>IF('quality analyst analysis'!BE194=0,"Not attempted"," ")</f>
        <v>Not attempted</v>
      </c>
      <c r="CI188" s="23"/>
    </row>
    <row r="189" spans="1:88" x14ac:dyDescent="0.2">
      <c r="A189" s="481"/>
      <c r="B189" s="481"/>
      <c r="C189" s="481"/>
      <c r="D189" s="481"/>
      <c r="E189" s="481"/>
      <c r="F189" s="481"/>
      <c r="G189" s="481"/>
      <c r="H189" s="481"/>
      <c r="I189" s="481"/>
      <c r="K189" s="276"/>
      <c r="O189" s="279"/>
      <c r="P189" s="283" t="str">
        <f>IF('quality analyst analysis'!AU195='quality analyst analysis'!AV195,"Achieved",IF('quality analyst analysis'!AW195&lt;=20%,"Achieved",IF('quality analyst analysis'!AW195&gt;20%,"Not Achieved")))</f>
        <v>Achieved</v>
      </c>
      <c r="Q189" s="267" t="str">
        <f>IF('quality analyst analysis'!AS195=0,"Not Attempted"," ")</f>
        <v>Not Attempted</v>
      </c>
      <c r="R189" s="267" t="str">
        <f>IF('quality analyst analysis'!BG195='quality analyst analysis'!BH195,"Achieved",IF('quality analyst analysis'!BI195&lt;=20%,"Achieved",IF('quality analyst analysis'!BI195&gt;20%,"Not Achieved")))</f>
        <v>Achieved</v>
      </c>
      <c r="S189" s="284" t="str">
        <f>IF('quality analyst analysis'!BE195=0,"Not attempted"," ")</f>
        <v>Not attempted</v>
      </c>
      <c r="CI189" s="23"/>
    </row>
    <row r="190" spans="1:88" x14ac:dyDescent="0.2">
      <c r="A190" s="481"/>
      <c r="B190" s="481"/>
      <c r="C190" s="481"/>
      <c r="D190" s="481"/>
      <c r="E190" s="481"/>
      <c r="F190" s="481"/>
      <c r="G190" s="481"/>
      <c r="H190" s="481"/>
      <c r="I190" s="481"/>
      <c r="K190" s="276"/>
      <c r="O190" s="279"/>
      <c r="P190" s="283" t="str">
        <f>IF('quality analyst analysis'!AU196='quality analyst analysis'!AV196,"Achieved",IF('quality analyst analysis'!AW196&lt;=20%,"Achieved",IF('quality analyst analysis'!AW196&gt;20%,"Not Achieved")))</f>
        <v>Achieved</v>
      </c>
      <c r="Q190" s="267" t="str">
        <f>IF('quality analyst analysis'!AS196=0,"Not Attempted"," ")</f>
        <v>Not Attempted</v>
      </c>
      <c r="R190" s="267" t="str">
        <f>IF('quality analyst analysis'!BG196='quality analyst analysis'!BH196,"Achieved",IF('quality analyst analysis'!BI196&lt;=20%,"Achieved",IF('quality analyst analysis'!BI196&gt;20%,"Not Achieved")))</f>
        <v>Achieved</v>
      </c>
      <c r="S190" s="284" t="str">
        <f>IF('quality analyst analysis'!BE196=0,"Not attempted"," ")</f>
        <v>Not attempted</v>
      </c>
      <c r="CI190" s="23"/>
    </row>
    <row r="191" spans="1:88" x14ac:dyDescent="0.2">
      <c r="A191" s="481"/>
      <c r="B191" s="481"/>
      <c r="C191" s="481"/>
      <c r="D191" s="481"/>
      <c r="E191" s="481"/>
      <c r="F191" s="481"/>
      <c r="G191" s="481"/>
      <c r="H191" s="481"/>
      <c r="I191" s="481"/>
      <c r="K191" s="276"/>
      <c r="O191" s="279"/>
      <c r="P191" s="283" t="str">
        <f>IF('quality analyst analysis'!AU197='quality analyst analysis'!AV197,"Achieved",IF('quality analyst analysis'!AW197&lt;=20%,"Achieved",IF('quality analyst analysis'!AW197&gt;20%,"Not Achieved")))</f>
        <v>Achieved</v>
      </c>
      <c r="Q191" s="267" t="str">
        <f>IF('quality analyst analysis'!AS197=0,"Not Attempted"," ")</f>
        <v>Not Attempted</v>
      </c>
      <c r="R191" s="267" t="str">
        <f>IF('quality analyst analysis'!BG197='quality analyst analysis'!BH197,"Achieved",IF('quality analyst analysis'!BI197&lt;=20%,"Achieved",IF('quality analyst analysis'!BI197&gt;20%,"Not Achieved")))</f>
        <v>Achieved</v>
      </c>
      <c r="S191" s="284" t="str">
        <f>IF('quality analyst analysis'!BE197=0,"Not attempted"," ")</f>
        <v>Not attempted</v>
      </c>
      <c r="CI191" s="23"/>
    </row>
    <row r="192" spans="1:88" x14ac:dyDescent="0.2">
      <c r="A192" s="481"/>
      <c r="B192" s="481"/>
      <c r="C192" s="481"/>
      <c r="D192" s="481"/>
      <c r="E192" s="481"/>
      <c r="F192" s="481"/>
      <c r="G192" s="481"/>
      <c r="H192" s="481"/>
      <c r="I192" s="481"/>
      <c r="K192" s="276"/>
      <c r="O192" s="279"/>
      <c r="P192" s="283" t="str">
        <f>IF('quality analyst analysis'!AU198='quality analyst analysis'!AV198,"Achieved",IF('quality analyst analysis'!AW198&lt;=20%,"Achieved",IF('quality analyst analysis'!AW198&gt;20%,"Not Achieved")))</f>
        <v>Achieved</v>
      </c>
      <c r="Q192" s="267" t="str">
        <f>IF('quality analyst analysis'!AS198=0,"Not Attempted"," ")</f>
        <v>Not Attempted</v>
      </c>
      <c r="R192" s="267" t="str">
        <f>IF('quality analyst analysis'!BG198='quality analyst analysis'!BH198,"Achieved",IF('quality analyst analysis'!BI198&lt;=20%,"Achieved",IF('quality analyst analysis'!BI198&gt;20%,"Not Achieved")))</f>
        <v>Achieved</v>
      </c>
      <c r="S192" s="284" t="str">
        <f>IF('quality analyst analysis'!BE198=0,"Not attempted"," ")</f>
        <v>Not attempted</v>
      </c>
      <c r="CI192" s="23"/>
    </row>
    <row r="193" spans="11:87" x14ac:dyDescent="0.2">
      <c r="K193" s="276"/>
      <c r="O193" s="279"/>
      <c r="P193" s="283" t="str">
        <f>IF('quality analyst analysis'!AU199='quality analyst analysis'!AV199,"Achieved",IF('quality analyst analysis'!AW199&lt;=20%,"Achieved",IF('quality analyst analysis'!AW199&gt;20%,"Not Achieved")))</f>
        <v>Achieved</v>
      </c>
      <c r="Q193" s="267" t="str">
        <f>IF('quality analyst analysis'!AS199=0,"Not Attempted"," ")</f>
        <v>Not Attempted</v>
      </c>
      <c r="R193" s="267" t="str">
        <f>IF('quality analyst analysis'!BG199='quality analyst analysis'!BH199,"Achieved",IF('quality analyst analysis'!BI199&lt;=20%,"Achieved",IF('quality analyst analysis'!BI199&gt;20%,"Not Achieved")))</f>
        <v>Achieved</v>
      </c>
      <c r="S193" s="284" t="str">
        <f>IF('quality analyst analysis'!BE199=0,"Not attempted"," ")</f>
        <v>Not attempted</v>
      </c>
      <c r="CI193" s="23"/>
    </row>
    <row r="194" spans="11:87" x14ac:dyDescent="0.2">
      <c r="K194" s="276"/>
      <c r="O194" s="279"/>
      <c r="P194" s="283" t="str">
        <f>IF('quality analyst analysis'!AU200='quality analyst analysis'!AV200,"Achieved",IF('quality analyst analysis'!AW200&lt;=20%,"Achieved",IF('quality analyst analysis'!AW200&gt;20%,"Not Achieved")))</f>
        <v>Achieved</v>
      </c>
      <c r="Q194" s="267" t="str">
        <f>IF('quality analyst analysis'!AS200=0,"Not Attempted"," ")</f>
        <v>Not Attempted</v>
      </c>
      <c r="R194" s="267" t="str">
        <f>IF('quality analyst analysis'!BG200='quality analyst analysis'!BH200,"Achieved",IF('quality analyst analysis'!BI200&lt;=20%,"Achieved",IF('quality analyst analysis'!BI200&gt;20%,"Not Achieved")))</f>
        <v>Achieved</v>
      </c>
      <c r="S194" s="284" t="str">
        <f>IF('quality analyst analysis'!BE200=0,"Not attempted"," ")</f>
        <v>Not attempted</v>
      </c>
      <c r="CI194" s="23"/>
    </row>
    <row r="195" spans="11:87" ht="12" thickBot="1" x14ac:dyDescent="0.25">
      <c r="K195" s="277"/>
      <c r="L195" s="278"/>
      <c r="M195" s="278"/>
      <c r="N195" s="278"/>
      <c r="O195" s="303"/>
      <c r="P195" s="482" t="str">
        <f>IF('quality analyst analysis'!AU201='quality analyst analysis'!AV201,"Achieved",IF('quality analyst analysis'!AW201&lt;=20%,"Achieved",IF('quality analyst analysis'!AW201&gt;20%,"Not Achieved")))</f>
        <v>Achieved</v>
      </c>
      <c r="Q195" s="483" t="str">
        <f>IF('quality analyst analysis'!AS201=0,"Not Attempted"," ")</f>
        <v>Not Attempted</v>
      </c>
      <c r="R195" s="483" t="str">
        <f>IF('quality analyst analysis'!BG201='quality analyst analysis'!BH201,"Achieved",IF('quality analyst analysis'!BI201&lt;=20%,"Achieved",IF('quality analyst analysis'!BI201&gt;20%,"Not Achieved")))</f>
        <v>Achieved</v>
      </c>
      <c r="S195" s="285" t="str">
        <f>IF('quality analyst analysis'!BE201=0,"Not attempted"," ")</f>
        <v>Not attempted</v>
      </c>
      <c r="CI195" s="23"/>
    </row>
    <row r="196" spans="11:87" x14ac:dyDescent="0.2">
      <c r="O196" s="22"/>
      <c r="CI196" s="23"/>
    </row>
    <row r="197" spans="11:87" ht="12.75" x14ac:dyDescent="0.2">
      <c r="K197"/>
      <c r="L197"/>
      <c r="M197"/>
      <c r="N197"/>
      <c r="O197"/>
      <c r="P197"/>
      <c r="Q197"/>
      <c r="R197"/>
      <c r="S197"/>
      <c r="T197"/>
      <c r="U197" s="443"/>
      <c r="V197" s="444"/>
      <c r="W197" s="443"/>
      <c r="X197" s="445"/>
      <c r="Y197" s="445"/>
      <c r="Z197" s="445"/>
      <c r="AA197" s="445"/>
      <c r="AB197" s="445"/>
      <c r="AC197" s="445"/>
      <c r="AD197" s="445"/>
      <c r="AE197" s="445"/>
      <c r="AF197" s="445"/>
      <c r="AG197" s="445"/>
      <c r="AH197" s="445"/>
      <c r="AI197" s="445"/>
      <c r="AJ197" s="445"/>
      <c r="AK197" s="445"/>
      <c r="AL197" s="445"/>
      <c r="AM197" s="445"/>
      <c r="AN197" s="445"/>
      <c r="AO197" s="445"/>
      <c r="AP197" s="445"/>
      <c r="AQ197" s="445"/>
      <c r="AR197" s="445"/>
      <c r="AS197" s="445"/>
      <c r="AT197" s="445"/>
      <c r="AU197" s="446"/>
      <c r="AV197" s="446"/>
      <c r="AW197" s="446"/>
      <c r="AX197" s="446"/>
      <c r="AY197" s="446"/>
      <c r="AZ197" s="446"/>
      <c r="BA197" s="446"/>
      <c r="BB197" s="446"/>
      <c r="BC197" s="446"/>
      <c r="BD197" s="446"/>
      <c r="BE197" s="446"/>
      <c r="BF197" s="446"/>
      <c r="BG197" s="446"/>
      <c r="BH197" s="446"/>
      <c r="BI197" s="446"/>
      <c r="BJ197" s="446"/>
      <c r="BK197" s="446"/>
      <c r="BL197" s="446"/>
      <c r="BM197" s="446"/>
      <c r="BN197" s="446"/>
      <c r="BO197" s="446"/>
      <c r="BP197" s="446"/>
      <c r="BQ197" s="446"/>
      <c r="BR197" s="447"/>
      <c r="BS197" s="448"/>
      <c r="BT197" s="449"/>
      <c r="BU197" s="450"/>
      <c r="BV197" s="450"/>
      <c r="BW197" s="449"/>
      <c r="BX197" s="450"/>
      <c r="BY197" s="449"/>
      <c r="CI197" s="23"/>
    </row>
    <row r="198" spans="11:87" ht="12.75" x14ac:dyDescent="0.2">
      <c r="K198"/>
      <c r="L198"/>
      <c r="M198"/>
      <c r="N198"/>
      <c r="O198"/>
      <c r="P198"/>
      <c r="Q198"/>
      <c r="R198"/>
      <c r="S198"/>
      <c r="T198"/>
      <c r="BV198" s="23"/>
      <c r="BW198" s="23"/>
    </row>
    <row r="199" spans="11:87" ht="12.75" x14ac:dyDescent="0.2">
      <c r="K199"/>
      <c r="L199"/>
      <c r="M199"/>
      <c r="N199"/>
      <c r="O199"/>
      <c r="P199"/>
      <c r="Q199"/>
      <c r="R199"/>
      <c r="S199"/>
      <c r="T199"/>
      <c r="BV199" s="23"/>
      <c r="BW199" s="23"/>
    </row>
    <row r="200" spans="11:87" ht="12.75" x14ac:dyDescent="0.2">
      <c r="K200"/>
      <c r="L200"/>
      <c r="M200"/>
      <c r="N200"/>
      <c r="O200"/>
      <c r="P200"/>
      <c r="Q200"/>
      <c r="R200"/>
      <c r="S200"/>
      <c r="T200"/>
    </row>
    <row r="201" spans="11:87" ht="12.75" x14ac:dyDescent="0.2">
      <c r="K201"/>
      <c r="L201"/>
      <c r="M201"/>
      <c r="N201"/>
      <c r="O201"/>
      <c r="P201"/>
      <c r="Q201"/>
      <c r="R201"/>
      <c r="S201"/>
      <c r="T201"/>
    </row>
    <row r="202" spans="11:87" ht="12.75" x14ac:dyDescent="0.2">
      <c r="K202"/>
      <c r="L202"/>
      <c r="M202"/>
      <c r="N202"/>
      <c r="O202"/>
      <c r="P202"/>
      <c r="Q202"/>
      <c r="R202"/>
      <c r="S202"/>
      <c r="T202"/>
    </row>
    <row r="203" spans="11:87" ht="12.75" x14ac:dyDescent="0.2">
      <c r="K203"/>
      <c r="L203"/>
      <c r="M203"/>
      <c r="N203"/>
      <c r="O203"/>
      <c r="P203"/>
      <c r="Q203"/>
      <c r="R203"/>
      <c r="S203"/>
      <c r="T203"/>
    </row>
    <row r="204" spans="11:87" ht="12.75" x14ac:dyDescent="0.2">
      <c r="K204"/>
      <c r="L204"/>
      <c r="M204"/>
      <c r="N204"/>
      <c r="O204"/>
      <c r="P204"/>
      <c r="Q204"/>
      <c r="R204"/>
      <c r="S204"/>
      <c r="T204"/>
    </row>
    <row r="205" spans="11:87" ht="12.75" x14ac:dyDescent="0.2">
      <c r="K205"/>
      <c r="L205"/>
      <c r="M205"/>
      <c r="N205"/>
      <c r="O205"/>
      <c r="P205"/>
      <c r="Q205"/>
      <c r="R205"/>
      <c r="S205"/>
      <c r="T205"/>
    </row>
    <row r="207" spans="11:87" x14ac:dyDescent="0.2">
      <c r="O207" s="22"/>
    </row>
    <row r="208" spans="11:87" x14ac:dyDescent="0.2">
      <c r="O208" s="22"/>
    </row>
    <row r="209" spans="15:15" x14ac:dyDescent="0.2">
      <c r="O209" s="22"/>
    </row>
    <row r="210" spans="15:15" x14ac:dyDescent="0.2">
      <c r="O210" s="22"/>
    </row>
    <row r="211" spans="15:15" x14ac:dyDescent="0.2">
      <c r="O211" s="22"/>
    </row>
    <row r="212" spans="15:15" x14ac:dyDescent="0.2">
      <c r="O212" s="22"/>
    </row>
    <row r="213" spans="15:15" x14ac:dyDescent="0.2">
      <c r="O213" s="22"/>
    </row>
    <row r="214" spans="15:15" x14ac:dyDescent="0.2">
      <c r="O214" s="22"/>
    </row>
    <row r="215" spans="15:15" x14ac:dyDescent="0.2">
      <c r="O215" s="22"/>
    </row>
    <row r="216" spans="15:15" x14ac:dyDescent="0.2">
      <c r="O216" s="22"/>
    </row>
    <row r="217" spans="15:15" x14ac:dyDescent="0.2">
      <c r="O217" s="22"/>
    </row>
    <row r="218" spans="15:15" x14ac:dyDescent="0.2">
      <c r="O218" s="22"/>
    </row>
    <row r="219" spans="15:15" x14ac:dyDescent="0.2">
      <c r="O219" s="22"/>
    </row>
    <row r="220" spans="15:15" x14ac:dyDescent="0.2">
      <c r="O220" s="22"/>
    </row>
    <row r="221" spans="15:15" x14ac:dyDescent="0.2">
      <c r="O221" s="22"/>
    </row>
    <row r="222" spans="15:15" x14ac:dyDescent="0.2">
      <c r="O222" s="22"/>
    </row>
    <row r="223" spans="15:15" x14ac:dyDescent="0.2">
      <c r="O223" s="22"/>
    </row>
    <row r="224" spans="15:15" x14ac:dyDescent="0.2">
      <c r="O224" s="22"/>
    </row>
    <row r="225" spans="15:15" x14ac:dyDescent="0.2">
      <c r="O225" s="22"/>
    </row>
    <row r="226" spans="15:15" x14ac:dyDescent="0.2">
      <c r="O226" s="22"/>
    </row>
    <row r="227" spans="15:15" x14ac:dyDescent="0.2">
      <c r="O227" s="22"/>
    </row>
    <row r="228" spans="15:15" x14ac:dyDescent="0.2">
      <c r="O228" s="22"/>
    </row>
    <row r="229" spans="15:15" x14ac:dyDescent="0.2">
      <c r="O229" s="22"/>
    </row>
  </sheetData>
  <sheetProtection selectLockedCells="1" selectUnlockedCells="1"/>
  <protectedRanges>
    <protectedRange algorithmName="SHA-512" hashValue="VUOJP9z9n8Aa6nwXraCmPgl7D6BPKwkFgJXnwU5RGnWtudMX4gyDhxdnSj/32PhyzDQXqcl0xnWjIWARdXPVsw==" saltValue="Cot93KF3YyE2D33wzmXqMQ==" spinCount="100000" sqref="M4:AQ7" name="summary" securityDescriptor="O:WDG:WDD:(A;;CC;;;S-1-5-21-1266773814-187985212-1446904402-2501)(A;;CC;;;S-1-5-21-1266773814-187985212-1446904402-1848)(A;;CC;;;S-1-5-21-1266773814-187985212-1446904402-1613)(A;;CC;;;S-1-5-21-1266773814-187985212-1446904402-3176)(A;;CC;;;S-1-5-21-1266773814-187985212-1446904402-3089)"/>
  </protectedRanges>
  <dataConsolidate/>
  <customSheetViews>
    <customSheetView guid="{516D6115-3C3E-4D7C-84F1-3D40E0D412CA}">
      <selection activeCell="K23" sqref="K23"/>
      <pageMargins left="0.75" right="0.75" top="1" bottom="1" header="0.5" footer="0.5"/>
      <pageSetup paperSize="0" orientation="portrait" horizontalDpi="0" verticalDpi="0" copies="0"/>
      <headerFooter alignWithMargins="0"/>
    </customSheetView>
    <customSheetView guid="{3E767A2A-BB50-488D-8D9C-681A15302558}" topLeftCell="F1">
      <selection activeCell="K19" sqref="K19"/>
      <pageMargins left="0.75" right="0.75" top="1" bottom="1" header="0.5" footer="0.5"/>
      <pageSetup orientation="portrait" horizontalDpi="1200" verticalDpi="1200" r:id="rId1"/>
      <headerFooter alignWithMargins="0"/>
    </customSheetView>
  </customSheetViews>
  <mergeCells count="15">
    <mergeCell ref="M16:Q16"/>
    <mergeCell ref="R16:W16"/>
    <mergeCell ref="AL16:BA16"/>
    <mergeCell ref="X16:AK16"/>
    <mergeCell ref="M4:AQ4"/>
    <mergeCell ref="M5:M6"/>
    <mergeCell ref="N5:N6"/>
    <mergeCell ref="O5:O6"/>
    <mergeCell ref="P5:P6"/>
    <mergeCell ref="Q5:Q6"/>
    <mergeCell ref="R5:S5"/>
    <mergeCell ref="T5:W5"/>
    <mergeCell ref="X5:AE5"/>
    <mergeCell ref="AF5:AI5"/>
    <mergeCell ref="AJ5:AQ5"/>
  </mergeCells>
  <phoneticPr fontId="0" type="noConversion"/>
  <conditionalFormatting sqref="AE7">
    <cfRule type="cellIs" dxfId="279" priority="13" stopIfTrue="1" operator="equal">
      <formula>"NR"</formula>
    </cfRule>
    <cfRule type="cellIs" dxfId="278" priority="14" stopIfTrue="1" operator="equal">
      <formula>"To be Raised"</formula>
    </cfRule>
    <cfRule type="colorScale" priority="15">
      <colorScale>
        <cfvo type="percent" val="0"/>
        <cfvo type="max"/>
        <color rgb="FFFF0000"/>
        <color rgb="FFFFEF9C"/>
      </colorScale>
    </cfRule>
  </conditionalFormatting>
  <conditionalFormatting sqref="AE7:AF7 AQ7">
    <cfRule type="cellIs" dxfId="277" priority="11" stopIfTrue="1" operator="equal">
      <formula>"NR"</formula>
    </cfRule>
    <cfRule type="cellIs" priority="12" stopIfTrue="1" operator="equal">
      <formula>"NR"</formula>
    </cfRule>
  </conditionalFormatting>
  <conditionalFormatting sqref="AQ7">
    <cfRule type="cellIs" dxfId="276" priority="8" stopIfTrue="1" operator="equal">
      <formula>"NR"</formula>
    </cfRule>
    <cfRule type="cellIs" dxfId="275" priority="9" stopIfTrue="1" operator="equal">
      <formula>"To be Raised"</formula>
    </cfRule>
    <cfRule type="colorScale" priority="10">
      <colorScale>
        <cfvo type="percent" val="0"/>
        <cfvo type="max"/>
        <color rgb="FFFF0000"/>
        <color rgb="FFFFEF9C"/>
      </colorScale>
    </cfRule>
  </conditionalFormatting>
  <conditionalFormatting sqref="AD7">
    <cfRule type="cellIs" dxfId="274" priority="5" stopIfTrue="1" operator="equal">
      <formula>"NR"</formula>
    </cfRule>
    <cfRule type="cellIs" dxfId="273" priority="6" stopIfTrue="1" operator="equal">
      <formula>"To be Raised"</formula>
    </cfRule>
    <cfRule type="colorScale" priority="7">
      <colorScale>
        <cfvo type="percent" val="0"/>
        <cfvo type="max"/>
        <color rgb="FFFF0000"/>
        <color rgb="FFFFEF9C"/>
      </colorScale>
    </cfRule>
  </conditionalFormatting>
  <conditionalFormatting sqref="AP7">
    <cfRule type="cellIs" dxfId="272" priority="2" stopIfTrue="1" operator="equal">
      <formula>"NR"</formula>
    </cfRule>
    <cfRule type="cellIs" dxfId="271" priority="3" stopIfTrue="1" operator="equal">
      <formula>"To be Raised"</formula>
    </cfRule>
    <cfRule type="colorScale" priority="4">
      <colorScale>
        <cfvo type="percent" val="0"/>
        <cfvo type="max"/>
        <color rgb="FFFF0000"/>
        <color rgb="FFFFEF9C"/>
      </colorScale>
    </cfRule>
  </conditionalFormatting>
  <hyperlinks>
    <hyperlink ref="M22" r:id="rId2"/>
    <hyperlink ref="M24" r:id="rId3" display="\\iicpls01\qc\3D\Projects\2014\Job"/>
  </hyperlinks>
  <pageMargins left="0.75" right="0.75" top="1" bottom="1" header="0.5" footer="0.5"/>
  <pageSetup orientation="portrait" horizontalDpi="1200" verticalDpi="1200" r:id="rId4"/>
  <headerFooter alignWithMargins="0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R884"/>
  <sheetViews>
    <sheetView topLeftCell="T1" zoomScale="85" zoomScaleNormal="85" workbookViewId="0">
      <pane ySplit="12" topLeftCell="A82" activePane="bottomLeft" state="frozen"/>
      <selection pane="bottomLeft" activeCell="Z11" sqref="Z11:AJ11"/>
    </sheetView>
  </sheetViews>
  <sheetFormatPr defaultRowHeight="11.25" x14ac:dyDescent="0.2"/>
  <cols>
    <col min="1" max="1" width="7.140625" style="24" customWidth="1"/>
    <col min="2" max="2" width="6.140625" style="20" customWidth="1"/>
    <col min="3" max="3" width="32.28515625" style="11" customWidth="1"/>
    <col min="4" max="4" width="10.5703125" style="11" bestFit="1" customWidth="1"/>
    <col min="5" max="5" width="9.5703125" style="11" customWidth="1"/>
    <col min="6" max="6" width="16" style="11" bestFit="1" customWidth="1"/>
    <col min="7" max="7" width="15" style="18" customWidth="1"/>
    <col min="8" max="8" width="10.28515625" style="11" customWidth="1"/>
    <col min="9" max="9" width="13.42578125" style="23" customWidth="1"/>
    <col min="10" max="10" width="12.42578125" style="23" customWidth="1"/>
    <col min="11" max="11" width="15.42578125" style="11" customWidth="1"/>
    <col min="12" max="12" width="9" style="11" bestFit="1" customWidth="1"/>
    <col min="13" max="13" width="11.7109375" style="11" customWidth="1"/>
    <col min="14" max="14" width="13.28515625" style="18" customWidth="1"/>
    <col min="15" max="15" width="10.7109375" style="21" bestFit="1" customWidth="1"/>
    <col min="16" max="16" width="12.140625" style="18" customWidth="1"/>
    <col min="17" max="17" width="10.5703125" style="21" customWidth="1"/>
    <col min="18" max="18" width="12.42578125" style="11" bestFit="1" customWidth="1"/>
    <col min="19" max="19" width="14.5703125" style="21" customWidth="1"/>
    <col min="20" max="20" width="9.85546875" style="11" customWidth="1"/>
    <col min="21" max="21" width="8.5703125" style="22" customWidth="1"/>
    <col min="22" max="22" width="15" style="23" customWidth="1"/>
    <col min="23" max="23" width="10.85546875" style="23" customWidth="1"/>
    <col min="24" max="24" width="10.28515625" style="11" customWidth="1"/>
    <col min="25" max="25" width="19.7109375" style="11" customWidth="1"/>
    <col min="26" max="26" width="9" style="11" bestFit="1" customWidth="1"/>
    <col min="27" max="27" width="22.28515625" style="11" customWidth="1"/>
    <col min="28" max="28" width="13.28515625" style="11" bestFit="1" customWidth="1"/>
    <col min="29" max="29" width="8.85546875" style="11" bestFit="1" customWidth="1"/>
    <col min="30" max="30" width="9.7109375" style="11" bestFit="1" customWidth="1"/>
    <col min="31" max="31" width="7.7109375" style="11" bestFit="1" customWidth="1"/>
    <col min="32" max="32" width="10.5703125" style="11" bestFit="1" customWidth="1"/>
    <col min="33" max="33" width="14.5703125" style="11" bestFit="1" customWidth="1"/>
    <col min="34" max="34" width="10.28515625" style="21" bestFit="1" customWidth="1"/>
    <col min="35" max="35" width="6.85546875" style="11" bestFit="1" customWidth="1"/>
    <col min="36" max="36" width="13.7109375" style="21" bestFit="1" customWidth="1"/>
    <col min="37" max="37" width="12.5703125" style="11" bestFit="1" customWidth="1"/>
    <col min="38" max="38" width="12.42578125" style="21" bestFit="1" customWidth="1"/>
    <col min="39" max="39" width="9" style="11" bestFit="1" customWidth="1"/>
    <col min="40" max="40" width="10.28515625" style="22" bestFit="1" customWidth="1"/>
    <col min="41" max="41" width="10.28515625" style="23" bestFit="1" customWidth="1"/>
    <col min="42" max="42" width="11" style="23" bestFit="1" customWidth="1"/>
    <col min="43" max="43" width="11.7109375" style="23" bestFit="1" customWidth="1"/>
    <col min="44" max="44" width="9.140625" style="22"/>
    <col min="45" max="45" width="18.85546875" style="11" customWidth="1"/>
    <col min="46" max="16384" width="9.140625" style="11"/>
  </cols>
  <sheetData>
    <row r="1" spans="1:44" ht="12" thickBot="1" x14ac:dyDescent="0.25">
      <c r="A1" s="12"/>
      <c r="B1" s="12"/>
      <c r="C1" s="578" t="s">
        <v>69</v>
      </c>
      <c r="D1" s="578"/>
      <c r="E1" s="12"/>
      <c r="F1" s="12"/>
      <c r="G1" s="15">
        <f>COUNTA(C13:C735,)-(COUNTIF(H13:H735,#REF!))</f>
        <v>67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31"/>
      <c r="AI1" s="12"/>
      <c r="AJ1" s="31"/>
      <c r="AK1" s="12"/>
      <c r="AL1" s="31"/>
      <c r="AM1" s="12"/>
      <c r="AN1" s="12"/>
      <c r="AO1" s="12"/>
      <c r="AP1" s="12"/>
      <c r="AQ1" s="12"/>
    </row>
    <row r="2" spans="1:44" ht="13.5" thickBot="1" x14ac:dyDescent="0.25">
      <c r="A2" s="12"/>
      <c r="B2" s="12"/>
      <c r="C2" s="580" t="str">
        <f>HYPERLINK(E2,"PQC")</f>
        <v>PQC</v>
      </c>
      <c r="D2" s="581"/>
      <c r="E2" s="579" t="str">
        <f>CONCATENATE(Standards!M22,Standards!M27,Standards!M23)</f>
        <v>\\iicpls01\qc\2D\Projects\Job2913\Logs\PQC</v>
      </c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1"/>
      <c r="AI2" s="12"/>
      <c r="AJ2" s="31"/>
      <c r="AK2" s="12"/>
      <c r="AL2" s="31"/>
      <c r="AM2" s="12"/>
      <c r="AN2" s="12"/>
      <c r="AO2" s="12"/>
      <c r="AP2" s="12"/>
      <c r="AQ2" s="12"/>
    </row>
    <row r="3" spans="1:44" ht="13.5" thickBot="1" x14ac:dyDescent="0.25">
      <c r="A3" s="12"/>
      <c r="B3" s="12"/>
      <c r="C3" s="580" t="str">
        <f>HYPERLINK(E3,"PDQC")</f>
        <v>PDQC</v>
      </c>
      <c r="D3" s="581"/>
      <c r="E3" s="579" t="str">
        <f>CONCATENATE(Standards!M24,Standards!M27,Standards!M25)</f>
        <v>\\iicpls01\qc\2D\Projects\Job2913\Logs\PDQC</v>
      </c>
      <c r="F3" s="579"/>
      <c r="G3" s="579"/>
      <c r="H3" s="579"/>
      <c r="I3" s="579"/>
      <c r="J3" s="579"/>
      <c r="K3" s="579"/>
      <c r="L3" s="579"/>
      <c r="M3" s="579"/>
      <c r="N3" s="579"/>
      <c r="O3" s="579"/>
      <c r="P3" s="31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31"/>
      <c r="AI3" s="12"/>
      <c r="AJ3" s="31"/>
      <c r="AK3" s="12"/>
      <c r="AL3" s="31"/>
      <c r="AM3" s="12"/>
      <c r="AN3" s="12"/>
      <c r="AO3" s="12"/>
      <c r="AP3" s="12"/>
      <c r="AQ3" s="12"/>
    </row>
    <row r="4" spans="1:44" ht="13.5" thickBot="1" x14ac:dyDescent="0.25">
      <c r="A4" s="12"/>
      <c r="B4" s="12"/>
      <c r="C4" s="575" t="s">
        <v>75</v>
      </c>
      <c r="D4" s="575"/>
      <c r="E4" s="576"/>
      <c r="F4" s="577"/>
      <c r="G4" s="577"/>
      <c r="H4" s="577"/>
      <c r="I4" s="577"/>
      <c r="J4" s="577"/>
      <c r="K4" s="577"/>
      <c r="L4" s="577"/>
      <c r="M4" s="577"/>
      <c r="N4" s="577"/>
      <c r="O4" s="577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31"/>
      <c r="AI4" s="12"/>
      <c r="AJ4" s="31"/>
      <c r="AK4" s="12"/>
      <c r="AL4" s="31"/>
      <c r="AM4" s="12"/>
      <c r="AN4" s="12"/>
      <c r="AO4" s="130"/>
      <c r="AP4" s="12"/>
      <c r="AQ4" s="12"/>
    </row>
    <row r="5" spans="1:44" ht="17.25" customHeight="1" thickBot="1" x14ac:dyDescent="0.3">
      <c r="A5" s="12"/>
      <c r="B5" s="12"/>
      <c r="C5" s="559" t="s">
        <v>68</v>
      </c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0"/>
      <c r="P5" s="560"/>
      <c r="Q5" s="560"/>
      <c r="R5" s="560"/>
      <c r="S5" s="560"/>
      <c r="T5" s="560"/>
      <c r="U5" s="560"/>
      <c r="V5" s="560"/>
      <c r="W5" s="560"/>
      <c r="X5" s="560"/>
      <c r="Y5" s="560"/>
      <c r="Z5" s="560"/>
      <c r="AA5" s="560"/>
      <c r="AB5" s="560"/>
      <c r="AC5" s="560"/>
      <c r="AD5" s="560"/>
      <c r="AE5" s="561"/>
      <c r="AF5" s="167"/>
      <c r="AG5" s="167"/>
      <c r="AH5" s="31"/>
      <c r="AI5" s="12"/>
      <c r="AJ5" s="31"/>
      <c r="AK5" s="12"/>
      <c r="AL5" s="31"/>
      <c r="AM5" s="12"/>
      <c r="AN5" s="12"/>
      <c r="AO5" s="12"/>
      <c r="AP5" s="12"/>
      <c r="AQ5" s="12"/>
    </row>
    <row r="6" spans="1:44" s="199" customFormat="1" ht="14.25" customHeight="1" thickBot="1" x14ac:dyDescent="0.25">
      <c r="A6" s="17"/>
      <c r="B6" s="17"/>
      <c r="C6" s="562" t="s">
        <v>35</v>
      </c>
      <c r="D6" s="564" t="s">
        <v>66</v>
      </c>
      <c r="E6" s="562" t="s">
        <v>12</v>
      </c>
      <c r="F6" s="566" t="s">
        <v>81</v>
      </c>
      <c r="G6" s="566" t="s">
        <v>80</v>
      </c>
      <c r="H6" s="568" t="s">
        <v>49</v>
      </c>
      <c r="I6" s="569"/>
      <c r="J6" s="570" t="s">
        <v>50</v>
      </c>
      <c r="K6" s="570"/>
      <c r="L6" s="570"/>
      <c r="M6" s="570"/>
      <c r="N6" s="568" t="s">
        <v>51</v>
      </c>
      <c r="O6" s="571"/>
      <c r="P6" s="571"/>
      <c r="Q6" s="571"/>
      <c r="R6" s="571"/>
      <c r="S6" s="571"/>
      <c r="T6" s="569"/>
      <c r="U6" s="573" t="s">
        <v>89</v>
      </c>
      <c r="V6" s="573"/>
      <c r="W6" s="573"/>
      <c r="X6" s="573"/>
      <c r="Y6" s="574"/>
      <c r="Z6" s="572" t="s">
        <v>96</v>
      </c>
      <c r="AA6" s="573"/>
      <c r="AB6" s="573"/>
      <c r="AC6" s="573"/>
      <c r="AD6" s="573"/>
      <c r="AE6" s="574"/>
      <c r="AF6" s="167"/>
      <c r="AG6" s="167"/>
      <c r="AH6" s="70"/>
      <c r="AI6" s="17"/>
      <c r="AJ6" s="75"/>
      <c r="AK6" s="17"/>
      <c r="AL6" s="75"/>
      <c r="AM6" s="17"/>
      <c r="AN6" s="17"/>
      <c r="AO6" s="17"/>
      <c r="AP6" s="17"/>
      <c r="AQ6" s="17"/>
      <c r="AR6" s="198"/>
    </row>
    <row r="7" spans="1:44" s="199" customFormat="1" ht="27" customHeight="1" thickBot="1" x14ac:dyDescent="0.25">
      <c r="A7" s="17"/>
      <c r="B7" s="17"/>
      <c r="C7" s="563"/>
      <c r="D7" s="565"/>
      <c r="E7" s="563"/>
      <c r="F7" s="567"/>
      <c r="G7" s="567"/>
      <c r="H7" s="32" t="s">
        <v>52</v>
      </c>
      <c r="I7" s="33" t="s">
        <v>67</v>
      </c>
      <c r="J7" s="32" t="s">
        <v>53</v>
      </c>
      <c r="K7" s="34" t="s">
        <v>54</v>
      </c>
      <c r="L7" s="33" t="s">
        <v>67</v>
      </c>
      <c r="M7" s="34" t="s">
        <v>54</v>
      </c>
      <c r="N7" s="35" t="s">
        <v>55</v>
      </c>
      <c r="O7" s="36" t="s">
        <v>54</v>
      </c>
      <c r="P7" s="33" t="s">
        <v>56</v>
      </c>
      <c r="Q7" s="33" t="s">
        <v>24</v>
      </c>
      <c r="R7" s="34" t="s">
        <v>57</v>
      </c>
      <c r="S7" s="37" t="s">
        <v>58</v>
      </c>
      <c r="T7" s="33" t="s">
        <v>59</v>
      </c>
      <c r="U7" s="32" t="s">
        <v>53</v>
      </c>
      <c r="V7" s="34" t="s">
        <v>54</v>
      </c>
      <c r="W7" s="33" t="s">
        <v>67</v>
      </c>
      <c r="X7" s="34" t="s">
        <v>54</v>
      </c>
      <c r="Y7" s="37" t="s">
        <v>55</v>
      </c>
      <c r="Z7" s="34" t="s">
        <v>54</v>
      </c>
      <c r="AA7" s="33" t="s">
        <v>56</v>
      </c>
      <c r="AB7" s="33" t="s">
        <v>24</v>
      </c>
      <c r="AC7" s="34" t="s">
        <v>57</v>
      </c>
      <c r="AD7" s="33" t="s">
        <v>58</v>
      </c>
      <c r="AE7" s="33" t="s">
        <v>59</v>
      </c>
      <c r="AF7" s="71"/>
      <c r="AG7" s="17"/>
      <c r="AH7" s="75"/>
      <c r="AI7" s="17"/>
      <c r="AJ7" s="75"/>
      <c r="AK7" s="17"/>
      <c r="AL7" s="17"/>
      <c r="AM7" s="17"/>
      <c r="AN7" s="17"/>
      <c r="AO7" s="17"/>
      <c r="AP7" s="17"/>
      <c r="AQ7" s="25"/>
    </row>
    <row r="8" spans="1:44" s="199" customFormat="1" ht="20.25" customHeight="1" thickBot="1" x14ac:dyDescent="0.25">
      <c r="A8" s="17"/>
      <c r="B8" s="17"/>
      <c r="C8" s="38">
        <v>1</v>
      </c>
      <c r="D8" s="138">
        <v>43424</v>
      </c>
      <c r="E8" s="190">
        <f>Standards!M27</f>
        <v>2913</v>
      </c>
      <c r="F8" s="141">
        <v>1</v>
      </c>
      <c r="G8" s="41">
        <f>COUNTA($C$13:$C$883)</f>
        <v>66</v>
      </c>
      <c r="H8" s="42">
        <f>SUM($I$13:$I$883)</f>
        <v>633.82999999999993</v>
      </c>
      <c r="I8" s="41">
        <f>COUNTA($C$13:$C$1251)-(COUNTIF($H$13:$H$1251,"NR"))</f>
        <v>66</v>
      </c>
      <c r="J8" s="43">
        <f>SUMIFS($I$13:$I$1196,$L$13:$L$1196,"PQC",$U$13:$U$1196,100%)</f>
        <v>109.61000000000001</v>
      </c>
      <c r="K8" s="44">
        <f>$J$8/$H$8</f>
        <v>0.17293280532634939</v>
      </c>
      <c r="L8" s="41">
        <f>COUNTIFS($L$13:$L$1250,"PQC",$U$13:$U$1250,100%)</f>
        <v>10</v>
      </c>
      <c r="M8" s="45">
        <f>$L$8/$I$8</f>
        <v>0.15151515151515152</v>
      </c>
      <c r="N8" s="43" t="e">
        <f>SUMIFS($V$13:$V$1250,$L$13:$L$1250,"PQC",$U$13:$U$1250,100%)</f>
        <v>#NUM!</v>
      </c>
      <c r="O8" s="44" t="e">
        <f>$N$8/$J$8</f>
        <v>#NUM!</v>
      </c>
      <c r="P8" s="38">
        <f>COUNTIFS($L$13:$L$1250,"PQC",$U$13:$U$1250,100%,$T$13:$T$1250,"ACC")</f>
        <v>10</v>
      </c>
      <c r="Q8" s="38">
        <f>COUNTIFS($L$13:$L$1250,"PQC",$U$13:$U$1250,100%,$T$13:$T$1250,"Reject")</f>
        <v>0</v>
      </c>
      <c r="R8" s="44">
        <f>$Q$8/$L$8</f>
        <v>0</v>
      </c>
      <c r="S8" s="46" t="str">
        <f>IF($R$8&gt;=30%,"To be Raised","NR")</f>
        <v>NR</v>
      </c>
      <c r="T8" s="38" t="str">
        <f>IF($S$8="NR","NA","")</f>
        <v>NA</v>
      </c>
      <c r="U8" s="43">
        <f>SUMIFS($I$13:$I$1196,$L$13:$L$1196,"PDQC",$U$13:$U$1196,100%)</f>
        <v>0</v>
      </c>
      <c r="V8" s="44">
        <f>$U$8/$H$8</f>
        <v>0</v>
      </c>
      <c r="W8" s="41">
        <f>COUNTIFS($L$13:$L$1250,"PDQC",$U$13:$U$1250,100%)</f>
        <v>0</v>
      </c>
      <c r="X8" s="45">
        <f>$W$8/$I$8</f>
        <v>0</v>
      </c>
      <c r="Y8" s="48">
        <f>SUMIFS($V$13:$V$1250,$L$13:$L$1250,"PDQC",$U$13:$U$1250,100%)</f>
        <v>0</v>
      </c>
      <c r="Z8" s="44" t="e">
        <f>$Y$8/$U$8</f>
        <v>#DIV/0!</v>
      </c>
      <c r="AA8" s="38">
        <f>COUNTIFS($L$13:$L$1250,"PDQC",$U$13:$U$1250,100%,$T$13:$T$1250,"ACC")</f>
        <v>0</v>
      </c>
      <c r="AB8" s="38">
        <f>COUNTIFS($L$13:$L$1250,"PDQC",$U$13:$U$1250,100%,$T$13:$T$1250,"Reject")</f>
        <v>0</v>
      </c>
      <c r="AC8" s="44" t="e">
        <f>$AB$8/$W$8</f>
        <v>#DIV/0!</v>
      </c>
      <c r="AD8" s="47" t="e">
        <f>IF($AC$8&gt;=60%,"To be Raised","NR")</f>
        <v>#DIV/0!</v>
      </c>
      <c r="AE8" s="38" t="e">
        <f>IF($AD$8="NR","NA","")</f>
        <v>#DIV/0!</v>
      </c>
      <c r="AF8" s="72"/>
      <c r="AG8" s="17"/>
      <c r="AH8" s="75"/>
      <c r="AI8" s="17"/>
      <c r="AJ8" s="75"/>
      <c r="AK8" s="17"/>
      <c r="AL8" s="17"/>
      <c r="AM8" s="17"/>
      <c r="AN8" s="17"/>
      <c r="AO8" s="17"/>
      <c r="AP8" s="17"/>
      <c r="AQ8" s="25"/>
    </row>
    <row r="9" spans="1:44" s="27" customFormat="1" ht="12" thickBot="1" x14ac:dyDescent="0.25">
      <c r="G9" s="28"/>
      <c r="H9" s="28"/>
      <c r="J9" s="28"/>
      <c r="K9" s="29"/>
      <c r="N9" s="28"/>
      <c r="O9" s="29"/>
      <c r="V9" s="28"/>
      <c r="Z9" s="28"/>
      <c r="AA9" s="29"/>
      <c r="AH9" s="73"/>
      <c r="AJ9" s="76"/>
      <c r="AK9" s="30"/>
      <c r="AL9" s="76"/>
      <c r="AM9" s="30"/>
      <c r="AN9" s="30"/>
      <c r="AO9" s="30"/>
      <c r="AP9" s="184"/>
      <c r="AQ9" s="184"/>
      <c r="AR9" s="200"/>
    </row>
    <row r="10" spans="1:44" ht="15" thickBot="1" x14ac:dyDescent="0.25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74"/>
      <c r="AI10" s="69"/>
      <c r="AJ10" s="74"/>
      <c r="AK10" s="181"/>
      <c r="AL10" s="182"/>
      <c r="AM10" s="181"/>
      <c r="AN10" s="181"/>
      <c r="AO10" s="181"/>
      <c r="AP10" s="183"/>
      <c r="AQ10" s="183"/>
      <c r="AR10" s="11"/>
    </row>
    <row r="11" spans="1:44" ht="31.5" customHeight="1" thickBot="1" x14ac:dyDescent="0.25">
      <c r="A11" s="547" t="s">
        <v>74</v>
      </c>
      <c r="B11" s="548"/>
      <c r="C11" s="548"/>
      <c r="D11" s="548"/>
      <c r="E11" s="549"/>
      <c r="F11" s="550" t="s">
        <v>186</v>
      </c>
      <c r="G11" s="551"/>
      <c r="H11" s="551"/>
      <c r="I11" s="551"/>
      <c r="J11" s="551"/>
      <c r="K11" s="552"/>
      <c r="L11" s="556" t="s">
        <v>3</v>
      </c>
      <c r="M11" s="557"/>
      <c r="N11" s="557"/>
      <c r="O11" s="557"/>
      <c r="P11" s="557"/>
      <c r="Q11" s="557"/>
      <c r="R11" s="557"/>
      <c r="S11" s="557"/>
      <c r="T11" s="557"/>
      <c r="U11" s="557"/>
      <c r="V11" s="557"/>
      <c r="W11" s="557"/>
      <c r="X11" s="557"/>
      <c r="Y11" s="558"/>
      <c r="Z11" s="553" t="s">
        <v>34</v>
      </c>
      <c r="AA11" s="554"/>
      <c r="AB11" s="554"/>
      <c r="AC11" s="554"/>
      <c r="AD11" s="554"/>
      <c r="AE11" s="554"/>
      <c r="AF11" s="554"/>
      <c r="AG11" s="554"/>
      <c r="AH11" s="554"/>
      <c r="AI11" s="554"/>
      <c r="AJ11" s="555"/>
      <c r="AK11" s="553" t="s">
        <v>154</v>
      </c>
      <c r="AL11" s="554"/>
      <c r="AM11" s="554"/>
      <c r="AN11" s="554"/>
      <c r="AO11" s="554"/>
      <c r="AP11" s="554"/>
      <c r="AQ11" s="555"/>
      <c r="AR11" s="11"/>
    </row>
    <row r="12" spans="1:44" ht="29.25" thickBot="1" x14ac:dyDescent="0.25">
      <c r="A12" s="156" t="s">
        <v>35</v>
      </c>
      <c r="B12" s="156" t="s">
        <v>2</v>
      </c>
      <c r="C12" s="156" t="s">
        <v>70</v>
      </c>
      <c r="D12" s="157" t="s">
        <v>71</v>
      </c>
      <c r="E12" s="157" t="s">
        <v>72</v>
      </c>
      <c r="F12" s="156" t="s">
        <v>64</v>
      </c>
      <c r="G12" s="156" t="s">
        <v>65</v>
      </c>
      <c r="H12" s="156" t="s">
        <v>60</v>
      </c>
      <c r="I12" s="165" t="s">
        <v>111</v>
      </c>
      <c r="J12" s="165" t="s">
        <v>95</v>
      </c>
      <c r="K12" s="165" t="s">
        <v>158</v>
      </c>
      <c r="L12" s="19" t="s">
        <v>36</v>
      </c>
      <c r="M12" s="156" t="s">
        <v>10</v>
      </c>
      <c r="N12" s="158" t="s">
        <v>37</v>
      </c>
      <c r="O12" s="159" t="s">
        <v>38</v>
      </c>
      <c r="P12" s="160" t="s">
        <v>39</v>
      </c>
      <c r="Q12" s="159" t="s">
        <v>40</v>
      </c>
      <c r="R12" s="159" t="s">
        <v>79</v>
      </c>
      <c r="S12" s="161" t="s">
        <v>93</v>
      </c>
      <c r="T12" s="162" t="s">
        <v>1</v>
      </c>
      <c r="U12" s="163" t="s">
        <v>54</v>
      </c>
      <c r="V12" s="164" t="s">
        <v>73</v>
      </c>
      <c r="W12" s="19" t="s">
        <v>41</v>
      </c>
      <c r="X12" s="165" t="s">
        <v>144</v>
      </c>
      <c r="Y12" s="19" t="s">
        <v>0</v>
      </c>
      <c r="Z12" s="19" t="s">
        <v>36</v>
      </c>
      <c r="AA12" s="156" t="s">
        <v>10</v>
      </c>
      <c r="AB12" s="158" t="s">
        <v>37</v>
      </c>
      <c r="AC12" s="170" t="s">
        <v>38</v>
      </c>
      <c r="AD12" s="160" t="s">
        <v>39</v>
      </c>
      <c r="AE12" s="170" t="s">
        <v>40</v>
      </c>
      <c r="AF12" s="159" t="s">
        <v>79</v>
      </c>
      <c r="AG12" s="171" t="s">
        <v>93</v>
      </c>
      <c r="AH12" s="162" t="s">
        <v>1</v>
      </c>
      <c r="AI12" s="163" t="s">
        <v>54</v>
      </c>
      <c r="AJ12" s="164" t="s">
        <v>73</v>
      </c>
      <c r="AK12" s="165" t="s">
        <v>100</v>
      </c>
      <c r="AL12" s="165" t="s">
        <v>95</v>
      </c>
      <c r="AM12" s="165" t="s">
        <v>94</v>
      </c>
      <c r="AN12" s="166" t="s">
        <v>42</v>
      </c>
      <c r="AO12" s="174" t="s">
        <v>153</v>
      </c>
      <c r="AP12" s="180" t="s">
        <v>155</v>
      </c>
      <c r="AQ12" s="180" t="s">
        <v>0</v>
      </c>
      <c r="AR12" s="11"/>
    </row>
    <row r="13" spans="1:44" s="150" customFormat="1" ht="12.75" x14ac:dyDescent="0.2">
      <c r="A13" s="375">
        <v>1</v>
      </c>
      <c r="B13" s="376">
        <v>2913</v>
      </c>
      <c r="C13" s="377" t="s">
        <v>284</v>
      </c>
      <c r="D13" s="195" t="s">
        <v>332</v>
      </c>
      <c r="E13" s="195">
        <v>1</v>
      </c>
      <c r="F13" s="378" t="s">
        <v>317</v>
      </c>
      <c r="G13" s="379">
        <v>43400</v>
      </c>
      <c r="H13" s="380" t="s">
        <v>21</v>
      </c>
      <c r="I13" s="378">
        <v>5.28</v>
      </c>
      <c r="J13" s="381">
        <v>3.8</v>
      </c>
      <c r="K13" s="382" t="s">
        <v>343</v>
      </c>
      <c r="L13" s="217" t="s">
        <v>4</v>
      </c>
      <c r="M13" s="495" t="s">
        <v>281</v>
      </c>
      <c r="N13" s="298">
        <v>43402</v>
      </c>
      <c r="O13" s="299">
        <v>0.42569444444444443</v>
      </c>
      <c r="P13" s="298">
        <v>43402</v>
      </c>
      <c r="Q13" s="299">
        <v>0.47638888888888892</v>
      </c>
      <c r="R13" s="215"/>
      <c r="S13" s="218"/>
      <c r="T13" s="296" t="s">
        <v>16</v>
      </c>
      <c r="U13" s="220">
        <v>1</v>
      </c>
      <c r="V13" s="168">
        <f t="shared" ref="V13:V76" si="0">(24*(DAY((Q13-O13)-S13)))+HOUR((Q13-O13)-S13)+(MINUTE((Q13-O13)-S13)/60)</f>
        <v>1.2166666666666668</v>
      </c>
      <c r="W13" s="169">
        <f t="shared" ref="W13:W76" si="1">J13*0.3</f>
        <v>1.1399999999999999</v>
      </c>
      <c r="X13" s="221">
        <f>'2D_LOG'!BD3</f>
        <v>25</v>
      </c>
      <c r="Y13" s="221"/>
      <c r="Z13" s="221"/>
      <c r="AA13" s="221"/>
      <c r="AB13" s="222"/>
      <c r="AC13" s="218"/>
      <c r="AD13" s="222"/>
      <c r="AE13" s="218"/>
      <c r="AF13" s="221"/>
      <c r="AG13" s="218"/>
      <c r="AH13" s="221"/>
      <c r="AI13" s="223"/>
      <c r="AJ13" s="224">
        <f t="shared" ref="AJ13:AJ76" si="2">(24*(DAY(($AE13-$AC13)-$AG13))+HOUR(($AE13-$AC13)-$AG13)+(MINUTE(($AE13-$AC13)-$AG13)/60))</f>
        <v>0</v>
      </c>
      <c r="AK13" s="225">
        <f t="shared" ref="AK13" si="3">V13+AJ13</f>
        <v>1.2166666666666668</v>
      </c>
      <c r="AL13" s="226">
        <f t="shared" ref="AL13" si="4">W13</f>
        <v>1.1399999999999999</v>
      </c>
      <c r="AM13" s="227">
        <f t="shared" ref="AM13" si="5">AL13-AK13</f>
        <v>-7.6666666666666883E-2</v>
      </c>
      <c r="AN13" s="228">
        <f t="shared" ref="AN13" si="6">AM13</f>
        <v>-7.6666666666666883E-2</v>
      </c>
      <c r="AO13" s="206"/>
      <c r="AP13" s="207"/>
      <c r="AQ13" s="206"/>
    </row>
    <row r="14" spans="1:44" s="150" customFormat="1" ht="12.75" x14ac:dyDescent="0.2">
      <c r="A14" s="383">
        <v>2</v>
      </c>
      <c r="B14" s="376">
        <v>2913</v>
      </c>
      <c r="C14" s="384" t="s">
        <v>285</v>
      </c>
      <c r="D14" s="195" t="s">
        <v>332</v>
      </c>
      <c r="E14" s="195">
        <v>1</v>
      </c>
      <c r="F14" s="378" t="s">
        <v>318</v>
      </c>
      <c r="G14" s="386">
        <v>43403</v>
      </c>
      <c r="H14" s="387" t="s">
        <v>21</v>
      </c>
      <c r="I14" s="385">
        <v>5.81</v>
      </c>
      <c r="J14" s="381">
        <v>4.8</v>
      </c>
      <c r="K14" s="382" t="s">
        <v>343</v>
      </c>
      <c r="L14" s="217"/>
      <c r="M14" s="496"/>
      <c r="N14" s="298"/>
      <c r="O14" s="299"/>
      <c r="P14" s="298"/>
      <c r="Q14" s="299"/>
      <c r="R14" s="235"/>
      <c r="S14" s="236"/>
      <c r="T14" s="296"/>
      <c r="U14" s="220"/>
      <c r="V14" s="168">
        <f t="shared" si="0"/>
        <v>0</v>
      </c>
      <c r="W14" s="169">
        <f t="shared" si="1"/>
        <v>1.44</v>
      </c>
      <c r="X14" s="221">
        <f>'2D_LOG'!BD4</f>
        <v>0</v>
      </c>
      <c r="Y14" s="237"/>
      <c r="Z14" s="237"/>
      <c r="AA14" s="237"/>
      <c r="AB14" s="238"/>
      <c r="AC14" s="236"/>
      <c r="AD14" s="238"/>
      <c r="AE14" s="236"/>
      <c r="AF14" s="239"/>
      <c r="AG14" s="236"/>
      <c r="AH14" s="237"/>
      <c r="AI14" s="240"/>
      <c r="AJ14" s="224">
        <f t="shared" si="2"/>
        <v>0</v>
      </c>
      <c r="AK14" s="225">
        <f t="shared" ref="AK14:AK77" si="7">V14+AJ14</f>
        <v>0</v>
      </c>
      <c r="AL14" s="226">
        <f t="shared" ref="AL14:AL77" si="8">W14</f>
        <v>1.44</v>
      </c>
      <c r="AM14" s="227">
        <f t="shared" ref="AM14:AM77" si="9">AL14-AK14</f>
        <v>1.44</v>
      </c>
      <c r="AN14" s="228">
        <f t="shared" ref="AN14:AN77" si="10">AM14</f>
        <v>1.44</v>
      </c>
      <c r="AO14" s="206"/>
      <c r="AP14" s="207"/>
      <c r="AQ14" s="206"/>
    </row>
    <row r="15" spans="1:44" s="150" customFormat="1" ht="12.75" x14ac:dyDescent="0.2">
      <c r="A15" s="375">
        <v>3</v>
      </c>
      <c r="B15" s="376">
        <v>2913</v>
      </c>
      <c r="C15" s="384" t="s">
        <v>286</v>
      </c>
      <c r="D15" s="195" t="s">
        <v>332</v>
      </c>
      <c r="E15" s="195">
        <v>1</v>
      </c>
      <c r="F15" s="378" t="s">
        <v>319</v>
      </c>
      <c r="G15" s="386">
        <v>43402</v>
      </c>
      <c r="H15" s="387" t="s">
        <v>21</v>
      </c>
      <c r="I15" s="385">
        <v>3.16</v>
      </c>
      <c r="J15" s="381">
        <v>2.8</v>
      </c>
      <c r="K15" s="382" t="s">
        <v>343</v>
      </c>
      <c r="L15" s="217"/>
      <c r="M15" s="496"/>
      <c r="N15" s="298"/>
      <c r="O15" s="299"/>
      <c r="P15" s="298"/>
      <c r="Q15" s="299"/>
      <c r="R15" s="473"/>
      <c r="S15" s="236"/>
      <c r="T15" s="296"/>
      <c r="U15" s="220"/>
      <c r="V15" s="168">
        <f t="shared" si="0"/>
        <v>0</v>
      </c>
      <c r="W15" s="169">
        <f t="shared" si="1"/>
        <v>0.84</v>
      </c>
      <c r="X15" s="221">
        <f>'2D_LOG'!BD5</f>
        <v>0</v>
      </c>
      <c r="Y15" s="237"/>
      <c r="Z15" s="237"/>
      <c r="AA15" s="237"/>
      <c r="AB15" s="238"/>
      <c r="AC15" s="236"/>
      <c r="AD15" s="238"/>
      <c r="AE15" s="236"/>
      <c r="AF15" s="239"/>
      <c r="AG15" s="236"/>
      <c r="AH15" s="237"/>
      <c r="AI15" s="240"/>
      <c r="AJ15" s="224">
        <f t="shared" si="2"/>
        <v>0</v>
      </c>
      <c r="AK15" s="225">
        <f t="shared" si="7"/>
        <v>0</v>
      </c>
      <c r="AL15" s="226">
        <f t="shared" si="8"/>
        <v>0.84</v>
      </c>
      <c r="AM15" s="227">
        <f t="shared" si="9"/>
        <v>0.84</v>
      </c>
      <c r="AN15" s="228">
        <f t="shared" si="10"/>
        <v>0.84</v>
      </c>
      <c r="AO15" s="206"/>
      <c r="AP15" s="207"/>
      <c r="AQ15" s="206"/>
    </row>
    <row r="16" spans="1:44" s="150" customFormat="1" ht="12.75" x14ac:dyDescent="0.2">
      <c r="A16" s="375">
        <v>4</v>
      </c>
      <c r="B16" s="376">
        <v>2913</v>
      </c>
      <c r="C16" s="384" t="s">
        <v>287</v>
      </c>
      <c r="D16" s="195" t="s">
        <v>332</v>
      </c>
      <c r="E16" s="195">
        <v>1</v>
      </c>
      <c r="F16" s="378" t="s">
        <v>319</v>
      </c>
      <c r="G16" s="386">
        <v>43405</v>
      </c>
      <c r="H16" s="387" t="s">
        <v>21</v>
      </c>
      <c r="I16" s="385">
        <v>9.66</v>
      </c>
      <c r="J16" s="388">
        <v>9.4</v>
      </c>
      <c r="K16" s="382" t="s">
        <v>343</v>
      </c>
      <c r="L16" s="217"/>
      <c r="M16" s="493"/>
      <c r="N16" s="298"/>
      <c r="O16" s="299"/>
      <c r="P16" s="298"/>
      <c r="Q16" s="299"/>
      <c r="R16" s="235"/>
      <c r="S16" s="236"/>
      <c r="T16" s="296"/>
      <c r="U16" s="220"/>
      <c r="V16" s="168">
        <f t="shared" si="0"/>
        <v>0</v>
      </c>
      <c r="W16" s="169">
        <f t="shared" si="1"/>
        <v>2.82</v>
      </c>
      <c r="X16" s="221">
        <f>'2D_LOG'!BD6</f>
        <v>0</v>
      </c>
      <c r="Y16" s="237"/>
      <c r="Z16" s="237"/>
      <c r="AA16" s="237"/>
      <c r="AB16" s="238"/>
      <c r="AC16" s="236"/>
      <c r="AD16" s="238"/>
      <c r="AE16" s="236"/>
      <c r="AF16" s="239"/>
      <c r="AG16" s="236"/>
      <c r="AH16" s="237"/>
      <c r="AI16" s="240"/>
      <c r="AJ16" s="224">
        <f t="shared" si="2"/>
        <v>0</v>
      </c>
      <c r="AK16" s="225">
        <f t="shared" si="7"/>
        <v>0</v>
      </c>
      <c r="AL16" s="226">
        <f t="shared" si="8"/>
        <v>2.82</v>
      </c>
      <c r="AM16" s="227">
        <f t="shared" si="9"/>
        <v>2.82</v>
      </c>
      <c r="AN16" s="228">
        <f t="shared" si="10"/>
        <v>2.82</v>
      </c>
      <c r="AO16" s="206"/>
      <c r="AP16" s="207"/>
      <c r="AQ16" s="206"/>
    </row>
    <row r="17" spans="1:43" s="150" customFormat="1" ht="12.75" x14ac:dyDescent="0.2">
      <c r="A17" s="383">
        <v>5</v>
      </c>
      <c r="B17" s="376">
        <v>2913</v>
      </c>
      <c r="C17" s="384" t="s">
        <v>288</v>
      </c>
      <c r="D17" s="195" t="s">
        <v>332</v>
      </c>
      <c r="E17" s="195">
        <v>1</v>
      </c>
      <c r="F17" s="378" t="s">
        <v>320</v>
      </c>
      <c r="G17" s="386">
        <v>43405</v>
      </c>
      <c r="H17" s="387" t="s">
        <v>21</v>
      </c>
      <c r="I17" s="385">
        <v>11.32</v>
      </c>
      <c r="J17" s="388">
        <v>10</v>
      </c>
      <c r="K17" s="382" t="s">
        <v>343</v>
      </c>
      <c r="L17" s="217"/>
      <c r="M17" s="495"/>
      <c r="N17" s="298"/>
      <c r="O17" s="299"/>
      <c r="P17" s="298"/>
      <c r="Q17" s="299"/>
      <c r="R17" s="237"/>
      <c r="S17" s="236"/>
      <c r="T17" s="296"/>
      <c r="U17" s="220"/>
      <c r="V17" s="168">
        <f t="shared" si="0"/>
        <v>0</v>
      </c>
      <c r="W17" s="169">
        <f t="shared" si="1"/>
        <v>3</v>
      </c>
      <c r="X17" s="221">
        <f>'2D_LOG'!BD7</f>
        <v>0</v>
      </c>
      <c r="Y17" s="237"/>
      <c r="Z17" s="237"/>
      <c r="AA17" s="237"/>
      <c r="AB17" s="242"/>
      <c r="AC17" s="236"/>
      <c r="AD17" s="242"/>
      <c r="AE17" s="236"/>
      <c r="AF17" s="237"/>
      <c r="AG17" s="236"/>
      <c r="AH17" s="237"/>
      <c r="AI17" s="240"/>
      <c r="AJ17" s="224">
        <f t="shared" si="2"/>
        <v>0</v>
      </c>
      <c r="AK17" s="225">
        <f t="shared" si="7"/>
        <v>0</v>
      </c>
      <c r="AL17" s="226">
        <f t="shared" si="8"/>
        <v>3</v>
      </c>
      <c r="AM17" s="227">
        <f t="shared" si="9"/>
        <v>3</v>
      </c>
      <c r="AN17" s="228">
        <f t="shared" si="10"/>
        <v>3</v>
      </c>
      <c r="AO17" s="206"/>
      <c r="AP17" s="207"/>
      <c r="AQ17" s="206"/>
    </row>
    <row r="18" spans="1:43" s="150" customFormat="1" ht="12.75" x14ac:dyDescent="0.2">
      <c r="A18" s="375">
        <v>6</v>
      </c>
      <c r="B18" s="376">
        <v>2913</v>
      </c>
      <c r="C18" s="384" t="s">
        <v>289</v>
      </c>
      <c r="D18" s="195" t="s">
        <v>332</v>
      </c>
      <c r="E18" s="195">
        <v>1</v>
      </c>
      <c r="F18" s="378" t="s">
        <v>321</v>
      </c>
      <c r="G18" s="386">
        <v>43406</v>
      </c>
      <c r="H18" s="387" t="s">
        <v>21</v>
      </c>
      <c r="I18" s="385">
        <v>12</v>
      </c>
      <c r="J18" s="388">
        <v>8.6</v>
      </c>
      <c r="K18" s="382" t="s">
        <v>343</v>
      </c>
      <c r="L18" s="217"/>
      <c r="M18" s="496"/>
      <c r="N18" s="298"/>
      <c r="O18" s="299"/>
      <c r="P18" s="298"/>
      <c r="Q18" s="299"/>
      <c r="R18" s="235"/>
      <c r="S18" s="236"/>
      <c r="T18" s="296"/>
      <c r="U18" s="220"/>
      <c r="V18" s="168">
        <f t="shared" si="0"/>
        <v>0</v>
      </c>
      <c r="W18" s="169">
        <f t="shared" si="1"/>
        <v>2.5799999999999996</v>
      </c>
      <c r="X18" s="221">
        <f>'2D_LOG'!BD8</f>
        <v>0</v>
      </c>
      <c r="Y18" s="237"/>
      <c r="Z18" s="237"/>
      <c r="AA18" s="237"/>
      <c r="AB18" s="242"/>
      <c r="AC18" s="236"/>
      <c r="AD18" s="242"/>
      <c r="AE18" s="236"/>
      <c r="AF18" s="237"/>
      <c r="AG18" s="236"/>
      <c r="AH18" s="237"/>
      <c r="AI18" s="240"/>
      <c r="AJ18" s="224">
        <f t="shared" si="2"/>
        <v>0</v>
      </c>
      <c r="AK18" s="225">
        <f t="shared" si="7"/>
        <v>0</v>
      </c>
      <c r="AL18" s="226">
        <f t="shared" si="8"/>
        <v>2.5799999999999996</v>
      </c>
      <c r="AM18" s="227">
        <f t="shared" si="9"/>
        <v>2.5799999999999996</v>
      </c>
      <c r="AN18" s="228">
        <f t="shared" si="10"/>
        <v>2.5799999999999996</v>
      </c>
      <c r="AO18" s="206"/>
      <c r="AP18" s="207"/>
      <c r="AQ18" s="206"/>
    </row>
    <row r="19" spans="1:43" s="150" customFormat="1" ht="12.75" x14ac:dyDescent="0.2">
      <c r="A19" s="375">
        <v>7</v>
      </c>
      <c r="B19" s="376">
        <v>2913</v>
      </c>
      <c r="C19" s="384" t="s">
        <v>290</v>
      </c>
      <c r="D19" s="195" t="s">
        <v>332</v>
      </c>
      <c r="E19" s="195">
        <v>1</v>
      </c>
      <c r="F19" s="378" t="s">
        <v>322</v>
      </c>
      <c r="G19" s="386">
        <v>43404</v>
      </c>
      <c r="H19" s="387" t="s">
        <v>21</v>
      </c>
      <c r="I19" s="385">
        <v>10.85</v>
      </c>
      <c r="J19" s="388">
        <v>7.1</v>
      </c>
      <c r="K19" s="382" t="s">
        <v>343</v>
      </c>
      <c r="L19" s="217"/>
      <c r="M19" s="496"/>
      <c r="N19" s="298"/>
      <c r="O19" s="299"/>
      <c r="P19" s="298"/>
      <c r="Q19" s="299"/>
      <c r="R19" s="235"/>
      <c r="S19" s="236"/>
      <c r="T19" s="296"/>
      <c r="U19" s="220"/>
      <c r="V19" s="168">
        <f t="shared" si="0"/>
        <v>0</v>
      </c>
      <c r="W19" s="169">
        <f t="shared" si="1"/>
        <v>2.13</v>
      </c>
      <c r="X19" s="221">
        <f>'2D_LOG'!BD9</f>
        <v>0</v>
      </c>
      <c r="Y19" s="237"/>
      <c r="Z19" s="237"/>
      <c r="AA19" s="237"/>
      <c r="AB19" s="238"/>
      <c r="AC19" s="236"/>
      <c r="AD19" s="238"/>
      <c r="AE19" s="236"/>
      <c r="AF19" s="239"/>
      <c r="AG19" s="236"/>
      <c r="AH19" s="237"/>
      <c r="AI19" s="240"/>
      <c r="AJ19" s="224">
        <f t="shared" si="2"/>
        <v>0</v>
      </c>
      <c r="AK19" s="225">
        <f t="shared" si="7"/>
        <v>0</v>
      </c>
      <c r="AL19" s="226">
        <f t="shared" si="8"/>
        <v>2.13</v>
      </c>
      <c r="AM19" s="227">
        <f t="shared" si="9"/>
        <v>2.13</v>
      </c>
      <c r="AN19" s="228">
        <f t="shared" si="10"/>
        <v>2.13</v>
      </c>
      <c r="AO19" s="206"/>
      <c r="AP19" s="207"/>
      <c r="AQ19" s="206"/>
    </row>
    <row r="20" spans="1:43" s="150" customFormat="1" ht="12.75" x14ac:dyDescent="0.2">
      <c r="A20" s="383">
        <v>8</v>
      </c>
      <c r="B20" s="376">
        <v>2913</v>
      </c>
      <c r="C20" s="384" t="s">
        <v>291</v>
      </c>
      <c r="D20" s="195" t="s">
        <v>332</v>
      </c>
      <c r="E20" s="195">
        <v>1</v>
      </c>
      <c r="F20" s="378" t="s">
        <v>323</v>
      </c>
      <c r="G20" s="386">
        <v>43407</v>
      </c>
      <c r="H20" s="387" t="s">
        <v>21</v>
      </c>
      <c r="I20" s="385">
        <v>20.71</v>
      </c>
      <c r="J20" s="388">
        <v>20.9</v>
      </c>
      <c r="K20" s="382" t="s">
        <v>343</v>
      </c>
      <c r="L20" s="217"/>
      <c r="M20" s="493"/>
      <c r="N20" s="298"/>
      <c r="O20" s="299"/>
      <c r="P20" s="298"/>
      <c r="Q20" s="299"/>
      <c r="R20" s="243"/>
      <c r="S20" s="236"/>
      <c r="T20" s="296"/>
      <c r="U20" s="220"/>
      <c r="V20" s="168">
        <f t="shared" si="0"/>
        <v>0</v>
      </c>
      <c r="W20" s="169">
        <f t="shared" si="1"/>
        <v>6.27</v>
      </c>
      <c r="X20" s="221">
        <f>'2D_LOG'!BD10</f>
        <v>0</v>
      </c>
      <c r="Y20" s="237"/>
      <c r="Z20" s="237"/>
      <c r="AA20" s="237"/>
      <c r="AB20" s="238"/>
      <c r="AC20" s="236"/>
      <c r="AD20" s="238"/>
      <c r="AE20" s="236"/>
      <c r="AF20" s="239"/>
      <c r="AG20" s="236"/>
      <c r="AH20" s="237"/>
      <c r="AI20" s="240"/>
      <c r="AJ20" s="224">
        <f t="shared" si="2"/>
        <v>0</v>
      </c>
      <c r="AK20" s="225">
        <f t="shared" si="7"/>
        <v>0</v>
      </c>
      <c r="AL20" s="226">
        <f t="shared" si="8"/>
        <v>6.27</v>
      </c>
      <c r="AM20" s="227">
        <f t="shared" si="9"/>
        <v>6.27</v>
      </c>
      <c r="AN20" s="228">
        <f t="shared" si="10"/>
        <v>6.27</v>
      </c>
      <c r="AO20" s="206"/>
      <c r="AP20" s="207"/>
      <c r="AQ20" s="206"/>
    </row>
    <row r="21" spans="1:43" s="150" customFormat="1" ht="12.75" x14ac:dyDescent="0.2">
      <c r="A21" s="375">
        <v>9</v>
      </c>
      <c r="B21" s="376">
        <v>2913</v>
      </c>
      <c r="C21" s="384" t="s">
        <v>292</v>
      </c>
      <c r="D21" s="195" t="s">
        <v>332</v>
      </c>
      <c r="E21" s="195">
        <v>1</v>
      </c>
      <c r="F21" s="378" t="s">
        <v>324</v>
      </c>
      <c r="G21" s="386">
        <v>43405</v>
      </c>
      <c r="H21" s="387" t="s">
        <v>21</v>
      </c>
      <c r="I21" s="385">
        <v>19.510000000000002</v>
      </c>
      <c r="J21" s="388">
        <v>16.7</v>
      </c>
      <c r="K21" s="382" t="s">
        <v>343</v>
      </c>
      <c r="L21" s="217"/>
      <c r="M21" s="495"/>
      <c r="N21" s="298"/>
      <c r="O21" s="299"/>
      <c r="P21" s="298"/>
      <c r="Q21" s="299"/>
      <c r="R21" s="235"/>
      <c r="S21" s="236"/>
      <c r="T21" s="296"/>
      <c r="U21" s="220"/>
      <c r="V21" s="168">
        <f t="shared" si="0"/>
        <v>0</v>
      </c>
      <c r="W21" s="169">
        <f t="shared" si="1"/>
        <v>5.01</v>
      </c>
      <c r="X21" s="221">
        <f>'2D_LOG'!BD11</f>
        <v>0</v>
      </c>
      <c r="Y21" s="237"/>
      <c r="Z21" s="237"/>
      <c r="AA21" s="237"/>
      <c r="AB21" s="242"/>
      <c r="AC21" s="236"/>
      <c r="AD21" s="242"/>
      <c r="AE21" s="236"/>
      <c r="AF21" s="237"/>
      <c r="AG21" s="236"/>
      <c r="AH21" s="237"/>
      <c r="AI21" s="240"/>
      <c r="AJ21" s="224">
        <f t="shared" si="2"/>
        <v>0</v>
      </c>
      <c r="AK21" s="225">
        <f t="shared" si="7"/>
        <v>0</v>
      </c>
      <c r="AL21" s="226">
        <f t="shared" si="8"/>
        <v>5.01</v>
      </c>
      <c r="AM21" s="227">
        <f t="shared" si="9"/>
        <v>5.01</v>
      </c>
      <c r="AN21" s="228">
        <f t="shared" si="10"/>
        <v>5.01</v>
      </c>
      <c r="AO21" s="206"/>
      <c r="AP21" s="207"/>
      <c r="AQ21" s="206"/>
    </row>
    <row r="22" spans="1:43" s="150" customFormat="1" ht="12.75" x14ac:dyDescent="0.2">
      <c r="A22" s="375">
        <v>10</v>
      </c>
      <c r="B22" s="376">
        <v>2913</v>
      </c>
      <c r="C22" s="384" t="s">
        <v>293</v>
      </c>
      <c r="D22" s="195" t="s">
        <v>332</v>
      </c>
      <c r="E22" s="195">
        <v>1</v>
      </c>
      <c r="F22" s="378" t="s">
        <v>325</v>
      </c>
      <c r="G22" s="386">
        <v>43402</v>
      </c>
      <c r="H22" s="387" t="s">
        <v>21</v>
      </c>
      <c r="I22" s="385">
        <v>8.89</v>
      </c>
      <c r="J22" s="388">
        <v>9.3000000000000007</v>
      </c>
      <c r="K22" s="382" t="s">
        <v>343</v>
      </c>
      <c r="L22" s="217" t="s">
        <v>4</v>
      </c>
      <c r="M22" s="496" t="s">
        <v>281</v>
      </c>
      <c r="N22" s="298">
        <v>43445</v>
      </c>
      <c r="O22" s="299">
        <v>0.63124999999999998</v>
      </c>
      <c r="P22" s="298">
        <v>43445</v>
      </c>
      <c r="Q22" s="299">
        <v>0.6645833333333333</v>
      </c>
      <c r="R22" s="235"/>
      <c r="S22" s="236"/>
      <c r="T22" s="296" t="s">
        <v>16</v>
      </c>
      <c r="U22" s="220">
        <v>1</v>
      </c>
      <c r="V22" s="168">
        <f t="shared" si="0"/>
        <v>0.8</v>
      </c>
      <c r="W22" s="169">
        <f t="shared" si="1"/>
        <v>2.79</v>
      </c>
      <c r="X22" s="221">
        <f>'2D_LOG'!BD12</f>
        <v>0</v>
      </c>
      <c r="Y22" s="237"/>
      <c r="Z22" s="237"/>
      <c r="AA22" s="237"/>
      <c r="AB22" s="238"/>
      <c r="AC22" s="236"/>
      <c r="AD22" s="238"/>
      <c r="AE22" s="236"/>
      <c r="AF22" s="239"/>
      <c r="AG22" s="236"/>
      <c r="AH22" s="237"/>
      <c r="AI22" s="240"/>
      <c r="AJ22" s="224">
        <f t="shared" si="2"/>
        <v>0</v>
      </c>
      <c r="AK22" s="225">
        <f t="shared" si="7"/>
        <v>0.8</v>
      </c>
      <c r="AL22" s="226">
        <f t="shared" si="8"/>
        <v>2.79</v>
      </c>
      <c r="AM22" s="227">
        <f t="shared" si="9"/>
        <v>1.99</v>
      </c>
      <c r="AN22" s="228">
        <f t="shared" si="10"/>
        <v>1.99</v>
      </c>
      <c r="AO22" s="206"/>
      <c r="AP22" s="207"/>
      <c r="AQ22" s="206"/>
    </row>
    <row r="23" spans="1:43" s="150" customFormat="1" ht="12.75" x14ac:dyDescent="0.2">
      <c r="A23" s="383">
        <v>11</v>
      </c>
      <c r="B23" s="376">
        <v>2913</v>
      </c>
      <c r="C23" s="384" t="s">
        <v>294</v>
      </c>
      <c r="D23" s="195" t="s">
        <v>332</v>
      </c>
      <c r="E23" s="195">
        <v>1</v>
      </c>
      <c r="F23" s="378" t="s">
        <v>326</v>
      </c>
      <c r="G23" s="386">
        <v>43403</v>
      </c>
      <c r="H23" s="387" t="s">
        <v>21</v>
      </c>
      <c r="I23" s="385">
        <v>12.379999999999999</v>
      </c>
      <c r="J23" s="388">
        <v>9.1</v>
      </c>
      <c r="K23" s="382" t="s">
        <v>343</v>
      </c>
      <c r="L23" s="217" t="s">
        <v>4</v>
      </c>
      <c r="M23" s="496" t="s">
        <v>184</v>
      </c>
      <c r="N23" s="298">
        <v>43442</v>
      </c>
      <c r="O23" s="299">
        <v>0.79375000000000007</v>
      </c>
      <c r="P23" s="298">
        <v>43442</v>
      </c>
      <c r="Q23" s="299">
        <v>0.96458333333333324</v>
      </c>
      <c r="R23" s="237"/>
      <c r="S23" s="236"/>
      <c r="T23" s="296" t="s">
        <v>16</v>
      </c>
      <c r="U23" s="220">
        <v>1</v>
      </c>
      <c r="V23" s="168">
        <v>4.08</v>
      </c>
      <c r="W23" s="169">
        <v>4.2</v>
      </c>
      <c r="X23" s="221">
        <f>'2D_LOG'!BD13</f>
        <v>0</v>
      </c>
      <c r="Y23" s="237"/>
      <c r="Z23" s="237"/>
      <c r="AA23" s="237"/>
      <c r="AB23" s="238"/>
      <c r="AC23" s="236"/>
      <c r="AD23" s="238"/>
      <c r="AE23" s="236"/>
      <c r="AF23" s="239"/>
      <c r="AG23" s="236"/>
      <c r="AH23" s="237"/>
      <c r="AI23" s="240"/>
      <c r="AJ23" s="224">
        <f t="shared" si="2"/>
        <v>0</v>
      </c>
      <c r="AK23" s="225">
        <f t="shared" si="7"/>
        <v>4.08</v>
      </c>
      <c r="AL23" s="226">
        <f t="shared" si="8"/>
        <v>4.2</v>
      </c>
      <c r="AM23" s="227">
        <f t="shared" si="9"/>
        <v>0.12000000000000011</v>
      </c>
      <c r="AN23" s="228">
        <f t="shared" si="10"/>
        <v>0.12000000000000011</v>
      </c>
      <c r="AO23" s="206"/>
      <c r="AP23" s="207"/>
      <c r="AQ23" s="206"/>
    </row>
    <row r="24" spans="1:43" s="150" customFormat="1" ht="12.75" x14ac:dyDescent="0.2">
      <c r="A24" s="375">
        <v>12</v>
      </c>
      <c r="B24" s="376">
        <v>2913</v>
      </c>
      <c r="C24" s="384" t="s">
        <v>295</v>
      </c>
      <c r="D24" s="195" t="s">
        <v>332</v>
      </c>
      <c r="E24" s="195">
        <v>1</v>
      </c>
      <c r="F24" s="378" t="s">
        <v>327</v>
      </c>
      <c r="G24" s="386">
        <v>43402</v>
      </c>
      <c r="H24" s="387" t="s">
        <v>21</v>
      </c>
      <c r="I24" s="385">
        <v>8.2299999999999986</v>
      </c>
      <c r="J24" s="388">
        <v>10.6</v>
      </c>
      <c r="K24" s="382" t="s">
        <v>343</v>
      </c>
      <c r="L24" s="217"/>
      <c r="M24" s="493"/>
      <c r="N24" s="298"/>
      <c r="O24" s="299"/>
      <c r="P24" s="298"/>
      <c r="Q24" s="299"/>
      <c r="R24" s="237"/>
      <c r="S24" s="236"/>
      <c r="T24" s="296"/>
      <c r="U24" s="220"/>
      <c r="V24" s="168">
        <f t="shared" si="0"/>
        <v>0</v>
      </c>
      <c r="W24" s="169">
        <f t="shared" si="1"/>
        <v>3.1799999999999997</v>
      </c>
      <c r="X24" s="221">
        <f>'2D_LOG'!BD14</f>
        <v>0</v>
      </c>
      <c r="Y24" s="237"/>
      <c r="Z24" s="237"/>
      <c r="AA24" s="237"/>
      <c r="AB24" s="242"/>
      <c r="AC24" s="236"/>
      <c r="AD24" s="242"/>
      <c r="AE24" s="236"/>
      <c r="AF24" s="237"/>
      <c r="AG24" s="236"/>
      <c r="AH24" s="237"/>
      <c r="AI24" s="240"/>
      <c r="AJ24" s="224">
        <f t="shared" si="2"/>
        <v>0</v>
      </c>
      <c r="AK24" s="225">
        <f t="shared" si="7"/>
        <v>0</v>
      </c>
      <c r="AL24" s="226">
        <f t="shared" si="8"/>
        <v>3.1799999999999997</v>
      </c>
      <c r="AM24" s="227">
        <f t="shared" si="9"/>
        <v>3.1799999999999997</v>
      </c>
      <c r="AN24" s="228">
        <f t="shared" si="10"/>
        <v>3.1799999999999997</v>
      </c>
      <c r="AO24" s="206"/>
      <c r="AP24" s="207"/>
      <c r="AQ24" s="206"/>
    </row>
    <row r="25" spans="1:43" s="150" customFormat="1" ht="12.75" x14ac:dyDescent="0.2">
      <c r="A25" s="375">
        <v>13</v>
      </c>
      <c r="B25" s="376">
        <v>2913</v>
      </c>
      <c r="C25" s="384" t="s">
        <v>296</v>
      </c>
      <c r="D25" s="195" t="s">
        <v>332</v>
      </c>
      <c r="E25" s="195">
        <v>1</v>
      </c>
      <c r="F25" s="378" t="s">
        <v>321</v>
      </c>
      <c r="G25" s="386">
        <v>43395</v>
      </c>
      <c r="H25" s="387" t="s">
        <v>21</v>
      </c>
      <c r="I25" s="385">
        <v>8.77</v>
      </c>
      <c r="J25" s="388">
        <v>10.1</v>
      </c>
      <c r="K25" s="382" t="s">
        <v>343</v>
      </c>
      <c r="L25" s="217" t="s">
        <v>4</v>
      </c>
      <c r="M25" s="495" t="s">
        <v>344</v>
      </c>
      <c r="N25" s="298">
        <v>43399</v>
      </c>
      <c r="O25" s="299">
        <v>0.41597222222222219</v>
      </c>
      <c r="P25" s="298">
        <v>43399</v>
      </c>
      <c r="Q25" s="299">
        <v>0.625</v>
      </c>
      <c r="R25" s="235"/>
      <c r="S25" s="236"/>
      <c r="T25" s="296" t="s">
        <v>16</v>
      </c>
      <c r="U25" s="220">
        <v>1</v>
      </c>
      <c r="V25" s="168">
        <f t="shared" si="0"/>
        <v>5.0166666666666666</v>
      </c>
      <c r="W25" s="169">
        <f t="shared" si="1"/>
        <v>3.03</v>
      </c>
      <c r="X25" s="221">
        <f>'2D_LOG'!BD15</f>
        <v>0</v>
      </c>
      <c r="Y25" s="237"/>
      <c r="Z25" s="237"/>
      <c r="AA25" s="237"/>
      <c r="AB25" s="242"/>
      <c r="AC25" s="236"/>
      <c r="AD25" s="242"/>
      <c r="AE25" s="236"/>
      <c r="AF25" s="237"/>
      <c r="AG25" s="236"/>
      <c r="AH25" s="237"/>
      <c r="AI25" s="240"/>
      <c r="AJ25" s="224">
        <f t="shared" si="2"/>
        <v>0</v>
      </c>
      <c r="AK25" s="225">
        <f t="shared" si="7"/>
        <v>5.0166666666666666</v>
      </c>
      <c r="AL25" s="226">
        <f t="shared" si="8"/>
        <v>3.03</v>
      </c>
      <c r="AM25" s="227">
        <f t="shared" si="9"/>
        <v>-1.9866666666666668</v>
      </c>
      <c r="AN25" s="228">
        <f t="shared" si="10"/>
        <v>-1.9866666666666668</v>
      </c>
      <c r="AO25" s="206"/>
      <c r="AP25" s="207"/>
      <c r="AQ25" s="206"/>
    </row>
    <row r="26" spans="1:43" s="150" customFormat="1" ht="12.75" x14ac:dyDescent="0.2">
      <c r="A26" s="383">
        <v>14</v>
      </c>
      <c r="B26" s="376">
        <v>2913</v>
      </c>
      <c r="C26" s="384" t="s">
        <v>297</v>
      </c>
      <c r="D26" s="195" t="s">
        <v>332</v>
      </c>
      <c r="E26" s="195">
        <v>1</v>
      </c>
      <c r="F26" s="378" t="s">
        <v>328</v>
      </c>
      <c r="G26" s="386">
        <v>43416</v>
      </c>
      <c r="H26" s="387" t="s">
        <v>21</v>
      </c>
      <c r="I26" s="385">
        <v>25.189999999999998</v>
      </c>
      <c r="J26" s="388">
        <v>22.4</v>
      </c>
      <c r="K26" s="382" t="s">
        <v>343</v>
      </c>
      <c r="L26" s="217"/>
      <c r="M26" s="493"/>
      <c r="N26" s="298"/>
      <c r="O26" s="299"/>
      <c r="P26" s="298"/>
      <c r="Q26" s="299"/>
      <c r="R26" s="235"/>
      <c r="S26" s="236"/>
      <c r="T26" s="296"/>
      <c r="U26" s="220"/>
      <c r="V26" s="168">
        <f t="shared" si="0"/>
        <v>0</v>
      </c>
      <c r="W26" s="169">
        <f t="shared" si="1"/>
        <v>6.72</v>
      </c>
      <c r="X26" s="221">
        <f>'2D_LOG'!BD16</f>
        <v>0</v>
      </c>
      <c r="Y26" s="237"/>
      <c r="Z26" s="237"/>
      <c r="AA26" s="237"/>
      <c r="AB26" s="238"/>
      <c r="AC26" s="236"/>
      <c r="AD26" s="238"/>
      <c r="AE26" s="236"/>
      <c r="AF26" s="239"/>
      <c r="AG26" s="236"/>
      <c r="AH26" s="237"/>
      <c r="AI26" s="240"/>
      <c r="AJ26" s="224">
        <f t="shared" si="2"/>
        <v>0</v>
      </c>
      <c r="AK26" s="225">
        <f t="shared" si="7"/>
        <v>0</v>
      </c>
      <c r="AL26" s="226">
        <f t="shared" si="8"/>
        <v>6.72</v>
      </c>
      <c r="AM26" s="227">
        <f t="shared" si="9"/>
        <v>6.72</v>
      </c>
      <c r="AN26" s="228">
        <f t="shared" si="10"/>
        <v>6.72</v>
      </c>
      <c r="AO26" s="206"/>
      <c r="AP26" s="207"/>
      <c r="AQ26" s="206"/>
    </row>
    <row r="27" spans="1:43" s="150" customFormat="1" ht="12.75" x14ac:dyDescent="0.2">
      <c r="A27" s="375">
        <v>15</v>
      </c>
      <c r="B27" s="376">
        <v>2913</v>
      </c>
      <c r="C27" s="384" t="s">
        <v>298</v>
      </c>
      <c r="D27" s="195" t="s">
        <v>332</v>
      </c>
      <c r="E27" s="195">
        <v>1</v>
      </c>
      <c r="F27" s="378" t="s">
        <v>326</v>
      </c>
      <c r="G27" s="386">
        <v>43400</v>
      </c>
      <c r="H27" s="387" t="s">
        <v>21</v>
      </c>
      <c r="I27" s="385">
        <v>16.599999999999998</v>
      </c>
      <c r="J27" s="388">
        <v>15</v>
      </c>
      <c r="K27" s="382" t="s">
        <v>343</v>
      </c>
      <c r="L27" s="217"/>
      <c r="M27" s="493"/>
      <c r="N27" s="298"/>
      <c r="O27" s="299"/>
      <c r="P27" s="298"/>
      <c r="Q27" s="299"/>
      <c r="R27" s="235"/>
      <c r="S27" s="236"/>
      <c r="T27" s="296"/>
      <c r="U27" s="220"/>
      <c r="V27" s="168">
        <f t="shared" si="0"/>
        <v>0</v>
      </c>
      <c r="W27" s="169">
        <f t="shared" si="1"/>
        <v>4.5</v>
      </c>
      <c r="X27" s="221">
        <f>'2D_LOG'!BD17</f>
        <v>0</v>
      </c>
      <c r="Y27" s="237"/>
      <c r="Z27" s="237"/>
      <c r="AA27" s="237"/>
      <c r="AB27" s="238"/>
      <c r="AC27" s="236"/>
      <c r="AD27" s="238"/>
      <c r="AE27" s="236"/>
      <c r="AF27" s="239"/>
      <c r="AG27" s="236"/>
      <c r="AH27" s="237"/>
      <c r="AI27" s="240"/>
      <c r="AJ27" s="224">
        <f t="shared" si="2"/>
        <v>0</v>
      </c>
      <c r="AK27" s="225">
        <f t="shared" si="7"/>
        <v>0</v>
      </c>
      <c r="AL27" s="226">
        <f t="shared" si="8"/>
        <v>4.5</v>
      </c>
      <c r="AM27" s="227">
        <f t="shared" si="9"/>
        <v>4.5</v>
      </c>
      <c r="AN27" s="228">
        <f t="shared" si="10"/>
        <v>4.5</v>
      </c>
      <c r="AO27" s="206"/>
      <c r="AP27" s="207"/>
      <c r="AQ27" s="206"/>
    </row>
    <row r="28" spans="1:43" s="150" customFormat="1" ht="12.75" x14ac:dyDescent="0.2">
      <c r="A28" s="375">
        <v>16</v>
      </c>
      <c r="B28" s="376">
        <v>2913</v>
      </c>
      <c r="C28" s="384" t="s">
        <v>299</v>
      </c>
      <c r="D28" s="195" t="s">
        <v>332</v>
      </c>
      <c r="E28" s="195">
        <v>1</v>
      </c>
      <c r="F28" s="378" t="s">
        <v>322</v>
      </c>
      <c r="G28" s="386">
        <v>43395</v>
      </c>
      <c r="H28" s="387" t="s">
        <v>21</v>
      </c>
      <c r="I28" s="385">
        <v>3.29</v>
      </c>
      <c r="J28" s="388">
        <v>2</v>
      </c>
      <c r="K28" s="382" t="s">
        <v>343</v>
      </c>
      <c r="L28" s="217" t="s">
        <v>4</v>
      </c>
      <c r="M28" s="495" t="s">
        <v>344</v>
      </c>
      <c r="N28" s="298">
        <v>43399</v>
      </c>
      <c r="O28" s="299">
        <v>0.625</v>
      </c>
      <c r="P28" s="298">
        <v>43399</v>
      </c>
      <c r="Q28" s="299">
        <v>0.70277777777777783</v>
      </c>
      <c r="R28" s="235"/>
      <c r="S28" s="236"/>
      <c r="T28" s="296" t="s">
        <v>16</v>
      </c>
      <c r="U28" s="220">
        <v>1</v>
      </c>
      <c r="V28" s="168">
        <f t="shared" si="0"/>
        <v>1.8666666666666667</v>
      </c>
      <c r="W28" s="169">
        <f t="shared" si="1"/>
        <v>0.6</v>
      </c>
      <c r="X28" s="221">
        <f>'2D_LOG'!BD18</f>
        <v>0</v>
      </c>
      <c r="Y28" s="237"/>
      <c r="Z28" s="237"/>
      <c r="AA28" s="237"/>
      <c r="AB28" s="238"/>
      <c r="AC28" s="236"/>
      <c r="AD28" s="238"/>
      <c r="AE28" s="236"/>
      <c r="AF28" s="239"/>
      <c r="AG28" s="236"/>
      <c r="AH28" s="237"/>
      <c r="AI28" s="240"/>
      <c r="AJ28" s="224">
        <f t="shared" si="2"/>
        <v>0</v>
      </c>
      <c r="AK28" s="225">
        <f t="shared" si="7"/>
        <v>1.8666666666666667</v>
      </c>
      <c r="AL28" s="226">
        <f t="shared" si="8"/>
        <v>0.6</v>
      </c>
      <c r="AM28" s="227">
        <f t="shared" si="9"/>
        <v>-1.2666666666666666</v>
      </c>
      <c r="AN28" s="228">
        <f t="shared" si="10"/>
        <v>-1.2666666666666666</v>
      </c>
      <c r="AO28" s="206"/>
      <c r="AP28" s="207"/>
      <c r="AQ28" s="206"/>
    </row>
    <row r="29" spans="1:43" s="150" customFormat="1" ht="12.75" x14ac:dyDescent="0.2">
      <c r="A29" s="383">
        <v>17</v>
      </c>
      <c r="B29" s="376">
        <v>2913</v>
      </c>
      <c r="C29" s="384" t="s">
        <v>300</v>
      </c>
      <c r="D29" s="195" t="s">
        <v>332</v>
      </c>
      <c r="E29" s="195">
        <v>1</v>
      </c>
      <c r="F29" s="378" t="s">
        <v>318</v>
      </c>
      <c r="G29" s="386">
        <v>43399</v>
      </c>
      <c r="H29" s="387" t="s">
        <v>21</v>
      </c>
      <c r="I29" s="385">
        <v>12.1</v>
      </c>
      <c r="J29" s="388">
        <v>10.9</v>
      </c>
      <c r="K29" s="382" t="s">
        <v>343</v>
      </c>
      <c r="L29" s="217" t="s">
        <v>4</v>
      </c>
      <c r="M29" s="496" t="s">
        <v>281</v>
      </c>
      <c r="N29" s="298">
        <v>43400</v>
      </c>
      <c r="O29" s="299">
        <v>0.39652777777777781</v>
      </c>
      <c r="P29" s="298">
        <v>43400</v>
      </c>
      <c r="Q29" s="299">
        <v>0.56319444444444444</v>
      </c>
      <c r="R29" s="235"/>
      <c r="S29" s="236"/>
      <c r="T29" s="296" t="s">
        <v>16</v>
      </c>
      <c r="U29" s="220">
        <v>1</v>
      </c>
      <c r="V29" s="168">
        <f t="shared" si="0"/>
        <v>4</v>
      </c>
      <c r="W29" s="169">
        <f t="shared" si="1"/>
        <v>3.27</v>
      </c>
      <c r="X29" s="221">
        <f>'2D_LOG'!BD19</f>
        <v>0</v>
      </c>
      <c r="Y29" s="237"/>
      <c r="Z29" s="237"/>
      <c r="AA29" s="237"/>
      <c r="AB29" s="238"/>
      <c r="AC29" s="236"/>
      <c r="AD29" s="238"/>
      <c r="AE29" s="236"/>
      <c r="AF29" s="239"/>
      <c r="AG29" s="236"/>
      <c r="AH29" s="237"/>
      <c r="AI29" s="240"/>
      <c r="AJ29" s="224">
        <f t="shared" si="2"/>
        <v>0</v>
      </c>
      <c r="AK29" s="225">
        <f t="shared" si="7"/>
        <v>4</v>
      </c>
      <c r="AL29" s="226">
        <f t="shared" si="8"/>
        <v>3.27</v>
      </c>
      <c r="AM29" s="227">
        <f t="shared" si="9"/>
        <v>-0.73</v>
      </c>
      <c r="AN29" s="228">
        <f t="shared" si="10"/>
        <v>-0.73</v>
      </c>
      <c r="AO29" s="206"/>
      <c r="AP29" s="207"/>
      <c r="AQ29" s="206"/>
    </row>
    <row r="30" spans="1:43" s="150" customFormat="1" ht="12.75" x14ac:dyDescent="0.2">
      <c r="A30" s="375">
        <v>18</v>
      </c>
      <c r="B30" s="376">
        <v>2913</v>
      </c>
      <c r="C30" s="384" t="s">
        <v>301</v>
      </c>
      <c r="D30" s="195" t="s">
        <v>332</v>
      </c>
      <c r="E30" s="195">
        <v>1</v>
      </c>
      <c r="F30" s="378" t="s">
        <v>323</v>
      </c>
      <c r="G30" s="386">
        <v>43400</v>
      </c>
      <c r="H30" s="387" t="s">
        <v>21</v>
      </c>
      <c r="I30" s="385">
        <v>5.13</v>
      </c>
      <c r="J30" s="388">
        <v>9.5</v>
      </c>
      <c r="K30" s="382" t="s">
        <v>343</v>
      </c>
      <c r="L30" s="217" t="s">
        <v>4</v>
      </c>
      <c r="M30" s="496" t="s">
        <v>281</v>
      </c>
      <c r="N30" s="298">
        <v>43402</v>
      </c>
      <c r="O30" s="299">
        <v>0.4770833333333333</v>
      </c>
      <c r="P30" s="298">
        <v>43402</v>
      </c>
      <c r="Q30" s="299">
        <v>0.61944444444444446</v>
      </c>
      <c r="R30" s="235"/>
      <c r="S30" s="236"/>
      <c r="T30" s="296" t="s">
        <v>16</v>
      </c>
      <c r="U30" s="220">
        <v>1</v>
      </c>
      <c r="V30" s="168">
        <f t="shared" si="0"/>
        <v>3.4166666666666665</v>
      </c>
      <c r="W30" s="169">
        <f t="shared" si="1"/>
        <v>2.85</v>
      </c>
      <c r="X30" s="221">
        <f>'2D_LOG'!BD20</f>
        <v>0</v>
      </c>
      <c r="Y30" s="237"/>
      <c r="Z30" s="237"/>
      <c r="AA30" s="237"/>
      <c r="AB30" s="238"/>
      <c r="AC30" s="236"/>
      <c r="AD30" s="238"/>
      <c r="AE30" s="236"/>
      <c r="AF30" s="239"/>
      <c r="AG30" s="236"/>
      <c r="AH30" s="237"/>
      <c r="AI30" s="240"/>
      <c r="AJ30" s="224">
        <f t="shared" si="2"/>
        <v>0</v>
      </c>
      <c r="AK30" s="225">
        <f t="shared" si="7"/>
        <v>3.4166666666666665</v>
      </c>
      <c r="AL30" s="226">
        <f t="shared" si="8"/>
        <v>2.85</v>
      </c>
      <c r="AM30" s="227">
        <f t="shared" si="9"/>
        <v>-0.56666666666666643</v>
      </c>
      <c r="AN30" s="228">
        <f t="shared" si="10"/>
        <v>-0.56666666666666643</v>
      </c>
      <c r="AO30" s="206"/>
      <c r="AP30" s="207"/>
      <c r="AQ30" s="206"/>
    </row>
    <row r="31" spans="1:43" s="150" customFormat="1" ht="12.75" x14ac:dyDescent="0.2">
      <c r="A31" s="375">
        <v>19</v>
      </c>
      <c r="B31" s="376">
        <v>2913</v>
      </c>
      <c r="C31" s="384" t="s">
        <v>302</v>
      </c>
      <c r="D31" s="195" t="s">
        <v>332</v>
      </c>
      <c r="E31" s="195">
        <v>1</v>
      </c>
      <c r="F31" s="378" t="s">
        <v>329</v>
      </c>
      <c r="G31" s="386">
        <v>43403</v>
      </c>
      <c r="H31" s="387" t="s">
        <v>21</v>
      </c>
      <c r="I31" s="385">
        <v>17.25</v>
      </c>
      <c r="J31" s="388">
        <v>19.2</v>
      </c>
      <c r="K31" s="382" t="s">
        <v>343</v>
      </c>
      <c r="L31" s="217"/>
      <c r="M31" s="493"/>
      <c r="N31" s="298"/>
      <c r="O31" s="299"/>
      <c r="P31" s="298"/>
      <c r="Q31" s="299"/>
      <c r="R31" s="235"/>
      <c r="S31" s="236"/>
      <c r="T31" s="296"/>
      <c r="U31" s="220"/>
      <c r="V31" s="168">
        <f t="shared" si="0"/>
        <v>0</v>
      </c>
      <c r="W31" s="169">
        <f t="shared" si="1"/>
        <v>5.76</v>
      </c>
      <c r="X31" s="221">
        <f>'2D_LOG'!BD21</f>
        <v>0</v>
      </c>
      <c r="Y31" s="237"/>
      <c r="Z31" s="237"/>
      <c r="AA31" s="237"/>
      <c r="AB31" s="238"/>
      <c r="AC31" s="236"/>
      <c r="AD31" s="238"/>
      <c r="AE31" s="236"/>
      <c r="AF31" s="239"/>
      <c r="AG31" s="236"/>
      <c r="AH31" s="237"/>
      <c r="AI31" s="240"/>
      <c r="AJ31" s="224">
        <f t="shared" si="2"/>
        <v>0</v>
      </c>
      <c r="AK31" s="225">
        <f t="shared" si="7"/>
        <v>0</v>
      </c>
      <c r="AL31" s="226">
        <f t="shared" si="8"/>
        <v>5.76</v>
      </c>
      <c r="AM31" s="227">
        <f t="shared" si="9"/>
        <v>5.76</v>
      </c>
      <c r="AN31" s="228">
        <f t="shared" si="10"/>
        <v>5.76</v>
      </c>
      <c r="AO31" s="206"/>
      <c r="AP31" s="207"/>
      <c r="AQ31" s="206"/>
    </row>
    <row r="32" spans="1:43" s="150" customFormat="1" ht="12.75" x14ac:dyDescent="0.2">
      <c r="A32" s="383">
        <v>20</v>
      </c>
      <c r="B32" s="376">
        <v>2913</v>
      </c>
      <c r="C32" s="384" t="s">
        <v>303</v>
      </c>
      <c r="D32" s="195" t="s">
        <v>332</v>
      </c>
      <c r="E32" s="195">
        <v>1</v>
      </c>
      <c r="F32" s="378" t="s">
        <v>318</v>
      </c>
      <c r="G32" s="386">
        <v>43402</v>
      </c>
      <c r="H32" s="387" t="s">
        <v>21</v>
      </c>
      <c r="I32" s="385">
        <v>9.6499999999999986</v>
      </c>
      <c r="J32" s="388">
        <v>7.3</v>
      </c>
      <c r="K32" s="382" t="s">
        <v>343</v>
      </c>
      <c r="L32" s="217"/>
      <c r="M32" s="493"/>
      <c r="N32" s="298"/>
      <c r="O32" s="299"/>
      <c r="P32" s="298"/>
      <c r="Q32" s="299"/>
      <c r="R32" s="235"/>
      <c r="S32" s="236"/>
      <c r="T32" s="296"/>
      <c r="U32" s="220"/>
      <c r="V32" s="168">
        <f t="shared" si="0"/>
        <v>0</v>
      </c>
      <c r="W32" s="169">
        <f t="shared" si="1"/>
        <v>2.19</v>
      </c>
      <c r="X32" s="221">
        <f>'2D_LOG'!BD22</f>
        <v>0</v>
      </c>
      <c r="Y32" s="237"/>
      <c r="Z32" s="237"/>
      <c r="AA32" s="237"/>
      <c r="AB32" s="238"/>
      <c r="AC32" s="236"/>
      <c r="AD32" s="238"/>
      <c r="AE32" s="236"/>
      <c r="AF32" s="239"/>
      <c r="AG32" s="236"/>
      <c r="AH32" s="237"/>
      <c r="AI32" s="240"/>
      <c r="AJ32" s="224">
        <f t="shared" si="2"/>
        <v>0</v>
      </c>
      <c r="AK32" s="225">
        <f t="shared" si="7"/>
        <v>0</v>
      </c>
      <c r="AL32" s="226">
        <f t="shared" si="8"/>
        <v>2.19</v>
      </c>
      <c r="AM32" s="227">
        <f t="shared" si="9"/>
        <v>2.19</v>
      </c>
      <c r="AN32" s="228">
        <f t="shared" si="10"/>
        <v>2.19</v>
      </c>
      <c r="AO32" s="206"/>
      <c r="AP32" s="207"/>
      <c r="AQ32" s="206"/>
    </row>
    <row r="33" spans="1:43" s="150" customFormat="1" ht="12.75" x14ac:dyDescent="0.2">
      <c r="A33" s="375">
        <v>21</v>
      </c>
      <c r="B33" s="376">
        <v>2913</v>
      </c>
      <c r="C33" s="384" t="s">
        <v>304</v>
      </c>
      <c r="D33" s="195" t="s">
        <v>332</v>
      </c>
      <c r="E33" s="195">
        <v>1</v>
      </c>
      <c r="F33" s="378" t="s">
        <v>319</v>
      </c>
      <c r="G33" s="386">
        <v>43407</v>
      </c>
      <c r="H33" s="387" t="s">
        <v>21</v>
      </c>
      <c r="I33" s="385">
        <v>12.719999999999999</v>
      </c>
      <c r="J33" s="388">
        <v>10.3</v>
      </c>
      <c r="K33" s="382" t="s">
        <v>343</v>
      </c>
      <c r="L33" s="217"/>
      <c r="M33" s="493"/>
      <c r="N33" s="298"/>
      <c r="O33" s="299"/>
      <c r="P33" s="298"/>
      <c r="Q33" s="299"/>
      <c r="R33" s="235"/>
      <c r="S33" s="236"/>
      <c r="T33" s="296"/>
      <c r="U33" s="220"/>
      <c r="V33" s="168">
        <f t="shared" si="0"/>
        <v>0</v>
      </c>
      <c r="W33" s="169">
        <f t="shared" si="1"/>
        <v>3.0900000000000003</v>
      </c>
      <c r="X33" s="221">
        <f>'2D_LOG'!BD23</f>
        <v>0</v>
      </c>
      <c r="Y33" s="237"/>
      <c r="Z33" s="237"/>
      <c r="AA33" s="237"/>
      <c r="AB33" s="238"/>
      <c r="AC33" s="236"/>
      <c r="AD33" s="238"/>
      <c r="AE33" s="236"/>
      <c r="AF33" s="239"/>
      <c r="AG33" s="236"/>
      <c r="AH33" s="237"/>
      <c r="AI33" s="240"/>
      <c r="AJ33" s="224">
        <f t="shared" si="2"/>
        <v>0</v>
      </c>
      <c r="AK33" s="225">
        <f t="shared" si="7"/>
        <v>0</v>
      </c>
      <c r="AL33" s="226">
        <f t="shared" si="8"/>
        <v>3.0900000000000003</v>
      </c>
      <c r="AM33" s="227">
        <f t="shared" si="9"/>
        <v>3.0900000000000003</v>
      </c>
      <c r="AN33" s="228">
        <f t="shared" si="10"/>
        <v>3.0900000000000003</v>
      </c>
      <c r="AO33" s="206"/>
      <c r="AP33" s="207"/>
      <c r="AQ33" s="206"/>
    </row>
    <row r="34" spans="1:43" s="150" customFormat="1" ht="12.75" x14ac:dyDescent="0.2">
      <c r="A34" s="375">
        <v>22</v>
      </c>
      <c r="B34" s="376">
        <v>2913</v>
      </c>
      <c r="C34" s="384" t="s">
        <v>305</v>
      </c>
      <c r="D34" s="195" t="s">
        <v>332</v>
      </c>
      <c r="E34" s="195">
        <v>1</v>
      </c>
      <c r="F34" s="378" t="s">
        <v>328</v>
      </c>
      <c r="G34" s="386">
        <v>43400</v>
      </c>
      <c r="H34" s="387" t="s">
        <v>21</v>
      </c>
      <c r="I34" s="385">
        <v>8</v>
      </c>
      <c r="J34" s="388">
        <v>11.1</v>
      </c>
      <c r="K34" s="382" t="s">
        <v>343</v>
      </c>
      <c r="L34" s="217"/>
      <c r="M34" s="493"/>
      <c r="N34" s="298"/>
      <c r="O34" s="299"/>
      <c r="P34" s="298"/>
      <c r="Q34" s="299"/>
      <c r="R34" s="235"/>
      <c r="S34" s="236"/>
      <c r="T34" s="296"/>
      <c r="U34" s="220"/>
      <c r="V34" s="168">
        <f t="shared" si="0"/>
        <v>0</v>
      </c>
      <c r="W34" s="169">
        <f t="shared" si="1"/>
        <v>3.3299999999999996</v>
      </c>
      <c r="X34" s="221">
        <f>'2D_LOG'!BD24</f>
        <v>0</v>
      </c>
      <c r="Y34" s="237"/>
      <c r="Z34" s="237"/>
      <c r="AA34" s="237"/>
      <c r="AB34" s="238"/>
      <c r="AC34" s="236"/>
      <c r="AD34" s="238"/>
      <c r="AE34" s="236"/>
      <c r="AF34" s="239"/>
      <c r="AG34" s="236"/>
      <c r="AH34" s="237"/>
      <c r="AI34" s="240"/>
      <c r="AJ34" s="224">
        <f t="shared" si="2"/>
        <v>0</v>
      </c>
      <c r="AK34" s="225">
        <f t="shared" si="7"/>
        <v>0</v>
      </c>
      <c r="AL34" s="226">
        <f t="shared" si="8"/>
        <v>3.3299999999999996</v>
      </c>
      <c r="AM34" s="227">
        <f t="shared" si="9"/>
        <v>3.3299999999999996</v>
      </c>
      <c r="AN34" s="228">
        <f t="shared" si="10"/>
        <v>3.3299999999999996</v>
      </c>
      <c r="AO34" s="206"/>
      <c r="AP34" s="207"/>
      <c r="AQ34" s="206"/>
    </row>
    <row r="35" spans="1:43" s="150" customFormat="1" ht="12.75" x14ac:dyDescent="0.2">
      <c r="A35" s="383">
        <v>23</v>
      </c>
      <c r="B35" s="376">
        <v>2913</v>
      </c>
      <c r="C35" s="384" t="s">
        <v>306</v>
      </c>
      <c r="D35" s="195" t="s">
        <v>332</v>
      </c>
      <c r="E35" s="195">
        <v>1</v>
      </c>
      <c r="F35" s="378" t="s">
        <v>320</v>
      </c>
      <c r="G35" s="386">
        <v>43402</v>
      </c>
      <c r="H35" s="387" t="s">
        <v>21</v>
      </c>
      <c r="I35" s="385">
        <v>15.66</v>
      </c>
      <c r="J35" s="388">
        <v>15.4</v>
      </c>
      <c r="K35" s="382" t="s">
        <v>343</v>
      </c>
      <c r="L35" s="217"/>
      <c r="M35" s="493"/>
      <c r="N35" s="298"/>
      <c r="O35" s="299"/>
      <c r="P35" s="298"/>
      <c r="Q35" s="299"/>
      <c r="R35" s="235"/>
      <c r="S35" s="236"/>
      <c r="T35" s="296"/>
      <c r="U35" s="220"/>
      <c r="V35" s="168">
        <f t="shared" si="0"/>
        <v>0</v>
      </c>
      <c r="W35" s="169">
        <f t="shared" si="1"/>
        <v>4.62</v>
      </c>
      <c r="X35" s="221">
        <f>'2D_LOG'!BD25</f>
        <v>0</v>
      </c>
      <c r="Y35" s="237"/>
      <c r="Z35" s="237"/>
      <c r="AA35" s="237"/>
      <c r="AB35" s="238"/>
      <c r="AC35" s="236"/>
      <c r="AD35" s="238"/>
      <c r="AE35" s="236"/>
      <c r="AF35" s="239"/>
      <c r="AG35" s="236"/>
      <c r="AH35" s="237"/>
      <c r="AI35" s="240"/>
      <c r="AJ35" s="224">
        <f t="shared" si="2"/>
        <v>0</v>
      </c>
      <c r="AK35" s="225">
        <f t="shared" si="7"/>
        <v>0</v>
      </c>
      <c r="AL35" s="226">
        <f t="shared" si="8"/>
        <v>4.62</v>
      </c>
      <c r="AM35" s="227">
        <f t="shared" si="9"/>
        <v>4.62</v>
      </c>
      <c r="AN35" s="228">
        <f t="shared" si="10"/>
        <v>4.62</v>
      </c>
      <c r="AO35" s="206"/>
      <c r="AP35" s="207"/>
      <c r="AQ35" s="206"/>
    </row>
    <row r="36" spans="1:43" s="150" customFormat="1" ht="12.75" x14ac:dyDescent="0.2">
      <c r="A36" s="375">
        <v>24</v>
      </c>
      <c r="B36" s="376">
        <v>2913</v>
      </c>
      <c r="C36" s="384" t="s">
        <v>307</v>
      </c>
      <c r="D36" s="195" t="s">
        <v>332</v>
      </c>
      <c r="E36" s="195">
        <v>1</v>
      </c>
      <c r="F36" s="378" t="s">
        <v>329</v>
      </c>
      <c r="G36" s="386">
        <v>43399</v>
      </c>
      <c r="H36" s="387" t="s">
        <v>21</v>
      </c>
      <c r="I36" s="385">
        <v>11.25</v>
      </c>
      <c r="J36" s="388">
        <v>8.6</v>
      </c>
      <c r="K36" s="382" t="s">
        <v>343</v>
      </c>
      <c r="L36" s="217" t="s">
        <v>4</v>
      </c>
      <c r="M36" s="496" t="s">
        <v>344</v>
      </c>
      <c r="N36" s="298">
        <v>43399</v>
      </c>
      <c r="O36" s="299">
        <v>0.70277777777777783</v>
      </c>
      <c r="P36" s="298">
        <v>43402</v>
      </c>
      <c r="Q36" s="299">
        <v>0.5083333333333333</v>
      </c>
      <c r="R36" s="235"/>
      <c r="S36" s="236"/>
      <c r="T36" s="296" t="s">
        <v>16</v>
      </c>
      <c r="U36" s="220">
        <v>1</v>
      </c>
      <c r="V36" s="168" t="e">
        <f t="shared" si="0"/>
        <v>#NUM!</v>
      </c>
      <c r="W36" s="169">
        <f t="shared" si="1"/>
        <v>2.5799999999999996</v>
      </c>
      <c r="X36" s="221">
        <f>'2D_LOG'!BD26</f>
        <v>0</v>
      </c>
      <c r="Y36" s="237"/>
      <c r="Z36" s="237"/>
      <c r="AA36" s="237"/>
      <c r="AB36" s="238"/>
      <c r="AC36" s="236"/>
      <c r="AD36" s="238"/>
      <c r="AE36" s="236"/>
      <c r="AF36" s="239"/>
      <c r="AG36" s="236"/>
      <c r="AH36" s="237"/>
      <c r="AI36" s="240"/>
      <c r="AJ36" s="224">
        <f t="shared" si="2"/>
        <v>0</v>
      </c>
      <c r="AK36" s="225" t="e">
        <f t="shared" si="7"/>
        <v>#NUM!</v>
      </c>
      <c r="AL36" s="226">
        <f t="shared" si="8"/>
        <v>2.5799999999999996</v>
      </c>
      <c r="AM36" s="227" t="e">
        <f t="shared" si="9"/>
        <v>#NUM!</v>
      </c>
      <c r="AN36" s="228" t="e">
        <f t="shared" si="10"/>
        <v>#NUM!</v>
      </c>
      <c r="AO36" s="206"/>
      <c r="AP36" s="207"/>
      <c r="AQ36" s="206"/>
    </row>
    <row r="37" spans="1:43" s="150" customFormat="1" ht="12.75" x14ac:dyDescent="0.2">
      <c r="A37" s="375">
        <v>25</v>
      </c>
      <c r="B37" s="376">
        <v>2913</v>
      </c>
      <c r="C37" s="384" t="s">
        <v>308</v>
      </c>
      <c r="D37" s="195" t="s">
        <v>332</v>
      </c>
      <c r="E37" s="195">
        <v>1</v>
      </c>
      <c r="F37" s="378" t="s">
        <v>330</v>
      </c>
      <c r="G37" s="386">
        <v>43402</v>
      </c>
      <c r="H37" s="387" t="s">
        <v>21</v>
      </c>
      <c r="I37" s="385">
        <v>20.95</v>
      </c>
      <c r="J37" s="388">
        <v>25.3</v>
      </c>
      <c r="K37" s="382" t="s">
        <v>343</v>
      </c>
      <c r="L37" s="217"/>
      <c r="M37" s="493"/>
      <c r="N37" s="298"/>
      <c r="O37" s="299"/>
      <c r="P37" s="298"/>
      <c r="Q37" s="299"/>
      <c r="R37" s="235"/>
      <c r="S37" s="236"/>
      <c r="T37" s="296"/>
      <c r="U37" s="220"/>
      <c r="V37" s="168">
        <f t="shared" si="0"/>
        <v>0</v>
      </c>
      <c r="W37" s="169">
        <f t="shared" si="1"/>
        <v>7.59</v>
      </c>
      <c r="X37" s="221">
        <f>'2D_LOG'!BD27</f>
        <v>0</v>
      </c>
      <c r="Y37" s="237"/>
      <c r="Z37" s="237"/>
      <c r="AA37" s="237"/>
      <c r="AB37" s="238"/>
      <c r="AC37" s="236"/>
      <c r="AD37" s="238"/>
      <c r="AE37" s="236"/>
      <c r="AF37" s="239"/>
      <c r="AG37" s="236"/>
      <c r="AH37" s="237"/>
      <c r="AI37" s="240"/>
      <c r="AJ37" s="224">
        <f t="shared" si="2"/>
        <v>0</v>
      </c>
      <c r="AK37" s="225">
        <f t="shared" si="7"/>
        <v>0</v>
      </c>
      <c r="AL37" s="226">
        <f t="shared" si="8"/>
        <v>7.59</v>
      </c>
      <c r="AM37" s="227">
        <f t="shared" si="9"/>
        <v>7.59</v>
      </c>
      <c r="AN37" s="228">
        <f t="shared" si="10"/>
        <v>7.59</v>
      </c>
      <c r="AO37" s="206"/>
      <c r="AP37" s="207"/>
      <c r="AQ37" s="206"/>
    </row>
    <row r="38" spans="1:43" s="150" customFormat="1" ht="12.75" x14ac:dyDescent="0.2">
      <c r="A38" s="383">
        <v>26</v>
      </c>
      <c r="B38" s="376">
        <v>2913</v>
      </c>
      <c r="C38" s="384" t="s">
        <v>309</v>
      </c>
      <c r="D38" s="195" t="s">
        <v>332</v>
      </c>
      <c r="E38" s="195">
        <v>1</v>
      </c>
      <c r="F38" s="378" t="s">
        <v>331</v>
      </c>
      <c r="G38" s="386">
        <v>43400</v>
      </c>
      <c r="H38" s="387" t="s">
        <v>21</v>
      </c>
      <c r="I38" s="385">
        <v>28.32</v>
      </c>
      <c r="J38" s="388">
        <v>28.2</v>
      </c>
      <c r="K38" s="382" t="s">
        <v>343</v>
      </c>
      <c r="L38" s="217"/>
      <c r="M38" s="493"/>
      <c r="N38" s="298"/>
      <c r="O38" s="299"/>
      <c r="P38" s="298"/>
      <c r="Q38" s="299"/>
      <c r="R38" s="235"/>
      <c r="S38" s="236"/>
      <c r="T38" s="296"/>
      <c r="U38" s="220"/>
      <c r="V38" s="168">
        <f t="shared" si="0"/>
        <v>0</v>
      </c>
      <c r="W38" s="169">
        <f t="shared" si="1"/>
        <v>8.4599999999999991</v>
      </c>
      <c r="X38" s="221">
        <f>'2D_LOG'!BD28</f>
        <v>0</v>
      </c>
      <c r="Y38" s="237"/>
      <c r="Z38" s="237"/>
      <c r="AA38" s="237"/>
      <c r="AB38" s="238"/>
      <c r="AC38" s="236"/>
      <c r="AD38" s="238"/>
      <c r="AE38" s="236"/>
      <c r="AF38" s="239"/>
      <c r="AG38" s="236"/>
      <c r="AH38" s="237"/>
      <c r="AI38" s="240"/>
      <c r="AJ38" s="224">
        <f t="shared" si="2"/>
        <v>0</v>
      </c>
      <c r="AK38" s="225">
        <f t="shared" si="7"/>
        <v>0</v>
      </c>
      <c r="AL38" s="226">
        <f t="shared" si="8"/>
        <v>8.4599999999999991</v>
      </c>
      <c r="AM38" s="227">
        <f t="shared" si="9"/>
        <v>8.4599999999999991</v>
      </c>
      <c r="AN38" s="228">
        <f t="shared" si="10"/>
        <v>8.4599999999999991</v>
      </c>
      <c r="AO38" s="206"/>
      <c r="AP38" s="207"/>
      <c r="AQ38" s="206"/>
    </row>
    <row r="39" spans="1:43" s="150" customFormat="1" ht="12.75" x14ac:dyDescent="0.2">
      <c r="A39" s="375">
        <v>27</v>
      </c>
      <c r="B39" s="376">
        <v>2913</v>
      </c>
      <c r="C39" s="384" t="s">
        <v>310</v>
      </c>
      <c r="D39" s="195" t="s">
        <v>332</v>
      </c>
      <c r="E39" s="195">
        <v>1</v>
      </c>
      <c r="F39" s="378" t="s">
        <v>321</v>
      </c>
      <c r="G39" s="386">
        <v>43400</v>
      </c>
      <c r="H39" s="387" t="s">
        <v>21</v>
      </c>
      <c r="I39" s="385">
        <v>24.680000000000003</v>
      </c>
      <c r="J39" s="388">
        <v>28</v>
      </c>
      <c r="K39" s="382" t="s">
        <v>343</v>
      </c>
      <c r="L39" s="217" t="s">
        <v>4</v>
      </c>
      <c r="M39" s="496" t="s">
        <v>344</v>
      </c>
      <c r="N39" s="298">
        <v>43402</v>
      </c>
      <c r="O39" s="299">
        <v>0.60347222222222219</v>
      </c>
      <c r="P39" s="298">
        <v>43435</v>
      </c>
      <c r="Q39" s="299">
        <v>0.45277777777777778</v>
      </c>
      <c r="R39" s="235"/>
      <c r="S39" s="236"/>
      <c r="T39" s="296" t="s">
        <v>16</v>
      </c>
      <c r="U39" s="220">
        <v>1</v>
      </c>
      <c r="V39" s="168" t="e">
        <f t="shared" si="0"/>
        <v>#NUM!</v>
      </c>
      <c r="W39" s="169">
        <f t="shared" si="1"/>
        <v>8.4</v>
      </c>
      <c r="X39" s="221">
        <f>'2D_LOG'!BD29</f>
        <v>0</v>
      </c>
      <c r="Y39" s="237"/>
      <c r="Z39" s="237"/>
      <c r="AA39" s="237"/>
      <c r="AB39" s="238"/>
      <c r="AC39" s="236"/>
      <c r="AD39" s="238"/>
      <c r="AE39" s="236"/>
      <c r="AF39" s="239"/>
      <c r="AG39" s="236"/>
      <c r="AH39" s="237"/>
      <c r="AI39" s="240"/>
      <c r="AJ39" s="224">
        <f t="shared" si="2"/>
        <v>0</v>
      </c>
      <c r="AK39" s="225" t="e">
        <f t="shared" si="7"/>
        <v>#NUM!</v>
      </c>
      <c r="AL39" s="226">
        <f t="shared" si="8"/>
        <v>8.4</v>
      </c>
      <c r="AM39" s="227" t="e">
        <f t="shared" si="9"/>
        <v>#NUM!</v>
      </c>
      <c r="AN39" s="228" t="e">
        <f t="shared" si="10"/>
        <v>#NUM!</v>
      </c>
      <c r="AO39" s="206"/>
      <c r="AP39" s="207"/>
      <c r="AQ39" s="206"/>
    </row>
    <row r="40" spans="1:43" s="150" customFormat="1" ht="12.75" x14ac:dyDescent="0.2">
      <c r="A40" s="375">
        <v>28</v>
      </c>
      <c r="B40" s="376">
        <v>2913</v>
      </c>
      <c r="C40" s="384" t="s">
        <v>311</v>
      </c>
      <c r="D40" s="195" t="s">
        <v>332</v>
      </c>
      <c r="E40" s="195">
        <v>1</v>
      </c>
      <c r="F40" s="378" t="s">
        <v>322</v>
      </c>
      <c r="G40" s="386">
        <v>43399</v>
      </c>
      <c r="H40" s="387" t="s">
        <v>21</v>
      </c>
      <c r="I40" s="385">
        <v>17.84</v>
      </c>
      <c r="J40" s="388">
        <v>14</v>
      </c>
      <c r="K40" s="382" t="s">
        <v>343</v>
      </c>
      <c r="L40" s="217" t="s">
        <v>4</v>
      </c>
      <c r="M40" s="496" t="s">
        <v>281</v>
      </c>
      <c r="N40" s="298">
        <v>43400</v>
      </c>
      <c r="O40" s="299">
        <v>0.56319444444444444</v>
      </c>
      <c r="P40" s="298">
        <v>43402</v>
      </c>
      <c r="Q40" s="299">
        <v>0.42569444444444443</v>
      </c>
      <c r="R40" s="235"/>
      <c r="S40" s="236"/>
      <c r="T40" s="296" t="s">
        <v>16</v>
      </c>
      <c r="U40" s="220">
        <v>1</v>
      </c>
      <c r="V40" s="168" t="e">
        <f t="shared" si="0"/>
        <v>#NUM!</v>
      </c>
      <c r="W40" s="169">
        <f t="shared" si="1"/>
        <v>4.2</v>
      </c>
      <c r="X40" s="221">
        <f>'2D_LOG'!BD30</f>
        <v>0</v>
      </c>
      <c r="Y40" s="237"/>
      <c r="Z40" s="237"/>
      <c r="AA40" s="237"/>
      <c r="AB40" s="238"/>
      <c r="AC40" s="236"/>
      <c r="AD40" s="238"/>
      <c r="AE40" s="236"/>
      <c r="AF40" s="239"/>
      <c r="AG40" s="236"/>
      <c r="AH40" s="237"/>
      <c r="AI40" s="240"/>
      <c r="AJ40" s="224">
        <f t="shared" si="2"/>
        <v>0</v>
      </c>
      <c r="AK40" s="225" t="e">
        <f t="shared" si="7"/>
        <v>#NUM!</v>
      </c>
      <c r="AL40" s="226">
        <f t="shared" si="8"/>
        <v>4.2</v>
      </c>
      <c r="AM40" s="227" t="e">
        <f t="shared" si="9"/>
        <v>#NUM!</v>
      </c>
      <c r="AN40" s="228" t="e">
        <f t="shared" si="10"/>
        <v>#NUM!</v>
      </c>
      <c r="AO40" s="206"/>
      <c r="AP40" s="207"/>
      <c r="AQ40" s="206"/>
    </row>
    <row r="41" spans="1:43" s="150" customFormat="1" ht="12.75" x14ac:dyDescent="0.2">
      <c r="A41" s="383">
        <v>29</v>
      </c>
      <c r="B41" s="376">
        <v>2913</v>
      </c>
      <c r="C41" s="384" t="s">
        <v>312</v>
      </c>
      <c r="D41" s="195" t="s">
        <v>332</v>
      </c>
      <c r="E41" s="195">
        <v>1</v>
      </c>
      <c r="F41" s="378" t="s">
        <v>327</v>
      </c>
      <c r="G41" s="386">
        <v>43399</v>
      </c>
      <c r="H41" s="387" t="s">
        <v>21</v>
      </c>
      <c r="I41" s="385">
        <v>16.689999999999998</v>
      </c>
      <c r="J41" s="388">
        <v>22.1</v>
      </c>
      <c r="K41" s="382" t="s">
        <v>343</v>
      </c>
      <c r="L41" s="217"/>
      <c r="M41" s="493"/>
      <c r="N41" s="298"/>
      <c r="O41" s="299"/>
      <c r="P41" s="298"/>
      <c r="Q41" s="299"/>
      <c r="R41" s="235"/>
      <c r="S41" s="236"/>
      <c r="T41" s="296"/>
      <c r="U41" s="220"/>
      <c r="V41" s="168">
        <f t="shared" si="0"/>
        <v>0</v>
      </c>
      <c r="W41" s="169">
        <f t="shared" si="1"/>
        <v>6.63</v>
      </c>
      <c r="X41" s="221">
        <f>'2D_LOG'!BD31</f>
        <v>0</v>
      </c>
      <c r="Y41" s="237"/>
      <c r="Z41" s="237"/>
      <c r="AA41" s="237"/>
      <c r="AB41" s="238"/>
      <c r="AC41" s="236"/>
      <c r="AD41" s="238"/>
      <c r="AE41" s="236"/>
      <c r="AF41" s="239"/>
      <c r="AG41" s="236"/>
      <c r="AH41" s="237"/>
      <c r="AI41" s="240"/>
      <c r="AJ41" s="224">
        <f t="shared" si="2"/>
        <v>0</v>
      </c>
      <c r="AK41" s="225">
        <f t="shared" si="7"/>
        <v>0</v>
      </c>
      <c r="AL41" s="226">
        <f t="shared" si="8"/>
        <v>6.63</v>
      </c>
      <c r="AM41" s="227">
        <f t="shared" si="9"/>
        <v>6.63</v>
      </c>
      <c r="AN41" s="228">
        <f t="shared" si="10"/>
        <v>6.63</v>
      </c>
      <c r="AO41" s="206"/>
      <c r="AP41" s="207"/>
      <c r="AQ41" s="206"/>
    </row>
    <row r="42" spans="1:43" s="150" customFormat="1" ht="12.75" x14ac:dyDescent="0.2">
      <c r="A42" s="375">
        <v>30</v>
      </c>
      <c r="B42" s="376">
        <v>2913</v>
      </c>
      <c r="C42" s="384" t="s">
        <v>313</v>
      </c>
      <c r="D42" s="195" t="s">
        <v>332</v>
      </c>
      <c r="E42" s="195">
        <v>1</v>
      </c>
      <c r="F42" s="378" t="s">
        <v>325</v>
      </c>
      <c r="G42" s="386">
        <v>43400</v>
      </c>
      <c r="H42" s="387" t="s">
        <v>21</v>
      </c>
      <c r="I42" s="385">
        <v>20.41</v>
      </c>
      <c r="J42" s="388">
        <v>21.3</v>
      </c>
      <c r="K42" s="382" t="s">
        <v>343</v>
      </c>
      <c r="L42" s="474"/>
      <c r="M42" s="493"/>
      <c r="N42" s="494"/>
      <c r="O42" s="493"/>
      <c r="P42" s="494"/>
      <c r="Q42" s="493"/>
      <c r="R42" s="476"/>
      <c r="S42" s="477"/>
      <c r="T42" s="475"/>
      <c r="U42" s="478"/>
      <c r="V42" s="168">
        <f t="shared" si="0"/>
        <v>0</v>
      </c>
      <c r="W42" s="169">
        <f t="shared" si="1"/>
        <v>6.39</v>
      </c>
      <c r="X42" s="221">
        <f>'2D_LOG'!BD32</f>
        <v>0</v>
      </c>
      <c r="Y42" s="237"/>
      <c r="Z42" s="237"/>
      <c r="AA42" s="237"/>
      <c r="AB42" s="238"/>
      <c r="AC42" s="236"/>
      <c r="AD42" s="238"/>
      <c r="AE42" s="236"/>
      <c r="AF42" s="239"/>
      <c r="AG42" s="236"/>
      <c r="AH42" s="237"/>
      <c r="AI42" s="240"/>
      <c r="AJ42" s="224">
        <f t="shared" si="2"/>
        <v>0</v>
      </c>
      <c r="AK42" s="225">
        <f t="shared" si="7"/>
        <v>0</v>
      </c>
      <c r="AL42" s="226">
        <f t="shared" si="8"/>
        <v>6.39</v>
      </c>
      <c r="AM42" s="227">
        <f t="shared" si="9"/>
        <v>6.39</v>
      </c>
      <c r="AN42" s="228">
        <f t="shared" si="10"/>
        <v>6.39</v>
      </c>
      <c r="AO42" s="206"/>
      <c r="AP42" s="207"/>
      <c r="AQ42" s="206"/>
    </row>
    <row r="43" spans="1:43" s="150" customFormat="1" ht="12.75" x14ac:dyDescent="0.2">
      <c r="A43" s="375">
        <v>31</v>
      </c>
      <c r="B43" s="376">
        <v>2913</v>
      </c>
      <c r="C43" s="384" t="s">
        <v>314</v>
      </c>
      <c r="D43" s="195" t="s">
        <v>332</v>
      </c>
      <c r="E43" s="195">
        <v>1</v>
      </c>
      <c r="F43" s="378" t="s">
        <v>320</v>
      </c>
      <c r="G43" s="386">
        <v>43399</v>
      </c>
      <c r="H43" s="387" t="s">
        <v>21</v>
      </c>
      <c r="I43" s="385">
        <v>27.299999999999994</v>
      </c>
      <c r="J43" s="388">
        <v>20.8</v>
      </c>
      <c r="K43" s="382" t="s">
        <v>343</v>
      </c>
      <c r="L43" s="217"/>
      <c r="M43" s="493"/>
      <c r="N43" s="494"/>
      <c r="O43" s="493"/>
      <c r="P43" s="494"/>
      <c r="Q43" s="493"/>
      <c r="R43" s="235"/>
      <c r="S43" s="236"/>
      <c r="T43" s="296"/>
      <c r="U43" s="220"/>
      <c r="V43" s="168">
        <f t="shared" si="0"/>
        <v>0</v>
      </c>
      <c r="W43" s="169">
        <f t="shared" si="1"/>
        <v>6.24</v>
      </c>
      <c r="X43" s="221">
        <f>'2D_LOG'!BD33</f>
        <v>0</v>
      </c>
      <c r="Y43" s="237"/>
      <c r="Z43" s="237"/>
      <c r="AA43" s="237"/>
      <c r="AB43" s="238"/>
      <c r="AC43" s="236"/>
      <c r="AD43" s="238"/>
      <c r="AE43" s="236"/>
      <c r="AF43" s="239"/>
      <c r="AG43" s="236"/>
      <c r="AH43" s="237"/>
      <c r="AI43" s="240"/>
      <c r="AJ43" s="224">
        <f t="shared" si="2"/>
        <v>0</v>
      </c>
      <c r="AK43" s="225">
        <f t="shared" si="7"/>
        <v>0</v>
      </c>
      <c r="AL43" s="226">
        <f t="shared" si="8"/>
        <v>6.24</v>
      </c>
      <c r="AM43" s="227">
        <f t="shared" si="9"/>
        <v>6.24</v>
      </c>
      <c r="AN43" s="228">
        <f t="shared" si="10"/>
        <v>6.24</v>
      </c>
      <c r="AO43" s="206"/>
      <c r="AP43" s="207"/>
      <c r="AQ43" s="206"/>
    </row>
    <row r="44" spans="1:43" s="150" customFormat="1" ht="12.75" x14ac:dyDescent="0.2">
      <c r="A44" s="383">
        <v>32</v>
      </c>
      <c r="B44" s="376">
        <v>2913</v>
      </c>
      <c r="C44" s="384" t="s">
        <v>315</v>
      </c>
      <c r="D44" s="195" t="s">
        <v>332</v>
      </c>
      <c r="E44" s="195">
        <v>1</v>
      </c>
      <c r="F44" s="378" t="s">
        <v>319</v>
      </c>
      <c r="G44" s="386">
        <v>43399</v>
      </c>
      <c r="H44" s="387" t="s">
        <v>21</v>
      </c>
      <c r="I44" s="385">
        <v>23.63</v>
      </c>
      <c r="J44" s="388">
        <v>24.6</v>
      </c>
      <c r="K44" s="382" t="s">
        <v>343</v>
      </c>
      <c r="L44" s="217"/>
      <c r="M44" s="493"/>
      <c r="N44" s="494"/>
      <c r="O44" s="493"/>
      <c r="P44" s="494"/>
      <c r="Q44" s="493"/>
      <c r="R44" s="235"/>
      <c r="S44" s="236"/>
      <c r="T44" s="296"/>
      <c r="U44" s="220"/>
      <c r="V44" s="168">
        <f t="shared" si="0"/>
        <v>0</v>
      </c>
      <c r="W44" s="169">
        <f t="shared" si="1"/>
        <v>7.38</v>
      </c>
      <c r="X44" s="221">
        <f>'2D_LOG'!BD34</f>
        <v>0</v>
      </c>
      <c r="Y44" s="237"/>
      <c r="Z44" s="237"/>
      <c r="AA44" s="237"/>
      <c r="AB44" s="238"/>
      <c r="AC44" s="236"/>
      <c r="AD44" s="238"/>
      <c r="AE44" s="236"/>
      <c r="AF44" s="239"/>
      <c r="AG44" s="236"/>
      <c r="AH44" s="237"/>
      <c r="AI44" s="240"/>
      <c r="AJ44" s="224">
        <f t="shared" si="2"/>
        <v>0</v>
      </c>
      <c r="AK44" s="225">
        <f t="shared" si="7"/>
        <v>0</v>
      </c>
      <c r="AL44" s="226">
        <f t="shared" si="8"/>
        <v>7.38</v>
      </c>
      <c r="AM44" s="227">
        <f t="shared" si="9"/>
        <v>7.38</v>
      </c>
      <c r="AN44" s="228">
        <f t="shared" si="10"/>
        <v>7.38</v>
      </c>
      <c r="AO44" s="206"/>
      <c r="AP44" s="207"/>
      <c r="AQ44" s="206"/>
    </row>
    <row r="45" spans="1:43" s="150" customFormat="1" ht="12.75" x14ac:dyDescent="0.2">
      <c r="A45" s="375">
        <v>33</v>
      </c>
      <c r="B45" s="376">
        <v>2913</v>
      </c>
      <c r="C45" s="384" t="s">
        <v>316</v>
      </c>
      <c r="D45" s="195" t="s">
        <v>332</v>
      </c>
      <c r="E45" s="195">
        <v>1</v>
      </c>
      <c r="F45" s="378" t="s">
        <v>328</v>
      </c>
      <c r="G45" s="386">
        <v>43403</v>
      </c>
      <c r="H45" s="387" t="s">
        <v>21</v>
      </c>
      <c r="I45" s="385">
        <v>11.68</v>
      </c>
      <c r="J45" s="388">
        <v>12.5</v>
      </c>
      <c r="K45" s="382" t="s">
        <v>343</v>
      </c>
      <c r="L45" s="217"/>
      <c r="M45" s="493"/>
      <c r="N45" s="494"/>
      <c r="O45" s="493"/>
      <c r="P45" s="494"/>
      <c r="Q45" s="493"/>
      <c r="R45" s="235"/>
      <c r="S45" s="236"/>
      <c r="T45" s="296"/>
      <c r="U45" s="220"/>
      <c r="V45" s="168">
        <f t="shared" si="0"/>
        <v>0</v>
      </c>
      <c r="W45" s="169">
        <f t="shared" si="1"/>
        <v>3.75</v>
      </c>
      <c r="X45" s="221">
        <f>'2D_LOG'!BD35</f>
        <v>0</v>
      </c>
      <c r="Y45" s="237"/>
      <c r="Z45" s="237"/>
      <c r="AA45" s="237"/>
      <c r="AB45" s="238"/>
      <c r="AC45" s="236"/>
      <c r="AD45" s="238"/>
      <c r="AE45" s="236"/>
      <c r="AF45" s="239"/>
      <c r="AG45" s="236"/>
      <c r="AH45" s="237"/>
      <c r="AI45" s="240"/>
      <c r="AJ45" s="224">
        <f t="shared" si="2"/>
        <v>0</v>
      </c>
      <c r="AK45" s="225">
        <f t="shared" si="7"/>
        <v>0</v>
      </c>
      <c r="AL45" s="226">
        <f t="shared" si="8"/>
        <v>3.75</v>
      </c>
      <c r="AM45" s="227">
        <f t="shared" si="9"/>
        <v>3.75</v>
      </c>
      <c r="AN45" s="228">
        <f t="shared" si="10"/>
        <v>3.75</v>
      </c>
      <c r="AO45" s="206"/>
      <c r="AP45" s="207"/>
      <c r="AQ45" s="206"/>
    </row>
    <row r="46" spans="1:43" s="150" customFormat="1" ht="12.75" x14ac:dyDescent="0.2">
      <c r="A46" s="383"/>
      <c r="B46" s="376"/>
      <c r="C46" s="384"/>
      <c r="D46" s="195"/>
      <c r="E46" s="195"/>
      <c r="F46" s="378"/>
      <c r="G46" s="386"/>
      <c r="H46" s="387"/>
      <c r="I46" s="385"/>
      <c r="J46" s="388"/>
      <c r="K46" s="382"/>
      <c r="L46" s="217"/>
      <c r="M46" s="296"/>
      <c r="N46" s="298"/>
      <c r="O46" s="299"/>
      <c r="P46" s="298"/>
      <c r="Q46" s="299"/>
      <c r="R46" s="235"/>
      <c r="S46" s="236"/>
      <c r="T46" s="296"/>
      <c r="U46" s="220"/>
      <c r="V46" s="168">
        <f t="shared" si="0"/>
        <v>0</v>
      </c>
      <c r="W46" s="169">
        <f t="shared" si="1"/>
        <v>0</v>
      </c>
      <c r="X46" s="221">
        <f>'2D_LOG'!BD36</f>
        <v>0</v>
      </c>
      <c r="Y46" s="237"/>
      <c r="Z46" s="237"/>
      <c r="AA46" s="237"/>
      <c r="AB46" s="238"/>
      <c r="AC46" s="236"/>
      <c r="AD46" s="238"/>
      <c r="AE46" s="236"/>
      <c r="AF46" s="239"/>
      <c r="AG46" s="236"/>
      <c r="AH46" s="237"/>
      <c r="AI46" s="240"/>
      <c r="AJ46" s="224">
        <f t="shared" si="2"/>
        <v>0</v>
      </c>
      <c r="AK46" s="225">
        <f t="shared" si="7"/>
        <v>0</v>
      </c>
      <c r="AL46" s="226">
        <f t="shared" si="8"/>
        <v>0</v>
      </c>
      <c r="AM46" s="227">
        <f t="shared" si="9"/>
        <v>0</v>
      </c>
      <c r="AN46" s="228">
        <f t="shared" si="10"/>
        <v>0</v>
      </c>
      <c r="AO46" s="206"/>
      <c r="AP46" s="207"/>
      <c r="AQ46" s="206"/>
    </row>
    <row r="47" spans="1:43" s="150" customFormat="1" ht="12.75" x14ac:dyDescent="0.2">
      <c r="A47" s="375"/>
      <c r="B47" s="376"/>
      <c r="C47" s="384"/>
      <c r="D47" s="195"/>
      <c r="E47" s="195"/>
      <c r="F47" s="378"/>
      <c r="G47" s="386"/>
      <c r="H47" s="387"/>
      <c r="I47" s="385"/>
      <c r="J47" s="388"/>
      <c r="K47" s="382"/>
      <c r="L47" s="217"/>
      <c r="M47" s="296"/>
      <c r="N47" s="298"/>
      <c r="O47" s="299"/>
      <c r="P47" s="298"/>
      <c r="Q47" s="299"/>
      <c r="R47" s="235"/>
      <c r="S47" s="236"/>
      <c r="T47" s="296"/>
      <c r="U47" s="220"/>
      <c r="V47" s="168">
        <f t="shared" si="0"/>
        <v>0</v>
      </c>
      <c r="W47" s="169">
        <f t="shared" si="1"/>
        <v>0</v>
      </c>
      <c r="X47" s="221">
        <f>'2D_LOG'!BD37</f>
        <v>0</v>
      </c>
      <c r="Y47" s="237"/>
      <c r="Z47" s="237"/>
      <c r="AA47" s="237"/>
      <c r="AB47" s="238"/>
      <c r="AC47" s="236"/>
      <c r="AD47" s="238"/>
      <c r="AE47" s="236"/>
      <c r="AF47" s="239"/>
      <c r="AG47" s="236"/>
      <c r="AH47" s="237"/>
      <c r="AI47" s="240"/>
      <c r="AJ47" s="224">
        <f t="shared" si="2"/>
        <v>0</v>
      </c>
      <c r="AK47" s="225">
        <f t="shared" si="7"/>
        <v>0</v>
      </c>
      <c r="AL47" s="226">
        <f t="shared" si="8"/>
        <v>0</v>
      </c>
      <c r="AM47" s="227">
        <f t="shared" si="9"/>
        <v>0</v>
      </c>
      <c r="AN47" s="228">
        <f t="shared" si="10"/>
        <v>0</v>
      </c>
      <c r="AO47" s="206"/>
      <c r="AP47" s="207"/>
      <c r="AQ47" s="206"/>
    </row>
    <row r="48" spans="1:43" s="150" customFormat="1" ht="12.75" x14ac:dyDescent="0.2">
      <c r="A48" s="383"/>
      <c r="B48" s="376"/>
      <c r="C48" s="384"/>
      <c r="D48" s="195"/>
      <c r="E48" s="195"/>
      <c r="F48" s="378"/>
      <c r="G48" s="386"/>
      <c r="H48" s="387"/>
      <c r="I48" s="385"/>
      <c r="J48" s="388"/>
      <c r="K48" s="382"/>
      <c r="L48" s="217"/>
      <c r="M48" s="296"/>
      <c r="N48" s="298"/>
      <c r="O48" s="299"/>
      <c r="P48" s="298"/>
      <c r="Q48" s="299"/>
      <c r="R48" s="235"/>
      <c r="S48" s="236"/>
      <c r="T48" s="296"/>
      <c r="U48" s="220"/>
      <c r="V48" s="168">
        <f t="shared" si="0"/>
        <v>0</v>
      </c>
      <c r="W48" s="169">
        <f t="shared" si="1"/>
        <v>0</v>
      </c>
      <c r="X48" s="221">
        <f>'2D_LOG'!BD38</f>
        <v>0</v>
      </c>
      <c r="Y48" s="237"/>
      <c r="Z48" s="237"/>
      <c r="AA48" s="237"/>
      <c r="AB48" s="238"/>
      <c r="AC48" s="236"/>
      <c r="AD48" s="238"/>
      <c r="AE48" s="236"/>
      <c r="AF48" s="239"/>
      <c r="AG48" s="236"/>
      <c r="AH48" s="237"/>
      <c r="AI48" s="240"/>
      <c r="AJ48" s="224">
        <f t="shared" si="2"/>
        <v>0</v>
      </c>
      <c r="AK48" s="225">
        <f t="shared" si="7"/>
        <v>0</v>
      </c>
      <c r="AL48" s="226">
        <f t="shared" si="8"/>
        <v>0</v>
      </c>
      <c r="AM48" s="227">
        <f t="shared" si="9"/>
        <v>0</v>
      </c>
      <c r="AN48" s="228">
        <f t="shared" si="10"/>
        <v>0</v>
      </c>
      <c r="AO48" s="206"/>
      <c r="AP48" s="207"/>
      <c r="AQ48" s="206"/>
    </row>
    <row r="49" spans="1:43" s="150" customFormat="1" ht="12.75" x14ac:dyDescent="0.2">
      <c r="A49" s="375"/>
      <c r="B49" s="376"/>
      <c r="C49" s="384"/>
      <c r="D49" s="195"/>
      <c r="E49" s="195"/>
      <c r="F49" s="378"/>
      <c r="G49" s="386"/>
      <c r="H49" s="387"/>
      <c r="I49" s="385"/>
      <c r="J49" s="388"/>
      <c r="K49" s="382"/>
      <c r="L49" s="217"/>
      <c r="M49" s="296"/>
      <c r="N49" s="298"/>
      <c r="O49" s="299"/>
      <c r="P49" s="298"/>
      <c r="Q49" s="299"/>
      <c r="R49" s="235"/>
      <c r="S49" s="236"/>
      <c r="T49" s="296"/>
      <c r="U49" s="220"/>
      <c r="V49" s="168">
        <f t="shared" si="0"/>
        <v>0</v>
      </c>
      <c r="W49" s="169">
        <f t="shared" si="1"/>
        <v>0</v>
      </c>
      <c r="X49" s="221">
        <f>'2D_LOG'!BD39</f>
        <v>0</v>
      </c>
      <c r="Y49" s="237"/>
      <c r="Z49" s="237"/>
      <c r="AA49" s="237"/>
      <c r="AB49" s="238"/>
      <c r="AC49" s="236"/>
      <c r="AD49" s="238"/>
      <c r="AE49" s="236"/>
      <c r="AF49" s="239"/>
      <c r="AG49" s="236"/>
      <c r="AH49" s="237"/>
      <c r="AI49" s="240"/>
      <c r="AJ49" s="224">
        <f t="shared" si="2"/>
        <v>0</v>
      </c>
      <c r="AK49" s="225">
        <f t="shared" si="7"/>
        <v>0</v>
      </c>
      <c r="AL49" s="226">
        <f t="shared" si="8"/>
        <v>0</v>
      </c>
      <c r="AM49" s="227">
        <f t="shared" si="9"/>
        <v>0</v>
      </c>
      <c r="AN49" s="228">
        <f t="shared" si="10"/>
        <v>0</v>
      </c>
      <c r="AO49" s="206"/>
      <c r="AP49" s="207"/>
      <c r="AQ49" s="206"/>
    </row>
    <row r="50" spans="1:43" s="150" customFormat="1" ht="12.75" x14ac:dyDescent="0.2">
      <c r="A50" s="383"/>
      <c r="B50" s="376"/>
      <c r="C50" s="384"/>
      <c r="D50" s="195"/>
      <c r="E50" s="195"/>
      <c r="F50" s="378"/>
      <c r="G50" s="386"/>
      <c r="H50" s="387"/>
      <c r="I50" s="385"/>
      <c r="J50" s="388"/>
      <c r="K50" s="382"/>
      <c r="L50" s="217"/>
      <c r="M50" s="296"/>
      <c r="N50" s="298"/>
      <c r="O50" s="299"/>
      <c r="P50" s="298"/>
      <c r="Q50" s="299"/>
      <c r="R50" s="235"/>
      <c r="S50" s="236"/>
      <c r="T50" s="296"/>
      <c r="U50" s="220"/>
      <c r="V50" s="168">
        <f t="shared" si="0"/>
        <v>0</v>
      </c>
      <c r="W50" s="169">
        <f t="shared" si="1"/>
        <v>0</v>
      </c>
      <c r="X50" s="221">
        <f>'2D_LOG'!BD40</f>
        <v>0</v>
      </c>
      <c r="Y50" s="237"/>
      <c r="Z50" s="237"/>
      <c r="AA50" s="237"/>
      <c r="AB50" s="238"/>
      <c r="AC50" s="236"/>
      <c r="AD50" s="238"/>
      <c r="AE50" s="236"/>
      <c r="AF50" s="239"/>
      <c r="AG50" s="236"/>
      <c r="AH50" s="237"/>
      <c r="AI50" s="240"/>
      <c r="AJ50" s="224">
        <f t="shared" si="2"/>
        <v>0</v>
      </c>
      <c r="AK50" s="225">
        <f t="shared" si="7"/>
        <v>0</v>
      </c>
      <c r="AL50" s="226">
        <f t="shared" si="8"/>
        <v>0</v>
      </c>
      <c r="AM50" s="227">
        <f t="shared" si="9"/>
        <v>0</v>
      </c>
      <c r="AN50" s="228">
        <f t="shared" si="10"/>
        <v>0</v>
      </c>
      <c r="AO50" s="206"/>
      <c r="AP50" s="207"/>
      <c r="AQ50" s="206"/>
    </row>
    <row r="51" spans="1:43" s="150" customFormat="1" ht="12.75" x14ac:dyDescent="0.2">
      <c r="A51" s="375"/>
      <c r="B51" s="376"/>
      <c r="C51" s="384"/>
      <c r="D51" s="195"/>
      <c r="E51" s="195"/>
      <c r="F51" s="378"/>
      <c r="G51" s="386"/>
      <c r="H51" s="387"/>
      <c r="I51" s="385"/>
      <c r="J51" s="388"/>
      <c r="K51" s="382"/>
      <c r="L51" s="217"/>
      <c r="M51" s="296"/>
      <c r="N51" s="298"/>
      <c r="O51" s="299"/>
      <c r="P51" s="298"/>
      <c r="Q51" s="299"/>
      <c r="R51" s="235"/>
      <c r="S51" s="236"/>
      <c r="T51" s="296"/>
      <c r="U51" s="220"/>
      <c r="V51" s="168">
        <f t="shared" si="0"/>
        <v>0</v>
      </c>
      <c r="W51" s="169">
        <f t="shared" si="1"/>
        <v>0</v>
      </c>
      <c r="X51" s="221">
        <f>'2D_LOG'!BD41</f>
        <v>0</v>
      </c>
      <c r="Y51" s="237"/>
      <c r="Z51" s="237"/>
      <c r="AA51" s="237"/>
      <c r="AB51" s="238"/>
      <c r="AC51" s="236"/>
      <c r="AD51" s="238"/>
      <c r="AE51" s="236"/>
      <c r="AF51" s="239"/>
      <c r="AG51" s="236"/>
      <c r="AH51" s="237"/>
      <c r="AI51" s="240"/>
      <c r="AJ51" s="224">
        <f t="shared" si="2"/>
        <v>0</v>
      </c>
      <c r="AK51" s="225">
        <f t="shared" si="7"/>
        <v>0</v>
      </c>
      <c r="AL51" s="226">
        <f t="shared" si="8"/>
        <v>0</v>
      </c>
      <c r="AM51" s="227">
        <f t="shared" si="9"/>
        <v>0</v>
      </c>
      <c r="AN51" s="228">
        <f t="shared" si="10"/>
        <v>0</v>
      </c>
      <c r="AO51" s="206"/>
      <c r="AP51" s="207"/>
      <c r="AQ51" s="206"/>
    </row>
    <row r="52" spans="1:43" s="150" customFormat="1" ht="12.75" x14ac:dyDescent="0.2">
      <c r="A52" s="383"/>
      <c r="B52" s="376"/>
      <c r="C52" s="384"/>
      <c r="D52" s="195"/>
      <c r="E52" s="195"/>
      <c r="F52" s="378"/>
      <c r="G52" s="386"/>
      <c r="H52" s="387"/>
      <c r="I52" s="385"/>
      <c r="J52" s="388"/>
      <c r="K52" s="382"/>
      <c r="L52" s="217"/>
      <c r="M52" s="296"/>
      <c r="N52" s="298"/>
      <c r="O52" s="299"/>
      <c r="P52" s="298"/>
      <c r="Q52" s="299"/>
      <c r="R52" s="235"/>
      <c r="S52" s="236"/>
      <c r="T52" s="296"/>
      <c r="U52" s="220"/>
      <c r="V52" s="168">
        <f t="shared" si="0"/>
        <v>0</v>
      </c>
      <c r="W52" s="169">
        <f t="shared" si="1"/>
        <v>0</v>
      </c>
      <c r="X52" s="221">
        <f>'2D_LOG'!BD42</f>
        <v>0</v>
      </c>
      <c r="Y52" s="237"/>
      <c r="Z52" s="237"/>
      <c r="AA52" s="237"/>
      <c r="AB52" s="238"/>
      <c r="AC52" s="236"/>
      <c r="AD52" s="238"/>
      <c r="AE52" s="236"/>
      <c r="AF52" s="239"/>
      <c r="AG52" s="236"/>
      <c r="AH52" s="237"/>
      <c r="AI52" s="240"/>
      <c r="AJ52" s="224">
        <f t="shared" si="2"/>
        <v>0</v>
      </c>
      <c r="AK52" s="225">
        <f t="shared" si="7"/>
        <v>0</v>
      </c>
      <c r="AL52" s="226">
        <f t="shared" si="8"/>
        <v>0</v>
      </c>
      <c r="AM52" s="227">
        <f t="shared" si="9"/>
        <v>0</v>
      </c>
      <c r="AN52" s="228">
        <f t="shared" si="10"/>
        <v>0</v>
      </c>
      <c r="AO52" s="206"/>
      <c r="AP52" s="207"/>
      <c r="AQ52" s="206"/>
    </row>
    <row r="53" spans="1:43" s="150" customFormat="1" ht="12.75" x14ac:dyDescent="0.2">
      <c r="A53" s="212"/>
      <c r="B53" s="213"/>
      <c r="C53" s="230"/>
      <c r="D53" s="293"/>
      <c r="E53" s="195"/>
      <c r="F53" s="297"/>
      <c r="G53" s="295"/>
      <c r="H53" s="215"/>
      <c r="I53" s="297"/>
      <c r="J53" s="300"/>
      <c r="K53" s="216"/>
      <c r="L53" s="217"/>
      <c r="M53" s="296"/>
      <c r="N53" s="298"/>
      <c r="O53" s="299"/>
      <c r="P53" s="298"/>
      <c r="Q53" s="299"/>
      <c r="R53" s="235"/>
      <c r="S53" s="236"/>
      <c r="T53" s="296"/>
      <c r="U53" s="220"/>
      <c r="V53" s="168">
        <f t="shared" si="0"/>
        <v>0</v>
      </c>
      <c r="W53" s="169">
        <f t="shared" si="1"/>
        <v>0</v>
      </c>
      <c r="X53" s="221">
        <f>'2D_LOG'!BD43</f>
        <v>0</v>
      </c>
      <c r="Y53" s="237"/>
      <c r="Z53" s="237"/>
      <c r="AA53" s="237"/>
      <c r="AB53" s="238"/>
      <c r="AC53" s="236"/>
      <c r="AD53" s="238"/>
      <c r="AE53" s="236"/>
      <c r="AF53" s="239"/>
      <c r="AG53" s="236"/>
      <c r="AH53" s="237"/>
      <c r="AI53" s="240"/>
      <c r="AJ53" s="224">
        <f t="shared" si="2"/>
        <v>0</v>
      </c>
      <c r="AK53" s="225">
        <f t="shared" si="7"/>
        <v>0</v>
      </c>
      <c r="AL53" s="226">
        <f t="shared" si="8"/>
        <v>0</v>
      </c>
      <c r="AM53" s="227">
        <f t="shared" si="9"/>
        <v>0</v>
      </c>
      <c r="AN53" s="228">
        <f t="shared" si="10"/>
        <v>0</v>
      </c>
      <c r="AO53" s="206"/>
      <c r="AP53" s="207"/>
      <c r="AQ53" s="206"/>
    </row>
    <row r="54" spans="1:43" s="150" customFormat="1" ht="12.75" x14ac:dyDescent="0.2">
      <c r="A54" s="229"/>
      <c r="B54" s="213"/>
      <c r="C54" s="230"/>
      <c r="D54" s="293"/>
      <c r="E54" s="195"/>
      <c r="F54" s="297"/>
      <c r="G54" s="295"/>
      <c r="H54" s="215"/>
      <c r="I54" s="297"/>
      <c r="J54" s="300"/>
      <c r="K54" s="216"/>
      <c r="L54" s="217"/>
      <c r="M54" s="296"/>
      <c r="N54" s="298"/>
      <c r="O54" s="299"/>
      <c r="P54" s="298"/>
      <c r="Q54" s="299"/>
      <c r="R54" s="235"/>
      <c r="S54" s="236"/>
      <c r="T54" s="296"/>
      <c r="U54" s="220"/>
      <c r="V54" s="168">
        <f t="shared" si="0"/>
        <v>0</v>
      </c>
      <c r="W54" s="169">
        <f t="shared" si="1"/>
        <v>0</v>
      </c>
      <c r="X54" s="221">
        <f>'2D_LOG'!BD44</f>
        <v>0</v>
      </c>
      <c r="Y54" s="237"/>
      <c r="Z54" s="237"/>
      <c r="AA54" s="237"/>
      <c r="AB54" s="238"/>
      <c r="AC54" s="236"/>
      <c r="AD54" s="238"/>
      <c r="AE54" s="236"/>
      <c r="AF54" s="239"/>
      <c r="AG54" s="236"/>
      <c r="AH54" s="237"/>
      <c r="AI54" s="240"/>
      <c r="AJ54" s="224">
        <f t="shared" si="2"/>
        <v>0</v>
      </c>
      <c r="AK54" s="225">
        <f t="shared" si="7"/>
        <v>0</v>
      </c>
      <c r="AL54" s="226">
        <f t="shared" si="8"/>
        <v>0</v>
      </c>
      <c r="AM54" s="227">
        <f t="shared" si="9"/>
        <v>0</v>
      </c>
      <c r="AN54" s="228">
        <f t="shared" si="10"/>
        <v>0</v>
      </c>
      <c r="AO54" s="206"/>
      <c r="AP54" s="207"/>
      <c r="AQ54" s="206"/>
    </row>
    <row r="55" spans="1:43" s="150" customFormat="1" ht="12.75" x14ac:dyDescent="0.2">
      <c r="A55" s="212"/>
      <c r="B55" s="213"/>
      <c r="C55" s="230"/>
      <c r="D55" s="293"/>
      <c r="E55" s="195"/>
      <c r="F55" s="296"/>
      <c r="G55" s="295"/>
      <c r="H55" s="215"/>
      <c r="I55" s="297"/>
      <c r="J55" s="300"/>
      <c r="K55" s="216"/>
      <c r="L55" s="217"/>
      <c r="M55" s="296"/>
      <c r="N55" s="298"/>
      <c r="O55" s="299"/>
      <c r="P55" s="298"/>
      <c r="Q55" s="299"/>
      <c r="R55" s="235"/>
      <c r="S55" s="236"/>
      <c r="T55" s="296"/>
      <c r="U55" s="220"/>
      <c r="V55" s="168">
        <f t="shared" si="0"/>
        <v>0</v>
      </c>
      <c r="W55" s="169">
        <f t="shared" si="1"/>
        <v>0</v>
      </c>
      <c r="X55" s="221">
        <f>'2D_LOG'!BD45</f>
        <v>0</v>
      </c>
      <c r="Y55" s="237"/>
      <c r="Z55" s="237"/>
      <c r="AA55" s="237"/>
      <c r="AB55" s="238"/>
      <c r="AC55" s="236"/>
      <c r="AD55" s="238"/>
      <c r="AE55" s="236"/>
      <c r="AF55" s="239"/>
      <c r="AG55" s="236"/>
      <c r="AH55" s="237"/>
      <c r="AI55" s="240"/>
      <c r="AJ55" s="224">
        <f t="shared" si="2"/>
        <v>0</v>
      </c>
      <c r="AK55" s="225">
        <f t="shared" si="7"/>
        <v>0</v>
      </c>
      <c r="AL55" s="226">
        <f t="shared" si="8"/>
        <v>0</v>
      </c>
      <c r="AM55" s="227">
        <f t="shared" si="9"/>
        <v>0</v>
      </c>
      <c r="AN55" s="228">
        <f t="shared" si="10"/>
        <v>0</v>
      </c>
      <c r="AO55" s="206"/>
      <c r="AP55" s="207"/>
      <c r="AQ55" s="206"/>
    </row>
    <row r="56" spans="1:43" s="150" customFormat="1" ht="12.75" x14ac:dyDescent="0.2">
      <c r="A56" s="229"/>
      <c r="B56" s="213"/>
      <c r="C56" s="230"/>
      <c r="D56" s="293"/>
      <c r="E56" s="195"/>
      <c r="F56" s="297"/>
      <c r="G56" s="295"/>
      <c r="H56" s="215"/>
      <c r="I56" s="297"/>
      <c r="J56" s="300"/>
      <c r="K56" s="216"/>
      <c r="L56" s="217"/>
      <c r="M56" s="296"/>
      <c r="N56" s="298"/>
      <c r="O56" s="299"/>
      <c r="P56" s="298"/>
      <c r="Q56" s="299"/>
      <c r="R56" s="235"/>
      <c r="S56" s="236"/>
      <c r="T56" s="296"/>
      <c r="U56" s="220"/>
      <c r="V56" s="168">
        <f t="shared" si="0"/>
        <v>0</v>
      </c>
      <c r="W56" s="169">
        <f t="shared" si="1"/>
        <v>0</v>
      </c>
      <c r="X56" s="221">
        <f>'2D_LOG'!BD46</f>
        <v>0</v>
      </c>
      <c r="Y56" s="237"/>
      <c r="Z56" s="237"/>
      <c r="AA56" s="237"/>
      <c r="AB56" s="238"/>
      <c r="AC56" s="236"/>
      <c r="AD56" s="238"/>
      <c r="AE56" s="236"/>
      <c r="AF56" s="239"/>
      <c r="AG56" s="236"/>
      <c r="AH56" s="237"/>
      <c r="AI56" s="240"/>
      <c r="AJ56" s="224">
        <f t="shared" si="2"/>
        <v>0</v>
      </c>
      <c r="AK56" s="225">
        <f t="shared" si="7"/>
        <v>0</v>
      </c>
      <c r="AL56" s="226">
        <f t="shared" si="8"/>
        <v>0</v>
      </c>
      <c r="AM56" s="227">
        <f t="shared" si="9"/>
        <v>0</v>
      </c>
      <c r="AN56" s="228">
        <f t="shared" si="10"/>
        <v>0</v>
      </c>
      <c r="AO56" s="206"/>
      <c r="AP56" s="207"/>
      <c r="AQ56" s="206"/>
    </row>
    <row r="57" spans="1:43" s="150" customFormat="1" ht="12.75" x14ac:dyDescent="0.2">
      <c r="A57" s="212"/>
      <c r="B57" s="213"/>
      <c r="C57" s="230"/>
      <c r="D57" s="293"/>
      <c r="E57" s="195"/>
      <c r="F57" s="294"/>
      <c r="G57" s="295"/>
      <c r="H57" s="215"/>
      <c r="I57" s="297"/>
      <c r="J57" s="300"/>
      <c r="K57" s="216"/>
      <c r="L57" s="217"/>
      <c r="M57" s="296"/>
      <c r="N57" s="298"/>
      <c r="O57" s="299"/>
      <c r="P57" s="298"/>
      <c r="Q57" s="299"/>
      <c r="R57" s="235"/>
      <c r="S57" s="236"/>
      <c r="T57" s="296"/>
      <c r="U57" s="220"/>
      <c r="V57" s="168">
        <f t="shared" si="0"/>
        <v>0</v>
      </c>
      <c r="W57" s="169">
        <f t="shared" si="1"/>
        <v>0</v>
      </c>
      <c r="X57" s="221">
        <f>'2D_LOG'!BD47</f>
        <v>0</v>
      </c>
      <c r="Y57" s="237"/>
      <c r="Z57" s="237"/>
      <c r="AA57" s="237"/>
      <c r="AB57" s="238"/>
      <c r="AC57" s="236"/>
      <c r="AD57" s="238"/>
      <c r="AE57" s="236"/>
      <c r="AF57" s="239"/>
      <c r="AG57" s="236"/>
      <c r="AH57" s="237"/>
      <c r="AI57" s="240"/>
      <c r="AJ57" s="224">
        <f t="shared" si="2"/>
        <v>0</v>
      </c>
      <c r="AK57" s="225">
        <f t="shared" si="7"/>
        <v>0</v>
      </c>
      <c r="AL57" s="226">
        <f t="shared" si="8"/>
        <v>0</v>
      </c>
      <c r="AM57" s="227">
        <f t="shared" si="9"/>
        <v>0</v>
      </c>
      <c r="AN57" s="228">
        <f t="shared" si="10"/>
        <v>0</v>
      </c>
      <c r="AO57" s="206"/>
      <c r="AP57" s="207"/>
      <c r="AQ57" s="206"/>
    </row>
    <row r="58" spans="1:43" s="150" customFormat="1" ht="12.75" x14ac:dyDescent="0.2">
      <c r="A58" s="229"/>
      <c r="B58" s="213"/>
      <c r="C58" s="230"/>
      <c r="D58" s="293"/>
      <c r="E58" s="195"/>
      <c r="F58" s="297"/>
      <c r="G58" s="295"/>
      <c r="H58" s="215"/>
      <c r="I58" s="297"/>
      <c r="J58" s="300"/>
      <c r="K58" s="216"/>
      <c r="L58" s="217"/>
      <c r="M58" s="296"/>
      <c r="N58" s="298"/>
      <c r="O58" s="299"/>
      <c r="P58" s="298"/>
      <c r="Q58" s="299"/>
      <c r="R58" s="235"/>
      <c r="S58" s="236"/>
      <c r="T58" s="296"/>
      <c r="U58" s="220"/>
      <c r="V58" s="168">
        <f t="shared" si="0"/>
        <v>0</v>
      </c>
      <c r="W58" s="169">
        <f t="shared" si="1"/>
        <v>0</v>
      </c>
      <c r="X58" s="221">
        <f>'2D_LOG'!BD48</f>
        <v>0</v>
      </c>
      <c r="Y58" s="237"/>
      <c r="Z58" s="237"/>
      <c r="AA58" s="237"/>
      <c r="AB58" s="238"/>
      <c r="AC58" s="236"/>
      <c r="AD58" s="238"/>
      <c r="AE58" s="236"/>
      <c r="AF58" s="239"/>
      <c r="AG58" s="236"/>
      <c r="AH58" s="237"/>
      <c r="AI58" s="240"/>
      <c r="AJ58" s="224">
        <f t="shared" si="2"/>
        <v>0</v>
      </c>
      <c r="AK58" s="225">
        <f t="shared" si="7"/>
        <v>0</v>
      </c>
      <c r="AL58" s="226">
        <f t="shared" si="8"/>
        <v>0</v>
      </c>
      <c r="AM58" s="227">
        <f t="shared" si="9"/>
        <v>0</v>
      </c>
      <c r="AN58" s="228">
        <f t="shared" si="10"/>
        <v>0</v>
      </c>
      <c r="AO58" s="206"/>
      <c r="AP58" s="207"/>
      <c r="AQ58" s="206"/>
    </row>
    <row r="59" spans="1:43" s="150" customFormat="1" ht="12.75" x14ac:dyDescent="0.2">
      <c r="A59" s="212"/>
      <c r="B59" s="213"/>
      <c r="C59" s="230"/>
      <c r="D59" s="293"/>
      <c r="E59" s="195"/>
      <c r="F59" s="297"/>
      <c r="G59" s="295"/>
      <c r="H59" s="215"/>
      <c r="I59" s="297"/>
      <c r="J59" s="300"/>
      <c r="K59" s="216"/>
      <c r="L59" s="217"/>
      <c r="M59" s="296"/>
      <c r="N59" s="298"/>
      <c r="O59" s="299"/>
      <c r="P59" s="298"/>
      <c r="Q59" s="299"/>
      <c r="R59" s="235"/>
      <c r="S59" s="236"/>
      <c r="T59" s="296"/>
      <c r="U59" s="220"/>
      <c r="V59" s="168">
        <f t="shared" si="0"/>
        <v>0</v>
      </c>
      <c r="W59" s="169">
        <f t="shared" si="1"/>
        <v>0</v>
      </c>
      <c r="X59" s="221">
        <f>'2D_LOG'!BD49</f>
        <v>0</v>
      </c>
      <c r="Y59" s="237"/>
      <c r="Z59" s="237"/>
      <c r="AA59" s="237"/>
      <c r="AB59" s="238"/>
      <c r="AC59" s="236"/>
      <c r="AD59" s="238"/>
      <c r="AE59" s="236"/>
      <c r="AF59" s="239"/>
      <c r="AG59" s="236"/>
      <c r="AH59" s="237"/>
      <c r="AI59" s="240"/>
      <c r="AJ59" s="224">
        <f t="shared" si="2"/>
        <v>0</v>
      </c>
      <c r="AK59" s="225">
        <f t="shared" si="7"/>
        <v>0</v>
      </c>
      <c r="AL59" s="226">
        <f t="shared" si="8"/>
        <v>0</v>
      </c>
      <c r="AM59" s="227">
        <f t="shared" si="9"/>
        <v>0</v>
      </c>
      <c r="AN59" s="228">
        <f t="shared" si="10"/>
        <v>0</v>
      </c>
      <c r="AO59" s="206"/>
      <c r="AP59" s="207"/>
      <c r="AQ59" s="206"/>
    </row>
    <row r="60" spans="1:43" s="150" customFormat="1" ht="12.75" x14ac:dyDescent="0.2">
      <c r="A60" s="375">
        <v>1</v>
      </c>
      <c r="B60" s="376">
        <v>2913</v>
      </c>
      <c r="C60" s="377" t="s">
        <v>284</v>
      </c>
      <c r="D60" s="195" t="s">
        <v>332</v>
      </c>
      <c r="E60" s="195">
        <v>1</v>
      </c>
      <c r="F60" s="296" t="s">
        <v>333</v>
      </c>
      <c r="G60" s="295">
        <v>43409</v>
      </c>
      <c r="H60" s="215" t="s">
        <v>21</v>
      </c>
      <c r="I60" s="231">
        <v>16.829999999999998</v>
      </c>
      <c r="J60" s="241">
        <v>13.6</v>
      </c>
      <c r="K60" s="216" t="s">
        <v>342</v>
      </c>
      <c r="L60" s="217"/>
      <c r="M60" s="296" t="s">
        <v>345</v>
      </c>
      <c r="N60" s="298">
        <v>43423</v>
      </c>
      <c r="O60" s="299">
        <v>0.4375</v>
      </c>
      <c r="P60" s="298">
        <v>43435</v>
      </c>
      <c r="Q60" s="299">
        <v>0.65069444444444446</v>
      </c>
      <c r="R60" s="235" t="s">
        <v>21</v>
      </c>
      <c r="S60" s="236"/>
      <c r="T60" s="220" t="s">
        <v>179</v>
      </c>
      <c r="U60" s="220"/>
      <c r="V60" s="168">
        <v>12</v>
      </c>
      <c r="W60" s="169">
        <f t="shared" si="1"/>
        <v>4.08</v>
      </c>
      <c r="X60" s="221">
        <f>'2D_LOG'!BD50</f>
        <v>0</v>
      </c>
      <c r="Y60" s="237"/>
      <c r="Z60" s="237"/>
      <c r="AA60" s="237"/>
      <c r="AB60" s="238"/>
      <c r="AC60" s="236"/>
      <c r="AD60" s="238"/>
      <c r="AE60" s="236"/>
      <c r="AF60" s="239"/>
      <c r="AG60" s="236"/>
      <c r="AH60" s="237"/>
      <c r="AI60" s="240"/>
      <c r="AJ60" s="224">
        <f t="shared" si="2"/>
        <v>0</v>
      </c>
      <c r="AK60" s="225">
        <f t="shared" si="7"/>
        <v>12</v>
      </c>
      <c r="AL60" s="226">
        <f t="shared" si="8"/>
        <v>4.08</v>
      </c>
      <c r="AM60" s="227">
        <f t="shared" si="9"/>
        <v>-7.92</v>
      </c>
      <c r="AN60" s="228">
        <f t="shared" si="10"/>
        <v>-7.92</v>
      </c>
      <c r="AO60" s="206"/>
      <c r="AP60" s="207"/>
      <c r="AQ60" s="206"/>
    </row>
    <row r="61" spans="1:43" s="150" customFormat="1" ht="12.75" x14ac:dyDescent="0.2">
      <c r="A61" s="383">
        <v>2</v>
      </c>
      <c r="B61" s="376">
        <v>2913</v>
      </c>
      <c r="C61" s="384" t="s">
        <v>285</v>
      </c>
      <c r="D61" s="195" t="s">
        <v>332</v>
      </c>
      <c r="E61" s="195">
        <v>1</v>
      </c>
      <c r="F61" s="297" t="s">
        <v>333</v>
      </c>
      <c r="G61" s="295">
        <v>43414</v>
      </c>
      <c r="H61" s="215" t="s">
        <v>340</v>
      </c>
      <c r="I61" s="231">
        <v>4.68</v>
      </c>
      <c r="J61" s="241">
        <v>17.100000000000001</v>
      </c>
      <c r="K61" s="216" t="s">
        <v>342</v>
      </c>
      <c r="L61" s="217"/>
      <c r="M61" s="296" t="s">
        <v>184</v>
      </c>
      <c r="N61" s="298">
        <v>43434</v>
      </c>
      <c r="O61" s="299">
        <v>0.61875000000000002</v>
      </c>
      <c r="P61" s="298">
        <v>43437</v>
      </c>
      <c r="Q61" s="299">
        <v>0.78888888888888886</v>
      </c>
      <c r="R61" s="235" t="s">
        <v>21</v>
      </c>
      <c r="S61" s="236"/>
      <c r="T61" s="479" t="s">
        <v>179</v>
      </c>
      <c r="U61" s="479"/>
      <c r="V61" s="168">
        <v>48</v>
      </c>
      <c r="W61" s="169">
        <f t="shared" si="1"/>
        <v>5.13</v>
      </c>
      <c r="X61" s="221">
        <f>'2D_LOG'!BD51</f>
        <v>0</v>
      </c>
      <c r="Y61" s="237"/>
      <c r="Z61" s="237"/>
      <c r="AA61" s="237"/>
      <c r="AB61" s="238"/>
      <c r="AC61" s="236"/>
      <c r="AD61" s="238"/>
      <c r="AE61" s="236"/>
      <c r="AF61" s="239"/>
      <c r="AG61" s="236"/>
      <c r="AH61" s="237"/>
      <c r="AI61" s="240"/>
      <c r="AJ61" s="224">
        <f t="shared" si="2"/>
        <v>0</v>
      </c>
      <c r="AK61" s="225">
        <f t="shared" si="7"/>
        <v>48</v>
      </c>
      <c r="AL61" s="226">
        <f t="shared" si="8"/>
        <v>5.13</v>
      </c>
      <c r="AM61" s="227">
        <f t="shared" si="9"/>
        <v>-42.87</v>
      </c>
      <c r="AN61" s="228">
        <f t="shared" si="10"/>
        <v>-42.87</v>
      </c>
      <c r="AO61" s="206"/>
      <c r="AP61" s="207"/>
      <c r="AQ61" s="206"/>
    </row>
    <row r="62" spans="1:43" s="150" customFormat="1" ht="12.75" x14ac:dyDescent="0.2">
      <c r="A62" s="375">
        <v>3</v>
      </c>
      <c r="B62" s="376">
        <v>2913</v>
      </c>
      <c r="C62" s="384" t="s">
        <v>286</v>
      </c>
      <c r="D62" s="195" t="s">
        <v>332</v>
      </c>
      <c r="E62" s="195">
        <v>1</v>
      </c>
      <c r="F62" s="297"/>
      <c r="G62" s="295"/>
      <c r="H62" s="215" t="s">
        <v>341</v>
      </c>
      <c r="I62" s="231"/>
      <c r="J62" s="241">
        <v>7.7</v>
      </c>
      <c r="K62" s="216" t="s">
        <v>342</v>
      </c>
      <c r="L62" s="217"/>
      <c r="M62" s="296" t="s">
        <v>281</v>
      </c>
      <c r="N62" s="298">
        <v>43434</v>
      </c>
      <c r="O62" s="299">
        <v>0.41666666666666669</v>
      </c>
      <c r="P62" s="298">
        <v>43434</v>
      </c>
      <c r="Q62" s="299">
        <v>0.63194444444444442</v>
      </c>
      <c r="R62" s="235" t="s">
        <v>21</v>
      </c>
      <c r="S62" s="236"/>
      <c r="T62" s="220" t="s">
        <v>16</v>
      </c>
      <c r="U62" s="220"/>
      <c r="V62" s="168">
        <v>40</v>
      </c>
      <c r="W62" s="169">
        <f t="shared" si="1"/>
        <v>2.31</v>
      </c>
      <c r="X62" s="221">
        <f>'2D_LOG'!BD52</f>
        <v>0</v>
      </c>
      <c r="Y62" s="237"/>
      <c r="Z62" s="237"/>
      <c r="AA62" s="237"/>
      <c r="AB62" s="238"/>
      <c r="AC62" s="236"/>
      <c r="AD62" s="238"/>
      <c r="AE62" s="236"/>
      <c r="AF62" s="239"/>
      <c r="AG62" s="236"/>
      <c r="AH62" s="237"/>
      <c r="AI62" s="240"/>
      <c r="AJ62" s="224">
        <f t="shared" si="2"/>
        <v>0</v>
      </c>
      <c r="AK62" s="225">
        <f t="shared" si="7"/>
        <v>40</v>
      </c>
      <c r="AL62" s="226">
        <f t="shared" si="8"/>
        <v>2.31</v>
      </c>
      <c r="AM62" s="227">
        <f t="shared" si="9"/>
        <v>-37.69</v>
      </c>
      <c r="AN62" s="228">
        <f t="shared" si="10"/>
        <v>-37.69</v>
      </c>
      <c r="AO62" s="206"/>
      <c r="AP62" s="207"/>
      <c r="AQ62" s="206"/>
    </row>
    <row r="63" spans="1:43" s="150" customFormat="1" ht="12.75" x14ac:dyDescent="0.2">
      <c r="A63" s="375">
        <v>4</v>
      </c>
      <c r="B63" s="376">
        <v>2913</v>
      </c>
      <c r="C63" s="384" t="s">
        <v>287</v>
      </c>
      <c r="D63" s="195" t="s">
        <v>332</v>
      </c>
      <c r="E63" s="195">
        <v>1</v>
      </c>
      <c r="F63" s="294" t="s">
        <v>334</v>
      </c>
      <c r="G63" s="295">
        <v>43424</v>
      </c>
      <c r="H63" s="215" t="s">
        <v>340</v>
      </c>
      <c r="I63" s="231">
        <v>1.59</v>
      </c>
      <c r="J63" s="241">
        <v>17.100000000000001</v>
      </c>
      <c r="K63" s="216" t="s">
        <v>342</v>
      </c>
      <c r="L63" s="217"/>
      <c r="M63" s="296" t="s">
        <v>283</v>
      </c>
      <c r="N63" s="298">
        <v>43437</v>
      </c>
      <c r="O63" s="299">
        <v>0.62638888888888888</v>
      </c>
      <c r="P63" s="298">
        <v>43438</v>
      </c>
      <c r="Q63" s="299">
        <v>0.53333333333333333</v>
      </c>
      <c r="R63" s="235" t="s">
        <v>21</v>
      </c>
      <c r="S63" s="236"/>
      <c r="T63" s="479" t="s">
        <v>16</v>
      </c>
      <c r="U63" s="479"/>
      <c r="V63" s="168">
        <v>29</v>
      </c>
      <c r="W63" s="169">
        <f t="shared" si="1"/>
        <v>5.13</v>
      </c>
      <c r="X63" s="221">
        <f>'2D_LOG'!BD53</f>
        <v>0</v>
      </c>
      <c r="Y63" s="221"/>
      <c r="Z63" s="237"/>
      <c r="AA63" s="237"/>
      <c r="AB63" s="238"/>
      <c r="AC63" s="236"/>
      <c r="AD63" s="238"/>
      <c r="AE63" s="236"/>
      <c r="AF63" s="239"/>
      <c r="AG63" s="236"/>
      <c r="AH63" s="237"/>
      <c r="AI63" s="240"/>
      <c r="AJ63" s="224">
        <f t="shared" si="2"/>
        <v>0</v>
      </c>
      <c r="AK63" s="225">
        <f t="shared" si="7"/>
        <v>29</v>
      </c>
      <c r="AL63" s="226">
        <f t="shared" si="8"/>
        <v>5.13</v>
      </c>
      <c r="AM63" s="227">
        <f t="shared" si="9"/>
        <v>-23.87</v>
      </c>
      <c r="AN63" s="228">
        <f t="shared" si="10"/>
        <v>-23.87</v>
      </c>
      <c r="AO63" s="206"/>
      <c r="AP63" s="207"/>
      <c r="AQ63" s="206"/>
    </row>
    <row r="64" spans="1:43" s="150" customFormat="1" ht="12.75" x14ac:dyDescent="0.2">
      <c r="A64" s="383">
        <v>5</v>
      </c>
      <c r="B64" s="376">
        <v>2913</v>
      </c>
      <c r="C64" s="384" t="s">
        <v>288</v>
      </c>
      <c r="D64" s="195" t="s">
        <v>332</v>
      </c>
      <c r="E64" s="195">
        <v>1</v>
      </c>
      <c r="F64" s="297"/>
      <c r="G64" s="295"/>
      <c r="H64" s="215" t="s">
        <v>341</v>
      </c>
      <c r="I64" s="231"/>
      <c r="J64" s="241">
        <v>16</v>
      </c>
      <c r="K64" s="216" t="s">
        <v>342</v>
      </c>
      <c r="L64" s="217"/>
      <c r="M64" s="296" t="s">
        <v>283</v>
      </c>
      <c r="N64" s="298">
        <v>43438</v>
      </c>
      <c r="O64" s="299">
        <v>0.53402777777777777</v>
      </c>
      <c r="P64" s="298">
        <v>43438</v>
      </c>
      <c r="Q64" s="299">
        <v>0.73125000000000007</v>
      </c>
      <c r="R64" s="235" t="s">
        <v>21</v>
      </c>
      <c r="S64" s="236"/>
      <c r="T64" s="220" t="s">
        <v>16</v>
      </c>
      <c r="U64" s="220"/>
      <c r="V64" s="168">
        <v>23</v>
      </c>
      <c r="W64" s="169">
        <f t="shared" si="1"/>
        <v>4.8</v>
      </c>
      <c r="X64" s="221">
        <f>'2D_LOG'!BD54</f>
        <v>0</v>
      </c>
      <c r="Y64" s="237"/>
      <c r="Z64" s="237"/>
      <c r="AA64" s="237"/>
      <c r="AB64" s="238"/>
      <c r="AC64" s="236"/>
      <c r="AD64" s="238"/>
      <c r="AE64" s="236"/>
      <c r="AF64" s="239"/>
      <c r="AG64" s="236"/>
      <c r="AH64" s="237"/>
      <c r="AI64" s="240"/>
      <c r="AJ64" s="224">
        <f t="shared" si="2"/>
        <v>0</v>
      </c>
      <c r="AK64" s="225">
        <f t="shared" si="7"/>
        <v>23</v>
      </c>
      <c r="AL64" s="226">
        <f t="shared" si="8"/>
        <v>4.8</v>
      </c>
      <c r="AM64" s="227">
        <f t="shared" si="9"/>
        <v>-18.2</v>
      </c>
      <c r="AN64" s="228">
        <f t="shared" si="10"/>
        <v>-18.2</v>
      </c>
      <c r="AO64" s="206"/>
      <c r="AP64" s="207"/>
      <c r="AQ64" s="206"/>
    </row>
    <row r="65" spans="1:43" s="150" customFormat="1" ht="12.75" x14ac:dyDescent="0.2">
      <c r="A65" s="375">
        <v>6</v>
      </c>
      <c r="B65" s="376">
        <v>2913</v>
      </c>
      <c r="C65" s="384" t="s">
        <v>289</v>
      </c>
      <c r="D65" s="195" t="s">
        <v>332</v>
      </c>
      <c r="E65" s="195">
        <v>1</v>
      </c>
      <c r="F65" s="297" t="s">
        <v>335</v>
      </c>
      <c r="G65" s="295">
        <v>43419</v>
      </c>
      <c r="H65" s="215" t="s">
        <v>340</v>
      </c>
      <c r="I65" s="231">
        <v>0.46</v>
      </c>
      <c r="J65" s="241">
        <v>25.6</v>
      </c>
      <c r="K65" s="216" t="s">
        <v>342</v>
      </c>
      <c r="L65" s="217"/>
      <c r="M65" s="296"/>
      <c r="N65" s="298"/>
      <c r="O65" s="299"/>
      <c r="P65" s="298"/>
      <c r="Q65" s="299"/>
      <c r="R65" s="235"/>
      <c r="S65" s="236"/>
      <c r="T65" s="220"/>
      <c r="U65" s="220"/>
      <c r="V65" s="168"/>
      <c r="W65" s="169">
        <f t="shared" si="1"/>
        <v>7.68</v>
      </c>
      <c r="X65" s="221">
        <f>'2D_LOG'!BD55</f>
        <v>0</v>
      </c>
      <c r="Y65" s="237"/>
      <c r="Z65" s="237"/>
      <c r="AA65" s="237"/>
      <c r="AB65" s="238"/>
      <c r="AC65" s="236"/>
      <c r="AD65" s="238"/>
      <c r="AE65" s="236"/>
      <c r="AF65" s="239"/>
      <c r="AG65" s="236"/>
      <c r="AH65" s="237"/>
      <c r="AI65" s="240"/>
      <c r="AJ65" s="224">
        <f t="shared" si="2"/>
        <v>0</v>
      </c>
      <c r="AK65" s="225">
        <f t="shared" si="7"/>
        <v>0</v>
      </c>
      <c r="AL65" s="226">
        <f t="shared" si="8"/>
        <v>7.68</v>
      </c>
      <c r="AM65" s="227">
        <f t="shared" si="9"/>
        <v>7.68</v>
      </c>
      <c r="AN65" s="228">
        <f t="shared" si="10"/>
        <v>7.68</v>
      </c>
      <c r="AO65" s="206"/>
      <c r="AP65" s="207"/>
      <c r="AQ65" s="206"/>
    </row>
    <row r="66" spans="1:43" s="150" customFormat="1" ht="12.75" x14ac:dyDescent="0.2">
      <c r="A66" s="375">
        <v>7</v>
      </c>
      <c r="B66" s="376">
        <v>2913</v>
      </c>
      <c r="C66" s="384" t="s">
        <v>290</v>
      </c>
      <c r="D66" s="195" t="s">
        <v>332</v>
      </c>
      <c r="E66" s="195">
        <v>1</v>
      </c>
      <c r="F66" s="296"/>
      <c r="G66" s="295"/>
      <c r="H66" s="215" t="s">
        <v>341</v>
      </c>
      <c r="I66" s="231"/>
      <c r="J66" s="241">
        <v>25</v>
      </c>
      <c r="K66" s="216" t="s">
        <v>342</v>
      </c>
      <c r="L66" s="217"/>
      <c r="M66" s="296"/>
      <c r="N66" s="298"/>
      <c r="O66" s="299"/>
      <c r="P66" s="298"/>
      <c r="Q66" s="299"/>
      <c r="R66" s="235"/>
      <c r="S66" s="236"/>
      <c r="T66" s="479"/>
      <c r="U66" s="479"/>
      <c r="V66" s="168"/>
      <c r="W66" s="169">
        <f t="shared" si="1"/>
        <v>7.5</v>
      </c>
      <c r="X66" s="221">
        <f>'2D_LOG'!BD56</f>
        <v>0</v>
      </c>
      <c r="Y66" s="237"/>
      <c r="Z66" s="237"/>
      <c r="AA66" s="237"/>
      <c r="AB66" s="238"/>
      <c r="AC66" s="236"/>
      <c r="AD66" s="238"/>
      <c r="AE66" s="236"/>
      <c r="AF66" s="239"/>
      <c r="AG66" s="236"/>
      <c r="AH66" s="237"/>
      <c r="AI66" s="240"/>
      <c r="AJ66" s="224">
        <f t="shared" si="2"/>
        <v>0</v>
      </c>
      <c r="AK66" s="225">
        <f t="shared" si="7"/>
        <v>0</v>
      </c>
      <c r="AL66" s="226">
        <f t="shared" si="8"/>
        <v>7.5</v>
      </c>
      <c r="AM66" s="227">
        <f t="shared" si="9"/>
        <v>7.5</v>
      </c>
      <c r="AN66" s="228">
        <f t="shared" si="10"/>
        <v>7.5</v>
      </c>
      <c r="AO66" s="206"/>
      <c r="AP66" s="207"/>
      <c r="AQ66" s="206"/>
    </row>
    <row r="67" spans="1:43" s="150" customFormat="1" ht="12.75" x14ac:dyDescent="0.2">
      <c r="A67" s="383">
        <v>8</v>
      </c>
      <c r="B67" s="376">
        <v>2913</v>
      </c>
      <c r="C67" s="384" t="s">
        <v>291</v>
      </c>
      <c r="D67" s="195" t="s">
        <v>332</v>
      </c>
      <c r="E67" s="195">
        <v>1</v>
      </c>
      <c r="F67" s="297"/>
      <c r="G67" s="295"/>
      <c r="H67" s="215" t="s">
        <v>341</v>
      </c>
      <c r="I67" s="231"/>
      <c r="J67" s="241">
        <v>40</v>
      </c>
      <c r="K67" s="216" t="s">
        <v>342</v>
      </c>
      <c r="L67" s="217"/>
      <c r="M67" s="296"/>
      <c r="N67" s="298"/>
      <c r="O67" s="299"/>
      <c r="P67" s="298"/>
      <c r="Q67" s="299"/>
      <c r="R67" s="235"/>
      <c r="S67" s="236"/>
      <c r="T67" s="220"/>
      <c r="U67" s="220"/>
      <c r="V67" s="168"/>
      <c r="W67" s="169">
        <f t="shared" si="1"/>
        <v>12</v>
      </c>
      <c r="X67" s="221">
        <f>'2D_LOG'!BD57</f>
        <v>0</v>
      </c>
      <c r="Y67" s="237"/>
      <c r="Z67" s="237"/>
      <c r="AA67" s="237"/>
      <c r="AB67" s="238"/>
      <c r="AC67" s="236"/>
      <c r="AD67" s="238"/>
      <c r="AE67" s="236"/>
      <c r="AF67" s="239"/>
      <c r="AG67" s="236"/>
      <c r="AH67" s="237"/>
      <c r="AI67" s="240"/>
      <c r="AJ67" s="224">
        <f t="shared" si="2"/>
        <v>0</v>
      </c>
      <c r="AK67" s="225">
        <f t="shared" si="7"/>
        <v>0</v>
      </c>
      <c r="AL67" s="226">
        <f t="shared" si="8"/>
        <v>12</v>
      </c>
      <c r="AM67" s="227">
        <f t="shared" si="9"/>
        <v>12</v>
      </c>
      <c r="AN67" s="228">
        <f t="shared" si="10"/>
        <v>12</v>
      </c>
      <c r="AO67" s="206"/>
      <c r="AP67" s="207"/>
      <c r="AQ67" s="206"/>
    </row>
    <row r="68" spans="1:43" s="150" customFormat="1" ht="12.75" x14ac:dyDescent="0.2">
      <c r="A68" s="375">
        <v>9</v>
      </c>
      <c r="B68" s="376">
        <v>2913</v>
      </c>
      <c r="C68" s="384" t="s">
        <v>292</v>
      </c>
      <c r="D68" s="195" t="s">
        <v>332</v>
      </c>
      <c r="E68" s="195">
        <v>1</v>
      </c>
      <c r="F68" s="294"/>
      <c r="G68" s="295"/>
      <c r="H68" s="215" t="s">
        <v>341</v>
      </c>
      <c r="I68" s="231"/>
      <c r="J68" s="241">
        <v>25</v>
      </c>
      <c r="K68" s="216" t="s">
        <v>342</v>
      </c>
      <c r="L68" s="217"/>
      <c r="M68" s="296" t="s">
        <v>344</v>
      </c>
      <c r="N68" s="298">
        <v>43437</v>
      </c>
      <c r="O68" s="299">
        <v>0.71319444444444446</v>
      </c>
      <c r="P68" s="298">
        <v>43438</v>
      </c>
      <c r="Q68" s="299">
        <v>0.79652777777777783</v>
      </c>
      <c r="R68" s="235" t="s">
        <v>21</v>
      </c>
      <c r="S68" s="236"/>
      <c r="T68" s="479" t="s">
        <v>16</v>
      </c>
      <c r="U68" s="479"/>
      <c r="V68" s="168">
        <v>59</v>
      </c>
      <c r="W68" s="169">
        <f t="shared" si="1"/>
        <v>7.5</v>
      </c>
      <c r="X68" s="221">
        <f>'2D_LOG'!BD58</f>
        <v>0</v>
      </c>
      <c r="Y68" s="237"/>
      <c r="Z68" s="237"/>
      <c r="AA68" s="237"/>
      <c r="AB68" s="238"/>
      <c r="AC68" s="236"/>
      <c r="AD68" s="238"/>
      <c r="AE68" s="236"/>
      <c r="AF68" s="239"/>
      <c r="AG68" s="236"/>
      <c r="AH68" s="237"/>
      <c r="AI68" s="240"/>
      <c r="AJ68" s="224">
        <f t="shared" si="2"/>
        <v>0</v>
      </c>
      <c r="AK68" s="225">
        <f t="shared" si="7"/>
        <v>59</v>
      </c>
      <c r="AL68" s="226">
        <f t="shared" si="8"/>
        <v>7.5</v>
      </c>
      <c r="AM68" s="227">
        <f t="shared" si="9"/>
        <v>-51.5</v>
      </c>
      <c r="AN68" s="228">
        <f t="shared" si="10"/>
        <v>-51.5</v>
      </c>
      <c r="AO68" s="206"/>
      <c r="AP68" s="207"/>
      <c r="AQ68" s="206"/>
    </row>
    <row r="69" spans="1:43" s="150" customFormat="1" ht="12.75" x14ac:dyDescent="0.2">
      <c r="A69" s="375">
        <v>10</v>
      </c>
      <c r="B69" s="376">
        <v>2913</v>
      </c>
      <c r="C69" s="384" t="s">
        <v>293</v>
      </c>
      <c r="D69" s="195" t="s">
        <v>332</v>
      </c>
      <c r="E69" s="195">
        <v>1</v>
      </c>
      <c r="F69" s="297" t="s">
        <v>335</v>
      </c>
      <c r="G69" s="295">
        <v>43419</v>
      </c>
      <c r="H69" s="215" t="s">
        <v>340</v>
      </c>
      <c r="I69" s="231">
        <v>12.36</v>
      </c>
      <c r="J69" s="241">
        <v>14.8</v>
      </c>
      <c r="K69" s="216" t="s">
        <v>342</v>
      </c>
      <c r="L69" s="217"/>
      <c r="M69" s="296" t="s">
        <v>344</v>
      </c>
      <c r="N69" s="298">
        <v>43445</v>
      </c>
      <c r="O69" s="299"/>
      <c r="P69" s="298"/>
      <c r="Q69" s="299"/>
      <c r="R69" s="150" t="s">
        <v>340</v>
      </c>
      <c r="S69" s="236"/>
      <c r="T69" s="479"/>
      <c r="U69" s="479"/>
      <c r="V69" s="168"/>
      <c r="W69" s="169">
        <f t="shared" si="1"/>
        <v>4.4400000000000004</v>
      </c>
      <c r="X69" s="221">
        <f>'2D_LOG'!BD59</f>
        <v>0</v>
      </c>
      <c r="Y69" s="237"/>
      <c r="Z69" s="237"/>
      <c r="AA69" s="237"/>
      <c r="AB69" s="238"/>
      <c r="AC69" s="236"/>
      <c r="AD69" s="238"/>
      <c r="AE69" s="236"/>
      <c r="AF69" s="239"/>
      <c r="AG69" s="236"/>
      <c r="AH69" s="237"/>
      <c r="AI69" s="240"/>
      <c r="AJ69" s="224">
        <f t="shared" si="2"/>
        <v>0</v>
      </c>
      <c r="AK69" s="225">
        <f t="shared" si="7"/>
        <v>0</v>
      </c>
      <c r="AL69" s="226">
        <f t="shared" si="8"/>
        <v>4.4400000000000004</v>
      </c>
      <c r="AM69" s="227">
        <f t="shared" si="9"/>
        <v>4.4400000000000004</v>
      </c>
      <c r="AN69" s="228">
        <f t="shared" si="10"/>
        <v>4.4400000000000004</v>
      </c>
      <c r="AO69" s="206"/>
      <c r="AP69" s="207"/>
      <c r="AQ69" s="206"/>
    </row>
    <row r="70" spans="1:43" s="150" customFormat="1" ht="12.75" x14ac:dyDescent="0.2">
      <c r="A70" s="383">
        <v>11</v>
      </c>
      <c r="B70" s="376">
        <v>2913</v>
      </c>
      <c r="C70" s="384" t="s">
        <v>294</v>
      </c>
      <c r="D70" s="195" t="s">
        <v>332</v>
      </c>
      <c r="E70" s="195">
        <v>1</v>
      </c>
      <c r="F70" s="297" t="s">
        <v>336</v>
      </c>
      <c r="G70" s="295">
        <v>43419</v>
      </c>
      <c r="H70" s="215" t="s">
        <v>340</v>
      </c>
      <c r="I70" s="231">
        <v>0.65</v>
      </c>
      <c r="J70" s="241">
        <v>14.2</v>
      </c>
      <c r="K70" s="216" t="s">
        <v>342</v>
      </c>
      <c r="L70" s="217"/>
      <c r="M70" s="296" t="s">
        <v>344</v>
      </c>
      <c r="N70" s="298">
        <v>43444</v>
      </c>
      <c r="O70" s="299">
        <v>0.45902777777777781</v>
      </c>
      <c r="P70" s="298">
        <v>43444</v>
      </c>
      <c r="Q70" s="299">
        <v>0.62847222222222221</v>
      </c>
      <c r="R70" s="235" t="s">
        <v>340</v>
      </c>
      <c r="T70" s="220"/>
      <c r="U70" s="220"/>
      <c r="V70" s="168"/>
      <c r="W70" s="169">
        <f t="shared" si="1"/>
        <v>4.26</v>
      </c>
      <c r="X70" s="221">
        <f>'2D_LOG'!BD60</f>
        <v>0</v>
      </c>
      <c r="Y70" s="237"/>
      <c r="Z70" s="237"/>
      <c r="AA70" s="237"/>
      <c r="AB70" s="238"/>
      <c r="AC70" s="236"/>
      <c r="AD70" s="238"/>
      <c r="AE70" s="236"/>
      <c r="AF70" s="239"/>
      <c r="AG70" s="236"/>
      <c r="AH70" s="237"/>
      <c r="AI70" s="240"/>
      <c r="AJ70" s="224">
        <f t="shared" si="2"/>
        <v>0</v>
      </c>
      <c r="AK70" s="225">
        <f t="shared" si="7"/>
        <v>0</v>
      </c>
      <c r="AL70" s="226">
        <f t="shared" si="8"/>
        <v>4.26</v>
      </c>
      <c r="AM70" s="227">
        <f t="shared" si="9"/>
        <v>4.26</v>
      </c>
      <c r="AN70" s="228">
        <f t="shared" si="10"/>
        <v>4.26</v>
      </c>
      <c r="AO70" s="206"/>
      <c r="AP70" s="207"/>
      <c r="AQ70" s="206"/>
    </row>
    <row r="71" spans="1:43" s="150" customFormat="1" ht="12.75" x14ac:dyDescent="0.2">
      <c r="A71" s="375">
        <v>12</v>
      </c>
      <c r="B71" s="376">
        <v>2913</v>
      </c>
      <c r="C71" s="486" t="s">
        <v>295</v>
      </c>
      <c r="D71" s="195" t="s">
        <v>332</v>
      </c>
      <c r="E71" s="195">
        <v>1</v>
      </c>
      <c r="F71" s="296"/>
      <c r="G71" s="295"/>
      <c r="H71" s="215" t="s">
        <v>341</v>
      </c>
      <c r="I71" s="231"/>
      <c r="J71" s="241">
        <v>18.2</v>
      </c>
      <c r="K71" s="216" t="s">
        <v>342</v>
      </c>
      <c r="L71" s="217"/>
      <c r="M71" s="296" t="s">
        <v>281</v>
      </c>
      <c r="N71" s="298">
        <v>43445</v>
      </c>
      <c r="O71" s="299">
        <v>0.53541666666666665</v>
      </c>
      <c r="P71" s="298">
        <v>43445</v>
      </c>
      <c r="Q71" s="299">
        <v>0.53543981481481484</v>
      </c>
      <c r="R71" s="487" t="s">
        <v>21</v>
      </c>
      <c r="S71" s="236"/>
      <c r="T71" s="479"/>
      <c r="U71" s="479"/>
      <c r="V71" s="168">
        <f t="shared" si="0"/>
        <v>0</v>
      </c>
      <c r="W71" s="169">
        <f t="shared" si="1"/>
        <v>5.46</v>
      </c>
      <c r="X71" s="221">
        <f>'2D_LOG'!BD61</f>
        <v>0</v>
      </c>
      <c r="Y71" s="237"/>
      <c r="Z71" s="237"/>
      <c r="AA71" s="237"/>
      <c r="AB71" s="238"/>
      <c r="AC71" s="236"/>
      <c r="AD71" s="238"/>
      <c r="AE71" s="236"/>
      <c r="AF71" s="239"/>
      <c r="AG71" s="236"/>
      <c r="AH71" s="237"/>
      <c r="AI71" s="240"/>
      <c r="AJ71" s="224">
        <f t="shared" si="2"/>
        <v>0</v>
      </c>
      <c r="AK71" s="225">
        <f t="shared" si="7"/>
        <v>0</v>
      </c>
      <c r="AL71" s="226">
        <f t="shared" si="8"/>
        <v>5.46</v>
      </c>
      <c r="AM71" s="227">
        <f t="shared" si="9"/>
        <v>5.46</v>
      </c>
      <c r="AN71" s="228">
        <f t="shared" si="10"/>
        <v>5.46</v>
      </c>
      <c r="AO71" s="206"/>
      <c r="AP71" s="207"/>
      <c r="AQ71" s="206"/>
    </row>
    <row r="72" spans="1:43" s="150" customFormat="1" ht="12.75" x14ac:dyDescent="0.2">
      <c r="A72" s="375">
        <v>13</v>
      </c>
      <c r="B72" s="376">
        <v>2913</v>
      </c>
      <c r="C72" s="384" t="s">
        <v>296</v>
      </c>
      <c r="D72" s="195" t="s">
        <v>332</v>
      </c>
      <c r="E72" s="195">
        <v>1</v>
      </c>
      <c r="F72" s="297" t="s">
        <v>337</v>
      </c>
      <c r="G72" s="295">
        <v>43413</v>
      </c>
      <c r="H72" s="215" t="s">
        <v>21</v>
      </c>
      <c r="I72" s="231">
        <v>23.72</v>
      </c>
      <c r="J72" s="241">
        <v>25</v>
      </c>
      <c r="K72" s="216" t="s">
        <v>342</v>
      </c>
      <c r="L72" s="217"/>
      <c r="M72" s="296" t="s">
        <v>283</v>
      </c>
      <c r="N72" s="298">
        <v>43437</v>
      </c>
      <c r="O72" s="299">
        <v>0.48958333333333331</v>
      </c>
      <c r="P72" s="298">
        <v>43437</v>
      </c>
      <c r="Q72" s="299">
        <v>0.62638888888888888</v>
      </c>
      <c r="R72" s="487" t="s">
        <v>21</v>
      </c>
      <c r="S72" s="488"/>
      <c r="T72" s="489"/>
      <c r="U72" s="489"/>
      <c r="V72" s="168">
        <f t="shared" si="0"/>
        <v>3.2833333333333332</v>
      </c>
      <c r="W72" s="169">
        <f t="shared" si="1"/>
        <v>7.5</v>
      </c>
      <c r="X72" s="221">
        <f>'2D_LOG'!BD62</f>
        <v>0</v>
      </c>
      <c r="Y72" s="237"/>
      <c r="Z72" s="237"/>
      <c r="AA72" s="237"/>
      <c r="AB72" s="238"/>
      <c r="AC72" s="236"/>
      <c r="AD72" s="238"/>
      <c r="AE72" s="236"/>
      <c r="AF72" s="239"/>
      <c r="AG72" s="236"/>
      <c r="AH72" s="237"/>
      <c r="AI72" s="240"/>
      <c r="AJ72" s="224">
        <f t="shared" si="2"/>
        <v>0</v>
      </c>
      <c r="AK72" s="225">
        <f t="shared" si="7"/>
        <v>3.2833333333333332</v>
      </c>
      <c r="AL72" s="226">
        <f t="shared" si="8"/>
        <v>7.5</v>
      </c>
      <c r="AM72" s="227">
        <f t="shared" si="9"/>
        <v>4.2166666666666668</v>
      </c>
      <c r="AN72" s="228">
        <f t="shared" si="10"/>
        <v>4.2166666666666668</v>
      </c>
      <c r="AO72" s="206"/>
      <c r="AP72" s="207"/>
      <c r="AQ72" s="206"/>
    </row>
    <row r="73" spans="1:43" s="150" customFormat="1" ht="12.75" x14ac:dyDescent="0.2">
      <c r="A73" s="383">
        <v>14</v>
      </c>
      <c r="B73" s="376">
        <v>2913</v>
      </c>
      <c r="C73" s="384" t="s">
        <v>297</v>
      </c>
      <c r="D73" s="195" t="s">
        <v>332</v>
      </c>
      <c r="E73" s="195">
        <v>1</v>
      </c>
      <c r="F73" s="297"/>
      <c r="G73" s="295"/>
      <c r="H73" s="215" t="s">
        <v>341</v>
      </c>
      <c r="I73" s="231"/>
      <c r="J73" s="241">
        <v>30</v>
      </c>
      <c r="K73" s="216" t="s">
        <v>342</v>
      </c>
      <c r="L73" s="217"/>
      <c r="M73" s="296" t="s">
        <v>283</v>
      </c>
      <c r="N73" s="298">
        <v>43439</v>
      </c>
      <c r="O73" s="299">
        <v>0.63124999999999998</v>
      </c>
      <c r="P73" s="298">
        <v>43444</v>
      </c>
      <c r="Q73" s="299">
        <v>0.5444444444444444</v>
      </c>
      <c r="R73" s="490" t="s">
        <v>21</v>
      </c>
      <c r="S73" s="491"/>
      <c r="T73" s="491" t="s">
        <v>16</v>
      </c>
      <c r="U73" s="492"/>
      <c r="V73" s="168" t="e">
        <f t="shared" si="0"/>
        <v>#NUM!</v>
      </c>
      <c r="W73" s="169">
        <f t="shared" si="1"/>
        <v>9</v>
      </c>
      <c r="X73" s="221">
        <f>'2D_LOG'!BD63</f>
        <v>0</v>
      </c>
      <c r="Y73" s="237"/>
      <c r="Z73" s="237"/>
      <c r="AA73" s="237"/>
      <c r="AB73" s="238"/>
      <c r="AC73" s="236"/>
      <c r="AD73" s="238"/>
      <c r="AE73" s="236"/>
      <c r="AF73" s="239"/>
      <c r="AG73" s="236"/>
      <c r="AH73" s="237"/>
      <c r="AI73" s="240"/>
      <c r="AJ73" s="224">
        <f t="shared" si="2"/>
        <v>0</v>
      </c>
      <c r="AK73" s="225" t="e">
        <f t="shared" si="7"/>
        <v>#NUM!</v>
      </c>
      <c r="AL73" s="226">
        <f t="shared" si="8"/>
        <v>9</v>
      </c>
      <c r="AM73" s="227" t="e">
        <f t="shared" si="9"/>
        <v>#NUM!</v>
      </c>
      <c r="AN73" s="228" t="e">
        <f t="shared" si="10"/>
        <v>#NUM!</v>
      </c>
      <c r="AO73" s="206"/>
      <c r="AP73" s="207"/>
      <c r="AQ73" s="206"/>
    </row>
    <row r="74" spans="1:43" s="150" customFormat="1" ht="12.75" x14ac:dyDescent="0.2">
      <c r="A74" s="375">
        <v>15</v>
      </c>
      <c r="B74" s="376">
        <v>2913</v>
      </c>
      <c r="C74" s="384" t="s">
        <v>298</v>
      </c>
      <c r="D74" s="195" t="s">
        <v>332</v>
      </c>
      <c r="E74" s="195">
        <v>1</v>
      </c>
      <c r="F74" s="294"/>
      <c r="G74" s="295"/>
      <c r="H74" s="215" t="s">
        <v>341</v>
      </c>
      <c r="I74" s="231"/>
      <c r="J74" s="241">
        <v>24</v>
      </c>
      <c r="K74" s="216" t="s">
        <v>342</v>
      </c>
      <c r="L74" s="217"/>
      <c r="M74" s="296" t="s">
        <v>344</v>
      </c>
      <c r="N74" s="298">
        <v>43439</v>
      </c>
      <c r="O74" s="299">
        <v>0.50347222222222221</v>
      </c>
      <c r="P74" s="298">
        <v>43444</v>
      </c>
      <c r="Q74" s="299">
        <v>0.45902777777777781</v>
      </c>
      <c r="R74" s="490" t="s">
        <v>21</v>
      </c>
      <c r="S74" s="491"/>
      <c r="T74" s="491" t="s">
        <v>16</v>
      </c>
      <c r="U74" s="492"/>
      <c r="V74" s="168" t="e">
        <f t="shared" si="0"/>
        <v>#NUM!</v>
      </c>
      <c r="W74" s="169">
        <f t="shared" si="1"/>
        <v>7.1999999999999993</v>
      </c>
      <c r="X74" s="221">
        <f>'2D_LOG'!BD64</f>
        <v>0</v>
      </c>
      <c r="Y74" s="237"/>
      <c r="Z74" s="237"/>
      <c r="AA74" s="237"/>
      <c r="AB74" s="238"/>
      <c r="AC74" s="236"/>
      <c r="AD74" s="238"/>
      <c r="AE74" s="236"/>
      <c r="AF74" s="239"/>
      <c r="AG74" s="236"/>
      <c r="AH74" s="237"/>
      <c r="AI74" s="240"/>
      <c r="AJ74" s="224">
        <f t="shared" si="2"/>
        <v>0</v>
      </c>
      <c r="AK74" s="225" t="e">
        <f t="shared" si="7"/>
        <v>#NUM!</v>
      </c>
      <c r="AL74" s="226">
        <f t="shared" si="8"/>
        <v>7.1999999999999993</v>
      </c>
      <c r="AM74" s="227" t="e">
        <f t="shared" si="9"/>
        <v>#NUM!</v>
      </c>
      <c r="AN74" s="228" t="e">
        <f t="shared" si="10"/>
        <v>#NUM!</v>
      </c>
      <c r="AO74" s="206"/>
      <c r="AP74" s="207"/>
      <c r="AQ74" s="206"/>
    </row>
    <row r="75" spans="1:43" s="150" customFormat="1" ht="12.75" x14ac:dyDescent="0.2">
      <c r="A75" s="375">
        <v>16</v>
      </c>
      <c r="B75" s="376">
        <v>2913</v>
      </c>
      <c r="C75" s="384" t="s">
        <v>299</v>
      </c>
      <c r="D75" s="195" t="s">
        <v>332</v>
      </c>
      <c r="E75" s="195">
        <v>1</v>
      </c>
      <c r="F75" s="297" t="s">
        <v>338</v>
      </c>
      <c r="G75" s="295">
        <v>43409</v>
      </c>
      <c r="H75" s="215" t="s">
        <v>21</v>
      </c>
      <c r="I75" s="231">
        <v>11.57</v>
      </c>
      <c r="J75" s="241">
        <v>5.6</v>
      </c>
      <c r="K75" s="216" t="s">
        <v>342</v>
      </c>
      <c r="L75" s="217"/>
      <c r="M75" s="296" t="s">
        <v>281</v>
      </c>
      <c r="N75" s="298">
        <v>43434</v>
      </c>
      <c r="O75" s="299">
        <v>0.63263888888888886</v>
      </c>
      <c r="P75" s="298">
        <v>43437</v>
      </c>
      <c r="Q75" s="299">
        <v>0.40208333333333335</v>
      </c>
      <c r="R75" s="235" t="s">
        <v>21</v>
      </c>
      <c r="S75" s="236"/>
      <c r="T75" s="296" t="s">
        <v>179</v>
      </c>
      <c r="U75" s="479"/>
      <c r="V75" s="168" t="e">
        <f t="shared" si="0"/>
        <v>#NUM!</v>
      </c>
      <c r="W75" s="169">
        <f t="shared" si="1"/>
        <v>1.68</v>
      </c>
      <c r="X75" s="221">
        <f>'2D_LOG'!BD65</f>
        <v>0</v>
      </c>
      <c r="Y75" s="237"/>
      <c r="Z75" s="237"/>
      <c r="AA75" s="237"/>
      <c r="AB75" s="238"/>
      <c r="AC75" s="236"/>
      <c r="AD75" s="238"/>
      <c r="AE75" s="236"/>
      <c r="AF75" s="239"/>
      <c r="AG75" s="236"/>
      <c r="AH75" s="237"/>
      <c r="AI75" s="240"/>
      <c r="AJ75" s="224">
        <f t="shared" si="2"/>
        <v>0</v>
      </c>
      <c r="AK75" s="225" t="e">
        <f t="shared" si="7"/>
        <v>#NUM!</v>
      </c>
      <c r="AL75" s="226">
        <f t="shared" si="8"/>
        <v>1.68</v>
      </c>
      <c r="AM75" s="227" t="e">
        <f t="shared" si="9"/>
        <v>#NUM!</v>
      </c>
      <c r="AN75" s="228" t="e">
        <f t="shared" si="10"/>
        <v>#NUM!</v>
      </c>
      <c r="AO75" s="206"/>
      <c r="AP75" s="207"/>
      <c r="AQ75" s="206"/>
    </row>
    <row r="76" spans="1:43" s="150" customFormat="1" ht="12" customHeight="1" x14ac:dyDescent="0.2">
      <c r="A76" s="383">
        <v>17</v>
      </c>
      <c r="B76" s="376">
        <v>2913</v>
      </c>
      <c r="C76" s="384" t="s">
        <v>300</v>
      </c>
      <c r="D76" s="195" t="s">
        <v>332</v>
      </c>
      <c r="E76" s="195">
        <v>1</v>
      </c>
      <c r="F76" s="297"/>
      <c r="G76" s="295"/>
      <c r="H76" s="215" t="s">
        <v>341</v>
      </c>
      <c r="I76" s="231"/>
      <c r="J76" s="241">
        <v>28.7</v>
      </c>
      <c r="K76" s="216" t="s">
        <v>342</v>
      </c>
      <c r="L76" s="217"/>
      <c r="M76" s="296"/>
      <c r="N76" s="298"/>
      <c r="O76" s="299"/>
      <c r="P76" s="298"/>
      <c r="Q76" s="299"/>
      <c r="R76" s="490" t="s">
        <v>341</v>
      </c>
      <c r="S76" s="491"/>
      <c r="T76" s="491"/>
      <c r="U76" s="492"/>
      <c r="V76" s="168">
        <f t="shared" si="0"/>
        <v>0</v>
      </c>
      <c r="W76" s="169">
        <f t="shared" si="1"/>
        <v>8.61</v>
      </c>
      <c r="X76" s="221">
        <f>'2D_LOG'!BD66</f>
        <v>0</v>
      </c>
      <c r="Y76" s="237"/>
      <c r="Z76" s="237"/>
      <c r="AA76" s="237"/>
      <c r="AB76" s="238"/>
      <c r="AC76" s="236"/>
      <c r="AD76" s="238"/>
      <c r="AE76" s="236"/>
      <c r="AF76" s="239"/>
      <c r="AG76" s="236"/>
      <c r="AH76" s="237"/>
      <c r="AI76" s="240"/>
      <c r="AJ76" s="224">
        <f t="shared" si="2"/>
        <v>0</v>
      </c>
      <c r="AK76" s="225">
        <f t="shared" si="7"/>
        <v>0</v>
      </c>
      <c r="AL76" s="226">
        <f t="shared" si="8"/>
        <v>8.61</v>
      </c>
      <c r="AM76" s="227">
        <f t="shared" si="9"/>
        <v>8.61</v>
      </c>
      <c r="AN76" s="228">
        <f t="shared" si="10"/>
        <v>8.61</v>
      </c>
      <c r="AO76" s="206"/>
      <c r="AP76" s="207"/>
      <c r="AQ76" s="206"/>
    </row>
    <row r="77" spans="1:43" s="150" customFormat="1" ht="12.75" x14ac:dyDescent="0.2">
      <c r="A77" s="375">
        <v>18</v>
      </c>
      <c r="B77" s="376">
        <v>2913</v>
      </c>
      <c r="C77" s="384" t="s">
        <v>301</v>
      </c>
      <c r="D77" s="195" t="s">
        <v>332</v>
      </c>
      <c r="E77" s="195">
        <v>1</v>
      </c>
      <c r="F77" s="296" t="s">
        <v>323</v>
      </c>
      <c r="G77" s="295">
        <v>43417</v>
      </c>
      <c r="H77" s="215" t="s">
        <v>340</v>
      </c>
      <c r="I77" s="231">
        <v>24.650000000000002</v>
      </c>
      <c r="J77" s="241">
        <v>20.7</v>
      </c>
      <c r="K77" s="216" t="s">
        <v>342</v>
      </c>
      <c r="L77" s="217"/>
      <c r="M77" s="296" t="s">
        <v>344</v>
      </c>
      <c r="N77" s="298">
        <v>43445</v>
      </c>
      <c r="O77" s="299"/>
      <c r="P77" s="298">
        <v>43445</v>
      </c>
      <c r="Q77" s="299"/>
      <c r="R77" s="490" t="s">
        <v>21</v>
      </c>
      <c r="S77" s="491"/>
      <c r="T77" s="491"/>
      <c r="U77" s="492"/>
      <c r="V77" s="168">
        <f t="shared" ref="V77:V91" si="11">(24*(DAY((Q77-O77)-S77)))+HOUR((Q77-O77)-S77)+(MINUTE((Q77-O77)-S77)/60)</f>
        <v>0</v>
      </c>
      <c r="W77" s="169">
        <f t="shared" ref="W77:W140" si="12">J77*0.3</f>
        <v>6.21</v>
      </c>
      <c r="X77" s="221">
        <f>'2D_LOG'!BD67</f>
        <v>0</v>
      </c>
      <c r="Y77" s="237"/>
      <c r="Z77" s="237"/>
      <c r="AA77" s="237"/>
      <c r="AB77" s="238"/>
      <c r="AC77" s="236"/>
      <c r="AD77" s="238"/>
      <c r="AE77" s="236"/>
      <c r="AF77" s="239"/>
      <c r="AG77" s="236"/>
      <c r="AH77" s="237"/>
      <c r="AI77" s="240"/>
      <c r="AJ77" s="224">
        <f t="shared" ref="AJ77:AJ140" si="13">(24*(DAY(($AE77-$AC77)-$AG77))+HOUR(($AE77-$AC77)-$AG77)+(MINUTE(($AE77-$AC77)-$AG77)/60))</f>
        <v>0</v>
      </c>
      <c r="AK77" s="225">
        <f t="shared" si="7"/>
        <v>0</v>
      </c>
      <c r="AL77" s="226">
        <f t="shared" si="8"/>
        <v>6.21</v>
      </c>
      <c r="AM77" s="227">
        <f t="shared" si="9"/>
        <v>6.21</v>
      </c>
      <c r="AN77" s="228">
        <f t="shared" si="10"/>
        <v>6.21</v>
      </c>
      <c r="AO77" s="206"/>
      <c r="AP77" s="207"/>
      <c r="AQ77" s="206"/>
    </row>
    <row r="78" spans="1:43" s="150" customFormat="1" ht="12.75" x14ac:dyDescent="0.2">
      <c r="A78" s="375">
        <v>19</v>
      </c>
      <c r="B78" s="376">
        <v>2913</v>
      </c>
      <c r="C78" s="384" t="s">
        <v>302</v>
      </c>
      <c r="D78" s="195" t="s">
        <v>332</v>
      </c>
      <c r="E78" s="195">
        <v>1</v>
      </c>
      <c r="F78" s="297"/>
      <c r="G78" s="295"/>
      <c r="H78" s="215" t="s">
        <v>341</v>
      </c>
      <c r="I78" s="231"/>
      <c r="J78" s="241">
        <v>30</v>
      </c>
      <c r="K78" s="216" t="s">
        <v>342</v>
      </c>
      <c r="L78" s="217"/>
      <c r="M78" s="296"/>
      <c r="N78" s="298"/>
      <c r="O78" s="299"/>
      <c r="P78" s="298"/>
      <c r="Q78" s="299"/>
      <c r="R78" s="490" t="s">
        <v>341</v>
      </c>
      <c r="S78" s="491"/>
      <c r="T78" s="491"/>
      <c r="U78" s="492"/>
      <c r="V78" s="168">
        <f t="shared" si="11"/>
        <v>0</v>
      </c>
      <c r="W78" s="169">
        <f t="shared" si="12"/>
        <v>9</v>
      </c>
      <c r="X78" s="221">
        <f>'2D_LOG'!BD68</f>
        <v>0</v>
      </c>
      <c r="Y78" s="237"/>
      <c r="Z78" s="237"/>
      <c r="AA78" s="237"/>
      <c r="AB78" s="238"/>
      <c r="AC78" s="236"/>
      <c r="AD78" s="238"/>
      <c r="AE78" s="236"/>
      <c r="AF78" s="239"/>
      <c r="AG78" s="236"/>
      <c r="AH78" s="237"/>
      <c r="AI78" s="240"/>
      <c r="AJ78" s="224">
        <f t="shared" si="13"/>
        <v>0</v>
      </c>
      <c r="AK78" s="225">
        <f t="shared" ref="AK78:AK141" si="14">V78+AJ78</f>
        <v>0</v>
      </c>
      <c r="AL78" s="226">
        <f t="shared" ref="AL78:AL141" si="15">W78</f>
        <v>9</v>
      </c>
      <c r="AM78" s="227">
        <f t="shared" ref="AM78:AM141" si="16">AL78-AK78</f>
        <v>9</v>
      </c>
      <c r="AN78" s="228">
        <f t="shared" ref="AN78:AN141" si="17">AM78</f>
        <v>9</v>
      </c>
      <c r="AO78" s="206"/>
      <c r="AP78" s="207"/>
      <c r="AQ78" s="206"/>
    </row>
    <row r="79" spans="1:43" s="150" customFormat="1" ht="12.75" x14ac:dyDescent="0.2">
      <c r="A79" s="383">
        <v>20</v>
      </c>
      <c r="B79" s="376">
        <v>2913</v>
      </c>
      <c r="C79" s="384" t="s">
        <v>303</v>
      </c>
      <c r="D79" s="195" t="s">
        <v>332</v>
      </c>
      <c r="E79" s="195">
        <v>1</v>
      </c>
      <c r="F79" s="294"/>
      <c r="G79" s="295"/>
      <c r="H79" s="215" t="s">
        <v>341</v>
      </c>
      <c r="I79" s="231"/>
      <c r="J79" s="241">
        <v>22.7</v>
      </c>
      <c r="K79" s="216" t="s">
        <v>342</v>
      </c>
      <c r="L79" s="217"/>
      <c r="M79" s="296" t="s">
        <v>184</v>
      </c>
      <c r="N79" s="298">
        <v>43437</v>
      </c>
      <c r="O79" s="299">
        <v>0.7895833333333333</v>
      </c>
      <c r="P79" s="298">
        <v>43437</v>
      </c>
      <c r="Q79" s="299">
        <v>0.93819444444444444</v>
      </c>
      <c r="R79" s="487" t="s">
        <v>21</v>
      </c>
      <c r="S79" s="488"/>
      <c r="T79" s="488" t="s">
        <v>16</v>
      </c>
      <c r="U79" s="489"/>
      <c r="V79" s="168">
        <f t="shared" si="11"/>
        <v>3.5666666666666664</v>
      </c>
      <c r="W79" s="169">
        <f t="shared" si="12"/>
        <v>6.81</v>
      </c>
      <c r="X79" s="221">
        <f>'2D_LOG'!BD69</f>
        <v>0</v>
      </c>
      <c r="Y79" s="237"/>
      <c r="Z79" s="237"/>
      <c r="AA79" s="237"/>
      <c r="AB79" s="238"/>
      <c r="AC79" s="236"/>
      <c r="AD79" s="238"/>
      <c r="AE79" s="236"/>
      <c r="AF79" s="239"/>
      <c r="AG79" s="236"/>
      <c r="AH79" s="237"/>
      <c r="AI79" s="240"/>
      <c r="AJ79" s="224">
        <f t="shared" si="13"/>
        <v>0</v>
      </c>
      <c r="AK79" s="225">
        <f t="shared" si="14"/>
        <v>3.5666666666666664</v>
      </c>
      <c r="AL79" s="226">
        <f t="shared" si="15"/>
        <v>6.81</v>
      </c>
      <c r="AM79" s="227">
        <f t="shared" si="16"/>
        <v>3.2433333333333332</v>
      </c>
      <c r="AN79" s="228">
        <f t="shared" si="17"/>
        <v>3.2433333333333332</v>
      </c>
      <c r="AO79" s="206"/>
      <c r="AP79" s="207"/>
      <c r="AQ79" s="206"/>
    </row>
    <row r="80" spans="1:43" s="150" customFormat="1" ht="12.75" x14ac:dyDescent="0.2">
      <c r="A80" s="375">
        <v>21</v>
      </c>
      <c r="B80" s="376">
        <v>2913</v>
      </c>
      <c r="C80" s="384" t="s">
        <v>304</v>
      </c>
      <c r="D80" s="195" t="s">
        <v>332</v>
      </c>
      <c r="E80" s="195">
        <v>1</v>
      </c>
      <c r="F80" s="297"/>
      <c r="G80" s="295"/>
      <c r="H80" s="215" t="s">
        <v>341</v>
      </c>
      <c r="I80" s="231"/>
      <c r="J80" s="241">
        <v>15.5</v>
      </c>
      <c r="K80" s="216" t="s">
        <v>342</v>
      </c>
      <c r="L80" s="217"/>
      <c r="M80" s="296" t="s">
        <v>344</v>
      </c>
      <c r="N80" s="298">
        <v>43435</v>
      </c>
      <c r="O80" s="299">
        <v>0.65138888888888891</v>
      </c>
      <c r="P80" s="298">
        <v>43437</v>
      </c>
      <c r="Q80" s="299">
        <v>0.71319444444444446</v>
      </c>
      <c r="R80" s="487" t="s">
        <v>21</v>
      </c>
      <c r="S80" s="488"/>
      <c r="T80" s="488" t="s">
        <v>16</v>
      </c>
      <c r="U80" s="489"/>
      <c r="V80" s="168">
        <f t="shared" si="11"/>
        <v>1.4833333333333334</v>
      </c>
      <c r="W80" s="169">
        <f t="shared" si="12"/>
        <v>4.6499999999999995</v>
      </c>
      <c r="X80" s="221">
        <f>'2D_LOG'!BD70</f>
        <v>0</v>
      </c>
      <c r="Y80" s="237"/>
      <c r="Z80" s="237"/>
      <c r="AA80" s="237"/>
      <c r="AB80" s="238"/>
      <c r="AC80" s="236"/>
      <c r="AD80" s="238"/>
      <c r="AE80" s="236"/>
      <c r="AF80" s="239"/>
      <c r="AG80" s="236"/>
      <c r="AH80" s="237"/>
      <c r="AI80" s="240"/>
      <c r="AJ80" s="224">
        <f t="shared" si="13"/>
        <v>0</v>
      </c>
      <c r="AK80" s="225">
        <f t="shared" si="14"/>
        <v>1.4833333333333334</v>
      </c>
      <c r="AL80" s="226">
        <f t="shared" si="15"/>
        <v>4.6499999999999995</v>
      </c>
      <c r="AM80" s="227">
        <f t="shared" si="16"/>
        <v>3.1666666666666661</v>
      </c>
      <c r="AN80" s="228">
        <f t="shared" si="17"/>
        <v>3.1666666666666661</v>
      </c>
      <c r="AO80" s="206"/>
      <c r="AP80" s="207"/>
      <c r="AQ80" s="206"/>
    </row>
    <row r="81" spans="1:43" s="150" customFormat="1" ht="12.75" x14ac:dyDescent="0.2">
      <c r="A81" s="375">
        <v>22</v>
      </c>
      <c r="B81" s="376">
        <v>2913</v>
      </c>
      <c r="C81" s="384" t="s">
        <v>305</v>
      </c>
      <c r="D81" s="195" t="s">
        <v>332</v>
      </c>
      <c r="E81" s="195">
        <v>1</v>
      </c>
      <c r="F81" s="297" t="s">
        <v>339</v>
      </c>
      <c r="G81" s="295">
        <v>43421</v>
      </c>
      <c r="H81" s="215" t="s">
        <v>21</v>
      </c>
      <c r="I81" s="231">
        <v>11.17</v>
      </c>
      <c r="J81" s="241">
        <v>16.899999999999999</v>
      </c>
      <c r="K81" s="216" t="s">
        <v>342</v>
      </c>
      <c r="L81" s="217"/>
      <c r="M81" s="296"/>
      <c r="N81" s="298"/>
      <c r="O81" s="299"/>
      <c r="P81" s="298"/>
      <c r="Q81" s="299"/>
      <c r="R81" s="490" t="s">
        <v>341</v>
      </c>
      <c r="S81" s="491"/>
      <c r="T81" s="491"/>
      <c r="U81" s="492"/>
      <c r="V81" s="168">
        <f t="shared" si="11"/>
        <v>0</v>
      </c>
      <c r="W81" s="169">
        <f t="shared" si="12"/>
        <v>5.0699999999999994</v>
      </c>
      <c r="X81" s="221">
        <f>'2D_LOG'!BD71</f>
        <v>0</v>
      </c>
      <c r="Y81" s="237"/>
      <c r="Z81" s="237"/>
      <c r="AA81" s="237"/>
      <c r="AB81" s="238"/>
      <c r="AC81" s="236"/>
      <c r="AD81" s="238"/>
      <c r="AE81" s="236"/>
      <c r="AF81" s="239"/>
      <c r="AG81" s="236"/>
      <c r="AH81" s="237"/>
      <c r="AI81" s="240"/>
      <c r="AJ81" s="224">
        <f t="shared" si="13"/>
        <v>0</v>
      </c>
      <c r="AK81" s="225">
        <f t="shared" si="14"/>
        <v>0</v>
      </c>
      <c r="AL81" s="226">
        <f t="shared" si="15"/>
        <v>5.0699999999999994</v>
      </c>
      <c r="AM81" s="227">
        <f t="shared" si="16"/>
        <v>5.0699999999999994</v>
      </c>
      <c r="AN81" s="228">
        <f t="shared" si="17"/>
        <v>5.0699999999999994</v>
      </c>
      <c r="AO81" s="206"/>
      <c r="AP81" s="207"/>
      <c r="AQ81" s="206"/>
    </row>
    <row r="82" spans="1:43" s="150" customFormat="1" ht="12.75" x14ac:dyDescent="0.2">
      <c r="A82" s="383">
        <v>23</v>
      </c>
      <c r="B82" s="376">
        <v>2913</v>
      </c>
      <c r="C82" s="384" t="s">
        <v>306</v>
      </c>
      <c r="D82" s="195" t="s">
        <v>332</v>
      </c>
      <c r="E82" s="195">
        <v>1</v>
      </c>
      <c r="F82" s="296"/>
      <c r="G82" s="295"/>
      <c r="H82" s="215" t="s">
        <v>341</v>
      </c>
      <c r="I82" s="231"/>
      <c r="J82" s="241">
        <v>23.5</v>
      </c>
      <c r="K82" s="216" t="s">
        <v>342</v>
      </c>
      <c r="L82" s="217"/>
      <c r="M82" s="296" t="s">
        <v>344</v>
      </c>
      <c r="N82" s="298">
        <v>43438</v>
      </c>
      <c r="O82" s="299">
        <v>0.79652777777777783</v>
      </c>
      <c r="P82" s="298">
        <v>43439</v>
      </c>
      <c r="Q82" s="299">
        <v>0.50277777777777777</v>
      </c>
      <c r="R82" s="487" t="s">
        <v>21</v>
      </c>
      <c r="S82" s="488"/>
      <c r="T82" s="488" t="s">
        <v>16</v>
      </c>
      <c r="U82" s="489"/>
      <c r="V82" s="168" t="e">
        <f t="shared" si="11"/>
        <v>#NUM!</v>
      </c>
      <c r="W82" s="169">
        <f t="shared" si="12"/>
        <v>7.05</v>
      </c>
      <c r="X82" s="221">
        <f>'2D_LOG'!BD72</f>
        <v>0</v>
      </c>
      <c r="Y82" s="237"/>
      <c r="Z82" s="237"/>
      <c r="AA82" s="237"/>
      <c r="AB82" s="238"/>
      <c r="AC82" s="236"/>
      <c r="AD82" s="238"/>
      <c r="AE82" s="236"/>
      <c r="AF82" s="239"/>
      <c r="AG82" s="236"/>
      <c r="AH82" s="237"/>
      <c r="AI82" s="240"/>
      <c r="AJ82" s="224">
        <f t="shared" si="13"/>
        <v>0</v>
      </c>
      <c r="AK82" s="225" t="e">
        <f t="shared" si="14"/>
        <v>#NUM!</v>
      </c>
      <c r="AL82" s="226">
        <f t="shared" si="15"/>
        <v>7.05</v>
      </c>
      <c r="AM82" s="227" t="e">
        <f t="shared" si="16"/>
        <v>#NUM!</v>
      </c>
      <c r="AN82" s="228" t="e">
        <f t="shared" si="17"/>
        <v>#NUM!</v>
      </c>
      <c r="AO82" s="206"/>
      <c r="AP82" s="207"/>
      <c r="AQ82" s="206"/>
    </row>
    <row r="83" spans="1:43" s="150" customFormat="1" ht="12.75" x14ac:dyDescent="0.2">
      <c r="A83" s="375">
        <v>24</v>
      </c>
      <c r="B83" s="376">
        <v>2913</v>
      </c>
      <c r="C83" s="384" t="s">
        <v>307</v>
      </c>
      <c r="D83" s="195" t="s">
        <v>332</v>
      </c>
      <c r="E83" s="195">
        <v>1</v>
      </c>
      <c r="F83" s="297" t="s">
        <v>326</v>
      </c>
      <c r="G83" s="295">
        <v>43417</v>
      </c>
      <c r="H83" s="215" t="s">
        <v>340</v>
      </c>
      <c r="I83" s="231">
        <v>23.29</v>
      </c>
      <c r="J83" s="241">
        <v>22.3</v>
      </c>
      <c r="K83" s="216" t="s">
        <v>342</v>
      </c>
      <c r="L83" s="217"/>
      <c r="M83" s="296" t="s">
        <v>283</v>
      </c>
      <c r="N83" s="298">
        <v>43444</v>
      </c>
      <c r="O83" s="299">
        <v>0.57708333333333328</v>
      </c>
      <c r="P83" s="298">
        <v>43444</v>
      </c>
      <c r="Q83" s="299">
        <v>0.62638888888888888</v>
      </c>
      <c r="R83" s="490" t="s">
        <v>340</v>
      </c>
      <c r="S83" s="491"/>
      <c r="T83" s="491"/>
      <c r="U83" s="492"/>
      <c r="V83" s="168">
        <f t="shared" si="11"/>
        <v>1.1833333333333333</v>
      </c>
      <c r="W83" s="169">
        <f t="shared" si="12"/>
        <v>6.69</v>
      </c>
      <c r="X83" s="221">
        <f>'2D_LOG'!BD73</f>
        <v>0</v>
      </c>
      <c r="Y83" s="237"/>
      <c r="Z83" s="237"/>
      <c r="AA83" s="237"/>
      <c r="AB83" s="238"/>
      <c r="AC83" s="236"/>
      <c r="AD83" s="238"/>
      <c r="AE83" s="236"/>
      <c r="AF83" s="239"/>
      <c r="AG83" s="236"/>
      <c r="AH83" s="237"/>
      <c r="AI83" s="240"/>
      <c r="AJ83" s="224">
        <f t="shared" si="13"/>
        <v>0</v>
      </c>
      <c r="AK83" s="225">
        <f t="shared" si="14"/>
        <v>1.1833333333333333</v>
      </c>
      <c r="AL83" s="226">
        <f t="shared" si="15"/>
        <v>6.69</v>
      </c>
      <c r="AM83" s="227">
        <f t="shared" si="16"/>
        <v>5.5066666666666668</v>
      </c>
      <c r="AN83" s="228">
        <f t="shared" si="17"/>
        <v>5.5066666666666668</v>
      </c>
      <c r="AO83" s="206"/>
      <c r="AP83" s="207"/>
      <c r="AQ83" s="206"/>
    </row>
    <row r="84" spans="1:43" s="150" customFormat="1" ht="12.75" x14ac:dyDescent="0.2">
      <c r="A84" s="375">
        <v>25</v>
      </c>
      <c r="B84" s="376">
        <v>2913</v>
      </c>
      <c r="C84" s="384" t="s">
        <v>308</v>
      </c>
      <c r="D84" s="195" t="s">
        <v>332</v>
      </c>
      <c r="E84" s="195">
        <v>1</v>
      </c>
      <c r="F84" s="297"/>
      <c r="G84" s="295"/>
      <c r="H84" s="215" t="s">
        <v>341</v>
      </c>
      <c r="I84" s="231"/>
      <c r="J84" s="241">
        <v>30</v>
      </c>
      <c r="K84" s="216" t="s">
        <v>342</v>
      </c>
      <c r="L84" s="217"/>
      <c r="M84" s="296" t="s">
        <v>184</v>
      </c>
      <c r="N84" s="298">
        <v>43439</v>
      </c>
      <c r="O84" s="299">
        <v>0.62638888888888888</v>
      </c>
      <c r="P84" s="298">
        <v>43442</v>
      </c>
      <c r="Q84" s="299">
        <v>0.74375000000000002</v>
      </c>
      <c r="R84" s="490" t="s">
        <v>21</v>
      </c>
      <c r="S84" s="491"/>
      <c r="T84" s="491" t="s">
        <v>179</v>
      </c>
      <c r="U84" s="492"/>
      <c r="V84" s="168">
        <f t="shared" si="11"/>
        <v>2.8166666666666664</v>
      </c>
      <c r="W84" s="169">
        <f t="shared" si="12"/>
        <v>9</v>
      </c>
      <c r="X84" s="221">
        <f>'2D_LOG'!BD74</f>
        <v>0</v>
      </c>
      <c r="Y84" s="237"/>
      <c r="Z84" s="237"/>
      <c r="AA84" s="237"/>
      <c r="AB84" s="238"/>
      <c r="AC84" s="236"/>
      <c r="AD84" s="238"/>
      <c r="AE84" s="236"/>
      <c r="AF84" s="239"/>
      <c r="AG84" s="236"/>
      <c r="AH84" s="237"/>
      <c r="AI84" s="240"/>
      <c r="AJ84" s="224">
        <f t="shared" si="13"/>
        <v>0</v>
      </c>
      <c r="AK84" s="225">
        <f t="shared" si="14"/>
        <v>2.8166666666666664</v>
      </c>
      <c r="AL84" s="226">
        <f t="shared" si="15"/>
        <v>9</v>
      </c>
      <c r="AM84" s="227">
        <f t="shared" si="16"/>
        <v>6.1833333333333336</v>
      </c>
      <c r="AN84" s="228">
        <f t="shared" si="17"/>
        <v>6.1833333333333336</v>
      </c>
      <c r="AO84" s="206"/>
      <c r="AP84" s="207"/>
      <c r="AQ84" s="206"/>
    </row>
    <row r="85" spans="1:43" s="150" customFormat="1" ht="12.75" x14ac:dyDescent="0.2">
      <c r="A85" s="383">
        <v>26</v>
      </c>
      <c r="B85" s="376">
        <v>2913</v>
      </c>
      <c r="C85" s="384" t="s">
        <v>309</v>
      </c>
      <c r="D85" s="195" t="s">
        <v>332</v>
      </c>
      <c r="E85" s="195">
        <v>1</v>
      </c>
      <c r="F85" s="294"/>
      <c r="G85" s="295"/>
      <c r="H85" s="215" t="s">
        <v>341</v>
      </c>
      <c r="I85" s="231"/>
      <c r="J85" s="241">
        <v>40</v>
      </c>
      <c r="K85" s="216" t="s">
        <v>342</v>
      </c>
      <c r="L85" s="217"/>
      <c r="M85" s="296"/>
      <c r="N85" s="298"/>
      <c r="O85" s="299"/>
      <c r="P85" s="298"/>
      <c r="Q85" s="299"/>
      <c r="R85" s="490" t="s">
        <v>341</v>
      </c>
      <c r="S85" s="491"/>
      <c r="T85" s="491"/>
      <c r="U85" s="492"/>
      <c r="V85" s="168">
        <f t="shared" si="11"/>
        <v>0</v>
      </c>
      <c r="W85" s="169">
        <f t="shared" si="12"/>
        <v>12</v>
      </c>
      <c r="X85" s="221">
        <f>'2D_LOG'!BD75</f>
        <v>0</v>
      </c>
      <c r="Y85" s="237"/>
      <c r="Z85" s="237"/>
      <c r="AA85" s="237"/>
      <c r="AB85" s="238"/>
      <c r="AC85" s="236"/>
      <c r="AD85" s="238"/>
      <c r="AE85" s="236"/>
      <c r="AF85" s="239"/>
      <c r="AG85" s="236"/>
      <c r="AH85" s="237"/>
      <c r="AI85" s="240"/>
      <c r="AJ85" s="224">
        <f t="shared" si="13"/>
        <v>0</v>
      </c>
      <c r="AK85" s="225">
        <f t="shared" si="14"/>
        <v>0</v>
      </c>
      <c r="AL85" s="226">
        <f t="shared" si="15"/>
        <v>12</v>
      </c>
      <c r="AM85" s="227">
        <f t="shared" si="16"/>
        <v>12</v>
      </c>
      <c r="AN85" s="228">
        <f t="shared" si="17"/>
        <v>12</v>
      </c>
      <c r="AO85" s="206"/>
      <c r="AP85" s="207"/>
      <c r="AQ85" s="206"/>
    </row>
    <row r="86" spans="1:43" s="150" customFormat="1" ht="12.75" x14ac:dyDescent="0.2">
      <c r="A86" s="375">
        <v>27</v>
      </c>
      <c r="B86" s="376">
        <v>2913</v>
      </c>
      <c r="C86" s="384" t="s">
        <v>310</v>
      </c>
      <c r="D86" s="195" t="s">
        <v>332</v>
      </c>
      <c r="E86" s="195">
        <v>1</v>
      </c>
      <c r="F86" s="297"/>
      <c r="G86" s="295"/>
      <c r="H86" s="215" t="s">
        <v>341</v>
      </c>
      <c r="I86" s="231"/>
      <c r="J86" s="241">
        <v>30</v>
      </c>
      <c r="K86" s="216" t="s">
        <v>342</v>
      </c>
      <c r="L86" s="217"/>
      <c r="M86" s="296"/>
      <c r="N86" s="298"/>
      <c r="O86" s="299"/>
      <c r="P86" s="298"/>
      <c r="Q86" s="299"/>
      <c r="R86" s="490" t="s">
        <v>341</v>
      </c>
      <c r="S86" s="491"/>
      <c r="T86" s="491"/>
      <c r="U86" s="492"/>
      <c r="V86" s="168">
        <f t="shared" si="11"/>
        <v>0</v>
      </c>
      <c r="W86" s="169">
        <f t="shared" si="12"/>
        <v>9</v>
      </c>
      <c r="X86" s="221">
        <f>'2D_LOG'!BD76</f>
        <v>0</v>
      </c>
      <c r="Y86" s="237"/>
      <c r="Z86" s="237"/>
      <c r="AA86" s="237"/>
      <c r="AB86" s="238"/>
      <c r="AC86" s="236"/>
      <c r="AD86" s="238"/>
      <c r="AE86" s="236"/>
      <c r="AF86" s="239"/>
      <c r="AG86" s="236"/>
      <c r="AH86" s="237"/>
      <c r="AI86" s="240"/>
      <c r="AJ86" s="224">
        <f t="shared" si="13"/>
        <v>0</v>
      </c>
      <c r="AK86" s="225">
        <f t="shared" si="14"/>
        <v>0</v>
      </c>
      <c r="AL86" s="226">
        <f t="shared" si="15"/>
        <v>9</v>
      </c>
      <c r="AM86" s="227">
        <f t="shared" si="16"/>
        <v>9</v>
      </c>
      <c r="AN86" s="228">
        <f t="shared" si="17"/>
        <v>9</v>
      </c>
      <c r="AO86" s="206"/>
      <c r="AP86" s="207"/>
      <c r="AQ86" s="206"/>
    </row>
    <row r="87" spans="1:43" s="150" customFormat="1" ht="12.75" x14ac:dyDescent="0.2">
      <c r="A87" s="375">
        <v>28</v>
      </c>
      <c r="B87" s="376">
        <v>2913</v>
      </c>
      <c r="C87" s="384" t="s">
        <v>311</v>
      </c>
      <c r="D87" s="195" t="s">
        <v>332</v>
      </c>
      <c r="E87" s="195">
        <v>1</v>
      </c>
      <c r="F87" s="297" t="s">
        <v>328</v>
      </c>
      <c r="G87" s="295">
        <v>43417</v>
      </c>
      <c r="H87" s="215" t="s">
        <v>340</v>
      </c>
      <c r="I87" s="231">
        <v>37.949999999999996</v>
      </c>
      <c r="J87" s="241">
        <v>20</v>
      </c>
      <c r="K87" s="216" t="s">
        <v>342</v>
      </c>
      <c r="L87" s="217"/>
      <c r="M87" s="296" t="s">
        <v>283</v>
      </c>
      <c r="N87" s="298">
        <v>43434</v>
      </c>
      <c r="O87" s="299">
        <v>0.61458333333333337</v>
      </c>
      <c r="P87" s="298">
        <v>43437</v>
      </c>
      <c r="Q87" s="299">
        <v>0.48194444444444445</v>
      </c>
      <c r="R87" s="487" t="s">
        <v>21</v>
      </c>
      <c r="S87" s="488"/>
      <c r="T87" s="488" t="s">
        <v>179</v>
      </c>
      <c r="U87" s="489"/>
      <c r="V87" s="168" t="e">
        <f t="shared" si="11"/>
        <v>#NUM!</v>
      </c>
      <c r="W87" s="169">
        <f t="shared" si="12"/>
        <v>6</v>
      </c>
      <c r="X87" s="221">
        <f>'2D_LOG'!BD77</f>
        <v>0</v>
      </c>
      <c r="Y87" s="237"/>
      <c r="Z87" s="237" t="s">
        <v>23</v>
      </c>
      <c r="AA87" s="237" t="s">
        <v>283</v>
      </c>
      <c r="AB87" s="238">
        <v>43447</v>
      </c>
      <c r="AC87" s="236"/>
      <c r="AD87" s="238">
        <v>43447</v>
      </c>
      <c r="AE87" s="236"/>
      <c r="AF87" s="239"/>
      <c r="AG87" s="236"/>
      <c r="AH87" s="237"/>
      <c r="AI87" s="240"/>
      <c r="AJ87" s="224">
        <f t="shared" si="13"/>
        <v>0</v>
      </c>
      <c r="AK87" s="225" t="e">
        <f t="shared" si="14"/>
        <v>#NUM!</v>
      </c>
      <c r="AL87" s="226">
        <f t="shared" si="15"/>
        <v>6</v>
      </c>
      <c r="AM87" s="227" t="e">
        <f t="shared" si="16"/>
        <v>#NUM!</v>
      </c>
      <c r="AN87" s="228" t="e">
        <f t="shared" si="17"/>
        <v>#NUM!</v>
      </c>
      <c r="AO87" s="206"/>
      <c r="AP87" s="207"/>
      <c r="AQ87" s="206"/>
    </row>
    <row r="88" spans="1:43" s="150" customFormat="1" ht="12.75" x14ac:dyDescent="0.2">
      <c r="A88" s="383">
        <v>29</v>
      </c>
      <c r="B88" s="376">
        <v>2913</v>
      </c>
      <c r="C88" s="384" t="s">
        <v>312</v>
      </c>
      <c r="D88" s="195" t="s">
        <v>332</v>
      </c>
      <c r="E88" s="195">
        <v>1</v>
      </c>
      <c r="F88" s="296"/>
      <c r="G88" s="295"/>
      <c r="H88" s="215" t="s">
        <v>341</v>
      </c>
      <c r="I88" s="231"/>
      <c r="J88" s="241">
        <v>25</v>
      </c>
      <c r="K88" s="216" t="s">
        <v>342</v>
      </c>
      <c r="L88" s="217"/>
      <c r="M88" s="296" t="s">
        <v>283</v>
      </c>
      <c r="N88" s="298">
        <v>43439</v>
      </c>
      <c r="O88" s="299">
        <v>0.41319444444444442</v>
      </c>
      <c r="P88" s="298">
        <v>43439</v>
      </c>
      <c r="Q88" s="299">
        <v>0.62777777777777777</v>
      </c>
      <c r="R88" s="487" t="s">
        <v>21</v>
      </c>
      <c r="S88" s="488"/>
      <c r="T88" s="488" t="s">
        <v>16</v>
      </c>
      <c r="U88" s="489"/>
      <c r="V88" s="168">
        <f t="shared" si="11"/>
        <v>5.15</v>
      </c>
      <c r="W88" s="169">
        <f t="shared" si="12"/>
        <v>7.5</v>
      </c>
      <c r="X88" s="221">
        <f>'2D_LOG'!BD78</f>
        <v>0</v>
      </c>
      <c r="Y88" s="237"/>
      <c r="Z88" s="237"/>
      <c r="AA88" s="237"/>
      <c r="AB88" s="238"/>
      <c r="AC88" s="236"/>
      <c r="AD88" s="238"/>
      <c r="AE88" s="236"/>
      <c r="AF88" s="239"/>
      <c r="AG88" s="236"/>
      <c r="AH88" s="237"/>
      <c r="AI88" s="240"/>
      <c r="AJ88" s="224">
        <f t="shared" si="13"/>
        <v>0</v>
      </c>
      <c r="AK88" s="225">
        <f t="shared" si="14"/>
        <v>5.15</v>
      </c>
      <c r="AL88" s="226">
        <f t="shared" si="15"/>
        <v>7.5</v>
      </c>
      <c r="AM88" s="227">
        <f t="shared" si="16"/>
        <v>2.3499999999999996</v>
      </c>
      <c r="AN88" s="228">
        <f t="shared" si="17"/>
        <v>2.3499999999999996</v>
      </c>
      <c r="AO88" s="206"/>
      <c r="AP88" s="207"/>
      <c r="AQ88" s="206"/>
    </row>
    <row r="89" spans="1:43" s="150" customFormat="1" ht="12.75" x14ac:dyDescent="0.2">
      <c r="A89" s="375">
        <v>30</v>
      </c>
      <c r="B89" s="376">
        <v>2913</v>
      </c>
      <c r="C89" s="384" t="s">
        <v>313</v>
      </c>
      <c r="D89" s="195" t="s">
        <v>332</v>
      </c>
      <c r="E89" s="195">
        <v>1</v>
      </c>
      <c r="F89" s="297"/>
      <c r="G89" s="295"/>
      <c r="H89" s="215" t="s">
        <v>341</v>
      </c>
      <c r="I89" s="231"/>
      <c r="J89" s="241">
        <v>20</v>
      </c>
      <c r="K89" s="216" t="s">
        <v>342</v>
      </c>
      <c r="L89" s="217"/>
      <c r="M89" s="296"/>
      <c r="N89" s="298"/>
      <c r="O89" s="299"/>
      <c r="P89" s="298"/>
      <c r="Q89" s="299"/>
      <c r="R89" s="490" t="s">
        <v>341</v>
      </c>
      <c r="S89" s="491"/>
      <c r="T89" s="491"/>
      <c r="U89" s="492"/>
      <c r="V89" s="168">
        <f t="shared" si="11"/>
        <v>0</v>
      </c>
      <c r="W89" s="169">
        <f t="shared" si="12"/>
        <v>6</v>
      </c>
      <c r="X89" s="221">
        <f>'2D_LOG'!BD79</f>
        <v>0</v>
      </c>
      <c r="Y89" s="237"/>
      <c r="Z89" s="237"/>
      <c r="AA89" s="237"/>
      <c r="AB89" s="238"/>
      <c r="AC89" s="236"/>
      <c r="AD89" s="238"/>
      <c r="AE89" s="236"/>
      <c r="AF89" s="239"/>
      <c r="AG89" s="236"/>
      <c r="AH89" s="237"/>
      <c r="AI89" s="240"/>
      <c r="AJ89" s="224">
        <f t="shared" si="13"/>
        <v>0</v>
      </c>
      <c r="AK89" s="225">
        <f t="shared" si="14"/>
        <v>0</v>
      </c>
      <c r="AL89" s="226">
        <f t="shared" si="15"/>
        <v>6</v>
      </c>
      <c r="AM89" s="227">
        <f t="shared" si="16"/>
        <v>6</v>
      </c>
      <c r="AN89" s="228">
        <f t="shared" si="17"/>
        <v>6</v>
      </c>
      <c r="AO89" s="206"/>
      <c r="AP89" s="207"/>
      <c r="AQ89" s="206"/>
    </row>
    <row r="90" spans="1:43" s="150" customFormat="1" ht="12.75" x14ac:dyDescent="0.2">
      <c r="A90" s="375">
        <v>31</v>
      </c>
      <c r="B90" s="376">
        <v>2913</v>
      </c>
      <c r="C90" s="486" t="s">
        <v>314</v>
      </c>
      <c r="D90" s="195" t="s">
        <v>332</v>
      </c>
      <c r="E90" s="195">
        <v>1</v>
      </c>
      <c r="F90" s="294"/>
      <c r="G90" s="295"/>
      <c r="H90" s="215" t="s">
        <v>341</v>
      </c>
      <c r="I90" s="231"/>
      <c r="J90" s="241">
        <v>25</v>
      </c>
      <c r="K90" s="216" t="s">
        <v>342</v>
      </c>
      <c r="L90" s="217"/>
      <c r="M90" s="296" t="s">
        <v>281</v>
      </c>
      <c r="N90" s="298">
        <v>43445</v>
      </c>
      <c r="O90" s="299">
        <v>0.40598379629629627</v>
      </c>
      <c r="P90" s="298">
        <v>43445</v>
      </c>
      <c r="Q90" s="299">
        <v>0.53543981481481484</v>
      </c>
      <c r="R90" s="487" t="s">
        <v>21</v>
      </c>
      <c r="S90" s="491"/>
      <c r="T90" s="491" t="s">
        <v>16</v>
      </c>
      <c r="U90" s="492"/>
      <c r="V90" s="168">
        <f t="shared" si="11"/>
        <v>3.1</v>
      </c>
      <c r="W90" s="169">
        <f t="shared" si="12"/>
        <v>7.5</v>
      </c>
      <c r="X90" s="221">
        <f>'2D_LOG'!BD80</f>
        <v>0</v>
      </c>
      <c r="Y90" s="237"/>
      <c r="Z90" s="237"/>
      <c r="AA90" s="237"/>
      <c r="AB90" s="238"/>
      <c r="AC90" s="236"/>
      <c r="AD90" s="238"/>
      <c r="AE90" s="236"/>
      <c r="AF90" s="239"/>
      <c r="AG90" s="236"/>
      <c r="AH90" s="237"/>
      <c r="AI90" s="240"/>
      <c r="AJ90" s="224">
        <f t="shared" si="13"/>
        <v>0</v>
      </c>
      <c r="AK90" s="225">
        <f t="shared" si="14"/>
        <v>3.1</v>
      </c>
      <c r="AL90" s="226">
        <f t="shared" si="15"/>
        <v>7.5</v>
      </c>
      <c r="AM90" s="227">
        <f t="shared" si="16"/>
        <v>4.4000000000000004</v>
      </c>
      <c r="AN90" s="228">
        <f t="shared" si="17"/>
        <v>4.4000000000000004</v>
      </c>
      <c r="AO90" s="206"/>
      <c r="AP90" s="207"/>
      <c r="AQ90" s="206"/>
    </row>
    <row r="91" spans="1:43" s="150" customFormat="1" ht="12.75" x14ac:dyDescent="0.2">
      <c r="A91" s="383">
        <v>32</v>
      </c>
      <c r="B91" s="376">
        <v>2913</v>
      </c>
      <c r="C91" s="384" t="s">
        <v>315</v>
      </c>
      <c r="D91" s="195" t="s">
        <v>332</v>
      </c>
      <c r="E91" s="195">
        <v>1</v>
      </c>
      <c r="F91" s="297"/>
      <c r="G91" s="295"/>
      <c r="H91" s="215" t="s">
        <v>341</v>
      </c>
      <c r="I91" s="231"/>
      <c r="J91" s="241">
        <v>35</v>
      </c>
      <c r="K91" s="216" t="s">
        <v>342</v>
      </c>
      <c r="L91" s="217"/>
      <c r="M91" s="296" t="s">
        <v>184</v>
      </c>
      <c r="N91" s="298">
        <v>43444</v>
      </c>
      <c r="O91" s="299">
        <v>0.73541666666666661</v>
      </c>
      <c r="P91" s="298">
        <v>43444</v>
      </c>
      <c r="Q91" s="299">
        <v>0.9375</v>
      </c>
      <c r="R91" s="490" t="s">
        <v>340</v>
      </c>
      <c r="S91" s="491"/>
      <c r="T91" s="491"/>
      <c r="U91" s="492"/>
      <c r="V91" s="168">
        <f t="shared" si="11"/>
        <v>4.8499999999999996</v>
      </c>
      <c r="W91" s="169">
        <f t="shared" si="12"/>
        <v>10.5</v>
      </c>
      <c r="X91" s="221">
        <f>'2D_LOG'!BD81</f>
        <v>0</v>
      </c>
      <c r="Y91" s="237"/>
      <c r="Z91" s="237"/>
      <c r="AA91" s="237"/>
      <c r="AB91" s="238"/>
      <c r="AC91" s="236"/>
      <c r="AD91" s="238"/>
      <c r="AE91" s="236"/>
      <c r="AF91" s="239"/>
      <c r="AG91" s="236"/>
      <c r="AH91" s="237"/>
      <c r="AI91" s="240"/>
      <c r="AJ91" s="224">
        <f t="shared" si="13"/>
        <v>0</v>
      </c>
      <c r="AK91" s="225">
        <f t="shared" si="14"/>
        <v>4.8499999999999996</v>
      </c>
      <c r="AL91" s="226">
        <f t="shared" si="15"/>
        <v>10.5</v>
      </c>
      <c r="AM91" s="227">
        <f t="shared" si="16"/>
        <v>5.65</v>
      </c>
      <c r="AN91" s="228">
        <f t="shared" si="17"/>
        <v>5.65</v>
      </c>
      <c r="AO91" s="206"/>
      <c r="AP91" s="207"/>
      <c r="AQ91" s="206"/>
    </row>
    <row r="92" spans="1:43" s="150" customFormat="1" ht="12.75" x14ac:dyDescent="0.2">
      <c r="A92" s="375">
        <v>33</v>
      </c>
      <c r="B92" s="376">
        <v>2913</v>
      </c>
      <c r="C92" s="384" t="s">
        <v>316</v>
      </c>
      <c r="D92" s="195" t="s">
        <v>332</v>
      </c>
      <c r="E92" s="195">
        <v>1</v>
      </c>
      <c r="F92" s="297"/>
      <c r="G92" s="295"/>
      <c r="H92" s="215" t="s">
        <v>341</v>
      </c>
      <c r="I92" s="231"/>
      <c r="J92" s="241">
        <v>23.1</v>
      </c>
      <c r="K92" s="216" t="s">
        <v>342</v>
      </c>
      <c r="L92" s="217"/>
      <c r="M92" s="296"/>
      <c r="N92" s="298"/>
      <c r="O92" s="299"/>
      <c r="P92" s="298"/>
      <c r="Q92" s="299"/>
      <c r="R92" s="490" t="s">
        <v>341</v>
      </c>
      <c r="S92" s="236"/>
      <c r="T92" s="296"/>
      <c r="U92" s="220"/>
      <c r="V92" s="168">
        <f t="shared" ref="V92:V140" si="18">(24*(DAY((Q92-O92)-S92)))+HOUR((Q92-O92)-S92)+(MINUTE((Q92-O92)-S92)/60)</f>
        <v>0</v>
      </c>
      <c r="W92" s="169">
        <f t="shared" si="12"/>
        <v>6.9300000000000006</v>
      </c>
      <c r="X92" s="221">
        <f>'2D_LOG'!BD82</f>
        <v>0</v>
      </c>
      <c r="Y92" s="237"/>
      <c r="Z92" s="237"/>
      <c r="AA92" s="237"/>
      <c r="AB92" s="238"/>
      <c r="AC92" s="236"/>
      <c r="AD92" s="238"/>
      <c r="AE92" s="236"/>
      <c r="AF92" s="239"/>
      <c r="AG92" s="236"/>
      <c r="AH92" s="237"/>
      <c r="AI92" s="240"/>
      <c r="AJ92" s="224">
        <f t="shared" si="13"/>
        <v>0</v>
      </c>
      <c r="AK92" s="225">
        <f t="shared" si="14"/>
        <v>0</v>
      </c>
      <c r="AL92" s="226">
        <f t="shared" si="15"/>
        <v>6.9300000000000006</v>
      </c>
      <c r="AM92" s="227">
        <f t="shared" si="16"/>
        <v>6.9300000000000006</v>
      </c>
      <c r="AN92" s="228">
        <f t="shared" si="17"/>
        <v>6.9300000000000006</v>
      </c>
      <c r="AO92" s="206"/>
      <c r="AP92" s="207"/>
      <c r="AQ92" s="206"/>
    </row>
    <row r="93" spans="1:43" s="150" customFormat="1" ht="12.75" x14ac:dyDescent="0.2">
      <c r="A93" s="212"/>
      <c r="B93" s="213"/>
      <c r="C93" s="230"/>
      <c r="D93" s="293"/>
      <c r="E93" s="293"/>
      <c r="F93" s="296"/>
      <c r="G93" s="295"/>
      <c r="H93" s="215"/>
      <c r="I93" s="231"/>
      <c r="J93" s="241"/>
      <c r="K93" s="216" t="str">
        <f>IF(X93='2D_LOG'!BD83," ","Errors Not Updated")</f>
        <v xml:space="preserve"> </v>
      </c>
      <c r="L93" s="217"/>
      <c r="M93" s="296"/>
      <c r="N93" s="298"/>
      <c r="O93" s="299"/>
      <c r="P93" s="298"/>
      <c r="Q93" s="299"/>
      <c r="R93" s="235"/>
      <c r="S93" s="236"/>
      <c r="T93" s="296"/>
      <c r="U93" s="220"/>
      <c r="V93" s="168">
        <f t="shared" si="18"/>
        <v>0</v>
      </c>
      <c r="W93" s="169">
        <f t="shared" si="12"/>
        <v>0</v>
      </c>
      <c r="X93" s="221">
        <f>'2D_LOG'!BD83</f>
        <v>0</v>
      </c>
      <c r="Y93" s="237"/>
      <c r="Z93" s="237"/>
      <c r="AA93" s="237"/>
      <c r="AB93" s="238"/>
      <c r="AC93" s="236"/>
      <c r="AD93" s="238"/>
      <c r="AE93" s="236"/>
      <c r="AF93" s="239"/>
      <c r="AG93" s="236"/>
      <c r="AH93" s="237"/>
      <c r="AI93" s="240"/>
      <c r="AJ93" s="224">
        <f t="shared" si="13"/>
        <v>0</v>
      </c>
      <c r="AK93" s="225">
        <f t="shared" si="14"/>
        <v>0</v>
      </c>
      <c r="AL93" s="226">
        <f t="shared" si="15"/>
        <v>0</v>
      </c>
      <c r="AM93" s="227">
        <f t="shared" si="16"/>
        <v>0</v>
      </c>
      <c r="AN93" s="228">
        <f t="shared" si="17"/>
        <v>0</v>
      </c>
      <c r="AO93" s="206"/>
      <c r="AP93" s="207"/>
      <c r="AQ93" s="206"/>
    </row>
    <row r="94" spans="1:43" s="150" customFormat="1" ht="12.75" x14ac:dyDescent="0.2">
      <c r="A94" s="229"/>
      <c r="B94" s="213"/>
      <c r="C94" s="230"/>
      <c r="D94" s="293"/>
      <c r="E94" s="293"/>
      <c r="F94" s="297"/>
      <c r="G94" s="295"/>
      <c r="H94" s="215"/>
      <c r="I94" s="231"/>
      <c r="J94" s="241"/>
      <c r="K94" s="216" t="str">
        <f>IF(X94='2D_LOG'!BD84," ","Errors Not Updated")</f>
        <v xml:space="preserve"> </v>
      </c>
      <c r="L94" s="217"/>
      <c r="M94" s="296"/>
      <c r="N94" s="298"/>
      <c r="O94" s="299"/>
      <c r="P94" s="298"/>
      <c r="Q94" s="299"/>
      <c r="R94" s="235"/>
      <c r="S94" s="236"/>
      <c r="T94" s="296"/>
      <c r="U94" s="479"/>
      <c r="V94" s="168">
        <f t="shared" si="18"/>
        <v>0</v>
      </c>
      <c r="W94" s="169">
        <f t="shared" si="12"/>
        <v>0</v>
      </c>
      <c r="X94" s="221">
        <f>'2D_LOG'!BD84</f>
        <v>0</v>
      </c>
      <c r="Y94" s="237"/>
      <c r="Z94" s="237"/>
      <c r="AA94" s="237"/>
      <c r="AB94" s="238"/>
      <c r="AC94" s="236"/>
      <c r="AD94" s="238"/>
      <c r="AE94" s="236"/>
      <c r="AF94" s="239"/>
      <c r="AG94" s="236"/>
      <c r="AH94" s="237"/>
      <c r="AI94" s="240"/>
      <c r="AJ94" s="224">
        <f t="shared" si="13"/>
        <v>0</v>
      </c>
      <c r="AK94" s="225">
        <f t="shared" si="14"/>
        <v>0</v>
      </c>
      <c r="AL94" s="226">
        <f t="shared" si="15"/>
        <v>0</v>
      </c>
      <c r="AM94" s="227">
        <f t="shared" si="16"/>
        <v>0</v>
      </c>
      <c r="AN94" s="228">
        <f t="shared" si="17"/>
        <v>0</v>
      </c>
      <c r="AO94" s="206"/>
      <c r="AP94" s="207"/>
      <c r="AQ94" s="206"/>
    </row>
    <row r="95" spans="1:43" s="150" customFormat="1" ht="12.75" x14ac:dyDescent="0.2">
      <c r="A95" s="212"/>
      <c r="B95" s="213"/>
      <c r="C95" s="230"/>
      <c r="D95" s="293"/>
      <c r="E95" s="293"/>
      <c r="F95" s="297"/>
      <c r="G95" s="295"/>
      <c r="H95" s="215"/>
      <c r="I95" s="231"/>
      <c r="J95" s="241"/>
      <c r="K95" s="216" t="str">
        <f>IF(X95='2D_LOG'!BD85," ","Errors Not Updated")</f>
        <v xml:space="preserve"> </v>
      </c>
      <c r="L95" s="217"/>
      <c r="M95" s="296"/>
      <c r="N95" s="298"/>
      <c r="O95" s="299"/>
      <c r="P95" s="298"/>
      <c r="Q95" s="299"/>
      <c r="R95" s="235"/>
      <c r="S95" s="236"/>
      <c r="T95" s="296"/>
      <c r="U95" s="479"/>
      <c r="V95" s="168">
        <f t="shared" si="18"/>
        <v>0</v>
      </c>
      <c r="W95" s="169">
        <f t="shared" si="12"/>
        <v>0</v>
      </c>
      <c r="X95" s="221">
        <f>'2D_LOG'!BD85</f>
        <v>0</v>
      </c>
      <c r="Y95" s="237"/>
      <c r="Z95" s="237"/>
      <c r="AA95" s="237"/>
      <c r="AB95" s="238"/>
      <c r="AC95" s="236"/>
      <c r="AD95" s="238"/>
      <c r="AE95" s="236"/>
      <c r="AF95" s="239"/>
      <c r="AG95" s="236"/>
      <c r="AH95" s="237"/>
      <c r="AI95" s="240"/>
      <c r="AJ95" s="224">
        <f t="shared" si="13"/>
        <v>0</v>
      </c>
      <c r="AK95" s="225">
        <f t="shared" si="14"/>
        <v>0</v>
      </c>
      <c r="AL95" s="226">
        <f t="shared" si="15"/>
        <v>0</v>
      </c>
      <c r="AM95" s="227">
        <f t="shared" si="16"/>
        <v>0</v>
      </c>
      <c r="AN95" s="228">
        <f t="shared" si="17"/>
        <v>0</v>
      </c>
      <c r="AO95" s="206"/>
      <c r="AP95" s="207"/>
      <c r="AQ95" s="206"/>
    </row>
    <row r="96" spans="1:43" s="150" customFormat="1" ht="12.75" x14ac:dyDescent="0.2">
      <c r="A96" s="229"/>
      <c r="B96" s="213"/>
      <c r="C96" s="230"/>
      <c r="D96" s="293"/>
      <c r="E96" s="293"/>
      <c r="F96" s="294"/>
      <c r="G96" s="295"/>
      <c r="H96" s="215"/>
      <c r="I96" s="231"/>
      <c r="J96" s="241"/>
      <c r="K96" s="216" t="str">
        <f>IF(X96='2D_LOG'!BD86," ","Errors Not Updated")</f>
        <v xml:space="preserve"> </v>
      </c>
      <c r="L96" s="217"/>
      <c r="M96" s="296"/>
      <c r="N96" s="298"/>
      <c r="O96" s="299"/>
      <c r="P96" s="298"/>
      <c r="Q96" s="299"/>
      <c r="R96" s="235"/>
      <c r="S96" s="236"/>
      <c r="T96" s="296"/>
      <c r="U96" s="220"/>
      <c r="V96" s="168">
        <f t="shared" si="18"/>
        <v>0</v>
      </c>
      <c r="W96" s="169">
        <f t="shared" si="12"/>
        <v>0</v>
      </c>
      <c r="X96" s="221">
        <f>'2D_LOG'!BD86</f>
        <v>0</v>
      </c>
      <c r="Y96" s="237"/>
      <c r="Z96" s="237"/>
      <c r="AA96" s="237"/>
      <c r="AB96" s="238"/>
      <c r="AC96" s="236"/>
      <c r="AD96" s="238"/>
      <c r="AE96" s="236"/>
      <c r="AF96" s="239"/>
      <c r="AG96" s="236"/>
      <c r="AH96" s="237"/>
      <c r="AI96" s="240"/>
      <c r="AJ96" s="224">
        <f t="shared" si="13"/>
        <v>0</v>
      </c>
      <c r="AK96" s="225">
        <f t="shared" si="14"/>
        <v>0</v>
      </c>
      <c r="AL96" s="226">
        <f t="shared" si="15"/>
        <v>0</v>
      </c>
      <c r="AM96" s="227">
        <f t="shared" si="16"/>
        <v>0</v>
      </c>
      <c r="AN96" s="228">
        <f t="shared" si="17"/>
        <v>0</v>
      </c>
      <c r="AO96" s="206"/>
      <c r="AP96" s="207"/>
      <c r="AQ96" s="206"/>
    </row>
    <row r="97" spans="1:43" s="150" customFormat="1" ht="12.75" x14ac:dyDescent="0.2">
      <c r="A97" s="212"/>
      <c r="B97" s="213"/>
      <c r="C97" s="230"/>
      <c r="D97" s="293"/>
      <c r="E97" s="293"/>
      <c r="F97" s="297"/>
      <c r="G97" s="295"/>
      <c r="H97" s="215"/>
      <c r="I97" s="231"/>
      <c r="J97" s="241"/>
      <c r="K97" s="216" t="str">
        <f>IF(X97='2D_LOG'!BD87," ","Errors Not Updated")</f>
        <v xml:space="preserve"> </v>
      </c>
      <c r="L97" s="217"/>
      <c r="M97" s="296"/>
      <c r="N97" s="298"/>
      <c r="O97" s="299"/>
      <c r="P97" s="298"/>
      <c r="Q97" s="299"/>
      <c r="R97" s="235"/>
      <c r="S97" s="236"/>
      <c r="T97" s="296"/>
      <c r="U97" s="479"/>
      <c r="V97" s="168">
        <f t="shared" si="18"/>
        <v>0</v>
      </c>
      <c r="W97" s="169">
        <f t="shared" si="12"/>
        <v>0</v>
      </c>
      <c r="X97" s="221">
        <f>'2D_LOG'!BD87</f>
        <v>0</v>
      </c>
      <c r="Y97" s="237"/>
      <c r="Z97" s="237"/>
      <c r="AA97" s="237"/>
      <c r="AB97" s="238"/>
      <c r="AC97" s="236"/>
      <c r="AD97" s="238"/>
      <c r="AE97" s="236"/>
      <c r="AF97" s="239"/>
      <c r="AG97" s="236"/>
      <c r="AH97" s="237"/>
      <c r="AI97" s="240"/>
      <c r="AJ97" s="224">
        <f t="shared" si="13"/>
        <v>0</v>
      </c>
      <c r="AK97" s="225">
        <f t="shared" si="14"/>
        <v>0</v>
      </c>
      <c r="AL97" s="226">
        <f t="shared" si="15"/>
        <v>0</v>
      </c>
      <c r="AM97" s="227">
        <f t="shared" si="16"/>
        <v>0</v>
      </c>
      <c r="AN97" s="228">
        <f t="shared" si="17"/>
        <v>0</v>
      </c>
      <c r="AO97" s="206"/>
      <c r="AP97" s="207"/>
      <c r="AQ97" s="206"/>
    </row>
    <row r="98" spans="1:43" s="150" customFormat="1" ht="12.75" x14ac:dyDescent="0.2">
      <c r="A98" s="229"/>
      <c r="B98" s="213"/>
      <c r="C98" s="230"/>
      <c r="D98" s="293"/>
      <c r="E98" s="293"/>
      <c r="F98" s="297"/>
      <c r="G98" s="295"/>
      <c r="H98" s="215"/>
      <c r="I98" s="231"/>
      <c r="J98" s="241"/>
      <c r="K98" s="216" t="str">
        <f>IF(X98='2D_LOG'!BD88," ","Errors Not Updated")</f>
        <v xml:space="preserve"> </v>
      </c>
      <c r="L98" s="217"/>
      <c r="M98" s="296"/>
      <c r="N98" s="298"/>
      <c r="O98" s="299"/>
      <c r="P98" s="298"/>
      <c r="Q98" s="299"/>
      <c r="R98" s="235"/>
      <c r="S98" s="236"/>
      <c r="T98" s="296"/>
      <c r="U98" s="479"/>
      <c r="V98" s="168">
        <f t="shared" si="18"/>
        <v>0</v>
      </c>
      <c r="W98" s="169">
        <f t="shared" si="12"/>
        <v>0</v>
      </c>
      <c r="X98" s="221">
        <f>'2D_LOG'!BD88</f>
        <v>0</v>
      </c>
      <c r="Y98" s="237"/>
      <c r="Z98" s="237"/>
      <c r="AA98" s="237"/>
      <c r="AB98" s="238"/>
      <c r="AC98" s="236"/>
      <c r="AD98" s="238"/>
      <c r="AE98" s="236"/>
      <c r="AF98" s="239"/>
      <c r="AG98" s="236"/>
      <c r="AH98" s="237"/>
      <c r="AI98" s="240"/>
      <c r="AJ98" s="224">
        <f t="shared" si="13"/>
        <v>0</v>
      </c>
      <c r="AK98" s="225">
        <f t="shared" si="14"/>
        <v>0</v>
      </c>
      <c r="AL98" s="226">
        <f t="shared" si="15"/>
        <v>0</v>
      </c>
      <c r="AM98" s="227">
        <f t="shared" si="16"/>
        <v>0</v>
      </c>
      <c r="AN98" s="228">
        <f t="shared" si="17"/>
        <v>0</v>
      </c>
      <c r="AO98" s="206"/>
      <c r="AP98" s="207"/>
      <c r="AQ98" s="206"/>
    </row>
    <row r="99" spans="1:43" s="150" customFormat="1" ht="12.75" x14ac:dyDescent="0.2">
      <c r="A99" s="212"/>
      <c r="B99" s="213"/>
      <c r="C99" s="230"/>
      <c r="D99" s="293"/>
      <c r="E99" s="293"/>
      <c r="F99" s="296"/>
      <c r="G99" s="295"/>
      <c r="H99" s="215"/>
      <c r="I99" s="231"/>
      <c r="J99" s="241"/>
      <c r="K99" s="216" t="str">
        <f>IF(X99='2D_LOG'!BD89," ","Errors Not Updated")</f>
        <v xml:space="preserve"> </v>
      </c>
      <c r="L99" s="217"/>
      <c r="M99" s="296"/>
      <c r="N99" s="298"/>
      <c r="O99" s="299"/>
      <c r="P99" s="298"/>
      <c r="Q99" s="299"/>
      <c r="R99" s="235"/>
      <c r="S99" s="236"/>
      <c r="T99" s="296"/>
      <c r="U99" s="479"/>
      <c r="V99" s="168">
        <f t="shared" si="18"/>
        <v>0</v>
      </c>
      <c r="W99" s="169">
        <f t="shared" si="12"/>
        <v>0</v>
      </c>
      <c r="X99" s="221">
        <f>'2D_LOG'!BD89</f>
        <v>0</v>
      </c>
      <c r="Y99" s="237"/>
      <c r="Z99" s="237"/>
      <c r="AA99" s="237"/>
      <c r="AB99" s="238"/>
      <c r="AC99" s="236"/>
      <c r="AD99" s="238"/>
      <c r="AE99" s="236"/>
      <c r="AF99" s="239"/>
      <c r="AG99" s="236"/>
      <c r="AH99" s="237"/>
      <c r="AI99" s="240"/>
      <c r="AJ99" s="224">
        <f t="shared" si="13"/>
        <v>0</v>
      </c>
      <c r="AK99" s="225">
        <f t="shared" si="14"/>
        <v>0</v>
      </c>
      <c r="AL99" s="226">
        <f t="shared" si="15"/>
        <v>0</v>
      </c>
      <c r="AM99" s="227">
        <f t="shared" si="16"/>
        <v>0</v>
      </c>
      <c r="AN99" s="228">
        <f t="shared" si="17"/>
        <v>0</v>
      </c>
      <c r="AO99" s="206"/>
      <c r="AP99" s="207"/>
      <c r="AQ99" s="206"/>
    </row>
    <row r="100" spans="1:43" s="150" customFormat="1" ht="12.75" x14ac:dyDescent="0.2">
      <c r="A100" s="229"/>
      <c r="B100" s="213"/>
      <c r="C100" s="230"/>
      <c r="D100" s="293"/>
      <c r="E100" s="293"/>
      <c r="F100" s="297"/>
      <c r="G100" s="295"/>
      <c r="H100" s="215"/>
      <c r="I100" s="231"/>
      <c r="J100" s="241"/>
      <c r="K100" s="216" t="str">
        <f>IF(X100='2D_LOG'!BD90," ","Errors Not Updated")</f>
        <v xml:space="preserve"> </v>
      </c>
      <c r="L100" s="217"/>
      <c r="M100" s="296"/>
      <c r="N100" s="298"/>
      <c r="O100" s="299"/>
      <c r="P100" s="298"/>
      <c r="Q100" s="299"/>
      <c r="R100" s="235"/>
      <c r="S100" s="236"/>
      <c r="T100" s="296"/>
      <c r="U100" s="479"/>
      <c r="V100" s="168">
        <f t="shared" si="18"/>
        <v>0</v>
      </c>
      <c r="W100" s="169">
        <f t="shared" si="12"/>
        <v>0</v>
      </c>
      <c r="X100" s="221">
        <f>'2D_LOG'!BD90</f>
        <v>0</v>
      </c>
      <c r="Y100" s="237"/>
      <c r="Z100" s="237"/>
      <c r="AA100" s="237"/>
      <c r="AB100" s="238"/>
      <c r="AC100" s="236"/>
      <c r="AD100" s="238"/>
      <c r="AE100" s="236"/>
      <c r="AF100" s="239"/>
      <c r="AG100" s="236"/>
      <c r="AH100" s="237"/>
      <c r="AI100" s="240"/>
      <c r="AJ100" s="224">
        <f t="shared" si="13"/>
        <v>0</v>
      </c>
      <c r="AK100" s="225">
        <f t="shared" si="14"/>
        <v>0</v>
      </c>
      <c r="AL100" s="226">
        <f t="shared" si="15"/>
        <v>0</v>
      </c>
      <c r="AM100" s="227">
        <f t="shared" si="16"/>
        <v>0</v>
      </c>
      <c r="AN100" s="228">
        <f t="shared" si="17"/>
        <v>0</v>
      </c>
      <c r="AO100" s="206"/>
      <c r="AP100" s="207"/>
      <c r="AQ100" s="206"/>
    </row>
    <row r="101" spans="1:43" s="150" customFormat="1" ht="12.75" x14ac:dyDescent="0.2">
      <c r="A101" s="212"/>
      <c r="B101" s="213"/>
      <c r="C101" s="230"/>
      <c r="D101" s="293"/>
      <c r="E101" s="293"/>
      <c r="F101" s="294"/>
      <c r="G101" s="295"/>
      <c r="H101" s="215"/>
      <c r="I101" s="231"/>
      <c r="J101" s="241"/>
      <c r="K101" s="216" t="str">
        <f>IF(X101='2D_LOG'!BD91," ","Errors Not Updated")</f>
        <v xml:space="preserve"> </v>
      </c>
      <c r="L101" s="217"/>
      <c r="M101" s="296"/>
      <c r="N101" s="298"/>
      <c r="O101" s="299"/>
      <c r="P101" s="298"/>
      <c r="Q101" s="299"/>
      <c r="R101" s="235"/>
      <c r="S101" s="236"/>
      <c r="T101" s="296"/>
      <c r="U101" s="220"/>
      <c r="V101" s="168">
        <f t="shared" si="18"/>
        <v>0</v>
      </c>
      <c r="W101" s="169">
        <f t="shared" si="12"/>
        <v>0</v>
      </c>
      <c r="X101" s="221">
        <f>'2D_LOG'!BD91</f>
        <v>0</v>
      </c>
      <c r="Y101" s="237"/>
      <c r="Z101" s="237"/>
      <c r="AA101" s="237"/>
      <c r="AB101" s="238"/>
      <c r="AC101" s="236"/>
      <c r="AD101" s="238"/>
      <c r="AE101" s="236"/>
      <c r="AF101" s="239"/>
      <c r="AG101" s="236"/>
      <c r="AH101" s="237"/>
      <c r="AI101" s="240"/>
      <c r="AJ101" s="224">
        <f t="shared" si="13"/>
        <v>0</v>
      </c>
      <c r="AK101" s="225">
        <f t="shared" si="14"/>
        <v>0</v>
      </c>
      <c r="AL101" s="226">
        <f t="shared" si="15"/>
        <v>0</v>
      </c>
      <c r="AM101" s="227">
        <f t="shared" si="16"/>
        <v>0</v>
      </c>
      <c r="AN101" s="228">
        <f t="shared" si="17"/>
        <v>0</v>
      </c>
      <c r="AO101" s="206"/>
      <c r="AP101" s="207"/>
      <c r="AQ101" s="206"/>
    </row>
    <row r="102" spans="1:43" s="150" customFormat="1" ht="12.75" x14ac:dyDescent="0.2">
      <c r="A102" s="229"/>
      <c r="B102" s="213"/>
      <c r="C102" s="245"/>
      <c r="D102" s="293"/>
      <c r="E102" s="293"/>
      <c r="F102" s="297"/>
      <c r="G102" s="295"/>
      <c r="H102" s="215"/>
      <c r="I102" s="231"/>
      <c r="J102" s="241"/>
      <c r="K102" s="216" t="str">
        <f>IF(X102='2D_LOG'!BD92," ","Errors Not Updated")</f>
        <v xml:space="preserve"> </v>
      </c>
      <c r="L102" s="217"/>
      <c r="M102" s="296"/>
      <c r="N102" s="298"/>
      <c r="O102" s="299"/>
      <c r="P102" s="298"/>
      <c r="Q102" s="299"/>
      <c r="R102" s="235"/>
      <c r="S102" s="236"/>
      <c r="T102" s="296"/>
      <c r="U102" s="479"/>
      <c r="V102" s="168">
        <f t="shared" si="18"/>
        <v>0</v>
      </c>
      <c r="W102" s="169">
        <f t="shared" si="12"/>
        <v>0</v>
      </c>
      <c r="X102" s="221">
        <f>'2D_LOG'!BD92</f>
        <v>0</v>
      </c>
      <c r="Y102" s="237"/>
      <c r="Z102" s="237"/>
      <c r="AA102" s="237"/>
      <c r="AB102" s="238"/>
      <c r="AC102" s="236"/>
      <c r="AD102" s="238"/>
      <c r="AE102" s="236"/>
      <c r="AF102" s="239"/>
      <c r="AG102" s="236"/>
      <c r="AH102" s="237"/>
      <c r="AI102" s="240"/>
      <c r="AJ102" s="224">
        <f t="shared" si="13"/>
        <v>0</v>
      </c>
      <c r="AK102" s="225">
        <f t="shared" si="14"/>
        <v>0</v>
      </c>
      <c r="AL102" s="226">
        <f t="shared" si="15"/>
        <v>0</v>
      </c>
      <c r="AM102" s="227">
        <f t="shared" si="16"/>
        <v>0</v>
      </c>
      <c r="AN102" s="228">
        <f t="shared" si="17"/>
        <v>0</v>
      </c>
      <c r="AO102" s="206"/>
      <c r="AP102" s="207"/>
      <c r="AQ102" s="206"/>
    </row>
    <row r="103" spans="1:43" s="150" customFormat="1" ht="12.75" x14ac:dyDescent="0.2">
      <c r="A103" s="212"/>
      <c r="B103" s="213"/>
      <c r="C103" s="230"/>
      <c r="D103" s="293"/>
      <c r="E103" s="293"/>
      <c r="F103" s="297"/>
      <c r="G103" s="295"/>
      <c r="H103" s="215"/>
      <c r="I103" s="231"/>
      <c r="J103" s="241"/>
      <c r="K103" s="216" t="str">
        <f>IF(X103='2D_LOG'!BD93," ","Errors Not Updated")</f>
        <v xml:space="preserve"> </v>
      </c>
      <c r="L103" s="217"/>
      <c r="M103" s="296"/>
      <c r="N103" s="298"/>
      <c r="O103" s="299"/>
      <c r="P103" s="298"/>
      <c r="Q103" s="299"/>
      <c r="R103" s="235"/>
      <c r="S103" s="236"/>
      <c r="T103" s="296"/>
      <c r="U103" s="479"/>
      <c r="V103" s="168">
        <f t="shared" si="18"/>
        <v>0</v>
      </c>
      <c r="W103" s="169">
        <f t="shared" si="12"/>
        <v>0</v>
      </c>
      <c r="X103" s="221">
        <f>'2D_LOG'!BD93</f>
        <v>0</v>
      </c>
      <c r="Y103" s="237"/>
      <c r="Z103" s="237"/>
      <c r="AA103" s="237"/>
      <c r="AB103" s="238"/>
      <c r="AC103" s="236"/>
      <c r="AD103" s="238"/>
      <c r="AE103" s="236"/>
      <c r="AF103" s="239"/>
      <c r="AG103" s="236"/>
      <c r="AH103" s="237"/>
      <c r="AI103" s="240"/>
      <c r="AJ103" s="224">
        <f t="shared" si="13"/>
        <v>0</v>
      </c>
      <c r="AK103" s="225">
        <f t="shared" si="14"/>
        <v>0</v>
      </c>
      <c r="AL103" s="226">
        <f t="shared" si="15"/>
        <v>0</v>
      </c>
      <c r="AM103" s="227">
        <f t="shared" si="16"/>
        <v>0</v>
      </c>
      <c r="AN103" s="228">
        <f t="shared" si="17"/>
        <v>0</v>
      </c>
      <c r="AO103" s="206"/>
      <c r="AP103" s="207"/>
      <c r="AQ103" s="206"/>
    </row>
    <row r="104" spans="1:43" s="150" customFormat="1" ht="12.75" x14ac:dyDescent="0.2">
      <c r="A104" s="229"/>
      <c r="B104" s="213"/>
      <c r="C104" s="230"/>
      <c r="D104" s="293"/>
      <c r="E104" s="293"/>
      <c r="F104" s="296"/>
      <c r="G104" s="295"/>
      <c r="H104" s="215"/>
      <c r="I104" s="231"/>
      <c r="J104" s="241"/>
      <c r="K104" s="216" t="str">
        <f>IF(X104='2D_LOG'!BD94," ","Errors Not Updated")</f>
        <v xml:space="preserve"> </v>
      </c>
      <c r="L104" s="217"/>
      <c r="M104" s="296"/>
      <c r="N104" s="298"/>
      <c r="O104" s="299"/>
      <c r="P104" s="298"/>
      <c r="Q104" s="299"/>
      <c r="R104" s="235"/>
      <c r="S104" s="236"/>
      <c r="T104" s="296"/>
      <c r="U104" s="479"/>
      <c r="V104" s="168">
        <f t="shared" si="18"/>
        <v>0</v>
      </c>
      <c r="W104" s="169">
        <f t="shared" si="12"/>
        <v>0</v>
      </c>
      <c r="X104" s="221">
        <f>'2D_LOG'!BD94</f>
        <v>0</v>
      </c>
      <c r="Y104" s="237"/>
      <c r="Z104" s="237"/>
      <c r="AA104" s="237"/>
      <c r="AB104" s="238"/>
      <c r="AC104" s="236"/>
      <c r="AD104" s="238"/>
      <c r="AE104" s="236"/>
      <c r="AF104" s="239"/>
      <c r="AG104" s="236"/>
      <c r="AH104" s="237"/>
      <c r="AI104" s="240"/>
      <c r="AJ104" s="224">
        <f t="shared" si="13"/>
        <v>0</v>
      </c>
      <c r="AK104" s="225">
        <f t="shared" si="14"/>
        <v>0</v>
      </c>
      <c r="AL104" s="226">
        <f t="shared" si="15"/>
        <v>0</v>
      </c>
      <c r="AM104" s="227">
        <f t="shared" si="16"/>
        <v>0</v>
      </c>
      <c r="AN104" s="228">
        <f t="shared" si="17"/>
        <v>0</v>
      </c>
      <c r="AO104" s="206"/>
      <c r="AP104" s="207"/>
      <c r="AQ104" s="206"/>
    </row>
    <row r="105" spans="1:43" s="150" customFormat="1" ht="12.75" x14ac:dyDescent="0.2">
      <c r="A105" s="212"/>
      <c r="B105" s="213"/>
      <c r="C105" s="230"/>
      <c r="D105" s="293"/>
      <c r="E105" s="293"/>
      <c r="F105" s="297"/>
      <c r="G105" s="295"/>
      <c r="H105" s="215"/>
      <c r="I105" s="231"/>
      <c r="J105" s="241"/>
      <c r="K105" s="216" t="str">
        <f>IF(X105='2D_LOG'!BD95," ","Errors Not Updated")</f>
        <v xml:space="preserve"> </v>
      </c>
      <c r="L105" s="217"/>
      <c r="M105" s="296"/>
      <c r="N105" s="298"/>
      <c r="O105" s="299"/>
      <c r="P105" s="298"/>
      <c r="Q105" s="299"/>
      <c r="R105" s="235"/>
      <c r="S105" s="236"/>
      <c r="T105" s="296"/>
      <c r="U105" s="479"/>
      <c r="V105" s="168">
        <f t="shared" si="18"/>
        <v>0</v>
      </c>
      <c r="W105" s="169">
        <f t="shared" si="12"/>
        <v>0</v>
      </c>
      <c r="X105" s="221">
        <f>'2D_LOG'!BD95</f>
        <v>0</v>
      </c>
      <c r="Y105" s="237"/>
      <c r="Z105" s="237"/>
      <c r="AA105" s="237"/>
      <c r="AB105" s="238"/>
      <c r="AC105" s="236"/>
      <c r="AD105" s="238"/>
      <c r="AE105" s="236"/>
      <c r="AF105" s="239"/>
      <c r="AG105" s="236"/>
      <c r="AH105" s="237"/>
      <c r="AI105" s="240"/>
      <c r="AJ105" s="224">
        <f t="shared" si="13"/>
        <v>0</v>
      </c>
      <c r="AK105" s="225">
        <f t="shared" si="14"/>
        <v>0</v>
      </c>
      <c r="AL105" s="226">
        <f t="shared" si="15"/>
        <v>0</v>
      </c>
      <c r="AM105" s="227">
        <f t="shared" si="16"/>
        <v>0</v>
      </c>
      <c r="AN105" s="228">
        <f t="shared" si="17"/>
        <v>0</v>
      </c>
      <c r="AO105" s="206"/>
      <c r="AP105" s="207"/>
      <c r="AQ105" s="206"/>
    </row>
    <row r="106" spans="1:43" s="150" customFormat="1" ht="12.75" x14ac:dyDescent="0.2">
      <c r="A106" s="229"/>
      <c r="B106" s="213"/>
      <c r="C106" s="230"/>
      <c r="D106" s="293"/>
      <c r="E106" s="293"/>
      <c r="F106" s="297"/>
      <c r="G106" s="295"/>
      <c r="H106" s="215"/>
      <c r="I106" s="231"/>
      <c r="J106" s="241"/>
      <c r="K106" s="216" t="str">
        <f>IF(X106='2D_LOG'!BD96," ","Errors Not Updated")</f>
        <v xml:space="preserve"> </v>
      </c>
      <c r="L106" s="217"/>
      <c r="M106" s="296"/>
      <c r="N106" s="298"/>
      <c r="O106" s="299"/>
      <c r="P106" s="298"/>
      <c r="Q106" s="299"/>
      <c r="R106" s="235"/>
      <c r="S106" s="236"/>
      <c r="T106" s="296"/>
      <c r="U106" s="479"/>
      <c r="V106" s="168">
        <f t="shared" si="18"/>
        <v>0</v>
      </c>
      <c r="W106" s="169">
        <f t="shared" si="12"/>
        <v>0</v>
      </c>
      <c r="X106" s="221">
        <f>'2D_LOG'!BD96</f>
        <v>0</v>
      </c>
      <c r="Y106" s="237"/>
      <c r="Z106" s="237"/>
      <c r="AA106" s="237"/>
      <c r="AB106" s="238"/>
      <c r="AC106" s="236"/>
      <c r="AD106" s="238"/>
      <c r="AE106" s="236"/>
      <c r="AF106" s="239"/>
      <c r="AG106" s="236"/>
      <c r="AH106" s="237"/>
      <c r="AI106" s="240"/>
      <c r="AJ106" s="224">
        <f t="shared" si="13"/>
        <v>0</v>
      </c>
      <c r="AK106" s="225">
        <f t="shared" si="14"/>
        <v>0</v>
      </c>
      <c r="AL106" s="226">
        <f t="shared" si="15"/>
        <v>0</v>
      </c>
      <c r="AM106" s="227">
        <f t="shared" si="16"/>
        <v>0</v>
      </c>
      <c r="AN106" s="228">
        <f t="shared" si="17"/>
        <v>0</v>
      </c>
      <c r="AO106" s="206"/>
      <c r="AP106" s="207"/>
      <c r="AQ106" s="206"/>
    </row>
    <row r="107" spans="1:43" s="150" customFormat="1" ht="12.75" x14ac:dyDescent="0.2">
      <c r="A107" s="212"/>
      <c r="B107" s="213"/>
      <c r="C107" s="230"/>
      <c r="D107" s="293"/>
      <c r="E107" s="293"/>
      <c r="F107" s="294"/>
      <c r="G107" s="295"/>
      <c r="H107" s="215"/>
      <c r="I107" s="231"/>
      <c r="J107" s="241"/>
      <c r="K107" s="216" t="str">
        <f>IF(X107='2D_LOG'!BD97," ","Errors Not Updated")</f>
        <v xml:space="preserve"> </v>
      </c>
      <c r="L107" s="217"/>
      <c r="M107" s="296"/>
      <c r="N107" s="298"/>
      <c r="O107" s="299"/>
      <c r="P107" s="298"/>
      <c r="Q107" s="299"/>
      <c r="R107" s="235"/>
      <c r="S107" s="236"/>
      <c r="T107" s="296"/>
      <c r="U107" s="479"/>
      <c r="V107" s="168">
        <f t="shared" si="18"/>
        <v>0</v>
      </c>
      <c r="W107" s="169">
        <f t="shared" si="12"/>
        <v>0</v>
      </c>
      <c r="X107" s="221">
        <f>'2D_LOG'!BD97</f>
        <v>0</v>
      </c>
      <c r="Y107" s="237"/>
      <c r="Z107" s="237"/>
      <c r="AA107" s="237"/>
      <c r="AB107" s="238"/>
      <c r="AC107" s="236"/>
      <c r="AD107" s="238"/>
      <c r="AE107" s="236"/>
      <c r="AF107" s="239"/>
      <c r="AG107" s="236"/>
      <c r="AH107" s="237"/>
      <c r="AI107" s="240"/>
      <c r="AJ107" s="224">
        <f t="shared" si="13"/>
        <v>0</v>
      </c>
      <c r="AK107" s="225">
        <f t="shared" si="14"/>
        <v>0</v>
      </c>
      <c r="AL107" s="226">
        <f t="shared" si="15"/>
        <v>0</v>
      </c>
      <c r="AM107" s="227">
        <f t="shared" si="16"/>
        <v>0</v>
      </c>
      <c r="AN107" s="228">
        <f t="shared" si="17"/>
        <v>0</v>
      </c>
      <c r="AO107" s="206"/>
      <c r="AP107" s="207"/>
      <c r="AQ107" s="206"/>
    </row>
    <row r="108" spans="1:43" s="150" customFormat="1" ht="12.75" x14ac:dyDescent="0.2">
      <c r="A108" s="229"/>
      <c r="B108" s="213"/>
      <c r="C108" s="230"/>
      <c r="D108" s="293"/>
      <c r="E108" s="293"/>
      <c r="F108" s="297"/>
      <c r="G108" s="295"/>
      <c r="H108" s="215"/>
      <c r="I108" s="231"/>
      <c r="J108" s="241"/>
      <c r="K108" s="216" t="str">
        <f>IF(X108='2D_LOG'!BD98," ","Errors Not Updated")</f>
        <v xml:space="preserve"> </v>
      </c>
      <c r="L108" s="217"/>
      <c r="M108" s="296"/>
      <c r="N108" s="298"/>
      <c r="O108" s="299"/>
      <c r="P108" s="298"/>
      <c r="Q108" s="299"/>
      <c r="R108" s="235"/>
      <c r="S108" s="236"/>
      <c r="T108" s="296"/>
      <c r="U108" s="479"/>
      <c r="V108" s="168">
        <f t="shared" si="18"/>
        <v>0</v>
      </c>
      <c r="W108" s="169">
        <f t="shared" si="12"/>
        <v>0</v>
      </c>
      <c r="X108" s="221">
        <f>'2D_LOG'!BD98</f>
        <v>0</v>
      </c>
      <c r="Y108" s="237"/>
      <c r="Z108" s="237"/>
      <c r="AA108" s="237"/>
      <c r="AB108" s="238"/>
      <c r="AC108" s="236"/>
      <c r="AD108" s="238"/>
      <c r="AE108" s="236"/>
      <c r="AF108" s="239"/>
      <c r="AG108" s="236"/>
      <c r="AH108" s="237"/>
      <c r="AI108" s="240"/>
      <c r="AJ108" s="224">
        <f t="shared" si="13"/>
        <v>0</v>
      </c>
      <c r="AK108" s="225">
        <f t="shared" si="14"/>
        <v>0</v>
      </c>
      <c r="AL108" s="226">
        <f t="shared" si="15"/>
        <v>0</v>
      </c>
      <c r="AM108" s="227">
        <f t="shared" si="16"/>
        <v>0</v>
      </c>
      <c r="AN108" s="228">
        <f t="shared" si="17"/>
        <v>0</v>
      </c>
      <c r="AO108" s="206"/>
      <c r="AP108" s="207"/>
      <c r="AQ108" s="206"/>
    </row>
    <row r="109" spans="1:43" s="150" customFormat="1" ht="12.75" x14ac:dyDescent="0.2">
      <c r="A109" s="212"/>
      <c r="B109" s="213"/>
      <c r="C109" s="230"/>
      <c r="D109" s="293"/>
      <c r="E109" s="293"/>
      <c r="F109" s="297"/>
      <c r="G109" s="295"/>
      <c r="H109" s="215"/>
      <c r="I109" s="231"/>
      <c r="J109" s="241"/>
      <c r="K109" s="216" t="str">
        <f>IF(X109='2D_LOG'!BD99," ","Errors Not Updated")</f>
        <v xml:space="preserve"> </v>
      </c>
      <c r="L109" s="217"/>
      <c r="M109" s="296"/>
      <c r="N109" s="298"/>
      <c r="O109" s="299"/>
      <c r="P109" s="298"/>
      <c r="Q109" s="299"/>
      <c r="R109" s="235"/>
      <c r="S109" s="236"/>
      <c r="T109" s="296"/>
      <c r="U109" s="479"/>
      <c r="V109" s="168">
        <f t="shared" si="18"/>
        <v>0</v>
      </c>
      <c r="W109" s="169">
        <f t="shared" si="12"/>
        <v>0</v>
      </c>
      <c r="X109" s="221">
        <f>'2D_LOG'!BD99</f>
        <v>0</v>
      </c>
      <c r="Y109" s="237"/>
      <c r="Z109" s="237"/>
      <c r="AA109" s="237"/>
      <c r="AB109" s="238"/>
      <c r="AC109" s="236"/>
      <c r="AD109" s="238"/>
      <c r="AE109" s="236"/>
      <c r="AF109" s="239"/>
      <c r="AG109" s="236"/>
      <c r="AH109" s="237"/>
      <c r="AI109" s="240"/>
      <c r="AJ109" s="224">
        <f t="shared" si="13"/>
        <v>0</v>
      </c>
      <c r="AK109" s="225">
        <f t="shared" si="14"/>
        <v>0</v>
      </c>
      <c r="AL109" s="226">
        <f t="shared" si="15"/>
        <v>0</v>
      </c>
      <c r="AM109" s="227">
        <f t="shared" si="16"/>
        <v>0</v>
      </c>
      <c r="AN109" s="228">
        <f t="shared" si="17"/>
        <v>0</v>
      </c>
      <c r="AO109" s="206"/>
      <c r="AP109" s="207"/>
      <c r="AQ109" s="206"/>
    </row>
    <row r="110" spans="1:43" s="150" customFormat="1" ht="12.75" x14ac:dyDescent="0.2">
      <c r="A110" s="229"/>
      <c r="B110" s="213"/>
      <c r="C110" s="230"/>
      <c r="D110" s="293"/>
      <c r="E110" s="293"/>
      <c r="F110" s="296"/>
      <c r="G110" s="295"/>
      <c r="H110" s="215"/>
      <c r="I110" s="231"/>
      <c r="J110" s="241"/>
      <c r="K110" s="216" t="str">
        <f>IF(X110='2D_LOG'!BD100," ","Errors Not Updated")</f>
        <v xml:space="preserve"> </v>
      </c>
      <c r="L110" s="217"/>
      <c r="M110" s="296"/>
      <c r="N110" s="298"/>
      <c r="O110" s="299"/>
      <c r="P110" s="298"/>
      <c r="Q110" s="299"/>
      <c r="R110" s="235"/>
      <c r="S110" s="236"/>
      <c r="T110" s="296"/>
      <c r="U110" s="479"/>
      <c r="V110" s="168">
        <f t="shared" si="18"/>
        <v>0</v>
      </c>
      <c r="W110" s="169">
        <f t="shared" si="12"/>
        <v>0</v>
      </c>
      <c r="X110" s="221">
        <f>'2D_LOG'!BD100</f>
        <v>0</v>
      </c>
      <c r="Y110" s="237"/>
      <c r="Z110" s="237"/>
      <c r="AA110" s="237"/>
      <c r="AB110" s="238"/>
      <c r="AC110" s="236"/>
      <c r="AD110" s="238"/>
      <c r="AE110" s="236"/>
      <c r="AF110" s="239"/>
      <c r="AG110" s="236"/>
      <c r="AH110" s="237"/>
      <c r="AI110" s="240"/>
      <c r="AJ110" s="224">
        <f t="shared" si="13"/>
        <v>0</v>
      </c>
      <c r="AK110" s="225">
        <f t="shared" si="14"/>
        <v>0</v>
      </c>
      <c r="AL110" s="226">
        <f t="shared" si="15"/>
        <v>0</v>
      </c>
      <c r="AM110" s="227">
        <f t="shared" si="16"/>
        <v>0</v>
      </c>
      <c r="AN110" s="228">
        <f t="shared" si="17"/>
        <v>0</v>
      </c>
      <c r="AO110" s="206"/>
      <c r="AP110" s="207"/>
      <c r="AQ110" s="206"/>
    </row>
    <row r="111" spans="1:43" s="150" customFormat="1" ht="12.75" x14ac:dyDescent="0.2">
      <c r="A111" s="212"/>
      <c r="B111" s="213"/>
      <c r="C111" s="230"/>
      <c r="D111" s="293"/>
      <c r="E111" s="293"/>
      <c r="F111" s="297"/>
      <c r="G111" s="295"/>
      <c r="H111" s="215"/>
      <c r="I111" s="231"/>
      <c r="J111" s="241"/>
      <c r="K111" s="216" t="str">
        <f>IF(X111='2D_LOG'!BD101," ","Errors Not Updated")</f>
        <v xml:space="preserve"> </v>
      </c>
      <c r="L111" s="217"/>
      <c r="M111" s="296"/>
      <c r="N111" s="298"/>
      <c r="O111" s="299"/>
      <c r="P111" s="298"/>
      <c r="Q111" s="299"/>
      <c r="R111" s="235"/>
      <c r="S111" s="236"/>
      <c r="T111" s="296"/>
      <c r="U111" s="479"/>
      <c r="V111" s="168">
        <f t="shared" si="18"/>
        <v>0</v>
      </c>
      <c r="W111" s="169">
        <f t="shared" si="12"/>
        <v>0</v>
      </c>
      <c r="X111" s="221">
        <f>'2D_LOG'!BD101</f>
        <v>0</v>
      </c>
      <c r="Y111" s="237"/>
      <c r="Z111" s="237"/>
      <c r="AA111" s="237"/>
      <c r="AB111" s="238"/>
      <c r="AC111" s="236"/>
      <c r="AD111" s="238"/>
      <c r="AE111" s="236"/>
      <c r="AF111" s="239"/>
      <c r="AG111" s="236"/>
      <c r="AH111" s="237"/>
      <c r="AI111" s="240"/>
      <c r="AJ111" s="224">
        <f t="shared" si="13"/>
        <v>0</v>
      </c>
      <c r="AK111" s="225">
        <f t="shared" si="14"/>
        <v>0</v>
      </c>
      <c r="AL111" s="226">
        <f t="shared" si="15"/>
        <v>0</v>
      </c>
      <c r="AM111" s="227">
        <f t="shared" si="16"/>
        <v>0</v>
      </c>
      <c r="AN111" s="228">
        <f t="shared" si="17"/>
        <v>0</v>
      </c>
      <c r="AO111" s="206"/>
      <c r="AP111" s="207"/>
      <c r="AQ111" s="206"/>
    </row>
    <row r="112" spans="1:43" s="150" customFormat="1" ht="14.25" x14ac:dyDescent="0.2">
      <c r="A112" s="229"/>
      <c r="B112" s="213"/>
      <c r="C112" s="246"/>
      <c r="D112" s="293"/>
      <c r="E112" s="293"/>
      <c r="F112" s="294"/>
      <c r="G112" s="295"/>
      <c r="H112" s="215"/>
      <c r="I112" s="231"/>
      <c r="J112" s="241"/>
      <c r="K112" s="216" t="str">
        <f>IF(X112='2D_LOG'!BD102," ","Errors Not Updated")</f>
        <v xml:space="preserve"> </v>
      </c>
      <c r="L112" s="217"/>
      <c r="M112" s="296"/>
      <c r="N112" s="298"/>
      <c r="O112" s="299"/>
      <c r="P112" s="298"/>
      <c r="Q112" s="299"/>
      <c r="R112" s="235"/>
      <c r="S112" s="236"/>
      <c r="T112" s="296"/>
      <c r="U112" s="479"/>
      <c r="V112" s="168">
        <f t="shared" si="18"/>
        <v>0</v>
      </c>
      <c r="W112" s="169">
        <f t="shared" si="12"/>
        <v>0</v>
      </c>
      <c r="X112" s="221">
        <f>'2D_LOG'!BD102</f>
        <v>0</v>
      </c>
      <c r="Y112" s="237"/>
      <c r="Z112" s="237"/>
      <c r="AA112" s="237"/>
      <c r="AB112" s="238"/>
      <c r="AC112" s="236"/>
      <c r="AD112" s="238"/>
      <c r="AE112" s="236"/>
      <c r="AF112" s="239"/>
      <c r="AG112" s="236"/>
      <c r="AH112" s="237"/>
      <c r="AI112" s="240"/>
      <c r="AJ112" s="224">
        <f t="shared" si="13"/>
        <v>0</v>
      </c>
      <c r="AK112" s="225">
        <f t="shared" si="14"/>
        <v>0</v>
      </c>
      <c r="AL112" s="226">
        <f t="shared" si="15"/>
        <v>0</v>
      </c>
      <c r="AM112" s="227">
        <f t="shared" si="16"/>
        <v>0</v>
      </c>
      <c r="AN112" s="228">
        <f t="shared" si="17"/>
        <v>0</v>
      </c>
      <c r="AO112" s="206"/>
      <c r="AP112" s="207"/>
      <c r="AQ112" s="206"/>
    </row>
    <row r="113" spans="1:43" s="150" customFormat="1" ht="12.75" x14ac:dyDescent="0.2">
      <c r="A113" s="212"/>
      <c r="B113" s="213"/>
      <c r="C113" s="230"/>
      <c r="D113" s="293"/>
      <c r="E113" s="293"/>
      <c r="F113" s="297"/>
      <c r="G113" s="295"/>
      <c r="H113" s="215"/>
      <c r="I113" s="231"/>
      <c r="J113" s="241"/>
      <c r="K113" s="216" t="str">
        <f>IF(X113='2D_LOG'!BD103," ","Errors Not Updated")</f>
        <v xml:space="preserve"> </v>
      </c>
      <c r="L113" s="217"/>
      <c r="M113" s="296"/>
      <c r="N113" s="298"/>
      <c r="O113" s="299"/>
      <c r="P113" s="298"/>
      <c r="Q113" s="299"/>
      <c r="R113" s="235"/>
      <c r="S113" s="236"/>
      <c r="T113" s="296"/>
      <c r="U113" s="479"/>
      <c r="V113" s="168">
        <f t="shared" si="18"/>
        <v>0</v>
      </c>
      <c r="W113" s="169">
        <f t="shared" si="12"/>
        <v>0</v>
      </c>
      <c r="X113" s="221">
        <f>'2D_LOG'!BD103</f>
        <v>0</v>
      </c>
      <c r="Y113" s="237"/>
      <c r="Z113" s="237"/>
      <c r="AA113" s="237"/>
      <c r="AB113" s="238"/>
      <c r="AC113" s="236"/>
      <c r="AD113" s="238"/>
      <c r="AE113" s="236"/>
      <c r="AF113" s="239"/>
      <c r="AG113" s="236"/>
      <c r="AH113" s="237"/>
      <c r="AI113" s="240"/>
      <c r="AJ113" s="224">
        <f t="shared" si="13"/>
        <v>0</v>
      </c>
      <c r="AK113" s="225">
        <f t="shared" si="14"/>
        <v>0</v>
      </c>
      <c r="AL113" s="226">
        <f t="shared" si="15"/>
        <v>0</v>
      </c>
      <c r="AM113" s="227">
        <f t="shared" si="16"/>
        <v>0</v>
      </c>
      <c r="AN113" s="228">
        <f t="shared" si="17"/>
        <v>0</v>
      </c>
      <c r="AO113" s="206"/>
      <c r="AP113" s="207"/>
      <c r="AQ113" s="206"/>
    </row>
    <row r="114" spans="1:43" s="150" customFormat="1" ht="12.75" x14ac:dyDescent="0.2">
      <c r="A114" s="229"/>
      <c r="B114" s="213"/>
      <c r="C114" s="230"/>
      <c r="D114" s="293"/>
      <c r="E114" s="293"/>
      <c r="F114" s="297"/>
      <c r="G114" s="295"/>
      <c r="H114" s="215"/>
      <c r="I114" s="231"/>
      <c r="J114" s="241"/>
      <c r="K114" s="216" t="str">
        <f>IF(X114='2D_LOG'!BD104," ","Errors Not Updated")</f>
        <v xml:space="preserve"> </v>
      </c>
      <c r="L114" s="217"/>
      <c r="M114" s="296"/>
      <c r="N114" s="298"/>
      <c r="O114" s="480"/>
      <c r="P114" s="298"/>
      <c r="Q114" s="299"/>
      <c r="R114" s="235"/>
      <c r="S114" s="236"/>
      <c r="T114" s="296"/>
      <c r="U114" s="479"/>
      <c r="V114" s="168">
        <f t="shared" si="18"/>
        <v>0</v>
      </c>
      <c r="W114" s="169">
        <f t="shared" si="12"/>
        <v>0</v>
      </c>
      <c r="X114" s="221">
        <f>'2D_LOG'!BD104</f>
        <v>0</v>
      </c>
      <c r="Y114" s="237"/>
      <c r="Z114" s="237"/>
      <c r="AA114" s="237"/>
      <c r="AB114" s="238"/>
      <c r="AC114" s="236"/>
      <c r="AD114" s="238"/>
      <c r="AE114" s="236"/>
      <c r="AF114" s="239"/>
      <c r="AG114" s="236"/>
      <c r="AH114" s="237"/>
      <c r="AI114" s="240"/>
      <c r="AJ114" s="224">
        <f t="shared" si="13"/>
        <v>0</v>
      </c>
      <c r="AK114" s="225">
        <f t="shared" si="14"/>
        <v>0</v>
      </c>
      <c r="AL114" s="226">
        <f t="shared" si="15"/>
        <v>0</v>
      </c>
      <c r="AM114" s="227">
        <f t="shared" si="16"/>
        <v>0</v>
      </c>
      <c r="AN114" s="228">
        <f t="shared" si="17"/>
        <v>0</v>
      </c>
      <c r="AO114" s="206"/>
      <c r="AP114" s="207"/>
      <c r="AQ114" s="206"/>
    </row>
    <row r="115" spans="1:43" s="150" customFormat="1" ht="12.75" x14ac:dyDescent="0.2">
      <c r="A115" s="212"/>
      <c r="B115" s="213"/>
      <c r="C115" s="230"/>
      <c r="D115" s="293"/>
      <c r="E115" s="293"/>
      <c r="F115" s="296"/>
      <c r="G115" s="295"/>
      <c r="H115" s="215"/>
      <c r="I115" s="231"/>
      <c r="J115" s="241"/>
      <c r="K115" s="216" t="str">
        <f>IF(X115='2D_LOG'!BD105," ","Errors Not Updated")</f>
        <v xml:space="preserve"> </v>
      </c>
      <c r="L115" s="217"/>
      <c r="M115" s="296"/>
      <c r="N115" s="298"/>
      <c r="O115" s="299"/>
      <c r="P115" s="298"/>
      <c r="Q115" s="299"/>
      <c r="R115" s="235"/>
      <c r="S115" s="236"/>
      <c r="T115" s="296"/>
      <c r="U115" s="479"/>
      <c r="V115" s="168">
        <f t="shared" si="18"/>
        <v>0</v>
      </c>
      <c r="W115" s="169">
        <f t="shared" si="12"/>
        <v>0</v>
      </c>
      <c r="X115" s="221">
        <f>'2D_LOG'!BD105</f>
        <v>0</v>
      </c>
      <c r="Y115" s="237"/>
      <c r="Z115" s="237"/>
      <c r="AA115" s="237"/>
      <c r="AB115" s="238"/>
      <c r="AC115" s="236"/>
      <c r="AD115" s="238"/>
      <c r="AE115" s="236"/>
      <c r="AF115" s="239"/>
      <c r="AG115" s="236"/>
      <c r="AH115" s="237"/>
      <c r="AI115" s="240"/>
      <c r="AJ115" s="224">
        <f t="shared" si="13"/>
        <v>0</v>
      </c>
      <c r="AK115" s="225">
        <f t="shared" si="14"/>
        <v>0</v>
      </c>
      <c r="AL115" s="226">
        <f t="shared" si="15"/>
        <v>0</v>
      </c>
      <c r="AM115" s="227">
        <f t="shared" si="16"/>
        <v>0</v>
      </c>
      <c r="AN115" s="228">
        <f t="shared" si="17"/>
        <v>0</v>
      </c>
      <c r="AO115" s="206"/>
      <c r="AP115" s="207"/>
      <c r="AQ115" s="206"/>
    </row>
    <row r="116" spans="1:43" s="150" customFormat="1" ht="12.75" x14ac:dyDescent="0.2">
      <c r="A116" s="229"/>
      <c r="B116" s="213"/>
      <c r="C116" s="230"/>
      <c r="D116" s="293"/>
      <c r="E116" s="293"/>
      <c r="F116" s="297"/>
      <c r="G116" s="295"/>
      <c r="H116" s="215"/>
      <c r="I116" s="231"/>
      <c r="J116" s="241"/>
      <c r="K116" s="216" t="str">
        <f>IF(X116='2D_LOG'!BD106," ","Errors Not Updated")</f>
        <v xml:space="preserve"> </v>
      </c>
      <c r="L116" s="217"/>
      <c r="M116" s="296"/>
      <c r="N116" s="298"/>
      <c r="O116" s="299"/>
      <c r="P116" s="298"/>
      <c r="Q116" s="299"/>
      <c r="R116" s="235"/>
      <c r="S116" s="236"/>
      <c r="T116" s="296"/>
      <c r="U116" s="479"/>
      <c r="V116" s="168">
        <f t="shared" si="18"/>
        <v>0</v>
      </c>
      <c r="W116" s="169">
        <f t="shared" si="12"/>
        <v>0</v>
      </c>
      <c r="X116" s="221">
        <f>'2D_LOG'!BD106</f>
        <v>0</v>
      </c>
      <c r="Y116" s="237"/>
      <c r="Z116" s="237"/>
      <c r="AA116" s="237"/>
      <c r="AB116" s="238"/>
      <c r="AC116" s="236"/>
      <c r="AD116" s="238"/>
      <c r="AE116" s="236"/>
      <c r="AF116" s="239"/>
      <c r="AG116" s="236"/>
      <c r="AH116" s="237"/>
      <c r="AI116" s="240"/>
      <c r="AJ116" s="224">
        <f t="shared" si="13"/>
        <v>0</v>
      </c>
      <c r="AK116" s="225">
        <f t="shared" si="14"/>
        <v>0</v>
      </c>
      <c r="AL116" s="226">
        <f t="shared" si="15"/>
        <v>0</v>
      </c>
      <c r="AM116" s="227">
        <f t="shared" si="16"/>
        <v>0</v>
      </c>
      <c r="AN116" s="228">
        <f t="shared" si="17"/>
        <v>0</v>
      </c>
      <c r="AO116" s="206"/>
      <c r="AP116" s="207"/>
      <c r="AQ116" s="206"/>
    </row>
    <row r="117" spans="1:43" s="150" customFormat="1" ht="12.75" x14ac:dyDescent="0.2">
      <c r="A117" s="212"/>
      <c r="B117" s="213"/>
      <c r="C117" s="230"/>
      <c r="D117" s="293"/>
      <c r="E117" s="293"/>
      <c r="F117" s="297"/>
      <c r="G117" s="295"/>
      <c r="H117" s="215"/>
      <c r="I117" s="231"/>
      <c r="J117" s="241"/>
      <c r="K117" s="216" t="str">
        <f>IF(X117='2D_LOG'!BD107," ","Errors Not Updated")</f>
        <v xml:space="preserve"> </v>
      </c>
      <c r="L117" s="217"/>
      <c r="M117" s="296"/>
      <c r="N117" s="298"/>
      <c r="O117" s="299"/>
      <c r="P117" s="298"/>
      <c r="Q117" s="299"/>
      <c r="R117" s="235"/>
      <c r="S117" s="236"/>
      <c r="T117" s="296"/>
      <c r="U117" s="479"/>
      <c r="V117" s="168">
        <f t="shared" si="18"/>
        <v>0</v>
      </c>
      <c r="W117" s="169">
        <f t="shared" si="12"/>
        <v>0</v>
      </c>
      <c r="X117" s="221">
        <f>'2D_LOG'!BD107</f>
        <v>0</v>
      </c>
      <c r="Y117" s="237"/>
      <c r="Z117" s="237"/>
      <c r="AA117" s="237"/>
      <c r="AB117" s="238"/>
      <c r="AC117" s="236"/>
      <c r="AD117" s="238"/>
      <c r="AE117" s="236"/>
      <c r="AF117" s="239"/>
      <c r="AG117" s="236"/>
      <c r="AH117" s="237"/>
      <c r="AI117" s="240"/>
      <c r="AJ117" s="224">
        <f t="shared" si="13"/>
        <v>0</v>
      </c>
      <c r="AK117" s="225">
        <f t="shared" si="14"/>
        <v>0</v>
      </c>
      <c r="AL117" s="226">
        <f t="shared" si="15"/>
        <v>0</v>
      </c>
      <c r="AM117" s="227">
        <f t="shared" si="16"/>
        <v>0</v>
      </c>
      <c r="AN117" s="228">
        <f t="shared" si="17"/>
        <v>0</v>
      </c>
      <c r="AO117" s="206"/>
      <c r="AP117" s="207"/>
      <c r="AQ117" s="206"/>
    </row>
    <row r="118" spans="1:43" s="150" customFormat="1" ht="12.75" x14ac:dyDescent="0.2">
      <c r="A118" s="229"/>
      <c r="B118" s="213"/>
      <c r="C118" s="230"/>
      <c r="D118" s="293"/>
      <c r="E118" s="293"/>
      <c r="F118" s="294"/>
      <c r="G118" s="295"/>
      <c r="H118" s="215"/>
      <c r="I118" s="231"/>
      <c r="J118" s="241"/>
      <c r="K118" s="216" t="str">
        <f>IF(X118='2D_LOG'!BD108," ","Errors Not Updated")</f>
        <v xml:space="preserve"> </v>
      </c>
      <c r="L118" s="217"/>
      <c r="M118" s="296"/>
      <c r="N118" s="298"/>
      <c r="O118" s="299"/>
      <c r="P118" s="298"/>
      <c r="Q118" s="299"/>
      <c r="R118" s="235"/>
      <c r="S118" s="236"/>
      <c r="T118" s="296"/>
      <c r="U118" s="479"/>
      <c r="V118" s="168">
        <f t="shared" si="18"/>
        <v>0</v>
      </c>
      <c r="W118" s="169">
        <f t="shared" si="12"/>
        <v>0</v>
      </c>
      <c r="X118" s="221">
        <f>'2D_LOG'!BD108</f>
        <v>0</v>
      </c>
      <c r="Y118" s="237"/>
      <c r="Z118" s="237"/>
      <c r="AA118" s="237"/>
      <c r="AB118" s="238"/>
      <c r="AC118" s="236"/>
      <c r="AD118" s="238"/>
      <c r="AE118" s="236"/>
      <c r="AF118" s="239"/>
      <c r="AG118" s="236"/>
      <c r="AH118" s="237"/>
      <c r="AI118" s="240"/>
      <c r="AJ118" s="224">
        <f t="shared" si="13"/>
        <v>0</v>
      </c>
      <c r="AK118" s="225">
        <f t="shared" si="14"/>
        <v>0</v>
      </c>
      <c r="AL118" s="226">
        <f t="shared" si="15"/>
        <v>0</v>
      </c>
      <c r="AM118" s="227">
        <f t="shared" si="16"/>
        <v>0</v>
      </c>
      <c r="AN118" s="228">
        <f t="shared" si="17"/>
        <v>0</v>
      </c>
      <c r="AO118" s="206"/>
      <c r="AP118" s="207"/>
      <c r="AQ118" s="206"/>
    </row>
    <row r="119" spans="1:43" s="150" customFormat="1" ht="12.75" x14ac:dyDescent="0.2">
      <c r="A119" s="212"/>
      <c r="B119" s="213"/>
      <c r="C119" s="230"/>
      <c r="D119" s="293"/>
      <c r="E119" s="293"/>
      <c r="F119" s="297"/>
      <c r="G119" s="295"/>
      <c r="H119" s="215"/>
      <c r="I119" s="231"/>
      <c r="J119" s="241"/>
      <c r="K119" s="216" t="str">
        <f>IF(X119='2D_LOG'!BD109," ","Errors Not Updated")</f>
        <v xml:space="preserve"> </v>
      </c>
      <c r="L119" s="217"/>
      <c r="M119" s="296"/>
      <c r="N119" s="298"/>
      <c r="O119" s="299"/>
      <c r="P119" s="298"/>
      <c r="Q119" s="299"/>
      <c r="R119" s="235"/>
      <c r="S119" s="236"/>
      <c r="T119" s="296"/>
      <c r="U119" s="479"/>
      <c r="V119" s="168">
        <f t="shared" si="18"/>
        <v>0</v>
      </c>
      <c r="W119" s="169">
        <f t="shared" si="12"/>
        <v>0</v>
      </c>
      <c r="X119" s="221">
        <f>'2D_LOG'!BD109</f>
        <v>0</v>
      </c>
      <c r="Y119" s="237"/>
      <c r="Z119" s="237"/>
      <c r="AA119" s="237"/>
      <c r="AB119" s="238"/>
      <c r="AC119" s="236"/>
      <c r="AD119" s="238"/>
      <c r="AE119" s="236"/>
      <c r="AF119" s="239"/>
      <c r="AG119" s="236"/>
      <c r="AH119" s="237"/>
      <c r="AI119" s="240"/>
      <c r="AJ119" s="224">
        <f t="shared" si="13"/>
        <v>0</v>
      </c>
      <c r="AK119" s="225">
        <f t="shared" si="14"/>
        <v>0</v>
      </c>
      <c r="AL119" s="226">
        <f t="shared" si="15"/>
        <v>0</v>
      </c>
      <c r="AM119" s="227">
        <f t="shared" si="16"/>
        <v>0</v>
      </c>
      <c r="AN119" s="228">
        <f t="shared" si="17"/>
        <v>0</v>
      </c>
      <c r="AO119" s="206"/>
      <c r="AP119" s="207"/>
      <c r="AQ119" s="206"/>
    </row>
    <row r="120" spans="1:43" s="150" customFormat="1" ht="12.75" x14ac:dyDescent="0.2">
      <c r="A120" s="229"/>
      <c r="B120" s="213"/>
      <c r="C120" s="230"/>
      <c r="D120" s="293"/>
      <c r="E120" s="293"/>
      <c r="F120" s="297"/>
      <c r="G120" s="295"/>
      <c r="H120" s="215"/>
      <c r="I120" s="231"/>
      <c r="J120" s="241"/>
      <c r="K120" s="216" t="str">
        <f>IF(X120='2D_LOG'!BD110," ","Errors Not Updated")</f>
        <v xml:space="preserve"> </v>
      </c>
      <c r="L120" s="217"/>
      <c r="M120" s="296"/>
      <c r="N120" s="298"/>
      <c r="O120" s="299"/>
      <c r="P120" s="298"/>
      <c r="Q120" s="299"/>
      <c r="R120" s="235"/>
      <c r="S120" s="236"/>
      <c r="T120" s="296"/>
      <c r="U120" s="479"/>
      <c r="V120" s="168">
        <f t="shared" si="18"/>
        <v>0</v>
      </c>
      <c r="W120" s="169">
        <f t="shared" si="12"/>
        <v>0</v>
      </c>
      <c r="X120" s="221">
        <f>'2D_LOG'!BD110</f>
        <v>0</v>
      </c>
      <c r="Y120" s="237"/>
      <c r="Z120" s="237"/>
      <c r="AA120" s="237"/>
      <c r="AB120" s="238"/>
      <c r="AC120" s="236"/>
      <c r="AD120" s="238"/>
      <c r="AE120" s="236"/>
      <c r="AF120" s="239"/>
      <c r="AG120" s="236"/>
      <c r="AH120" s="237"/>
      <c r="AI120" s="240"/>
      <c r="AJ120" s="224">
        <f t="shared" si="13"/>
        <v>0</v>
      </c>
      <c r="AK120" s="225">
        <f t="shared" si="14"/>
        <v>0</v>
      </c>
      <c r="AL120" s="226">
        <f t="shared" si="15"/>
        <v>0</v>
      </c>
      <c r="AM120" s="227">
        <f t="shared" si="16"/>
        <v>0</v>
      </c>
      <c r="AN120" s="228">
        <f t="shared" si="17"/>
        <v>0</v>
      </c>
      <c r="AO120" s="206"/>
      <c r="AP120" s="207"/>
      <c r="AQ120" s="206"/>
    </row>
    <row r="121" spans="1:43" s="150" customFormat="1" ht="12.75" x14ac:dyDescent="0.2">
      <c r="A121" s="212"/>
      <c r="B121" s="213"/>
      <c r="C121" s="230"/>
      <c r="D121" s="293"/>
      <c r="E121" s="293"/>
      <c r="F121" s="296"/>
      <c r="G121" s="295"/>
      <c r="H121" s="215"/>
      <c r="I121" s="231"/>
      <c r="J121" s="241"/>
      <c r="K121" s="216" t="str">
        <f>IF(X121='2D_LOG'!BD111," ","Errors Not Updated")</f>
        <v xml:space="preserve"> </v>
      </c>
      <c r="L121" s="217"/>
      <c r="M121" s="296"/>
      <c r="N121" s="298"/>
      <c r="O121" s="299"/>
      <c r="P121" s="298"/>
      <c r="Q121" s="299"/>
      <c r="R121" s="235"/>
      <c r="S121" s="236"/>
      <c r="T121" s="296"/>
      <c r="U121" s="479"/>
      <c r="V121" s="168">
        <f t="shared" si="18"/>
        <v>0</v>
      </c>
      <c r="W121" s="169">
        <f t="shared" si="12"/>
        <v>0</v>
      </c>
      <c r="X121" s="221">
        <f>'2D_LOG'!BD111</f>
        <v>0</v>
      </c>
      <c r="Y121" s="237"/>
      <c r="Z121" s="237"/>
      <c r="AA121" s="237"/>
      <c r="AB121" s="238"/>
      <c r="AC121" s="236"/>
      <c r="AD121" s="238"/>
      <c r="AE121" s="236"/>
      <c r="AF121" s="239"/>
      <c r="AG121" s="236"/>
      <c r="AH121" s="237"/>
      <c r="AI121" s="240"/>
      <c r="AJ121" s="224">
        <f t="shared" si="13"/>
        <v>0</v>
      </c>
      <c r="AK121" s="225">
        <f t="shared" si="14"/>
        <v>0</v>
      </c>
      <c r="AL121" s="226">
        <f t="shared" si="15"/>
        <v>0</v>
      </c>
      <c r="AM121" s="227">
        <f t="shared" si="16"/>
        <v>0</v>
      </c>
      <c r="AN121" s="228">
        <f t="shared" si="17"/>
        <v>0</v>
      </c>
      <c r="AO121" s="206"/>
      <c r="AP121" s="207"/>
      <c r="AQ121" s="206"/>
    </row>
    <row r="122" spans="1:43" s="150" customFormat="1" ht="12.75" x14ac:dyDescent="0.2">
      <c r="A122" s="229"/>
      <c r="B122" s="213"/>
      <c r="C122" s="230"/>
      <c r="D122" s="293"/>
      <c r="E122" s="293"/>
      <c r="F122" s="297"/>
      <c r="G122" s="295"/>
      <c r="H122" s="215"/>
      <c r="I122" s="231"/>
      <c r="J122" s="241"/>
      <c r="K122" s="216" t="str">
        <f>IF(X122='2D_LOG'!BD112," ","Errors Not Updated")</f>
        <v xml:space="preserve"> </v>
      </c>
      <c r="L122" s="217"/>
      <c r="M122" s="296"/>
      <c r="N122" s="298"/>
      <c r="O122" s="299"/>
      <c r="P122" s="298"/>
      <c r="Q122" s="299"/>
      <c r="R122" s="235"/>
      <c r="S122" s="236"/>
      <c r="T122" s="296"/>
      <c r="U122" s="479"/>
      <c r="V122" s="168">
        <f t="shared" si="18"/>
        <v>0</v>
      </c>
      <c r="W122" s="169">
        <f t="shared" si="12"/>
        <v>0</v>
      </c>
      <c r="X122" s="221">
        <f>'2D_LOG'!BD112</f>
        <v>0</v>
      </c>
      <c r="Y122" s="237"/>
      <c r="Z122" s="237"/>
      <c r="AA122" s="237"/>
      <c r="AB122" s="238"/>
      <c r="AC122" s="236"/>
      <c r="AD122" s="238"/>
      <c r="AE122" s="236"/>
      <c r="AF122" s="239"/>
      <c r="AG122" s="236"/>
      <c r="AH122" s="237"/>
      <c r="AI122" s="240"/>
      <c r="AJ122" s="224">
        <f t="shared" si="13"/>
        <v>0</v>
      </c>
      <c r="AK122" s="225">
        <f t="shared" si="14"/>
        <v>0</v>
      </c>
      <c r="AL122" s="226">
        <f t="shared" si="15"/>
        <v>0</v>
      </c>
      <c r="AM122" s="227">
        <f t="shared" si="16"/>
        <v>0</v>
      </c>
      <c r="AN122" s="228">
        <f t="shared" si="17"/>
        <v>0</v>
      </c>
      <c r="AO122" s="206"/>
      <c r="AP122" s="207"/>
      <c r="AQ122" s="206"/>
    </row>
    <row r="123" spans="1:43" s="150" customFormat="1" ht="12.75" x14ac:dyDescent="0.2">
      <c r="A123" s="212"/>
      <c r="B123" s="213"/>
      <c r="C123" s="230"/>
      <c r="D123" s="293"/>
      <c r="E123" s="293"/>
      <c r="F123" s="294"/>
      <c r="G123" s="295"/>
      <c r="H123" s="215"/>
      <c r="I123" s="231"/>
      <c r="J123" s="241"/>
      <c r="K123" s="216" t="str">
        <f>IF(X123='2D_LOG'!BD113," ","Errors Not Updated")</f>
        <v xml:space="preserve"> </v>
      </c>
      <c r="L123" s="217"/>
      <c r="M123" s="296"/>
      <c r="N123" s="298"/>
      <c r="O123" s="299"/>
      <c r="P123" s="298"/>
      <c r="Q123" s="299"/>
      <c r="R123" s="235"/>
      <c r="S123" s="236"/>
      <c r="T123" s="296"/>
      <c r="U123" s="479"/>
      <c r="V123" s="168">
        <f t="shared" si="18"/>
        <v>0</v>
      </c>
      <c r="W123" s="169">
        <f t="shared" si="12"/>
        <v>0</v>
      </c>
      <c r="X123" s="221">
        <f>'2D_LOG'!BD113</f>
        <v>0</v>
      </c>
      <c r="Y123" s="237"/>
      <c r="Z123" s="237"/>
      <c r="AA123" s="237"/>
      <c r="AB123" s="238"/>
      <c r="AC123" s="236"/>
      <c r="AD123" s="238"/>
      <c r="AE123" s="236"/>
      <c r="AF123" s="239"/>
      <c r="AG123" s="236"/>
      <c r="AH123" s="237"/>
      <c r="AI123" s="240"/>
      <c r="AJ123" s="224">
        <f t="shared" si="13"/>
        <v>0</v>
      </c>
      <c r="AK123" s="225">
        <f t="shared" si="14"/>
        <v>0</v>
      </c>
      <c r="AL123" s="226">
        <f t="shared" si="15"/>
        <v>0</v>
      </c>
      <c r="AM123" s="227">
        <f t="shared" si="16"/>
        <v>0</v>
      </c>
      <c r="AN123" s="228">
        <f t="shared" si="17"/>
        <v>0</v>
      </c>
      <c r="AO123" s="206"/>
      <c r="AP123" s="207"/>
      <c r="AQ123" s="206"/>
    </row>
    <row r="124" spans="1:43" s="150" customFormat="1" ht="12.75" x14ac:dyDescent="0.2">
      <c r="A124" s="229"/>
      <c r="B124" s="213"/>
      <c r="C124" s="230"/>
      <c r="D124" s="293"/>
      <c r="E124" s="293"/>
      <c r="F124" s="297"/>
      <c r="G124" s="295"/>
      <c r="H124" s="215"/>
      <c r="I124" s="231"/>
      <c r="J124" s="241"/>
      <c r="K124" s="216" t="str">
        <f>IF(X124='2D_LOG'!BD114," ","Errors Not Updated")</f>
        <v xml:space="preserve"> </v>
      </c>
      <c r="L124" s="217"/>
      <c r="M124" s="296"/>
      <c r="N124" s="298"/>
      <c r="O124" s="299"/>
      <c r="P124" s="298"/>
      <c r="Q124" s="299"/>
      <c r="R124" s="235"/>
      <c r="S124" s="236"/>
      <c r="T124" s="296"/>
      <c r="U124" s="479"/>
      <c r="V124" s="168">
        <f t="shared" si="18"/>
        <v>0</v>
      </c>
      <c r="W124" s="169">
        <f t="shared" si="12"/>
        <v>0</v>
      </c>
      <c r="X124" s="221">
        <f>'2D_LOG'!BD114</f>
        <v>0</v>
      </c>
      <c r="Y124" s="237"/>
      <c r="Z124" s="237"/>
      <c r="AA124" s="237"/>
      <c r="AB124" s="238"/>
      <c r="AC124" s="236"/>
      <c r="AD124" s="238"/>
      <c r="AE124" s="236"/>
      <c r="AF124" s="239"/>
      <c r="AG124" s="236"/>
      <c r="AH124" s="237"/>
      <c r="AI124" s="240"/>
      <c r="AJ124" s="224">
        <f t="shared" si="13"/>
        <v>0</v>
      </c>
      <c r="AK124" s="225">
        <f t="shared" si="14"/>
        <v>0</v>
      </c>
      <c r="AL124" s="226">
        <f t="shared" si="15"/>
        <v>0</v>
      </c>
      <c r="AM124" s="227">
        <f t="shared" si="16"/>
        <v>0</v>
      </c>
      <c r="AN124" s="228">
        <f t="shared" si="17"/>
        <v>0</v>
      </c>
      <c r="AO124" s="206"/>
      <c r="AP124" s="207"/>
      <c r="AQ124" s="206"/>
    </row>
    <row r="125" spans="1:43" s="150" customFormat="1" ht="12.75" x14ac:dyDescent="0.2">
      <c r="A125" s="212"/>
      <c r="B125" s="213"/>
      <c r="C125" s="230"/>
      <c r="D125" s="293"/>
      <c r="E125" s="293"/>
      <c r="F125" s="297"/>
      <c r="G125" s="295"/>
      <c r="H125" s="215"/>
      <c r="I125" s="231"/>
      <c r="J125" s="241"/>
      <c r="K125" s="216" t="str">
        <f>IF(X125='2D_LOG'!BD115," ","Errors Not Updated")</f>
        <v xml:space="preserve"> </v>
      </c>
      <c r="L125" s="217"/>
      <c r="M125" s="296"/>
      <c r="N125" s="298"/>
      <c r="O125" s="299"/>
      <c r="P125" s="298"/>
      <c r="Q125" s="299"/>
      <c r="R125" s="235"/>
      <c r="S125" s="236"/>
      <c r="T125" s="296"/>
      <c r="U125" s="479"/>
      <c r="V125" s="168">
        <f t="shared" si="18"/>
        <v>0</v>
      </c>
      <c r="W125" s="169">
        <f t="shared" si="12"/>
        <v>0</v>
      </c>
      <c r="X125" s="221">
        <f>'2D_LOG'!BD115</f>
        <v>0</v>
      </c>
      <c r="Y125" s="237"/>
      <c r="Z125" s="237"/>
      <c r="AA125" s="237"/>
      <c r="AB125" s="238"/>
      <c r="AC125" s="236"/>
      <c r="AD125" s="238"/>
      <c r="AE125" s="236"/>
      <c r="AF125" s="239"/>
      <c r="AG125" s="236"/>
      <c r="AH125" s="237"/>
      <c r="AI125" s="240"/>
      <c r="AJ125" s="224">
        <f t="shared" si="13"/>
        <v>0</v>
      </c>
      <c r="AK125" s="225">
        <f t="shared" si="14"/>
        <v>0</v>
      </c>
      <c r="AL125" s="226">
        <f t="shared" si="15"/>
        <v>0</v>
      </c>
      <c r="AM125" s="227">
        <f t="shared" si="16"/>
        <v>0</v>
      </c>
      <c r="AN125" s="228">
        <f t="shared" si="17"/>
        <v>0</v>
      </c>
      <c r="AO125" s="206"/>
      <c r="AP125" s="207"/>
      <c r="AQ125" s="206"/>
    </row>
    <row r="126" spans="1:43" s="150" customFormat="1" ht="12.75" x14ac:dyDescent="0.2">
      <c r="A126" s="229"/>
      <c r="B126" s="213"/>
      <c r="C126" s="230"/>
      <c r="D126" s="293"/>
      <c r="E126" s="293"/>
      <c r="F126" s="296"/>
      <c r="G126" s="295"/>
      <c r="H126" s="215"/>
      <c r="I126" s="231"/>
      <c r="J126" s="241"/>
      <c r="K126" s="216" t="str">
        <f>IF(X126='2D_LOG'!BD116," ","Errors Not Updated")</f>
        <v xml:space="preserve"> </v>
      </c>
      <c r="L126" s="217"/>
      <c r="M126" s="296"/>
      <c r="N126" s="298"/>
      <c r="O126" s="299"/>
      <c r="P126" s="298"/>
      <c r="Q126" s="299"/>
      <c r="R126" s="235"/>
      <c r="S126" s="236"/>
      <c r="T126" s="296"/>
      <c r="U126" s="479"/>
      <c r="V126" s="168">
        <f t="shared" si="18"/>
        <v>0</v>
      </c>
      <c r="W126" s="169">
        <f t="shared" si="12"/>
        <v>0</v>
      </c>
      <c r="X126" s="221">
        <f>'2D_LOG'!BD116</f>
        <v>0</v>
      </c>
      <c r="Y126" s="237"/>
      <c r="Z126" s="237"/>
      <c r="AA126" s="237"/>
      <c r="AB126" s="238"/>
      <c r="AC126" s="236"/>
      <c r="AD126" s="238"/>
      <c r="AE126" s="236"/>
      <c r="AF126" s="239"/>
      <c r="AG126" s="236"/>
      <c r="AH126" s="237"/>
      <c r="AI126" s="240"/>
      <c r="AJ126" s="224">
        <f t="shared" si="13"/>
        <v>0</v>
      </c>
      <c r="AK126" s="225">
        <f t="shared" si="14"/>
        <v>0</v>
      </c>
      <c r="AL126" s="226">
        <f t="shared" si="15"/>
        <v>0</v>
      </c>
      <c r="AM126" s="227">
        <f t="shared" si="16"/>
        <v>0</v>
      </c>
      <c r="AN126" s="228">
        <f t="shared" si="17"/>
        <v>0</v>
      </c>
      <c r="AO126" s="206"/>
      <c r="AP126" s="207"/>
      <c r="AQ126" s="206"/>
    </row>
    <row r="127" spans="1:43" s="150" customFormat="1" ht="12.75" x14ac:dyDescent="0.2">
      <c r="A127" s="212"/>
      <c r="B127" s="213"/>
      <c r="C127" s="230"/>
      <c r="D127" s="293"/>
      <c r="E127" s="293"/>
      <c r="F127" s="297"/>
      <c r="G127" s="295"/>
      <c r="H127" s="215"/>
      <c r="I127" s="231"/>
      <c r="J127" s="241"/>
      <c r="K127" s="216" t="str">
        <f>IF(X127='2D_LOG'!BD117," ","Errors Not Updated")</f>
        <v xml:space="preserve"> </v>
      </c>
      <c r="L127" s="217"/>
      <c r="M127" s="296"/>
      <c r="N127" s="298"/>
      <c r="O127" s="299"/>
      <c r="P127" s="298"/>
      <c r="Q127" s="299"/>
      <c r="R127" s="235"/>
      <c r="S127" s="236"/>
      <c r="T127" s="296"/>
      <c r="U127" s="479"/>
      <c r="V127" s="168">
        <f t="shared" si="18"/>
        <v>0</v>
      </c>
      <c r="W127" s="169">
        <f t="shared" si="12"/>
        <v>0</v>
      </c>
      <c r="X127" s="221">
        <f>'2D_LOG'!BD117</f>
        <v>0</v>
      </c>
      <c r="Y127" s="237"/>
      <c r="Z127" s="237"/>
      <c r="AA127" s="237"/>
      <c r="AB127" s="238"/>
      <c r="AC127" s="236"/>
      <c r="AD127" s="238"/>
      <c r="AE127" s="236"/>
      <c r="AF127" s="239"/>
      <c r="AG127" s="236"/>
      <c r="AH127" s="237"/>
      <c r="AI127" s="240"/>
      <c r="AJ127" s="224">
        <f t="shared" si="13"/>
        <v>0</v>
      </c>
      <c r="AK127" s="225">
        <f t="shared" si="14"/>
        <v>0</v>
      </c>
      <c r="AL127" s="226">
        <f t="shared" si="15"/>
        <v>0</v>
      </c>
      <c r="AM127" s="227">
        <f t="shared" si="16"/>
        <v>0</v>
      </c>
      <c r="AN127" s="228">
        <f t="shared" si="17"/>
        <v>0</v>
      </c>
      <c r="AO127" s="206"/>
      <c r="AP127" s="207"/>
      <c r="AQ127" s="206"/>
    </row>
    <row r="128" spans="1:43" s="150" customFormat="1" ht="12.75" x14ac:dyDescent="0.2">
      <c r="A128" s="229"/>
      <c r="B128" s="213"/>
      <c r="C128" s="230"/>
      <c r="D128" s="293"/>
      <c r="E128" s="293"/>
      <c r="F128" s="297"/>
      <c r="G128" s="295"/>
      <c r="H128" s="215"/>
      <c r="I128" s="231"/>
      <c r="J128" s="241"/>
      <c r="K128" s="216" t="str">
        <f>IF(X128='2D_LOG'!BD118," ","Errors Not Updated")</f>
        <v xml:space="preserve"> </v>
      </c>
      <c r="L128" s="217"/>
      <c r="M128" s="296"/>
      <c r="N128" s="298"/>
      <c r="O128" s="299"/>
      <c r="P128" s="298"/>
      <c r="Q128" s="299"/>
      <c r="R128" s="235"/>
      <c r="S128" s="236"/>
      <c r="T128" s="296"/>
      <c r="U128" s="479"/>
      <c r="V128" s="168">
        <f t="shared" si="18"/>
        <v>0</v>
      </c>
      <c r="W128" s="169">
        <f t="shared" si="12"/>
        <v>0</v>
      </c>
      <c r="X128" s="221">
        <f>'2D_LOG'!BD118</f>
        <v>0</v>
      </c>
      <c r="Y128" s="237"/>
      <c r="Z128" s="237"/>
      <c r="AA128" s="237"/>
      <c r="AB128" s="238"/>
      <c r="AC128" s="236"/>
      <c r="AD128" s="238"/>
      <c r="AE128" s="236"/>
      <c r="AF128" s="239"/>
      <c r="AG128" s="236"/>
      <c r="AH128" s="237"/>
      <c r="AI128" s="240"/>
      <c r="AJ128" s="224">
        <f t="shared" si="13"/>
        <v>0</v>
      </c>
      <c r="AK128" s="225">
        <f t="shared" si="14"/>
        <v>0</v>
      </c>
      <c r="AL128" s="226">
        <f t="shared" si="15"/>
        <v>0</v>
      </c>
      <c r="AM128" s="227">
        <f t="shared" si="16"/>
        <v>0</v>
      </c>
      <c r="AN128" s="228">
        <f t="shared" si="17"/>
        <v>0</v>
      </c>
      <c r="AO128" s="206"/>
      <c r="AP128" s="207"/>
      <c r="AQ128" s="206"/>
    </row>
    <row r="129" spans="1:43" s="150" customFormat="1" ht="12.75" x14ac:dyDescent="0.2">
      <c r="A129" s="212"/>
      <c r="B129" s="213"/>
      <c r="C129" s="230"/>
      <c r="D129" s="293"/>
      <c r="E129" s="293"/>
      <c r="F129" s="294"/>
      <c r="G129" s="295"/>
      <c r="H129" s="215"/>
      <c r="I129" s="231"/>
      <c r="J129" s="241"/>
      <c r="K129" s="216" t="str">
        <f>IF(X129='2D_LOG'!BD119," ","Errors Not Updated")</f>
        <v xml:space="preserve"> </v>
      </c>
      <c r="L129" s="217"/>
      <c r="M129" s="296"/>
      <c r="N129" s="298"/>
      <c r="O129" s="299"/>
      <c r="P129" s="298"/>
      <c r="Q129" s="299"/>
      <c r="R129" s="235"/>
      <c r="S129" s="236"/>
      <c r="T129" s="296"/>
      <c r="U129" s="220"/>
      <c r="V129" s="168">
        <f t="shared" si="18"/>
        <v>0</v>
      </c>
      <c r="W129" s="169">
        <f t="shared" si="12"/>
        <v>0</v>
      </c>
      <c r="X129" s="221">
        <f>'2D_LOG'!BD119</f>
        <v>0</v>
      </c>
      <c r="Y129" s="237"/>
      <c r="Z129" s="237"/>
      <c r="AA129" s="237"/>
      <c r="AB129" s="238"/>
      <c r="AC129" s="236"/>
      <c r="AD129" s="238"/>
      <c r="AE129" s="236"/>
      <c r="AF129" s="239"/>
      <c r="AG129" s="236"/>
      <c r="AH129" s="237"/>
      <c r="AI129" s="240"/>
      <c r="AJ129" s="224">
        <f t="shared" si="13"/>
        <v>0</v>
      </c>
      <c r="AK129" s="225">
        <f t="shared" si="14"/>
        <v>0</v>
      </c>
      <c r="AL129" s="226">
        <f t="shared" si="15"/>
        <v>0</v>
      </c>
      <c r="AM129" s="227">
        <f t="shared" si="16"/>
        <v>0</v>
      </c>
      <c r="AN129" s="228">
        <f t="shared" si="17"/>
        <v>0</v>
      </c>
      <c r="AO129" s="206"/>
      <c r="AP129" s="207"/>
      <c r="AQ129" s="206"/>
    </row>
    <row r="130" spans="1:43" s="150" customFormat="1" ht="12.75" x14ac:dyDescent="0.2">
      <c r="A130" s="229"/>
      <c r="B130" s="213"/>
      <c r="C130" s="230"/>
      <c r="D130" s="293"/>
      <c r="E130" s="293"/>
      <c r="F130" s="297"/>
      <c r="G130" s="295"/>
      <c r="H130" s="215"/>
      <c r="I130" s="231"/>
      <c r="J130" s="241"/>
      <c r="K130" s="216" t="str">
        <f>IF(X130='2D_LOG'!BD120," ","Errors Not Updated")</f>
        <v xml:space="preserve"> </v>
      </c>
      <c r="L130" s="217"/>
      <c r="M130" s="296"/>
      <c r="N130" s="232"/>
      <c r="O130" s="299"/>
      <c r="P130" s="298"/>
      <c r="Q130" s="299"/>
      <c r="R130" s="235"/>
      <c r="S130" s="236"/>
      <c r="T130" s="296"/>
      <c r="U130" s="479"/>
      <c r="V130" s="168">
        <f t="shared" si="18"/>
        <v>0</v>
      </c>
      <c r="W130" s="169">
        <f t="shared" si="12"/>
        <v>0</v>
      </c>
      <c r="X130" s="221">
        <f>'2D_LOG'!BD120</f>
        <v>0</v>
      </c>
      <c r="Y130" s="237"/>
      <c r="Z130" s="237"/>
      <c r="AA130" s="237"/>
      <c r="AB130" s="238"/>
      <c r="AC130" s="236"/>
      <c r="AD130" s="238"/>
      <c r="AE130" s="236"/>
      <c r="AF130" s="239"/>
      <c r="AG130" s="236"/>
      <c r="AH130" s="237"/>
      <c r="AI130" s="240"/>
      <c r="AJ130" s="224">
        <f t="shared" si="13"/>
        <v>0</v>
      </c>
      <c r="AK130" s="225">
        <f t="shared" si="14"/>
        <v>0</v>
      </c>
      <c r="AL130" s="226">
        <f t="shared" si="15"/>
        <v>0</v>
      </c>
      <c r="AM130" s="227">
        <f t="shared" si="16"/>
        <v>0</v>
      </c>
      <c r="AN130" s="228">
        <f t="shared" si="17"/>
        <v>0</v>
      </c>
      <c r="AO130" s="206"/>
      <c r="AP130" s="207"/>
      <c r="AQ130" s="206"/>
    </row>
    <row r="131" spans="1:43" s="150" customFormat="1" ht="12.75" x14ac:dyDescent="0.2">
      <c r="A131" s="212"/>
      <c r="B131" s="213"/>
      <c r="C131" s="230"/>
      <c r="D131" s="293"/>
      <c r="E131" s="293"/>
      <c r="F131" s="297"/>
      <c r="G131" s="295"/>
      <c r="H131" s="215"/>
      <c r="I131" s="231"/>
      <c r="J131" s="241"/>
      <c r="K131" s="216" t="str">
        <f>IF(X131='2D_LOG'!BD121," ","Errors Not Updated")</f>
        <v xml:space="preserve"> </v>
      </c>
      <c r="L131" s="217"/>
      <c r="M131" s="296"/>
      <c r="N131" s="298"/>
      <c r="O131" s="299"/>
      <c r="P131" s="298"/>
      <c r="Q131" s="299"/>
      <c r="R131" s="235"/>
      <c r="S131" s="236"/>
      <c r="T131" s="296"/>
      <c r="U131" s="220"/>
      <c r="V131" s="168">
        <f t="shared" si="18"/>
        <v>0</v>
      </c>
      <c r="W131" s="169">
        <f t="shared" si="12"/>
        <v>0</v>
      </c>
      <c r="X131" s="221">
        <f>'2D_LOG'!BD121</f>
        <v>0</v>
      </c>
      <c r="Y131" s="237"/>
      <c r="Z131" s="237"/>
      <c r="AA131" s="237"/>
      <c r="AB131" s="238"/>
      <c r="AC131" s="236"/>
      <c r="AD131" s="238"/>
      <c r="AE131" s="236"/>
      <c r="AF131" s="239"/>
      <c r="AG131" s="236"/>
      <c r="AH131" s="237"/>
      <c r="AI131" s="240"/>
      <c r="AJ131" s="224">
        <f t="shared" si="13"/>
        <v>0</v>
      </c>
      <c r="AK131" s="225">
        <f t="shared" si="14"/>
        <v>0</v>
      </c>
      <c r="AL131" s="226">
        <f t="shared" si="15"/>
        <v>0</v>
      </c>
      <c r="AM131" s="227">
        <f t="shared" si="16"/>
        <v>0</v>
      </c>
      <c r="AN131" s="228">
        <f t="shared" si="17"/>
        <v>0</v>
      </c>
      <c r="AO131" s="206"/>
      <c r="AP131" s="207"/>
      <c r="AQ131" s="206"/>
    </row>
    <row r="132" spans="1:43" s="150" customFormat="1" ht="12.75" x14ac:dyDescent="0.2">
      <c r="A132" s="229"/>
      <c r="B132" s="213"/>
      <c r="C132" s="230"/>
      <c r="D132" s="293"/>
      <c r="E132" s="293"/>
      <c r="F132" s="296"/>
      <c r="G132" s="295"/>
      <c r="H132" s="215"/>
      <c r="I132" s="231"/>
      <c r="J132" s="241"/>
      <c r="K132" s="216" t="str">
        <f>IF(X132='2D_LOG'!BD122," ","Errors Not Updated")</f>
        <v xml:space="preserve"> </v>
      </c>
      <c r="L132" s="217"/>
      <c r="M132" s="296"/>
      <c r="N132" s="232"/>
      <c r="O132" s="299"/>
      <c r="P132" s="298"/>
      <c r="Q132" s="299"/>
      <c r="R132" s="235"/>
      <c r="S132" s="236"/>
      <c r="T132" s="296"/>
      <c r="U132" s="479"/>
      <c r="V132" s="168">
        <f t="shared" si="18"/>
        <v>0</v>
      </c>
      <c r="W132" s="169">
        <f t="shared" si="12"/>
        <v>0</v>
      </c>
      <c r="X132" s="221">
        <f>'2D_LOG'!BD122</f>
        <v>0</v>
      </c>
      <c r="Y132" s="237"/>
      <c r="Z132" s="237"/>
      <c r="AA132" s="237"/>
      <c r="AB132" s="238"/>
      <c r="AC132" s="236"/>
      <c r="AD132" s="238"/>
      <c r="AE132" s="236"/>
      <c r="AF132" s="239"/>
      <c r="AG132" s="236"/>
      <c r="AH132" s="237"/>
      <c r="AI132" s="240"/>
      <c r="AJ132" s="224">
        <f t="shared" si="13"/>
        <v>0</v>
      </c>
      <c r="AK132" s="225">
        <f t="shared" si="14"/>
        <v>0</v>
      </c>
      <c r="AL132" s="226">
        <f t="shared" si="15"/>
        <v>0</v>
      </c>
      <c r="AM132" s="227">
        <f t="shared" si="16"/>
        <v>0</v>
      </c>
      <c r="AN132" s="228">
        <f t="shared" si="17"/>
        <v>0</v>
      </c>
      <c r="AO132" s="206"/>
      <c r="AP132" s="207"/>
      <c r="AQ132" s="206"/>
    </row>
    <row r="133" spans="1:43" s="150" customFormat="1" ht="12.75" x14ac:dyDescent="0.2">
      <c r="A133" s="212"/>
      <c r="B133" s="213"/>
      <c r="C133" s="230"/>
      <c r="D133" s="293"/>
      <c r="E133" s="293"/>
      <c r="F133" s="297"/>
      <c r="G133" s="295"/>
      <c r="H133" s="215"/>
      <c r="I133" s="231"/>
      <c r="J133" s="241"/>
      <c r="K133" s="216" t="str">
        <f>IF(X133='2D_LOG'!BD123," ","Errors Not Updated")</f>
        <v xml:space="preserve"> </v>
      </c>
      <c r="L133" s="217"/>
      <c r="M133" s="296"/>
      <c r="N133" s="298"/>
      <c r="O133" s="299"/>
      <c r="P133" s="298"/>
      <c r="Q133" s="299"/>
      <c r="R133" s="235"/>
      <c r="S133" s="236"/>
      <c r="T133" s="296"/>
      <c r="U133" s="220"/>
      <c r="V133" s="168">
        <f t="shared" si="18"/>
        <v>0</v>
      </c>
      <c r="W133" s="169">
        <f t="shared" si="12"/>
        <v>0</v>
      </c>
      <c r="X133" s="221">
        <f>'2D_LOG'!BD123</f>
        <v>0</v>
      </c>
      <c r="Y133" s="237"/>
      <c r="Z133" s="237"/>
      <c r="AA133" s="237"/>
      <c r="AB133" s="238"/>
      <c r="AC133" s="236"/>
      <c r="AD133" s="238"/>
      <c r="AE133" s="236"/>
      <c r="AF133" s="239"/>
      <c r="AG133" s="236"/>
      <c r="AH133" s="237"/>
      <c r="AI133" s="240"/>
      <c r="AJ133" s="224">
        <f t="shared" si="13"/>
        <v>0</v>
      </c>
      <c r="AK133" s="225">
        <f t="shared" si="14"/>
        <v>0</v>
      </c>
      <c r="AL133" s="226">
        <f t="shared" si="15"/>
        <v>0</v>
      </c>
      <c r="AM133" s="227">
        <f t="shared" si="16"/>
        <v>0</v>
      </c>
      <c r="AN133" s="228">
        <f t="shared" si="17"/>
        <v>0</v>
      </c>
      <c r="AO133" s="206"/>
      <c r="AP133" s="207"/>
      <c r="AQ133" s="206"/>
    </row>
    <row r="134" spans="1:43" s="150" customFormat="1" ht="12.75" x14ac:dyDescent="0.2">
      <c r="A134" s="229"/>
      <c r="B134" s="213"/>
      <c r="C134" s="230"/>
      <c r="D134" s="293"/>
      <c r="E134" s="293"/>
      <c r="F134" s="294"/>
      <c r="G134" s="295"/>
      <c r="H134" s="215"/>
      <c r="I134" s="231"/>
      <c r="J134" s="241"/>
      <c r="K134" s="216" t="str">
        <f>IF(X134='2D_LOG'!BD124," ","Errors Not Updated")</f>
        <v xml:space="preserve"> </v>
      </c>
      <c r="L134" s="217"/>
      <c r="M134" s="296"/>
      <c r="N134" s="298"/>
      <c r="O134" s="299"/>
      <c r="P134" s="298"/>
      <c r="Q134" s="299"/>
      <c r="R134" s="235"/>
      <c r="S134" s="236"/>
      <c r="T134" s="296"/>
      <c r="U134" s="220"/>
      <c r="V134" s="168">
        <f t="shared" si="18"/>
        <v>0</v>
      </c>
      <c r="W134" s="169">
        <f t="shared" si="12"/>
        <v>0</v>
      </c>
      <c r="X134" s="221">
        <f>'2D_LOG'!BD124</f>
        <v>0</v>
      </c>
      <c r="Y134" s="237"/>
      <c r="Z134" s="237"/>
      <c r="AA134" s="237"/>
      <c r="AB134" s="238"/>
      <c r="AC134" s="236"/>
      <c r="AD134" s="238"/>
      <c r="AE134" s="236"/>
      <c r="AF134" s="239"/>
      <c r="AG134" s="236"/>
      <c r="AH134" s="237"/>
      <c r="AI134" s="240"/>
      <c r="AJ134" s="224">
        <f t="shared" si="13"/>
        <v>0</v>
      </c>
      <c r="AK134" s="225">
        <f t="shared" si="14"/>
        <v>0</v>
      </c>
      <c r="AL134" s="226">
        <f t="shared" si="15"/>
        <v>0</v>
      </c>
      <c r="AM134" s="227">
        <f t="shared" si="16"/>
        <v>0</v>
      </c>
      <c r="AN134" s="228">
        <f t="shared" si="17"/>
        <v>0</v>
      </c>
      <c r="AO134" s="206"/>
      <c r="AP134" s="207"/>
      <c r="AQ134" s="206"/>
    </row>
    <row r="135" spans="1:43" s="150" customFormat="1" ht="12.75" x14ac:dyDescent="0.2">
      <c r="A135" s="212"/>
      <c r="B135" s="213"/>
      <c r="C135" s="230"/>
      <c r="D135" s="293"/>
      <c r="E135" s="293"/>
      <c r="F135" s="297"/>
      <c r="G135" s="295"/>
      <c r="H135" s="215"/>
      <c r="I135" s="231"/>
      <c r="J135" s="241"/>
      <c r="K135" s="216" t="str">
        <f>IF(X135='2D_LOG'!BD125," ","Errors Not Updated")</f>
        <v xml:space="preserve"> </v>
      </c>
      <c r="L135" s="217"/>
      <c r="M135" s="296"/>
      <c r="N135" s="298"/>
      <c r="O135" s="299"/>
      <c r="P135" s="298"/>
      <c r="Q135" s="299"/>
      <c r="R135" s="235"/>
      <c r="S135" s="236"/>
      <c r="T135" s="296"/>
      <c r="U135" s="220"/>
      <c r="V135" s="168">
        <f t="shared" si="18"/>
        <v>0</v>
      </c>
      <c r="W135" s="169">
        <f t="shared" si="12"/>
        <v>0</v>
      </c>
      <c r="X135" s="221">
        <f>'2D_LOG'!BD125</f>
        <v>0</v>
      </c>
      <c r="Y135" s="237"/>
      <c r="Z135" s="237"/>
      <c r="AA135" s="237"/>
      <c r="AB135" s="238"/>
      <c r="AC135" s="236"/>
      <c r="AD135" s="238"/>
      <c r="AE135" s="236"/>
      <c r="AF135" s="239"/>
      <c r="AG135" s="236"/>
      <c r="AH135" s="237"/>
      <c r="AI135" s="240"/>
      <c r="AJ135" s="224">
        <f t="shared" si="13"/>
        <v>0</v>
      </c>
      <c r="AK135" s="225">
        <f t="shared" si="14"/>
        <v>0</v>
      </c>
      <c r="AL135" s="226">
        <f t="shared" si="15"/>
        <v>0</v>
      </c>
      <c r="AM135" s="227">
        <f t="shared" si="16"/>
        <v>0</v>
      </c>
      <c r="AN135" s="228">
        <f t="shared" si="17"/>
        <v>0</v>
      </c>
      <c r="AO135" s="206"/>
      <c r="AP135" s="207"/>
      <c r="AQ135" s="206"/>
    </row>
    <row r="136" spans="1:43" s="150" customFormat="1" ht="12.75" x14ac:dyDescent="0.2">
      <c r="A136" s="229"/>
      <c r="B136" s="213"/>
      <c r="C136" s="230"/>
      <c r="D136" s="293"/>
      <c r="E136" s="293"/>
      <c r="F136" s="297"/>
      <c r="G136" s="295"/>
      <c r="H136" s="215"/>
      <c r="I136" s="231"/>
      <c r="J136" s="241"/>
      <c r="K136" s="216" t="str">
        <f>IF(X136='2D_LOG'!BD126," ","Errors Not Updated")</f>
        <v xml:space="preserve"> </v>
      </c>
      <c r="L136" s="217"/>
      <c r="M136" s="296"/>
      <c r="N136" s="232"/>
      <c r="O136" s="299"/>
      <c r="P136" s="232"/>
      <c r="Q136" s="299"/>
      <c r="R136" s="235"/>
      <c r="S136" s="236"/>
      <c r="T136" s="296"/>
      <c r="U136" s="479"/>
      <c r="V136" s="168">
        <f t="shared" si="18"/>
        <v>0</v>
      </c>
      <c r="W136" s="169">
        <f t="shared" si="12"/>
        <v>0</v>
      </c>
      <c r="X136" s="221">
        <f>'2D_LOG'!BD126</f>
        <v>0</v>
      </c>
      <c r="Y136" s="237"/>
      <c r="Z136" s="237"/>
      <c r="AA136" s="237"/>
      <c r="AB136" s="238"/>
      <c r="AC136" s="236"/>
      <c r="AD136" s="238"/>
      <c r="AE136" s="236"/>
      <c r="AF136" s="239"/>
      <c r="AG136" s="236"/>
      <c r="AH136" s="237"/>
      <c r="AI136" s="240"/>
      <c r="AJ136" s="224">
        <f t="shared" si="13"/>
        <v>0</v>
      </c>
      <c r="AK136" s="225">
        <f t="shared" si="14"/>
        <v>0</v>
      </c>
      <c r="AL136" s="226">
        <f t="shared" si="15"/>
        <v>0</v>
      </c>
      <c r="AM136" s="227">
        <f t="shared" si="16"/>
        <v>0</v>
      </c>
      <c r="AN136" s="228">
        <f t="shared" si="17"/>
        <v>0</v>
      </c>
      <c r="AO136" s="206"/>
      <c r="AP136" s="207"/>
      <c r="AQ136" s="206"/>
    </row>
    <row r="137" spans="1:43" s="150" customFormat="1" ht="12.75" x14ac:dyDescent="0.2">
      <c r="A137" s="212"/>
      <c r="B137" s="213"/>
      <c r="C137" s="230"/>
      <c r="D137" s="293"/>
      <c r="E137" s="293"/>
      <c r="F137" s="296"/>
      <c r="G137" s="295"/>
      <c r="H137" s="215"/>
      <c r="I137" s="231"/>
      <c r="J137" s="241"/>
      <c r="K137" s="216" t="str">
        <f>IF(X137='2D_LOG'!BD127," ","Errors Not Updated")</f>
        <v xml:space="preserve"> </v>
      </c>
      <c r="L137" s="217"/>
      <c r="M137" s="296"/>
      <c r="N137" s="232"/>
      <c r="O137" s="299"/>
      <c r="P137" s="232"/>
      <c r="Q137" s="299"/>
      <c r="R137" s="235"/>
      <c r="S137" s="236"/>
      <c r="T137" s="296"/>
      <c r="U137" s="479"/>
      <c r="V137" s="168">
        <f t="shared" si="18"/>
        <v>0</v>
      </c>
      <c r="W137" s="169">
        <f t="shared" si="12"/>
        <v>0</v>
      </c>
      <c r="X137" s="221">
        <f>'2D_LOG'!BD127</f>
        <v>0</v>
      </c>
      <c r="Y137" s="237"/>
      <c r="Z137" s="237"/>
      <c r="AA137" s="237"/>
      <c r="AB137" s="238"/>
      <c r="AC137" s="236"/>
      <c r="AD137" s="238"/>
      <c r="AE137" s="236"/>
      <c r="AF137" s="239"/>
      <c r="AG137" s="236"/>
      <c r="AH137" s="237"/>
      <c r="AI137" s="240"/>
      <c r="AJ137" s="224">
        <f t="shared" si="13"/>
        <v>0</v>
      </c>
      <c r="AK137" s="225">
        <f t="shared" si="14"/>
        <v>0</v>
      </c>
      <c r="AL137" s="226">
        <f t="shared" si="15"/>
        <v>0</v>
      </c>
      <c r="AM137" s="227">
        <f t="shared" si="16"/>
        <v>0</v>
      </c>
      <c r="AN137" s="228">
        <f t="shared" si="17"/>
        <v>0</v>
      </c>
      <c r="AO137" s="206"/>
      <c r="AP137" s="207"/>
      <c r="AQ137" s="206"/>
    </row>
    <row r="138" spans="1:43" s="150" customFormat="1" ht="12.75" x14ac:dyDescent="0.2">
      <c r="A138" s="229"/>
      <c r="B138" s="213"/>
      <c r="C138" s="230"/>
      <c r="D138" s="293"/>
      <c r="E138" s="293"/>
      <c r="F138" s="297"/>
      <c r="G138" s="295"/>
      <c r="H138" s="215"/>
      <c r="I138" s="231"/>
      <c r="J138" s="241"/>
      <c r="K138" s="216" t="str">
        <f>IF(X138='2D_LOG'!BD128," ","Errors Not Updated")</f>
        <v xml:space="preserve"> </v>
      </c>
      <c r="L138" s="217"/>
      <c r="M138" s="296"/>
      <c r="N138" s="232"/>
      <c r="O138" s="299"/>
      <c r="P138" s="232"/>
      <c r="Q138" s="299"/>
      <c r="R138" s="235"/>
      <c r="S138" s="236"/>
      <c r="T138" s="296"/>
      <c r="U138" s="479"/>
      <c r="V138" s="168">
        <f t="shared" si="18"/>
        <v>0</v>
      </c>
      <c r="W138" s="169">
        <f t="shared" si="12"/>
        <v>0</v>
      </c>
      <c r="X138" s="221">
        <f>'2D_LOG'!BD128</f>
        <v>0</v>
      </c>
      <c r="Y138" s="237"/>
      <c r="Z138" s="237"/>
      <c r="AA138" s="237"/>
      <c r="AB138" s="238"/>
      <c r="AC138" s="236"/>
      <c r="AD138" s="238"/>
      <c r="AE138" s="236"/>
      <c r="AF138" s="239"/>
      <c r="AG138" s="236"/>
      <c r="AH138" s="237"/>
      <c r="AI138" s="240"/>
      <c r="AJ138" s="224">
        <f t="shared" si="13"/>
        <v>0</v>
      </c>
      <c r="AK138" s="225">
        <f t="shared" si="14"/>
        <v>0</v>
      </c>
      <c r="AL138" s="226">
        <f t="shared" si="15"/>
        <v>0</v>
      </c>
      <c r="AM138" s="227">
        <f t="shared" si="16"/>
        <v>0</v>
      </c>
      <c r="AN138" s="228">
        <f t="shared" si="17"/>
        <v>0</v>
      </c>
      <c r="AO138" s="206"/>
      <c r="AP138" s="207"/>
      <c r="AQ138" s="206"/>
    </row>
    <row r="139" spans="1:43" s="150" customFormat="1" ht="12.75" x14ac:dyDescent="0.2">
      <c r="A139" s="212"/>
      <c r="B139" s="213"/>
      <c r="C139" s="230"/>
      <c r="D139" s="293"/>
      <c r="E139" s="293"/>
      <c r="F139" s="297"/>
      <c r="G139" s="295"/>
      <c r="H139" s="215"/>
      <c r="I139" s="231"/>
      <c r="J139" s="241"/>
      <c r="K139" s="216" t="str">
        <f>IF(X139='2D_LOG'!BD129," ","Errors Not Updated")</f>
        <v xml:space="preserve"> </v>
      </c>
      <c r="L139" s="217"/>
      <c r="M139" s="296"/>
      <c r="N139" s="232"/>
      <c r="O139" s="299"/>
      <c r="P139" s="232"/>
      <c r="Q139" s="299"/>
      <c r="R139" s="235"/>
      <c r="S139" s="236"/>
      <c r="T139" s="296"/>
      <c r="U139" s="479"/>
      <c r="V139" s="168">
        <f t="shared" si="18"/>
        <v>0</v>
      </c>
      <c r="W139" s="169">
        <f t="shared" si="12"/>
        <v>0</v>
      </c>
      <c r="X139" s="221">
        <f>'2D_LOG'!BD129</f>
        <v>0</v>
      </c>
      <c r="Y139" s="237"/>
      <c r="Z139" s="237"/>
      <c r="AA139" s="237"/>
      <c r="AB139" s="238"/>
      <c r="AC139" s="236"/>
      <c r="AD139" s="238"/>
      <c r="AE139" s="236"/>
      <c r="AF139" s="239"/>
      <c r="AG139" s="236"/>
      <c r="AH139" s="237"/>
      <c r="AI139" s="240"/>
      <c r="AJ139" s="224">
        <f t="shared" si="13"/>
        <v>0</v>
      </c>
      <c r="AK139" s="225">
        <f t="shared" si="14"/>
        <v>0</v>
      </c>
      <c r="AL139" s="226">
        <f t="shared" si="15"/>
        <v>0</v>
      </c>
      <c r="AM139" s="227">
        <f t="shared" si="16"/>
        <v>0</v>
      </c>
      <c r="AN139" s="228">
        <f t="shared" si="17"/>
        <v>0</v>
      </c>
      <c r="AO139" s="206"/>
      <c r="AP139" s="207"/>
      <c r="AQ139" s="206"/>
    </row>
    <row r="140" spans="1:43" s="150" customFormat="1" ht="12.75" x14ac:dyDescent="0.2">
      <c r="A140" s="229"/>
      <c r="B140" s="213"/>
      <c r="C140" s="230"/>
      <c r="D140" s="293"/>
      <c r="E140" s="293"/>
      <c r="F140" s="294"/>
      <c r="G140" s="295"/>
      <c r="H140" s="215"/>
      <c r="I140" s="231"/>
      <c r="J140" s="241"/>
      <c r="K140" s="216" t="str">
        <f>IF(X140='2D_LOG'!BD130," ","Errors Not Updated")</f>
        <v xml:space="preserve"> </v>
      </c>
      <c r="L140" s="217"/>
      <c r="M140" s="296"/>
      <c r="N140" s="232"/>
      <c r="O140" s="299"/>
      <c r="P140" s="232"/>
      <c r="Q140" s="299"/>
      <c r="R140" s="235"/>
      <c r="S140" s="236"/>
      <c r="T140" s="296"/>
      <c r="U140" s="479"/>
      <c r="V140" s="168">
        <f t="shared" si="18"/>
        <v>0</v>
      </c>
      <c r="W140" s="169">
        <f t="shared" si="12"/>
        <v>0</v>
      </c>
      <c r="X140" s="221">
        <f>'2D_LOG'!BD130</f>
        <v>0</v>
      </c>
      <c r="Y140" s="237"/>
      <c r="Z140" s="237"/>
      <c r="AA140" s="237"/>
      <c r="AB140" s="238"/>
      <c r="AC140" s="236"/>
      <c r="AD140" s="238"/>
      <c r="AE140" s="236"/>
      <c r="AF140" s="239"/>
      <c r="AG140" s="236"/>
      <c r="AH140" s="237"/>
      <c r="AI140" s="240"/>
      <c r="AJ140" s="224">
        <f t="shared" si="13"/>
        <v>0</v>
      </c>
      <c r="AK140" s="225">
        <f t="shared" si="14"/>
        <v>0</v>
      </c>
      <c r="AL140" s="226">
        <f t="shared" si="15"/>
        <v>0</v>
      </c>
      <c r="AM140" s="227">
        <f t="shared" si="16"/>
        <v>0</v>
      </c>
      <c r="AN140" s="228">
        <f t="shared" si="17"/>
        <v>0</v>
      </c>
      <c r="AO140" s="206"/>
      <c r="AP140" s="207"/>
      <c r="AQ140" s="206"/>
    </row>
    <row r="141" spans="1:43" s="150" customFormat="1" ht="12.75" x14ac:dyDescent="0.2">
      <c r="A141" s="212"/>
      <c r="B141" s="213"/>
      <c r="C141" s="230"/>
      <c r="D141" s="293"/>
      <c r="E141" s="293"/>
      <c r="F141" s="297"/>
      <c r="G141" s="295"/>
      <c r="H141" s="215"/>
      <c r="I141" s="231"/>
      <c r="J141" s="241"/>
      <c r="K141" s="216" t="str">
        <f>IF(X141='2D_LOG'!BD131," ","Errors Not Updated")</f>
        <v xml:space="preserve"> </v>
      </c>
      <c r="L141" s="217"/>
      <c r="M141" s="296"/>
      <c r="N141" s="232"/>
      <c r="O141" s="299"/>
      <c r="P141" s="232"/>
      <c r="Q141" s="299"/>
      <c r="R141" s="235"/>
      <c r="S141" s="236"/>
      <c r="T141" s="296"/>
      <c r="U141" s="479"/>
      <c r="V141" s="168">
        <f t="shared" ref="V141:V204" si="19">(24*(DAY((Q141-O141)-S141)))+HOUR((Q141-O141)-S141)+(MINUTE((Q141-O141)-S141)/60)</f>
        <v>0</v>
      </c>
      <c r="W141" s="169">
        <f t="shared" ref="W141:W204" si="20">J141*0.3</f>
        <v>0</v>
      </c>
      <c r="X141" s="221">
        <f>'2D_LOG'!BD131</f>
        <v>0</v>
      </c>
      <c r="Y141" s="237"/>
      <c r="Z141" s="237"/>
      <c r="AA141" s="237"/>
      <c r="AB141" s="238"/>
      <c r="AC141" s="236"/>
      <c r="AD141" s="238"/>
      <c r="AE141" s="236"/>
      <c r="AF141" s="239"/>
      <c r="AG141" s="236"/>
      <c r="AH141" s="237"/>
      <c r="AI141" s="240"/>
      <c r="AJ141" s="224">
        <f t="shared" ref="AJ141:AJ204" si="21">(24*(DAY(($AE141-$AC141)-$AG141))+HOUR(($AE141-$AC141)-$AG141)+(MINUTE(($AE141-$AC141)-$AG141)/60))</f>
        <v>0</v>
      </c>
      <c r="AK141" s="225">
        <f t="shared" si="14"/>
        <v>0</v>
      </c>
      <c r="AL141" s="226">
        <f t="shared" si="15"/>
        <v>0</v>
      </c>
      <c r="AM141" s="227">
        <f t="shared" si="16"/>
        <v>0</v>
      </c>
      <c r="AN141" s="228">
        <f t="shared" si="17"/>
        <v>0</v>
      </c>
      <c r="AO141" s="206"/>
      <c r="AP141" s="207"/>
      <c r="AQ141" s="206"/>
    </row>
    <row r="142" spans="1:43" s="150" customFormat="1" ht="12.75" x14ac:dyDescent="0.2">
      <c r="A142" s="229"/>
      <c r="B142" s="213"/>
      <c r="C142" s="230"/>
      <c r="D142" s="293"/>
      <c r="E142" s="293"/>
      <c r="F142" s="297"/>
      <c r="G142" s="295"/>
      <c r="H142" s="215"/>
      <c r="I142" s="231"/>
      <c r="J142" s="241"/>
      <c r="K142" s="216" t="str">
        <f>IF(X142='2D_LOG'!BD132," ","Errors Not Updated")</f>
        <v xml:space="preserve"> </v>
      </c>
      <c r="L142" s="217"/>
      <c r="M142" s="296"/>
      <c r="N142" s="232"/>
      <c r="O142" s="299"/>
      <c r="P142" s="232"/>
      <c r="Q142" s="299"/>
      <c r="R142" s="235"/>
      <c r="S142" s="236"/>
      <c r="T142" s="296"/>
      <c r="U142" s="479"/>
      <c r="V142" s="168">
        <f t="shared" si="19"/>
        <v>0</v>
      </c>
      <c r="W142" s="169">
        <f t="shared" si="20"/>
        <v>0</v>
      </c>
      <c r="X142" s="221">
        <f>'2D_LOG'!BD132</f>
        <v>0</v>
      </c>
      <c r="Y142" s="237"/>
      <c r="Z142" s="237"/>
      <c r="AA142" s="237"/>
      <c r="AB142" s="238"/>
      <c r="AC142" s="236"/>
      <c r="AD142" s="238"/>
      <c r="AE142" s="236"/>
      <c r="AF142" s="239"/>
      <c r="AG142" s="236"/>
      <c r="AH142" s="237"/>
      <c r="AI142" s="240"/>
      <c r="AJ142" s="224">
        <f t="shared" si="21"/>
        <v>0</v>
      </c>
      <c r="AK142" s="225">
        <f t="shared" ref="AK142:AK205" si="22">V142+AJ142</f>
        <v>0</v>
      </c>
      <c r="AL142" s="226">
        <f t="shared" ref="AL142:AL205" si="23">W142</f>
        <v>0</v>
      </c>
      <c r="AM142" s="227">
        <f t="shared" ref="AM142:AM205" si="24">AL142-AK142</f>
        <v>0</v>
      </c>
      <c r="AN142" s="228">
        <f t="shared" ref="AN142:AN205" si="25">AM142</f>
        <v>0</v>
      </c>
      <c r="AO142" s="206"/>
      <c r="AP142" s="207"/>
      <c r="AQ142" s="206"/>
    </row>
    <row r="143" spans="1:43" s="150" customFormat="1" ht="12.75" x14ac:dyDescent="0.2">
      <c r="A143" s="212"/>
      <c r="B143" s="213"/>
      <c r="C143" s="230"/>
      <c r="D143" s="293"/>
      <c r="E143" s="293"/>
      <c r="F143" s="296"/>
      <c r="G143" s="295"/>
      <c r="H143" s="215"/>
      <c r="I143" s="231"/>
      <c r="J143" s="241"/>
      <c r="K143" s="216" t="str">
        <f>IF(X143='2D_LOG'!BD133," ","Errors Not Updated")</f>
        <v xml:space="preserve"> </v>
      </c>
      <c r="L143" s="217"/>
      <c r="M143" s="296"/>
      <c r="N143" s="232"/>
      <c r="O143" s="299"/>
      <c r="P143" s="232"/>
      <c r="Q143" s="299"/>
      <c r="R143" s="235"/>
      <c r="S143" s="236"/>
      <c r="T143" s="296"/>
      <c r="U143" s="479"/>
      <c r="V143" s="168">
        <f t="shared" si="19"/>
        <v>0</v>
      </c>
      <c r="W143" s="169">
        <f t="shared" si="20"/>
        <v>0</v>
      </c>
      <c r="X143" s="221">
        <f>'2D_LOG'!BD133</f>
        <v>0</v>
      </c>
      <c r="Y143" s="237"/>
      <c r="Z143" s="237"/>
      <c r="AA143" s="237"/>
      <c r="AB143" s="238"/>
      <c r="AC143" s="236"/>
      <c r="AD143" s="238"/>
      <c r="AE143" s="236"/>
      <c r="AF143" s="239"/>
      <c r="AG143" s="236"/>
      <c r="AH143" s="237"/>
      <c r="AI143" s="240"/>
      <c r="AJ143" s="224">
        <f t="shared" si="21"/>
        <v>0</v>
      </c>
      <c r="AK143" s="225">
        <f t="shared" si="22"/>
        <v>0</v>
      </c>
      <c r="AL143" s="226">
        <f t="shared" si="23"/>
        <v>0</v>
      </c>
      <c r="AM143" s="227">
        <f t="shared" si="24"/>
        <v>0</v>
      </c>
      <c r="AN143" s="228">
        <f t="shared" si="25"/>
        <v>0</v>
      </c>
      <c r="AO143" s="206"/>
      <c r="AP143" s="207"/>
      <c r="AQ143" s="206"/>
    </row>
    <row r="144" spans="1:43" s="150" customFormat="1" ht="12.75" x14ac:dyDescent="0.2">
      <c r="A144" s="229"/>
      <c r="B144" s="213"/>
      <c r="C144" s="230"/>
      <c r="D144" s="293"/>
      <c r="E144" s="293"/>
      <c r="F144" s="297"/>
      <c r="G144" s="295"/>
      <c r="H144" s="215"/>
      <c r="I144" s="231"/>
      <c r="J144" s="241"/>
      <c r="K144" s="216" t="str">
        <f>IF(X144='2D_LOG'!BD134," ","Errors Not Updated")</f>
        <v xml:space="preserve"> </v>
      </c>
      <c r="L144" s="217"/>
      <c r="M144" s="296"/>
      <c r="N144" s="232"/>
      <c r="O144" s="299"/>
      <c r="P144" s="232"/>
      <c r="Q144" s="299"/>
      <c r="R144" s="235"/>
      <c r="S144" s="236"/>
      <c r="T144" s="296"/>
      <c r="U144" s="479"/>
      <c r="V144" s="168">
        <f t="shared" si="19"/>
        <v>0</v>
      </c>
      <c r="W144" s="169">
        <f t="shared" si="20"/>
        <v>0</v>
      </c>
      <c r="X144" s="221">
        <f>'2D_LOG'!BD134</f>
        <v>0</v>
      </c>
      <c r="Y144" s="237"/>
      <c r="Z144" s="237"/>
      <c r="AA144" s="237"/>
      <c r="AB144" s="238"/>
      <c r="AC144" s="236"/>
      <c r="AD144" s="238"/>
      <c r="AE144" s="236"/>
      <c r="AF144" s="239"/>
      <c r="AG144" s="236"/>
      <c r="AH144" s="237"/>
      <c r="AI144" s="240"/>
      <c r="AJ144" s="224">
        <f t="shared" si="21"/>
        <v>0</v>
      </c>
      <c r="AK144" s="225">
        <f t="shared" si="22"/>
        <v>0</v>
      </c>
      <c r="AL144" s="226">
        <f t="shared" si="23"/>
        <v>0</v>
      </c>
      <c r="AM144" s="227">
        <f t="shared" si="24"/>
        <v>0</v>
      </c>
      <c r="AN144" s="228">
        <f t="shared" si="25"/>
        <v>0</v>
      </c>
      <c r="AO144" s="206"/>
      <c r="AP144" s="207"/>
      <c r="AQ144" s="206"/>
    </row>
    <row r="145" spans="1:43" s="150" customFormat="1" ht="12.75" x14ac:dyDescent="0.2">
      <c r="A145" s="229"/>
      <c r="B145" s="213"/>
      <c r="C145" s="230"/>
      <c r="D145" s="293"/>
      <c r="E145" s="293"/>
      <c r="F145" s="297"/>
      <c r="G145" s="295"/>
      <c r="H145" s="215"/>
      <c r="I145" s="231"/>
      <c r="J145" s="241"/>
      <c r="K145" s="216" t="str">
        <f>IF(X145='2D_LOG'!BD135," ","Errors Not Updated")</f>
        <v xml:space="preserve"> </v>
      </c>
      <c r="L145" s="217"/>
      <c r="M145" s="296"/>
      <c r="N145" s="232"/>
      <c r="O145" s="299"/>
      <c r="P145" s="232"/>
      <c r="Q145" s="299"/>
      <c r="R145" s="235"/>
      <c r="S145" s="236"/>
      <c r="T145" s="296"/>
      <c r="U145" s="479"/>
      <c r="V145" s="168">
        <f t="shared" si="19"/>
        <v>0</v>
      </c>
      <c r="W145" s="169">
        <f t="shared" si="20"/>
        <v>0</v>
      </c>
      <c r="X145" s="221">
        <f>'2D_LOG'!BD135</f>
        <v>0</v>
      </c>
      <c r="Y145" s="237"/>
      <c r="Z145" s="237"/>
      <c r="AA145" s="237"/>
      <c r="AB145" s="238"/>
      <c r="AC145" s="236"/>
      <c r="AD145" s="238"/>
      <c r="AE145" s="236"/>
      <c r="AF145" s="239"/>
      <c r="AG145" s="236"/>
      <c r="AH145" s="237"/>
      <c r="AI145" s="240"/>
      <c r="AJ145" s="224">
        <f t="shared" si="21"/>
        <v>0</v>
      </c>
      <c r="AK145" s="225">
        <f t="shared" si="22"/>
        <v>0</v>
      </c>
      <c r="AL145" s="226">
        <f t="shared" si="23"/>
        <v>0</v>
      </c>
      <c r="AM145" s="227">
        <f t="shared" si="24"/>
        <v>0</v>
      </c>
      <c r="AN145" s="228">
        <f t="shared" si="25"/>
        <v>0</v>
      </c>
      <c r="AO145" s="206"/>
      <c r="AP145" s="207"/>
      <c r="AQ145" s="206"/>
    </row>
    <row r="146" spans="1:43" s="150" customFormat="1" ht="12.75" x14ac:dyDescent="0.2">
      <c r="A146" s="212"/>
      <c r="B146" s="213"/>
      <c r="C146" s="230"/>
      <c r="D146" s="293"/>
      <c r="E146" s="293"/>
      <c r="F146" s="297"/>
      <c r="G146" s="295"/>
      <c r="H146" s="215"/>
      <c r="I146" s="297"/>
      <c r="J146" s="300"/>
      <c r="K146" s="216" t="str">
        <f>IF(X146='2D_LOG'!BD136," ","Errors Not Updated")</f>
        <v xml:space="preserve"> </v>
      </c>
      <c r="L146" s="217"/>
      <c r="M146" s="296"/>
      <c r="N146" s="232"/>
      <c r="O146" s="299"/>
      <c r="P146" s="232"/>
      <c r="Q146" s="299"/>
      <c r="R146" s="235"/>
      <c r="S146" s="236"/>
      <c r="T146" s="296"/>
      <c r="U146" s="479"/>
      <c r="V146" s="168">
        <f t="shared" si="19"/>
        <v>0</v>
      </c>
      <c r="W146" s="169">
        <f t="shared" si="20"/>
        <v>0</v>
      </c>
      <c r="X146" s="221">
        <f>'2D_LOG'!BD136</f>
        <v>0</v>
      </c>
      <c r="Y146" s="237"/>
      <c r="Z146" s="237"/>
      <c r="AA146" s="237"/>
      <c r="AB146" s="238"/>
      <c r="AC146" s="236"/>
      <c r="AD146" s="238"/>
      <c r="AE146" s="236"/>
      <c r="AF146" s="239"/>
      <c r="AG146" s="236"/>
      <c r="AH146" s="237"/>
      <c r="AI146" s="240"/>
      <c r="AJ146" s="224">
        <f t="shared" si="21"/>
        <v>0</v>
      </c>
      <c r="AK146" s="225">
        <f t="shared" si="22"/>
        <v>0</v>
      </c>
      <c r="AL146" s="226">
        <f t="shared" si="23"/>
        <v>0</v>
      </c>
      <c r="AM146" s="227">
        <f t="shared" si="24"/>
        <v>0</v>
      </c>
      <c r="AN146" s="228">
        <f t="shared" si="25"/>
        <v>0</v>
      </c>
      <c r="AO146" s="206"/>
      <c r="AP146" s="207"/>
      <c r="AQ146" s="206"/>
    </row>
    <row r="147" spans="1:43" s="150" customFormat="1" ht="12.75" x14ac:dyDescent="0.2">
      <c r="A147" s="229"/>
      <c r="B147" s="213"/>
      <c r="C147" s="230"/>
      <c r="D147" s="293"/>
      <c r="E147" s="293"/>
      <c r="F147" s="296"/>
      <c r="G147" s="295"/>
      <c r="H147" s="215"/>
      <c r="I147" s="231"/>
      <c r="J147" s="241"/>
      <c r="K147" s="216" t="str">
        <f>IF(X147='2D_LOG'!BD137," ","Errors Not Updated")</f>
        <v xml:space="preserve"> </v>
      </c>
      <c r="L147" s="217"/>
      <c r="M147" s="296"/>
      <c r="N147" s="232"/>
      <c r="O147" s="299"/>
      <c r="P147" s="232"/>
      <c r="Q147" s="299"/>
      <c r="R147" s="235"/>
      <c r="S147" s="236"/>
      <c r="T147" s="296"/>
      <c r="U147" s="479"/>
      <c r="V147" s="168">
        <f t="shared" si="19"/>
        <v>0</v>
      </c>
      <c r="W147" s="169">
        <f t="shared" si="20"/>
        <v>0</v>
      </c>
      <c r="X147" s="221">
        <f>'2D_LOG'!BD137</f>
        <v>0</v>
      </c>
      <c r="Y147" s="301"/>
      <c r="Z147" s="237"/>
      <c r="AA147" s="237"/>
      <c r="AB147" s="238"/>
      <c r="AC147" s="236"/>
      <c r="AD147" s="238"/>
      <c r="AE147" s="236"/>
      <c r="AF147" s="239"/>
      <c r="AG147" s="236"/>
      <c r="AH147" s="237"/>
      <c r="AI147" s="240"/>
      <c r="AJ147" s="224">
        <f t="shared" si="21"/>
        <v>0</v>
      </c>
      <c r="AK147" s="225">
        <f t="shared" si="22"/>
        <v>0</v>
      </c>
      <c r="AL147" s="226">
        <f t="shared" si="23"/>
        <v>0</v>
      </c>
      <c r="AM147" s="227">
        <f t="shared" si="24"/>
        <v>0</v>
      </c>
      <c r="AN147" s="228">
        <f t="shared" si="25"/>
        <v>0</v>
      </c>
      <c r="AO147" s="206"/>
      <c r="AP147" s="207"/>
      <c r="AQ147" s="206"/>
    </row>
    <row r="148" spans="1:43" s="150" customFormat="1" ht="12.75" x14ac:dyDescent="0.2">
      <c r="A148" s="212"/>
      <c r="B148" s="213"/>
      <c r="C148" s="230"/>
      <c r="D148" s="293"/>
      <c r="E148" s="293"/>
      <c r="F148" s="297"/>
      <c r="G148" s="295"/>
      <c r="H148" s="215"/>
      <c r="I148" s="231"/>
      <c r="J148" s="241"/>
      <c r="K148" s="216" t="str">
        <f>IF(X148='2D_LOG'!BD138," ","Errors Not Updated")</f>
        <v xml:space="preserve"> </v>
      </c>
      <c r="L148" s="217"/>
      <c r="M148" s="296"/>
      <c r="N148" s="232"/>
      <c r="O148" s="299"/>
      <c r="P148" s="232"/>
      <c r="Q148" s="299"/>
      <c r="R148" s="235"/>
      <c r="S148" s="236"/>
      <c r="T148" s="296"/>
      <c r="U148" s="479"/>
      <c r="V148" s="168">
        <f t="shared" si="19"/>
        <v>0</v>
      </c>
      <c r="W148" s="169">
        <f t="shared" si="20"/>
        <v>0</v>
      </c>
      <c r="X148" s="221">
        <f>'2D_LOG'!BD138</f>
        <v>0</v>
      </c>
      <c r="Y148" s="237"/>
      <c r="Z148" s="237"/>
      <c r="AA148" s="237"/>
      <c r="AB148" s="238"/>
      <c r="AC148" s="236"/>
      <c r="AD148" s="238"/>
      <c r="AE148" s="236"/>
      <c r="AF148" s="239"/>
      <c r="AG148" s="236"/>
      <c r="AH148" s="237"/>
      <c r="AI148" s="240"/>
      <c r="AJ148" s="224">
        <f t="shared" si="21"/>
        <v>0</v>
      </c>
      <c r="AK148" s="225">
        <f t="shared" si="22"/>
        <v>0</v>
      </c>
      <c r="AL148" s="226">
        <f t="shared" si="23"/>
        <v>0</v>
      </c>
      <c r="AM148" s="227">
        <f t="shared" si="24"/>
        <v>0</v>
      </c>
      <c r="AN148" s="228">
        <f t="shared" si="25"/>
        <v>0</v>
      </c>
      <c r="AO148" s="206"/>
      <c r="AP148" s="207"/>
      <c r="AQ148" s="206"/>
    </row>
    <row r="149" spans="1:43" s="150" customFormat="1" ht="12.75" x14ac:dyDescent="0.2">
      <c r="A149" s="229"/>
      <c r="B149" s="213"/>
      <c r="C149" s="230"/>
      <c r="D149" s="293"/>
      <c r="E149" s="293"/>
      <c r="F149" s="297"/>
      <c r="G149" s="295"/>
      <c r="H149" s="215"/>
      <c r="I149" s="231"/>
      <c r="J149" s="241"/>
      <c r="K149" s="216" t="str">
        <f>IF(X149='2D_LOG'!BD139," ","Errors Not Updated")</f>
        <v xml:space="preserve"> </v>
      </c>
      <c r="L149" s="217"/>
      <c r="M149" s="296"/>
      <c r="N149" s="232"/>
      <c r="O149" s="299"/>
      <c r="P149" s="232"/>
      <c r="Q149" s="299"/>
      <c r="R149" s="235"/>
      <c r="S149" s="236"/>
      <c r="T149" s="296"/>
      <c r="U149" s="479"/>
      <c r="V149" s="168">
        <f t="shared" si="19"/>
        <v>0</v>
      </c>
      <c r="W149" s="169">
        <f t="shared" si="20"/>
        <v>0</v>
      </c>
      <c r="X149" s="221">
        <f>'2D_LOG'!BD139</f>
        <v>0</v>
      </c>
      <c r="Y149" s="237"/>
      <c r="Z149" s="237"/>
      <c r="AA149" s="237"/>
      <c r="AB149" s="238"/>
      <c r="AC149" s="236"/>
      <c r="AD149" s="238"/>
      <c r="AE149" s="236"/>
      <c r="AF149" s="239"/>
      <c r="AG149" s="236"/>
      <c r="AH149" s="237"/>
      <c r="AI149" s="240"/>
      <c r="AJ149" s="224">
        <f t="shared" si="21"/>
        <v>0</v>
      </c>
      <c r="AK149" s="225">
        <f t="shared" si="22"/>
        <v>0</v>
      </c>
      <c r="AL149" s="226">
        <f t="shared" si="23"/>
        <v>0</v>
      </c>
      <c r="AM149" s="227">
        <f t="shared" si="24"/>
        <v>0</v>
      </c>
      <c r="AN149" s="228">
        <f t="shared" si="25"/>
        <v>0</v>
      </c>
      <c r="AO149" s="206"/>
      <c r="AP149" s="207"/>
      <c r="AQ149" s="206"/>
    </row>
    <row r="150" spans="1:43" s="150" customFormat="1" ht="12.75" x14ac:dyDescent="0.2">
      <c r="A150" s="212"/>
      <c r="B150" s="213"/>
      <c r="C150" s="230"/>
      <c r="D150" s="293"/>
      <c r="E150" s="293"/>
      <c r="F150" s="294"/>
      <c r="G150" s="295"/>
      <c r="H150" s="215"/>
      <c r="I150" s="231"/>
      <c r="J150" s="241"/>
      <c r="K150" s="216" t="str">
        <f>IF(X150='2D_LOG'!BD140," ","Errors Not Updated")</f>
        <v xml:space="preserve"> </v>
      </c>
      <c r="L150" s="217"/>
      <c r="M150" s="296"/>
      <c r="N150" s="232"/>
      <c r="O150" s="299"/>
      <c r="P150" s="232"/>
      <c r="Q150" s="299"/>
      <c r="R150" s="235"/>
      <c r="S150" s="236"/>
      <c r="T150" s="296"/>
      <c r="U150" s="479"/>
      <c r="V150" s="168">
        <f t="shared" si="19"/>
        <v>0</v>
      </c>
      <c r="W150" s="169">
        <f t="shared" si="20"/>
        <v>0</v>
      </c>
      <c r="X150" s="221">
        <f>'2D_LOG'!BD140</f>
        <v>0</v>
      </c>
      <c r="Y150" s="237"/>
      <c r="Z150" s="237"/>
      <c r="AA150" s="237"/>
      <c r="AB150" s="238"/>
      <c r="AC150" s="236"/>
      <c r="AD150" s="238"/>
      <c r="AE150" s="236"/>
      <c r="AF150" s="239"/>
      <c r="AG150" s="236"/>
      <c r="AH150" s="237"/>
      <c r="AI150" s="240"/>
      <c r="AJ150" s="224">
        <f t="shared" si="21"/>
        <v>0</v>
      </c>
      <c r="AK150" s="225">
        <f t="shared" si="22"/>
        <v>0</v>
      </c>
      <c r="AL150" s="226">
        <f t="shared" si="23"/>
        <v>0</v>
      </c>
      <c r="AM150" s="227">
        <f t="shared" si="24"/>
        <v>0</v>
      </c>
      <c r="AN150" s="228">
        <f t="shared" si="25"/>
        <v>0</v>
      </c>
      <c r="AO150" s="206"/>
      <c r="AP150" s="207"/>
      <c r="AQ150" s="206"/>
    </row>
    <row r="151" spans="1:43" s="150" customFormat="1" ht="12.75" x14ac:dyDescent="0.2">
      <c r="A151" s="229"/>
      <c r="B151" s="213"/>
      <c r="C151" s="230"/>
      <c r="D151" s="293"/>
      <c r="E151" s="293"/>
      <c r="F151" s="297"/>
      <c r="G151" s="295"/>
      <c r="H151" s="215"/>
      <c r="I151" s="231"/>
      <c r="J151" s="241"/>
      <c r="K151" s="216" t="str">
        <f>IF(X151='2D_LOG'!BD141," ","Errors Not Updated")</f>
        <v xml:space="preserve"> </v>
      </c>
      <c r="L151" s="217"/>
      <c r="M151" s="296"/>
      <c r="N151" s="232"/>
      <c r="O151" s="299"/>
      <c r="P151" s="232"/>
      <c r="Q151" s="299"/>
      <c r="R151" s="235"/>
      <c r="S151" s="236"/>
      <c r="T151" s="296"/>
      <c r="U151" s="479"/>
      <c r="V151" s="168">
        <f t="shared" si="19"/>
        <v>0</v>
      </c>
      <c r="W151" s="169">
        <f t="shared" si="20"/>
        <v>0</v>
      </c>
      <c r="X151" s="221">
        <f>'2D_LOG'!BD141</f>
        <v>0</v>
      </c>
      <c r="Y151" s="237"/>
      <c r="Z151" s="237"/>
      <c r="AA151" s="237"/>
      <c r="AB151" s="238"/>
      <c r="AC151" s="236"/>
      <c r="AD151" s="238"/>
      <c r="AE151" s="236"/>
      <c r="AF151" s="239"/>
      <c r="AG151" s="236"/>
      <c r="AH151" s="237"/>
      <c r="AI151" s="240"/>
      <c r="AJ151" s="224">
        <f t="shared" si="21"/>
        <v>0</v>
      </c>
      <c r="AK151" s="225">
        <f t="shared" si="22"/>
        <v>0</v>
      </c>
      <c r="AL151" s="226">
        <f t="shared" si="23"/>
        <v>0</v>
      </c>
      <c r="AM151" s="227">
        <f t="shared" si="24"/>
        <v>0</v>
      </c>
      <c r="AN151" s="228">
        <f t="shared" si="25"/>
        <v>0</v>
      </c>
      <c r="AO151" s="206"/>
      <c r="AP151" s="207"/>
      <c r="AQ151" s="206"/>
    </row>
    <row r="152" spans="1:43" s="150" customFormat="1" ht="12.75" x14ac:dyDescent="0.2">
      <c r="A152" s="212"/>
      <c r="B152" s="213"/>
      <c r="C152" s="230"/>
      <c r="D152" s="293"/>
      <c r="E152" s="293"/>
      <c r="F152" s="297"/>
      <c r="G152" s="295"/>
      <c r="H152" s="215"/>
      <c r="I152" s="231"/>
      <c r="J152" s="241"/>
      <c r="K152" s="216" t="str">
        <f>IF(X152='2D_LOG'!BD142," ","Errors Not Updated")</f>
        <v xml:space="preserve"> </v>
      </c>
      <c r="L152" s="217"/>
      <c r="M152" s="296"/>
      <c r="N152" s="232"/>
      <c r="O152" s="299"/>
      <c r="P152" s="232"/>
      <c r="Q152" s="299"/>
      <c r="R152" s="235"/>
      <c r="S152" s="236"/>
      <c r="T152" s="296"/>
      <c r="U152" s="479"/>
      <c r="V152" s="168">
        <f t="shared" si="19"/>
        <v>0</v>
      </c>
      <c r="W152" s="169">
        <f t="shared" si="20"/>
        <v>0</v>
      </c>
      <c r="X152" s="221">
        <f>'2D_LOG'!BD142</f>
        <v>0</v>
      </c>
      <c r="Y152" s="237"/>
      <c r="Z152" s="237"/>
      <c r="AA152" s="237"/>
      <c r="AB152" s="238"/>
      <c r="AC152" s="236"/>
      <c r="AD152" s="238"/>
      <c r="AE152" s="236"/>
      <c r="AF152" s="239"/>
      <c r="AG152" s="236"/>
      <c r="AH152" s="237"/>
      <c r="AI152" s="240"/>
      <c r="AJ152" s="224">
        <f t="shared" si="21"/>
        <v>0</v>
      </c>
      <c r="AK152" s="225">
        <f t="shared" si="22"/>
        <v>0</v>
      </c>
      <c r="AL152" s="226">
        <f t="shared" si="23"/>
        <v>0</v>
      </c>
      <c r="AM152" s="227">
        <f t="shared" si="24"/>
        <v>0</v>
      </c>
      <c r="AN152" s="228">
        <f t="shared" si="25"/>
        <v>0</v>
      </c>
      <c r="AO152" s="206"/>
      <c r="AP152" s="207"/>
      <c r="AQ152" s="206"/>
    </row>
    <row r="153" spans="1:43" s="150" customFormat="1" ht="12.75" x14ac:dyDescent="0.2">
      <c r="A153" s="229"/>
      <c r="B153" s="213"/>
      <c r="C153" s="230"/>
      <c r="D153" s="293"/>
      <c r="E153" s="293"/>
      <c r="F153" s="296"/>
      <c r="G153" s="295"/>
      <c r="H153" s="215"/>
      <c r="I153" s="231"/>
      <c r="J153" s="241"/>
      <c r="K153" s="216" t="str">
        <f>IF(X153='2D_LOG'!BD143," ","Errors Not Updated")</f>
        <v xml:space="preserve"> </v>
      </c>
      <c r="L153" s="217"/>
      <c r="M153" s="296"/>
      <c r="N153" s="232"/>
      <c r="O153" s="299"/>
      <c r="P153" s="232"/>
      <c r="Q153" s="299"/>
      <c r="R153" s="235"/>
      <c r="S153" s="236"/>
      <c r="T153" s="296"/>
      <c r="U153" s="479"/>
      <c r="V153" s="168">
        <f t="shared" si="19"/>
        <v>0</v>
      </c>
      <c r="W153" s="169">
        <f t="shared" si="20"/>
        <v>0</v>
      </c>
      <c r="X153" s="221">
        <f>'2D_LOG'!BD143</f>
        <v>0</v>
      </c>
      <c r="Y153" s="237"/>
      <c r="Z153" s="237"/>
      <c r="AA153" s="237"/>
      <c r="AB153" s="238"/>
      <c r="AC153" s="236"/>
      <c r="AD153" s="238"/>
      <c r="AE153" s="236"/>
      <c r="AF153" s="239"/>
      <c r="AG153" s="236"/>
      <c r="AH153" s="237"/>
      <c r="AI153" s="240"/>
      <c r="AJ153" s="224">
        <f t="shared" si="21"/>
        <v>0</v>
      </c>
      <c r="AK153" s="225">
        <f t="shared" si="22"/>
        <v>0</v>
      </c>
      <c r="AL153" s="226">
        <f t="shared" si="23"/>
        <v>0</v>
      </c>
      <c r="AM153" s="227">
        <f t="shared" si="24"/>
        <v>0</v>
      </c>
      <c r="AN153" s="228">
        <f t="shared" si="25"/>
        <v>0</v>
      </c>
      <c r="AO153" s="206"/>
      <c r="AP153" s="207"/>
      <c r="AQ153" s="206"/>
    </row>
    <row r="154" spans="1:43" s="150" customFormat="1" ht="12.75" x14ac:dyDescent="0.2">
      <c r="A154" s="212"/>
      <c r="B154" s="213"/>
      <c r="C154" s="230"/>
      <c r="D154" s="293"/>
      <c r="E154" s="293"/>
      <c r="F154" s="297"/>
      <c r="G154" s="295"/>
      <c r="H154" s="215"/>
      <c r="I154" s="231"/>
      <c r="J154" s="241"/>
      <c r="K154" s="216" t="str">
        <f>IF(X154='2D_LOG'!BD144," ","Errors Not Updated")</f>
        <v xml:space="preserve"> </v>
      </c>
      <c r="L154" s="217"/>
      <c r="M154" s="296"/>
      <c r="N154" s="232"/>
      <c r="O154" s="299"/>
      <c r="P154" s="232"/>
      <c r="Q154" s="299"/>
      <c r="R154" s="235"/>
      <c r="S154" s="236"/>
      <c r="T154" s="296"/>
      <c r="U154" s="479"/>
      <c r="V154" s="168">
        <f t="shared" si="19"/>
        <v>0</v>
      </c>
      <c r="W154" s="169">
        <f t="shared" si="20"/>
        <v>0</v>
      </c>
      <c r="X154" s="221">
        <f>'2D_LOG'!BD144</f>
        <v>0</v>
      </c>
      <c r="Y154" s="237"/>
      <c r="Z154" s="237"/>
      <c r="AA154" s="237"/>
      <c r="AB154" s="238"/>
      <c r="AC154" s="236"/>
      <c r="AD154" s="238"/>
      <c r="AE154" s="236"/>
      <c r="AF154" s="239"/>
      <c r="AG154" s="236"/>
      <c r="AH154" s="237"/>
      <c r="AI154" s="240"/>
      <c r="AJ154" s="224">
        <f t="shared" si="21"/>
        <v>0</v>
      </c>
      <c r="AK154" s="225">
        <f t="shared" si="22"/>
        <v>0</v>
      </c>
      <c r="AL154" s="226">
        <f t="shared" si="23"/>
        <v>0</v>
      </c>
      <c r="AM154" s="227">
        <f t="shared" si="24"/>
        <v>0</v>
      </c>
      <c r="AN154" s="228">
        <f t="shared" si="25"/>
        <v>0</v>
      </c>
      <c r="AO154" s="206"/>
      <c r="AP154" s="207"/>
      <c r="AQ154" s="206"/>
    </row>
    <row r="155" spans="1:43" s="150" customFormat="1" ht="12.75" x14ac:dyDescent="0.2">
      <c r="A155" s="229"/>
      <c r="B155" s="213"/>
      <c r="C155" s="230"/>
      <c r="D155" s="293"/>
      <c r="E155" s="293"/>
      <c r="F155" s="294"/>
      <c r="G155" s="295"/>
      <c r="H155" s="215"/>
      <c r="I155" s="231"/>
      <c r="J155" s="241"/>
      <c r="K155" s="216" t="str">
        <f>IF(X155='2D_LOG'!BD145," ","Errors Not Updated")</f>
        <v xml:space="preserve"> </v>
      </c>
      <c r="L155" s="217"/>
      <c r="M155" s="296"/>
      <c r="N155" s="232"/>
      <c r="O155" s="299"/>
      <c r="P155" s="232"/>
      <c r="Q155" s="299"/>
      <c r="R155" s="235"/>
      <c r="S155" s="236"/>
      <c r="T155" s="296"/>
      <c r="U155" s="479"/>
      <c r="V155" s="168">
        <f t="shared" si="19"/>
        <v>0</v>
      </c>
      <c r="W155" s="169">
        <f t="shared" si="20"/>
        <v>0</v>
      </c>
      <c r="X155" s="221">
        <f>'2D_LOG'!BD145</f>
        <v>0</v>
      </c>
      <c r="Y155" s="237"/>
      <c r="Z155" s="237"/>
      <c r="AA155" s="237"/>
      <c r="AB155" s="238"/>
      <c r="AC155" s="236"/>
      <c r="AD155" s="238"/>
      <c r="AE155" s="236"/>
      <c r="AF155" s="239"/>
      <c r="AG155" s="236"/>
      <c r="AH155" s="237"/>
      <c r="AI155" s="240"/>
      <c r="AJ155" s="224">
        <f t="shared" si="21"/>
        <v>0</v>
      </c>
      <c r="AK155" s="225">
        <f t="shared" si="22"/>
        <v>0</v>
      </c>
      <c r="AL155" s="226">
        <f t="shared" si="23"/>
        <v>0</v>
      </c>
      <c r="AM155" s="227">
        <f t="shared" si="24"/>
        <v>0</v>
      </c>
      <c r="AN155" s="228">
        <f t="shared" si="25"/>
        <v>0</v>
      </c>
      <c r="AO155" s="206"/>
      <c r="AP155" s="207"/>
      <c r="AQ155" s="206"/>
    </row>
    <row r="156" spans="1:43" s="150" customFormat="1" ht="12.75" x14ac:dyDescent="0.2">
      <c r="A156" s="212"/>
      <c r="B156" s="213"/>
      <c r="C156" s="230"/>
      <c r="D156" s="293"/>
      <c r="E156" s="293"/>
      <c r="F156" s="297"/>
      <c r="G156" s="295"/>
      <c r="H156" s="215"/>
      <c r="I156" s="231"/>
      <c r="J156" s="241"/>
      <c r="K156" s="216" t="str">
        <f>IF(X156='2D_LOG'!BD146," ","Errors Not Updated")</f>
        <v xml:space="preserve"> </v>
      </c>
      <c r="L156" s="217"/>
      <c r="M156" s="296"/>
      <c r="N156" s="232"/>
      <c r="O156" s="299"/>
      <c r="P156" s="232"/>
      <c r="Q156" s="299"/>
      <c r="R156" s="235"/>
      <c r="S156" s="236"/>
      <c r="T156" s="296"/>
      <c r="U156" s="479"/>
      <c r="V156" s="168">
        <f t="shared" si="19"/>
        <v>0</v>
      </c>
      <c r="W156" s="169">
        <f t="shared" si="20"/>
        <v>0</v>
      </c>
      <c r="X156" s="221">
        <f>'2D_LOG'!BD146</f>
        <v>0</v>
      </c>
      <c r="Y156" s="237"/>
      <c r="Z156" s="237"/>
      <c r="AA156" s="237"/>
      <c r="AB156" s="238"/>
      <c r="AC156" s="236"/>
      <c r="AD156" s="238"/>
      <c r="AE156" s="236"/>
      <c r="AF156" s="239"/>
      <c r="AG156" s="236"/>
      <c r="AH156" s="237"/>
      <c r="AI156" s="240"/>
      <c r="AJ156" s="224">
        <f t="shared" si="21"/>
        <v>0</v>
      </c>
      <c r="AK156" s="225">
        <f t="shared" si="22"/>
        <v>0</v>
      </c>
      <c r="AL156" s="226">
        <f t="shared" si="23"/>
        <v>0</v>
      </c>
      <c r="AM156" s="227">
        <f t="shared" si="24"/>
        <v>0</v>
      </c>
      <c r="AN156" s="228">
        <f t="shared" si="25"/>
        <v>0</v>
      </c>
      <c r="AO156" s="206"/>
      <c r="AP156" s="207"/>
      <c r="AQ156" s="206"/>
    </row>
    <row r="157" spans="1:43" s="150" customFormat="1" ht="12.75" x14ac:dyDescent="0.2">
      <c r="A157" s="229"/>
      <c r="B157" s="213"/>
      <c r="C157" s="230"/>
      <c r="D157" s="293"/>
      <c r="E157" s="293"/>
      <c r="F157" s="297"/>
      <c r="G157" s="295"/>
      <c r="H157" s="215"/>
      <c r="I157" s="231"/>
      <c r="J157" s="241"/>
      <c r="K157" s="216" t="str">
        <f>IF(X157='2D_LOG'!BD147," ","Errors Not Updated")</f>
        <v xml:space="preserve"> </v>
      </c>
      <c r="L157" s="217"/>
      <c r="M157" s="296"/>
      <c r="N157" s="232"/>
      <c r="O157" s="299"/>
      <c r="P157" s="232"/>
      <c r="Q157" s="299"/>
      <c r="R157" s="235"/>
      <c r="S157" s="236"/>
      <c r="T157" s="296"/>
      <c r="U157" s="479"/>
      <c r="V157" s="168">
        <f t="shared" si="19"/>
        <v>0</v>
      </c>
      <c r="W157" s="169">
        <f t="shared" si="20"/>
        <v>0</v>
      </c>
      <c r="X157" s="221">
        <f>'2D_LOG'!BD147</f>
        <v>0</v>
      </c>
      <c r="Y157" s="237"/>
      <c r="Z157" s="237"/>
      <c r="AA157" s="237"/>
      <c r="AB157" s="238"/>
      <c r="AC157" s="236"/>
      <c r="AD157" s="238"/>
      <c r="AE157" s="236"/>
      <c r="AF157" s="239"/>
      <c r="AG157" s="236"/>
      <c r="AH157" s="237"/>
      <c r="AI157" s="240"/>
      <c r="AJ157" s="224">
        <f t="shared" si="21"/>
        <v>0</v>
      </c>
      <c r="AK157" s="225">
        <f t="shared" si="22"/>
        <v>0</v>
      </c>
      <c r="AL157" s="226">
        <f t="shared" si="23"/>
        <v>0</v>
      </c>
      <c r="AM157" s="227">
        <f t="shared" si="24"/>
        <v>0</v>
      </c>
      <c r="AN157" s="228">
        <f t="shared" si="25"/>
        <v>0</v>
      </c>
      <c r="AO157" s="206"/>
      <c r="AP157" s="207"/>
      <c r="AQ157" s="206"/>
    </row>
    <row r="158" spans="1:43" s="150" customFormat="1" ht="12.75" x14ac:dyDescent="0.2">
      <c r="A158" s="212"/>
      <c r="B158" s="213"/>
      <c r="C158" s="230"/>
      <c r="D158" s="293"/>
      <c r="E158" s="293"/>
      <c r="F158" s="296"/>
      <c r="G158" s="295"/>
      <c r="H158" s="215"/>
      <c r="I158" s="231"/>
      <c r="J158" s="241"/>
      <c r="K158" s="216" t="str">
        <f>IF(X158='2D_LOG'!BD148," ","Errors Not Updated")</f>
        <v xml:space="preserve"> </v>
      </c>
      <c r="L158" s="217"/>
      <c r="M158" s="296"/>
      <c r="N158" s="232"/>
      <c r="O158" s="299"/>
      <c r="P158" s="232"/>
      <c r="Q158" s="299"/>
      <c r="R158" s="235"/>
      <c r="S158" s="236"/>
      <c r="T158" s="296"/>
      <c r="U158" s="479"/>
      <c r="V158" s="168">
        <f t="shared" si="19"/>
        <v>0</v>
      </c>
      <c r="W158" s="169">
        <f t="shared" si="20"/>
        <v>0</v>
      </c>
      <c r="X158" s="221">
        <f>'2D_LOG'!BD148</f>
        <v>0</v>
      </c>
      <c r="Y158" s="237"/>
      <c r="Z158" s="237"/>
      <c r="AA158" s="237"/>
      <c r="AB158" s="238"/>
      <c r="AC158" s="236"/>
      <c r="AD158" s="238"/>
      <c r="AE158" s="236"/>
      <c r="AF158" s="239"/>
      <c r="AG158" s="236"/>
      <c r="AH158" s="237"/>
      <c r="AI158" s="240"/>
      <c r="AJ158" s="224">
        <f t="shared" si="21"/>
        <v>0</v>
      </c>
      <c r="AK158" s="225">
        <f t="shared" si="22"/>
        <v>0</v>
      </c>
      <c r="AL158" s="226">
        <f t="shared" si="23"/>
        <v>0</v>
      </c>
      <c r="AM158" s="227">
        <f t="shared" si="24"/>
        <v>0</v>
      </c>
      <c r="AN158" s="228">
        <f t="shared" si="25"/>
        <v>0</v>
      </c>
      <c r="AO158" s="206"/>
      <c r="AP158" s="207"/>
      <c r="AQ158" s="206"/>
    </row>
    <row r="159" spans="1:43" s="150" customFormat="1" ht="12.75" x14ac:dyDescent="0.2">
      <c r="A159" s="229"/>
      <c r="B159" s="213"/>
      <c r="C159" s="230"/>
      <c r="D159" s="293"/>
      <c r="E159" s="293"/>
      <c r="F159" s="297"/>
      <c r="G159" s="295"/>
      <c r="H159" s="215"/>
      <c r="I159" s="231"/>
      <c r="J159" s="241"/>
      <c r="K159" s="216" t="str">
        <f>IF(X159='2D_LOG'!BD149," ","Errors Not Updated")</f>
        <v xml:space="preserve"> </v>
      </c>
      <c r="L159" s="217"/>
      <c r="M159" s="296"/>
      <c r="N159" s="232"/>
      <c r="O159" s="299"/>
      <c r="P159" s="232"/>
      <c r="Q159" s="299"/>
      <c r="R159" s="235"/>
      <c r="S159" s="236"/>
      <c r="T159" s="296"/>
      <c r="U159" s="479"/>
      <c r="V159" s="168">
        <f t="shared" si="19"/>
        <v>0</v>
      </c>
      <c r="W159" s="169">
        <f t="shared" si="20"/>
        <v>0</v>
      </c>
      <c r="X159" s="221">
        <f>'2D_LOG'!BD149</f>
        <v>0</v>
      </c>
      <c r="Y159" s="237"/>
      <c r="Z159" s="237"/>
      <c r="AA159" s="237"/>
      <c r="AB159" s="238"/>
      <c r="AC159" s="236"/>
      <c r="AD159" s="238"/>
      <c r="AE159" s="236"/>
      <c r="AF159" s="239"/>
      <c r="AG159" s="236"/>
      <c r="AH159" s="237"/>
      <c r="AI159" s="240"/>
      <c r="AJ159" s="224">
        <f t="shared" si="21"/>
        <v>0</v>
      </c>
      <c r="AK159" s="225">
        <f t="shared" si="22"/>
        <v>0</v>
      </c>
      <c r="AL159" s="226">
        <f t="shared" si="23"/>
        <v>0</v>
      </c>
      <c r="AM159" s="227">
        <f t="shared" si="24"/>
        <v>0</v>
      </c>
      <c r="AN159" s="228">
        <f t="shared" si="25"/>
        <v>0</v>
      </c>
      <c r="AO159" s="206"/>
      <c r="AP159" s="207"/>
      <c r="AQ159" s="206"/>
    </row>
    <row r="160" spans="1:43" s="150" customFormat="1" ht="12.75" x14ac:dyDescent="0.2">
      <c r="A160" s="212"/>
      <c r="B160" s="213"/>
      <c r="C160" s="230"/>
      <c r="D160" s="293"/>
      <c r="E160" s="293"/>
      <c r="F160" s="297"/>
      <c r="G160" s="295"/>
      <c r="H160" s="215"/>
      <c r="I160" s="231"/>
      <c r="J160" s="241"/>
      <c r="K160" s="216" t="str">
        <f>IF(X160='2D_LOG'!BD150," ","Errors Not Updated")</f>
        <v xml:space="preserve"> </v>
      </c>
      <c r="L160" s="217"/>
      <c r="M160" s="296"/>
      <c r="N160" s="232"/>
      <c r="O160" s="299"/>
      <c r="P160" s="232"/>
      <c r="Q160" s="299"/>
      <c r="R160" s="235"/>
      <c r="S160" s="236"/>
      <c r="T160" s="296"/>
      <c r="U160" s="479"/>
      <c r="V160" s="168">
        <f t="shared" si="19"/>
        <v>0</v>
      </c>
      <c r="W160" s="169">
        <f t="shared" si="20"/>
        <v>0</v>
      </c>
      <c r="X160" s="221">
        <f>'2D_LOG'!BD150</f>
        <v>0</v>
      </c>
      <c r="Y160" s="237"/>
      <c r="Z160" s="237"/>
      <c r="AA160" s="237"/>
      <c r="AB160" s="238"/>
      <c r="AC160" s="236"/>
      <c r="AD160" s="238"/>
      <c r="AE160" s="236"/>
      <c r="AF160" s="239"/>
      <c r="AG160" s="236"/>
      <c r="AH160" s="237"/>
      <c r="AI160" s="240"/>
      <c r="AJ160" s="224">
        <f t="shared" si="21"/>
        <v>0</v>
      </c>
      <c r="AK160" s="225">
        <f t="shared" si="22"/>
        <v>0</v>
      </c>
      <c r="AL160" s="226">
        <f t="shared" si="23"/>
        <v>0</v>
      </c>
      <c r="AM160" s="227">
        <f t="shared" si="24"/>
        <v>0</v>
      </c>
      <c r="AN160" s="228">
        <f t="shared" si="25"/>
        <v>0</v>
      </c>
      <c r="AO160" s="206"/>
      <c r="AP160" s="207"/>
      <c r="AQ160" s="206"/>
    </row>
    <row r="161" spans="1:43" s="150" customFormat="1" ht="12.75" x14ac:dyDescent="0.2">
      <c r="A161" s="229"/>
      <c r="B161" s="213"/>
      <c r="C161" s="230"/>
      <c r="D161" s="214"/>
      <c r="E161" s="293"/>
      <c r="F161" s="219"/>
      <c r="G161" s="295"/>
      <c r="H161" s="243"/>
      <c r="I161" s="231"/>
      <c r="J161" s="241"/>
      <c r="K161" s="216" t="str">
        <f>IF(X161='2D_LOG'!BD151," ","Errors Not Updated")</f>
        <v xml:space="preserve"> </v>
      </c>
      <c r="L161" s="217"/>
      <c r="M161" s="296"/>
      <c r="N161" s="232"/>
      <c r="O161" s="299"/>
      <c r="P161" s="232"/>
      <c r="Q161" s="299"/>
      <c r="R161" s="235"/>
      <c r="S161" s="236"/>
      <c r="T161" s="296"/>
      <c r="U161" s="479"/>
      <c r="V161" s="168">
        <f t="shared" si="19"/>
        <v>0</v>
      </c>
      <c r="W161" s="169">
        <f t="shared" si="20"/>
        <v>0</v>
      </c>
      <c r="X161" s="221">
        <f>'2D_LOG'!BD151</f>
        <v>0</v>
      </c>
      <c r="Y161" s="237"/>
      <c r="Z161" s="237"/>
      <c r="AA161" s="237"/>
      <c r="AB161" s="238"/>
      <c r="AC161" s="236"/>
      <c r="AD161" s="238"/>
      <c r="AE161" s="236"/>
      <c r="AF161" s="239"/>
      <c r="AG161" s="236"/>
      <c r="AH161" s="237"/>
      <c r="AI161" s="240"/>
      <c r="AJ161" s="224">
        <f t="shared" si="21"/>
        <v>0</v>
      </c>
      <c r="AK161" s="225">
        <f t="shared" si="22"/>
        <v>0</v>
      </c>
      <c r="AL161" s="226">
        <f t="shared" si="23"/>
        <v>0</v>
      </c>
      <c r="AM161" s="227">
        <f t="shared" si="24"/>
        <v>0</v>
      </c>
      <c r="AN161" s="228">
        <f t="shared" si="25"/>
        <v>0</v>
      </c>
      <c r="AO161" s="206"/>
      <c r="AP161" s="207"/>
      <c r="AQ161" s="206"/>
    </row>
    <row r="162" spans="1:43" s="150" customFormat="1" ht="12.75" x14ac:dyDescent="0.2">
      <c r="A162" s="212"/>
      <c r="B162" s="213"/>
      <c r="C162" s="230"/>
      <c r="D162" s="214"/>
      <c r="E162" s="293"/>
      <c r="F162" s="219"/>
      <c r="G162" s="295"/>
      <c r="H162" s="243"/>
      <c r="I162" s="231"/>
      <c r="J162" s="241"/>
      <c r="K162" s="216" t="str">
        <f>IF(X162='2D_LOG'!BD152," ","Errors Not Updated")</f>
        <v xml:space="preserve"> </v>
      </c>
      <c r="L162" s="217"/>
      <c r="M162" s="296"/>
      <c r="N162" s="232"/>
      <c r="O162" s="299"/>
      <c r="P162" s="232"/>
      <c r="Q162" s="299"/>
      <c r="R162" s="235"/>
      <c r="S162" s="236"/>
      <c r="T162" s="296"/>
      <c r="U162" s="479"/>
      <c r="V162" s="168">
        <f t="shared" si="19"/>
        <v>0</v>
      </c>
      <c r="W162" s="169">
        <f t="shared" si="20"/>
        <v>0</v>
      </c>
      <c r="X162" s="221">
        <f>'2D_LOG'!BD152</f>
        <v>0</v>
      </c>
      <c r="Y162" s="237"/>
      <c r="Z162" s="237"/>
      <c r="AA162" s="237"/>
      <c r="AB162" s="238"/>
      <c r="AC162" s="236"/>
      <c r="AD162" s="238"/>
      <c r="AE162" s="236"/>
      <c r="AF162" s="239"/>
      <c r="AG162" s="236"/>
      <c r="AH162" s="237"/>
      <c r="AI162" s="240"/>
      <c r="AJ162" s="224">
        <f t="shared" si="21"/>
        <v>0</v>
      </c>
      <c r="AK162" s="225">
        <f t="shared" si="22"/>
        <v>0</v>
      </c>
      <c r="AL162" s="226">
        <f t="shared" si="23"/>
        <v>0</v>
      </c>
      <c r="AM162" s="227">
        <f t="shared" si="24"/>
        <v>0</v>
      </c>
      <c r="AN162" s="228">
        <f t="shared" si="25"/>
        <v>0</v>
      </c>
      <c r="AO162" s="206"/>
      <c r="AP162" s="207"/>
      <c r="AQ162" s="206"/>
    </row>
    <row r="163" spans="1:43" s="150" customFormat="1" ht="12.75" x14ac:dyDescent="0.2">
      <c r="A163" s="229"/>
      <c r="B163" s="213"/>
      <c r="C163" s="230"/>
      <c r="D163" s="214"/>
      <c r="E163" s="293"/>
      <c r="F163" s="219"/>
      <c r="G163" s="295"/>
      <c r="H163" s="243"/>
      <c r="I163" s="231"/>
      <c r="J163" s="241"/>
      <c r="K163" s="216" t="str">
        <f>IF(X163='2D_LOG'!BD153," ","Errors Not Updated")</f>
        <v xml:space="preserve"> </v>
      </c>
      <c r="L163" s="217"/>
      <c r="M163" s="296"/>
      <c r="N163" s="232"/>
      <c r="O163" s="299"/>
      <c r="P163" s="232"/>
      <c r="Q163" s="299"/>
      <c r="R163" s="235"/>
      <c r="S163" s="236"/>
      <c r="T163" s="296"/>
      <c r="U163" s="479"/>
      <c r="V163" s="168">
        <f t="shared" si="19"/>
        <v>0</v>
      </c>
      <c r="W163" s="169">
        <f t="shared" si="20"/>
        <v>0</v>
      </c>
      <c r="X163" s="221">
        <f>'2D_LOG'!BD153</f>
        <v>0</v>
      </c>
      <c r="Y163" s="237"/>
      <c r="Z163" s="237"/>
      <c r="AA163" s="237"/>
      <c r="AB163" s="238"/>
      <c r="AC163" s="236"/>
      <c r="AD163" s="238"/>
      <c r="AE163" s="236"/>
      <c r="AF163" s="239"/>
      <c r="AG163" s="236"/>
      <c r="AH163" s="237"/>
      <c r="AI163" s="240"/>
      <c r="AJ163" s="224">
        <f t="shared" si="21"/>
        <v>0</v>
      </c>
      <c r="AK163" s="225">
        <f t="shared" si="22"/>
        <v>0</v>
      </c>
      <c r="AL163" s="226">
        <f t="shared" si="23"/>
        <v>0</v>
      </c>
      <c r="AM163" s="227">
        <f t="shared" si="24"/>
        <v>0</v>
      </c>
      <c r="AN163" s="228">
        <f t="shared" si="25"/>
        <v>0</v>
      </c>
      <c r="AO163" s="206"/>
      <c r="AP163" s="207"/>
      <c r="AQ163" s="206"/>
    </row>
    <row r="164" spans="1:43" s="150" customFormat="1" ht="12.75" x14ac:dyDescent="0.2">
      <c r="A164" s="212"/>
      <c r="B164" s="213"/>
      <c r="C164" s="230"/>
      <c r="D164" s="214"/>
      <c r="E164" s="293"/>
      <c r="F164" s="219"/>
      <c r="G164" s="295"/>
      <c r="H164" s="243"/>
      <c r="I164" s="231"/>
      <c r="J164" s="241"/>
      <c r="K164" s="216" t="str">
        <f>IF(X164='2D_LOG'!BD154," ","Errors Not Updated")</f>
        <v xml:space="preserve"> </v>
      </c>
      <c r="L164" s="217"/>
      <c r="M164" s="296"/>
      <c r="N164" s="232"/>
      <c r="O164" s="299"/>
      <c r="P164" s="232"/>
      <c r="Q164" s="299"/>
      <c r="R164" s="235"/>
      <c r="S164" s="236"/>
      <c r="T164" s="296"/>
      <c r="U164" s="479"/>
      <c r="V164" s="168">
        <f t="shared" si="19"/>
        <v>0</v>
      </c>
      <c r="W164" s="169">
        <f t="shared" si="20"/>
        <v>0</v>
      </c>
      <c r="X164" s="221">
        <f>'2D_LOG'!BD154</f>
        <v>0</v>
      </c>
      <c r="Y164" s="237"/>
      <c r="Z164" s="237"/>
      <c r="AA164" s="237"/>
      <c r="AB164" s="238"/>
      <c r="AC164" s="236"/>
      <c r="AD164" s="238"/>
      <c r="AE164" s="236"/>
      <c r="AF164" s="239"/>
      <c r="AG164" s="236"/>
      <c r="AH164" s="237"/>
      <c r="AI164" s="240"/>
      <c r="AJ164" s="224">
        <f t="shared" si="21"/>
        <v>0</v>
      </c>
      <c r="AK164" s="225">
        <f t="shared" si="22"/>
        <v>0</v>
      </c>
      <c r="AL164" s="226">
        <f t="shared" si="23"/>
        <v>0</v>
      </c>
      <c r="AM164" s="227">
        <f t="shared" si="24"/>
        <v>0</v>
      </c>
      <c r="AN164" s="228">
        <f t="shared" si="25"/>
        <v>0</v>
      </c>
      <c r="AO164" s="206"/>
      <c r="AP164" s="207"/>
      <c r="AQ164" s="206"/>
    </row>
    <row r="165" spans="1:43" s="150" customFormat="1" ht="12.75" x14ac:dyDescent="0.2">
      <c r="A165" s="229"/>
      <c r="B165" s="213"/>
      <c r="C165" s="230"/>
      <c r="D165" s="214"/>
      <c r="E165" s="293"/>
      <c r="F165" s="219"/>
      <c r="G165" s="295"/>
      <c r="H165" s="243"/>
      <c r="I165" s="231"/>
      <c r="J165" s="241"/>
      <c r="K165" s="216" t="str">
        <f>IF(X165='2D_LOG'!BD155," ","Errors Not Updated")</f>
        <v xml:space="preserve"> </v>
      </c>
      <c r="L165" s="217"/>
      <c r="M165" s="296"/>
      <c r="N165" s="232"/>
      <c r="O165" s="299"/>
      <c r="P165" s="232"/>
      <c r="Q165" s="299"/>
      <c r="R165" s="235"/>
      <c r="S165" s="236"/>
      <c r="T165" s="296"/>
      <c r="U165" s="479"/>
      <c r="V165" s="168">
        <f t="shared" si="19"/>
        <v>0</v>
      </c>
      <c r="W165" s="169">
        <f t="shared" si="20"/>
        <v>0</v>
      </c>
      <c r="X165" s="221">
        <f>'2D_LOG'!BD155</f>
        <v>0</v>
      </c>
      <c r="Y165" s="237"/>
      <c r="Z165" s="237"/>
      <c r="AA165" s="237"/>
      <c r="AB165" s="238"/>
      <c r="AC165" s="236"/>
      <c r="AD165" s="238"/>
      <c r="AE165" s="236"/>
      <c r="AF165" s="239"/>
      <c r="AG165" s="236"/>
      <c r="AH165" s="237"/>
      <c r="AI165" s="240"/>
      <c r="AJ165" s="224">
        <f t="shared" si="21"/>
        <v>0</v>
      </c>
      <c r="AK165" s="225">
        <f t="shared" si="22"/>
        <v>0</v>
      </c>
      <c r="AL165" s="226">
        <f t="shared" si="23"/>
        <v>0</v>
      </c>
      <c r="AM165" s="227">
        <f t="shared" si="24"/>
        <v>0</v>
      </c>
      <c r="AN165" s="228">
        <f t="shared" si="25"/>
        <v>0</v>
      </c>
      <c r="AO165" s="206"/>
      <c r="AP165" s="207"/>
      <c r="AQ165" s="206"/>
    </row>
    <row r="166" spans="1:43" s="150" customFormat="1" ht="12.75" x14ac:dyDescent="0.2">
      <c r="A166" s="212"/>
      <c r="B166" s="213"/>
      <c r="C166" s="230"/>
      <c r="D166" s="214"/>
      <c r="E166" s="293"/>
      <c r="F166" s="219"/>
      <c r="G166" s="295"/>
      <c r="H166" s="243"/>
      <c r="I166" s="231"/>
      <c r="J166" s="241"/>
      <c r="K166" s="216" t="str">
        <f>IF(X166='2D_LOG'!BD156," ","Errors Not Updated")</f>
        <v xml:space="preserve"> </v>
      </c>
      <c r="L166" s="217"/>
      <c r="M166" s="296"/>
      <c r="N166" s="232"/>
      <c r="O166" s="299"/>
      <c r="P166" s="232"/>
      <c r="Q166" s="299"/>
      <c r="R166" s="235"/>
      <c r="S166" s="236"/>
      <c r="T166" s="296"/>
      <c r="U166" s="479"/>
      <c r="V166" s="168">
        <f t="shared" si="19"/>
        <v>0</v>
      </c>
      <c r="W166" s="169">
        <f t="shared" si="20"/>
        <v>0</v>
      </c>
      <c r="X166" s="221">
        <f>'2D_LOG'!BD156</f>
        <v>0</v>
      </c>
      <c r="Y166" s="237"/>
      <c r="Z166" s="237"/>
      <c r="AA166" s="237"/>
      <c r="AB166" s="238"/>
      <c r="AC166" s="236"/>
      <c r="AD166" s="238"/>
      <c r="AE166" s="236"/>
      <c r="AF166" s="239"/>
      <c r="AG166" s="236"/>
      <c r="AH166" s="237"/>
      <c r="AI166" s="240"/>
      <c r="AJ166" s="224">
        <f t="shared" si="21"/>
        <v>0</v>
      </c>
      <c r="AK166" s="225">
        <f t="shared" si="22"/>
        <v>0</v>
      </c>
      <c r="AL166" s="226">
        <f t="shared" si="23"/>
        <v>0</v>
      </c>
      <c r="AM166" s="227">
        <f t="shared" si="24"/>
        <v>0</v>
      </c>
      <c r="AN166" s="228">
        <f t="shared" si="25"/>
        <v>0</v>
      </c>
      <c r="AO166" s="206"/>
      <c r="AP166" s="207"/>
      <c r="AQ166" s="206"/>
    </row>
    <row r="167" spans="1:43" s="150" customFormat="1" ht="12.75" x14ac:dyDescent="0.2">
      <c r="A167" s="229"/>
      <c r="B167" s="213"/>
      <c r="C167" s="230"/>
      <c r="D167" s="214"/>
      <c r="E167" s="214"/>
      <c r="F167" s="219"/>
      <c r="G167" s="295"/>
      <c r="H167" s="243"/>
      <c r="I167" s="231"/>
      <c r="J167" s="241"/>
      <c r="K167" s="216" t="str">
        <f>IF(X167='2D_LOG'!BD157," ","Errors Not Updated")</f>
        <v xml:space="preserve"> </v>
      </c>
      <c r="L167" s="217"/>
      <c r="M167" s="296"/>
      <c r="N167" s="232"/>
      <c r="O167" s="299"/>
      <c r="P167" s="232"/>
      <c r="Q167" s="299"/>
      <c r="R167" s="235"/>
      <c r="S167" s="236"/>
      <c r="T167" s="296"/>
      <c r="U167" s="479"/>
      <c r="V167" s="168">
        <f t="shared" si="19"/>
        <v>0</v>
      </c>
      <c r="W167" s="169">
        <f t="shared" si="20"/>
        <v>0</v>
      </c>
      <c r="X167" s="221">
        <f>'2D_LOG'!BD157</f>
        <v>0</v>
      </c>
      <c r="Y167" s="237"/>
      <c r="Z167" s="237"/>
      <c r="AA167" s="237"/>
      <c r="AB167" s="238"/>
      <c r="AC167" s="236"/>
      <c r="AD167" s="238"/>
      <c r="AE167" s="236"/>
      <c r="AF167" s="239"/>
      <c r="AG167" s="236"/>
      <c r="AH167" s="237"/>
      <c r="AI167" s="240"/>
      <c r="AJ167" s="224">
        <f t="shared" si="21"/>
        <v>0</v>
      </c>
      <c r="AK167" s="225">
        <f t="shared" si="22"/>
        <v>0</v>
      </c>
      <c r="AL167" s="226">
        <f t="shared" si="23"/>
        <v>0</v>
      </c>
      <c r="AM167" s="227">
        <f t="shared" si="24"/>
        <v>0</v>
      </c>
      <c r="AN167" s="228">
        <f t="shared" si="25"/>
        <v>0</v>
      </c>
      <c r="AO167" s="206"/>
      <c r="AP167" s="207"/>
      <c r="AQ167" s="206"/>
    </row>
    <row r="168" spans="1:43" s="150" customFormat="1" ht="12.75" x14ac:dyDescent="0.2">
      <c r="A168" s="212"/>
      <c r="B168" s="213"/>
      <c r="C168" s="230"/>
      <c r="D168" s="214"/>
      <c r="E168" s="293"/>
      <c r="F168" s="219"/>
      <c r="G168" s="295"/>
      <c r="H168" s="243"/>
      <c r="I168" s="231"/>
      <c r="J168" s="241"/>
      <c r="K168" s="216" t="str">
        <f>IF(X168='2D_LOG'!BD158," ","Errors Not Updated")</f>
        <v xml:space="preserve"> </v>
      </c>
      <c r="L168" s="217"/>
      <c r="M168" s="296"/>
      <c r="N168" s="232"/>
      <c r="O168" s="299"/>
      <c r="P168" s="232"/>
      <c r="Q168" s="299"/>
      <c r="R168" s="235"/>
      <c r="S168" s="236"/>
      <c r="T168" s="296"/>
      <c r="U168" s="479"/>
      <c r="V168" s="168">
        <f t="shared" si="19"/>
        <v>0</v>
      </c>
      <c r="W168" s="169">
        <f t="shared" si="20"/>
        <v>0</v>
      </c>
      <c r="X168" s="221">
        <f>'2D_LOG'!BD158</f>
        <v>0</v>
      </c>
      <c r="Y168" s="237"/>
      <c r="Z168" s="237"/>
      <c r="AA168" s="237"/>
      <c r="AB168" s="238"/>
      <c r="AC168" s="236"/>
      <c r="AD168" s="238"/>
      <c r="AE168" s="236"/>
      <c r="AF168" s="239"/>
      <c r="AG168" s="236"/>
      <c r="AH168" s="237"/>
      <c r="AI168" s="240"/>
      <c r="AJ168" s="224">
        <f t="shared" si="21"/>
        <v>0</v>
      </c>
      <c r="AK168" s="225">
        <f t="shared" si="22"/>
        <v>0</v>
      </c>
      <c r="AL168" s="226">
        <f t="shared" si="23"/>
        <v>0</v>
      </c>
      <c r="AM168" s="227">
        <f t="shared" si="24"/>
        <v>0</v>
      </c>
      <c r="AN168" s="228">
        <f t="shared" si="25"/>
        <v>0</v>
      </c>
      <c r="AO168" s="206"/>
      <c r="AP168" s="207"/>
      <c r="AQ168" s="206"/>
    </row>
    <row r="169" spans="1:43" s="150" customFormat="1" ht="12.75" x14ac:dyDescent="0.2">
      <c r="A169" s="229"/>
      <c r="B169" s="213"/>
      <c r="C169" s="230"/>
      <c r="D169" s="214"/>
      <c r="E169" s="293"/>
      <c r="F169" s="219"/>
      <c r="G169" s="295"/>
      <c r="H169" s="243"/>
      <c r="I169" s="231"/>
      <c r="J169" s="241"/>
      <c r="K169" s="216" t="str">
        <f>IF(X169='2D_LOG'!BD159," ","Errors Not Updated")</f>
        <v xml:space="preserve"> </v>
      </c>
      <c r="L169" s="217"/>
      <c r="M169" s="296"/>
      <c r="N169" s="232"/>
      <c r="O169" s="299"/>
      <c r="P169" s="232"/>
      <c r="Q169" s="299"/>
      <c r="R169" s="235"/>
      <c r="S169" s="236"/>
      <c r="T169" s="296"/>
      <c r="U169" s="479"/>
      <c r="V169" s="168">
        <f t="shared" si="19"/>
        <v>0</v>
      </c>
      <c r="W169" s="169">
        <f t="shared" si="20"/>
        <v>0</v>
      </c>
      <c r="X169" s="221">
        <f>'2D_LOG'!BD159</f>
        <v>0</v>
      </c>
      <c r="Y169" s="237"/>
      <c r="Z169" s="237"/>
      <c r="AA169" s="237"/>
      <c r="AB169" s="238"/>
      <c r="AC169" s="236"/>
      <c r="AD169" s="238"/>
      <c r="AE169" s="236"/>
      <c r="AF169" s="239"/>
      <c r="AG169" s="236"/>
      <c r="AH169" s="237"/>
      <c r="AI169" s="240"/>
      <c r="AJ169" s="224">
        <f t="shared" si="21"/>
        <v>0</v>
      </c>
      <c r="AK169" s="225">
        <f t="shared" si="22"/>
        <v>0</v>
      </c>
      <c r="AL169" s="226">
        <f t="shared" si="23"/>
        <v>0</v>
      </c>
      <c r="AM169" s="227">
        <f t="shared" si="24"/>
        <v>0</v>
      </c>
      <c r="AN169" s="228">
        <f t="shared" si="25"/>
        <v>0</v>
      </c>
      <c r="AO169" s="206"/>
      <c r="AP169" s="207"/>
      <c r="AQ169" s="206"/>
    </row>
    <row r="170" spans="1:43" s="150" customFormat="1" ht="12.75" x14ac:dyDescent="0.2">
      <c r="A170" s="212"/>
      <c r="B170" s="213"/>
      <c r="C170" s="230"/>
      <c r="D170" s="214"/>
      <c r="E170" s="293"/>
      <c r="F170" s="219"/>
      <c r="G170" s="295"/>
      <c r="H170" s="243"/>
      <c r="I170" s="231"/>
      <c r="J170" s="241"/>
      <c r="K170" s="216" t="str">
        <f>IF(X170='2D_LOG'!BD160," ","Errors Not Updated")</f>
        <v xml:space="preserve"> </v>
      </c>
      <c r="L170" s="217"/>
      <c r="M170" s="296"/>
      <c r="N170" s="232"/>
      <c r="O170" s="299"/>
      <c r="P170" s="232"/>
      <c r="Q170" s="299"/>
      <c r="R170" s="235"/>
      <c r="S170" s="236"/>
      <c r="T170" s="296"/>
      <c r="U170" s="479"/>
      <c r="V170" s="168">
        <f t="shared" si="19"/>
        <v>0</v>
      </c>
      <c r="W170" s="169">
        <f t="shared" si="20"/>
        <v>0</v>
      </c>
      <c r="X170" s="221">
        <f>'2D_LOG'!BD160</f>
        <v>0</v>
      </c>
      <c r="Y170" s="237"/>
      <c r="Z170" s="237"/>
      <c r="AA170" s="237"/>
      <c r="AB170" s="238"/>
      <c r="AC170" s="236"/>
      <c r="AD170" s="238"/>
      <c r="AE170" s="236"/>
      <c r="AF170" s="239"/>
      <c r="AG170" s="236"/>
      <c r="AH170" s="237"/>
      <c r="AI170" s="240"/>
      <c r="AJ170" s="224">
        <f t="shared" si="21"/>
        <v>0</v>
      </c>
      <c r="AK170" s="225">
        <f t="shared" si="22"/>
        <v>0</v>
      </c>
      <c r="AL170" s="226">
        <f t="shared" si="23"/>
        <v>0</v>
      </c>
      <c r="AM170" s="227">
        <f t="shared" si="24"/>
        <v>0</v>
      </c>
      <c r="AN170" s="228">
        <f t="shared" si="25"/>
        <v>0</v>
      </c>
      <c r="AO170" s="206"/>
      <c r="AP170" s="207"/>
      <c r="AQ170" s="206"/>
    </row>
    <row r="171" spans="1:43" s="150" customFormat="1" ht="12.75" x14ac:dyDescent="0.2">
      <c r="A171" s="229"/>
      <c r="B171" s="213"/>
      <c r="C171" s="230"/>
      <c r="D171" s="214"/>
      <c r="E171" s="293"/>
      <c r="F171" s="219"/>
      <c r="G171" s="295"/>
      <c r="H171" s="243"/>
      <c r="I171" s="231"/>
      <c r="J171" s="241"/>
      <c r="K171" s="216" t="str">
        <f>IF(X171='2D_LOG'!BD161," ","Errors Not Updated")</f>
        <v xml:space="preserve"> </v>
      </c>
      <c r="L171" s="217"/>
      <c r="M171" s="296"/>
      <c r="N171" s="232"/>
      <c r="O171" s="299"/>
      <c r="P171" s="232"/>
      <c r="Q171" s="299"/>
      <c r="R171" s="235"/>
      <c r="S171" s="236"/>
      <c r="T171" s="296"/>
      <c r="U171" s="479"/>
      <c r="V171" s="168">
        <f t="shared" si="19"/>
        <v>0</v>
      </c>
      <c r="W171" s="169">
        <f t="shared" si="20"/>
        <v>0</v>
      </c>
      <c r="X171" s="221">
        <f>'2D_LOG'!BD161</f>
        <v>0</v>
      </c>
      <c r="Y171" s="237"/>
      <c r="Z171" s="237"/>
      <c r="AA171" s="237"/>
      <c r="AB171" s="238"/>
      <c r="AC171" s="236"/>
      <c r="AD171" s="238"/>
      <c r="AE171" s="236"/>
      <c r="AF171" s="239"/>
      <c r="AG171" s="236"/>
      <c r="AH171" s="237"/>
      <c r="AI171" s="240"/>
      <c r="AJ171" s="224">
        <f t="shared" si="21"/>
        <v>0</v>
      </c>
      <c r="AK171" s="225">
        <f t="shared" si="22"/>
        <v>0</v>
      </c>
      <c r="AL171" s="226">
        <f t="shared" si="23"/>
        <v>0</v>
      </c>
      <c r="AM171" s="227">
        <f t="shared" si="24"/>
        <v>0</v>
      </c>
      <c r="AN171" s="228">
        <f t="shared" si="25"/>
        <v>0</v>
      </c>
      <c r="AO171" s="206"/>
      <c r="AP171" s="207"/>
      <c r="AQ171" s="206"/>
    </row>
    <row r="172" spans="1:43" s="150" customFormat="1" ht="12.75" x14ac:dyDescent="0.2">
      <c r="A172" s="212"/>
      <c r="B172" s="213"/>
      <c r="C172" s="230"/>
      <c r="D172" s="214"/>
      <c r="E172" s="293"/>
      <c r="F172" s="219"/>
      <c r="G172" s="295"/>
      <c r="H172" s="243"/>
      <c r="I172" s="231"/>
      <c r="J172" s="241"/>
      <c r="K172" s="216" t="str">
        <f>IF(X172='2D_LOG'!BD162," ","Errors Not Updated")</f>
        <v xml:space="preserve"> </v>
      </c>
      <c r="L172" s="217"/>
      <c r="M172" s="296"/>
      <c r="N172" s="232"/>
      <c r="O172" s="299"/>
      <c r="P172" s="232"/>
      <c r="Q172" s="299"/>
      <c r="R172" s="235"/>
      <c r="S172" s="236"/>
      <c r="T172" s="296"/>
      <c r="U172" s="479"/>
      <c r="V172" s="168">
        <f t="shared" si="19"/>
        <v>0</v>
      </c>
      <c r="W172" s="169">
        <f t="shared" si="20"/>
        <v>0</v>
      </c>
      <c r="X172" s="221">
        <f>'2D_LOG'!BD162</f>
        <v>0</v>
      </c>
      <c r="Y172" s="237"/>
      <c r="Z172" s="237"/>
      <c r="AA172" s="237"/>
      <c r="AB172" s="238"/>
      <c r="AC172" s="236"/>
      <c r="AD172" s="238"/>
      <c r="AE172" s="236"/>
      <c r="AF172" s="239"/>
      <c r="AG172" s="236"/>
      <c r="AH172" s="237"/>
      <c r="AI172" s="240"/>
      <c r="AJ172" s="224">
        <f t="shared" si="21"/>
        <v>0</v>
      </c>
      <c r="AK172" s="225">
        <f t="shared" si="22"/>
        <v>0</v>
      </c>
      <c r="AL172" s="226">
        <f t="shared" si="23"/>
        <v>0</v>
      </c>
      <c r="AM172" s="227">
        <f t="shared" si="24"/>
        <v>0</v>
      </c>
      <c r="AN172" s="228">
        <f t="shared" si="25"/>
        <v>0</v>
      </c>
      <c r="AO172" s="206"/>
      <c r="AP172" s="207"/>
      <c r="AQ172" s="206"/>
    </row>
    <row r="173" spans="1:43" s="150" customFormat="1" ht="12.75" x14ac:dyDescent="0.2">
      <c r="A173" s="229"/>
      <c r="B173" s="213"/>
      <c r="C173" s="230"/>
      <c r="D173" s="214"/>
      <c r="E173" s="293"/>
      <c r="F173" s="219"/>
      <c r="G173" s="295"/>
      <c r="H173" s="243"/>
      <c r="I173" s="231"/>
      <c r="J173" s="241"/>
      <c r="K173" s="216" t="str">
        <f>IF(X173='2D_LOG'!BD163," ","Errors Not Updated")</f>
        <v xml:space="preserve"> </v>
      </c>
      <c r="L173" s="217"/>
      <c r="M173" s="296"/>
      <c r="N173" s="232"/>
      <c r="O173" s="299"/>
      <c r="P173" s="232"/>
      <c r="Q173" s="299"/>
      <c r="R173" s="235"/>
      <c r="S173" s="236"/>
      <c r="T173" s="296"/>
      <c r="U173" s="479"/>
      <c r="V173" s="168">
        <f t="shared" si="19"/>
        <v>0</v>
      </c>
      <c r="W173" s="169">
        <f t="shared" si="20"/>
        <v>0</v>
      </c>
      <c r="X173" s="221">
        <f>'2D_LOG'!BD163</f>
        <v>0</v>
      </c>
      <c r="Y173" s="237"/>
      <c r="Z173" s="237"/>
      <c r="AA173" s="237"/>
      <c r="AB173" s="238"/>
      <c r="AC173" s="236"/>
      <c r="AD173" s="238"/>
      <c r="AE173" s="236"/>
      <c r="AF173" s="239"/>
      <c r="AG173" s="236"/>
      <c r="AH173" s="237"/>
      <c r="AI173" s="240"/>
      <c r="AJ173" s="224">
        <f t="shared" si="21"/>
        <v>0</v>
      </c>
      <c r="AK173" s="225">
        <f t="shared" si="22"/>
        <v>0</v>
      </c>
      <c r="AL173" s="226">
        <f t="shared" si="23"/>
        <v>0</v>
      </c>
      <c r="AM173" s="227">
        <f t="shared" si="24"/>
        <v>0</v>
      </c>
      <c r="AN173" s="228">
        <f t="shared" si="25"/>
        <v>0</v>
      </c>
      <c r="AO173" s="206"/>
      <c r="AP173" s="207"/>
      <c r="AQ173" s="206"/>
    </row>
    <row r="174" spans="1:43" s="150" customFormat="1" ht="12.75" x14ac:dyDescent="0.2">
      <c r="A174" s="212"/>
      <c r="B174" s="213"/>
      <c r="C174" s="230"/>
      <c r="D174" s="214"/>
      <c r="E174" s="293"/>
      <c r="F174" s="219"/>
      <c r="G174" s="295"/>
      <c r="H174" s="243"/>
      <c r="I174" s="231"/>
      <c r="J174" s="241"/>
      <c r="K174" s="216" t="str">
        <f>IF(X174='2D_LOG'!BD164," ","Errors Not Updated")</f>
        <v xml:space="preserve"> </v>
      </c>
      <c r="L174" s="217"/>
      <c r="M174" s="296"/>
      <c r="N174" s="232"/>
      <c r="O174" s="299"/>
      <c r="P174" s="232"/>
      <c r="Q174" s="299"/>
      <c r="R174" s="235"/>
      <c r="S174" s="236"/>
      <c r="T174" s="296"/>
      <c r="U174" s="479"/>
      <c r="V174" s="168">
        <f t="shared" si="19"/>
        <v>0</v>
      </c>
      <c r="W174" s="169">
        <f t="shared" si="20"/>
        <v>0</v>
      </c>
      <c r="X174" s="221">
        <f>'2D_LOG'!BD164</f>
        <v>0</v>
      </c>
      <c r="Y174" s="237"/>
      <c r="Z174" s="237"/>
      <c r="AA174" s="237"/>
      <c r="AB174" s="238"/>
      <c r="AC174" s="236"/>
      <c r="AD174" s="238"/>
      <c r="AE174" s="236"/>
      <c r="AF174" s="239"/>
      <c r="AG174" s="236"/>
      <c r="AH174" s="237"/>
      <c r="AI174" s="240"/>
      <c r="AJ174" s="224">
        <f t="shared" si="21"/>
        <v>0</v>
      </c>
      <c r="AK174" s="225">
        <f t="shared" si="22"/>
        <v>0</v>
      </c>
      <c r="AL174" s="226">
        <f t="shared" si="23"/>
        <v>0</v>
      </c>
      <c r="AM174" s="227">
        <f t="shared" si="24"/>
        <v>0</v>
      </c>
      <c r="AN174" s="228">
        <f t="shared" si="25"/>
        <v>0</v>
      </c>
      <c r="AO174" s="206"/>
      <c r="AP174" s="207"/>
      <c r="AQ174" s="206"/>
    </row>
    <row r="175" spans="1:43" s="150" customFormat="1" ht="12.75" x14ac:dyDescent="0.2">
      <c r="A175" s="229"/>
      <c r="B175" s="213"/>
      <c r="C175" s="230"/>
      <c r="D175" s="214"/>
      <c r="E175" s="293"/>
      <c r="F175" s="219"/>
      <c r="G175" s="295"/>
      <c r="H175" s="243"/>
      <c r="I175" s="231"/>
      <c r="J175" s="241"/>
      <c r="K175" s="216" t="str">
        <f>IF(X175='2D_LOG'!BD165," ","Errors Not Updated")</f>
        <v xml:space="preserve"> </v>
      </c>
      <c r="L175" s="217"/>
      <c r="M175" s="296"/>
      <c r="N175" s="232"/>
      <c r="O175" s="299"/>
      <c r="P175" s="232"/>
      <c r="Q175" s="299"/>
      <c r="R175" s="235"/>
      <c r="S175" s="236"/>
      <c r="T175" s="296"/>
      <c r="U175" s="479"/>
      <c r="V175" s="168">
        <f t="shared" si="19"/>
        <v>0</v>
      </c>
      <c r="W175" s="169">
        <f t="shared" si="20"/>
        <v>0</v>
      </c>
      <c r="X175" s="221">
        <f>'2D_LOG'!BD165</f>
        <v>0</v>
      </c>
      <c r="Y175" s="237"/>
      <c r="Z175" s="237"/>
      <c r="AA175" s="237"/>
      <c r="AB175" s="238"/>
      <c r="AC175" s="236"/>
      <c r="AD175" s="238"/>
      <c r="AE175" s="236"/>
      <c r="AF175" s="239"/>
      <c r="AG175" s="236"/>
      <c r="AH175" s="237"/>
      <c r="AI175" s="240"/>
      <c r="AJ175" s="224">
        <f t="shared" si="21"/>
        <v>0</v>
      </c>
      <c r="AK175" s="225">
        <f t="shared" si="22"/>
        <v>0</v>
      </c>
      <c r="AL175" s="226">
        <f t="shared" si="23"/>
        <v>0</v>
      </c>
      <c r="AM175" s="227">
        <f t="shared" si="24"/>
        <v>0</v>
      </c>
      <c r="AN175" s="228">
        <f t="shared" si="25"/>
        <v>0</v>
      </c>
      <c r="AO175" s="206"/>
      <c r="AP175" s="207"/>
      <c r="AQ175" s="206"/>
    </row>
    <row r="176" spans="1:43" s="150" customFormat="1" ht="12.75" x14ac:dyDescent="0.2">
      <c r="A176" s="212"/>
      <c r="B176" s="213"/>
      <c r="C176" s="230"/>
      <c r="D176" s="214"/>
      <c r="E176" s="293"/>
      <c r="F176" s="219"/>
      <c r="G176" s="295"/>
      <c r="H176" s="243"/>
      <c r="I176" s="231"/>
      <c r="J176" s="241"/>
      <c r="K176" s="216" t="str">
        <f>IF(X176='2D_LOG'!BD166," ","Errors Not Updated")</f>
        <v xml:space="preserve"> </v>
      </c>
      <c r="L176" s="217"/>
      <c r="M176" s="296"/>
      <c r="N176" s="232"/>
      <c r="O176" s="299"/>
      <c r="P176" s="232"/>
      <c r="Q176" s="299"/>
      <c r="R176" s="235"/>
      <c r="S176" s="236"/>
      <c r="T176" s="296"/>
      <c r="U176" s="479"/>
      <c r="V176" s="168">
        <f t="shared" si="19"/>
        <v>0</v>
      </c>
      <c r="W176" s="169">
        <f t="shared" si="20"/>
        <v>0</v>
      </c>
      <c r="X176" s="221">
        <f>'2D_LOG'!BD166</f>
        <v>0</v>
      </c>
      <c r="Y176" s="237"/>
      <c r="Z176" s="237"/>
      <c r="AA176" s="237"/>
      <c r="AB176" s="238"/>
      <c r="AC176" s="236"/>
      <c r="AD176" s="238"/>
      <c r="AE176" s="236"/>
      <c r="AF176" s="239"/>
      <c r="AG176" s="236"/>
      <c r="AH176" s="237"/>
      <c r="AI176" s="240"/>
      <c r="AJ176" s="224">
        <f t="shared" si="21"/>
        <v>0</v>
      </c>
      <c r="AK176" s="225">
        <f t="shared" si="22"/>
        <v>0</v>
      </c>
      <c r="AL176" s="226">
        <f t="shared" si="23"/>
        <v>0</v>
      </c>
      <c r="AM176" s="227">
        <f t="shared" si="24"/>
        <v>0</v>
      </c>
      <c r="AN176" s="228">
        <f t="shared" si="25"/>
        <v>0</v>
      </c>
      <c r="AO176" s="206"/>
      <c r="AP176" s="207"/>
      <c r="AQ176" s="206"/>
    </row>
    <row r="177" spans="1:43" s="150" customFormat="1" ht="12.75" x14ac:dyDescent="0.2">
      <c r="A177" s="229"/>
      <c r="B177" s="213"/>
      <c r="C177" s="230"/>
      <c r="D177" s="214"/>
      <c r="E177" s="293"/>
      <c r="F177" s="219"/>
      <c r="G177" s="295"/>
      <c r="H177" s="243"/>
      <c r="I177" s="231"/>
      <c r="J177" s="241"/>
      <c r="K177" s="216" t="str">
        <f>IF(X177='2D_LOG'!BD167," ","Errors Not Updated")</f>
        <v xml:space="preserve"> </v>
      </c>
      <c r="L177" s="217"/>
      <c r="M177" s="296"/>
      <c r="N177" s="232"/>
      <c r="O177" s="299"/>
      <c r="P177" s="232"/>
      <c r="Q177" s="299"/>
      <c r="R177" s="235"/>
      <c r="S177" s="236"/>
      <c r="T177" s="296"/>
      <c r="U177" s="479"/>
      <c r="V177" s="168">
        <f t="shared" si="19"/>
        <v>0</v>
      </c>
      <c r="W177" s="169">
        <f t="shared" si="20"/>
        <v>0</v>
      </c>
      <c r="X177" s="221">
        <f>'2D_LOG'!BD167</f>
        <v>0</v>
      </c>
      <c r="Y177" s="237"/>
      <c r="Z177" s="237"/>
      <c r="AA177" s="237"/>
      <c r="AB177" s="238"/>
      <c r="AC177" s="236"/>
      <c r="AD177" s="238"/>
      <c r="AE177" s="236"/>
      <c r="AF177" s="239"/>
      <c r="AG177" s="236"/>
      <c r="AH177" s="237"/>
      <c r="AI177" s="240"/>
      <c r="AJ177" s="224">
        <f t="shared" si="21"/>
        <v>0</v>
      </c>
      <c r="AK177" s="225">
        <f t="shared" si="22"/>
        <v>0</v>
      </c>
      <c r="AL177" s="226">
        <f t="shared" si="23"/>
        <v>0</v>
      </c>
      <c r="AM177" s="227">
        <f t="shared" si="24"/>
        <v>0</v>
      </c>
      <c r="AN177" s="228">
        <f t="shared" si="25"/>
        <v>0</v>
      </c>
      <c r="AO177" s="206"/>
      <c r="AP177" s="207"/>
      <c r="AQ177" s="206"/>
    </row>
    <row r="178" spans="1:43" s="150" customFormat="1" ht="12.75" x14ac:dyDescent="0.2">
      <c r="A178" s="212"/>
      <c r="B178" s="213"/>
      <c r="C178" s="230"/>
      <c r="D178" s="214"/>
      <c r="E178" s="293"/>
      <c r="F178" s="219"/>
      <c r="G178" s="295"/>
      <c r="H178" s="243"/>
      <c r="I178" s="231"/>
      <c r="J178" s="241"/>
      <c r="K178" s="216" t="str">
        <f>IF(X178='2D_LOG'!BD168," ","Errors Not Updated")</f>
        <v xml:space="preserve"> </v>
      </c>
      <c r="L178" s="217"/>
      <c r="M178" s="296"/>
      <c r="N178" s="232"/>
      <c r="O178" s="299"/>
      <c r="P178" s="232"/>
      <c r="Q178" s="299"/>
      <c r="R178" s="235"/>
      <c r="S178" s="236"/>
      <c r="T178" s="296"/>
      <c r="U178" s="479"/>
      <c r="V178" s="168">
        <f t="shared" si="19"/>
        <v>0</v>
      </c>
      <c r="W178" s="169">
        <f t="shared" si="20"/>
        <v>0</v>
      </c>
      <c r="X178" s="221">
        <f>'2D_LOG'!BD168</f>
        <v>0</v>
      </c>
      <c r="Y178" s="237"/>
      <c r="Z178" s="237"/>
      <c r="AA178" s="237"/>
      <c r="AB178" s="238"/>
      <c r="AC178" s="236"/>
      <c r="AD178" s="238"/>
      <c r="AE178" s="236"/>
      <c r="AF178" s="239"/>
      <c r="AG178" s="236"/>
      <c r="AH178" s="237"/>
      <c r="AI178" s="240"/>
      <c r="AJ178" s="224">
        <f t="shared" si="21"/>
        <v>0</v>
      </c>
      <c r="AK178" s="225">
        <f t="shared" si="22"/>
        <v>0</v>
      </c>
      <c r="AL178" s="226">
        <f t="shared" si="23"/>
        <v>0</v>
      </c>
      <c r="AM178" s="227">
        <f t="shared" si="24"/>
        <v>0</v>
      </c>
      <c r="AN178" s="228">
        <f t="shared" si="25"/>
        <v>0</v>
      </c>
      <c r="AO178" s="206"/>
      <c r="AP178" s="207"/>
      <c r="AQ178" s="206"/>
    </row>
    <row r="179" spans="1:43" s="150" customFormat="1" ht="12.75" x14ac:dyDescent="0.2">
      <c r="A179" s="229"/>
      <c r="B179" s="213"/>
      <c r="C179" s="230"/>
      <c r="D179" s="214"/>
      <c r="E179" s="293"/>
      <c r="F179" s="219"/>
      <c r="G179" s="295"/>
      <c r="H179" s="243"/>
      <c r="I179" s="231"/>
      <c r="J179" s="241"/>
      <c r="K179" s="216" t="str">
        <f>IF(X179='2D_LOG'!BD169," ","Errors Not Updated")</f>
        <v xml:space="preserve"> </v>
      </c>
      <c r="L179" s="217"/>
      <c r="M179" s="296"/>
      <c r="N179" s="232"/>
      <c r="O179" s="299"/>
      <c r="P179" s="232"/>
      <c r="Q179" s="299"/>
      <c r="R179" s="235"/>
      <c r="S179" s="236"/>
      <c r="T179" s="296"/>
      <c r="U179" s="479"/>
      <c r="V179" s="168">
        <f t="shared" si="19"/>
        <v>0</v>
      </c>
      <c r="W179" s="169">
        <f t="shared" si="20"/>
        <v>0</v>
      </c>
      <c r="X179" s="221">
        <f>'2D_LOG'!BD169</f>
        <v>0</v>
      </c>
      <c r="Y179" s="237"/>
      <c r="Z179" s="237"/>
      <c r="AA179" s="237"/>
      <c r="AB179" s="238"/>
      <c r="AC179" s="236"/>
      <c r="AD179" s="238"/>
      <c r="AE179" s="236"/>
      <c r="AF179" s="239"/>
      <c r="AG179" s="236"/>
      <c r="AH179" s="237"/>
      <c r="AI179" s="240"/>
      <c r="AJ179" s="224">
        <f t="shared" si="21"/>
        <v>0</v>
      </c>
      <c r="AK179" s="225">
        <f t="shared" si="22"/>
        <v>0</v>
      </c>
      <c r="AL179" s="226">
        <f t="shared" si="23"/>
        <v>0</v>
      </c>
      <c r="AM179" s="227">
        <f t="shared" si="24"/>
        <v>0</v>
      </c>
      <c r="AN179" s="228">
        <f t="shared" si="25"/>
        <v>0</v>
      </c>
      <c r="AO179" s="206"/>
      <c r="AP179" s="207"/>
      <c r="AQ179" s="206"/>
    </row>
    <row r="180" spans="1:43" s="150" customFormat="1" ht="12.75" x14ac:dyDescent="0.2">
      <c r="A180" s="212"/>
      <c r="B180" s="213"/>
      <c r="C180" s="230"/>
      <c r="D180" s="214"/>
      <c r="E180" s="293"/>
      <c r="F180" s="219"/>
      <c r="G180" s="295"/>
      <c r="H180" s="243"/>
      <c r="I180" s="231"/>
      <c r="J180" s="241"/>
      <c r="K180" s="216" t="str">
        <f>IF(X180='2D_LOG'!BD170," ","Errors Not Updated")</f>
        <v xml:space="preserve"> </v>
      </c>
      <c r="L180" s="217"/>
      <c r="M180" s="296"/>
      <c r="N180" s="232"/>
      <c r="O180" s="299"/>
      <c r="P180" s="232"/>
      <c r="Q180" s="299"/>
      <c r="R180" s="235"/>
      <c r="S180" s="236"/>
      <c r="T180" s="296"/>
      <c r="U180" s="479"/>
      <c r="V180" s="168">
        <f t="shared" si="19"/>
        <v>0</v>
      </c>
      <c r="W180" s="169">
        <f t="shared" si="20"/>
        <v>0</v>
      </c>
      <c r="X180" s="221">
        <f>'2D_LOG'!BD170</f>
        <v>0</v>
      </c>
      <c r="Y180" s="237"/>
      <c r="Z180" s="237"/>
      <c r="AA180" s="237"/>
      <c r="AB180" s="238"/>
      <c r="AC180" s="236"/>
      <c r="AD180" s="238"/>
      <c r="AE180" s="236"/>
      <c r="AF180" s="239"/>
      <c r="AG180" s="236"/>
      <c r="AH180" s="237"/>
      <c r="AI180" s="240"/>
      <c r="AJ180" s="224">
        <f t="shared" si="21"/>
        <v>0</v>
      </c>
      <c r="AK180" s="225">
        <f t="shared" si="22"/>
        <v>0</v>
      </c>
      <c r="AL180" s="226">
        <f t="shared" si="23"/>
        <v>0</v>
      </c>
      <c r="AM180" s="227">
        <f t="shared" si="24"/>
        <v>0</v>
      </c>
      <c r="AN180" s="228">
        <f t="shared" si="25"/>
        <v>0</v>
      </c>
      <c r="AO180" s="206"/>
      <c r="AP180" s="207"/>
      <c r="AQ180" s="206"/>
    </row>
    <row r="181" spans="1:43" s="150" customFormat="1" ht="12.75" x14ac:dyDescent="0.2">
      <c r="A181" s="229"/>
      <c r="B181" s="213"/>
      <c r="C181" s="230"/>
      <c r="D181" s="214"/>
      <c r="E181" s="293"/>
      <c r="F181" s="219"/>
      <c r="G181" s="295"/>
      <c r="H181" s="243"/>
      <c r="I181" s="231"/>
      <c r="J181" s="241"/>
      <c r="K181" s="216" t="str">
        <f>IF(X181='2D_LOG'!BD171," ","Errors Not Updated")</f>
        <v xml:space="preserve"> </v>
      </c>
      <c r="L181" s="217"/>
      <c r="M181" s="296"/>
      <c r="N181" s="232"/>
      <c r="O181" s="299"/>
      <c r="P181" s="232"/>
      <c r="Q181" s="299"/>
      <c r="R181" s="235"/>
      <c r="S181" s="236"/>
      <c r="T181" s="296"/>
      <c r="U181" s="479"/>
      <c r="V181" s="168">
        <f t="shared" si="19"/>
        <v>0</v>
      </c>
      <c r="W181" s="169">
        <f t="shared" si="20"/>
        <v>0</v>
      </c>
      <c r="X181" s="221">
        <f>'2D_LOG'!BD171</f>
        <v>0</v>
      </c>
      <c r="Y181" s="237"/>
      <c r="Z181" s="237"/>
      <c r="AA181" s="237"/>
      <c r="AB181" s="238"/>
      <c r="AC181" s="236"/>
      <c r="AD181" s="238"/>
      <c r="AE181" s="236"/>
      <c r="AF181" s="239"/>
      <c r="AG181" s="236"/>
      <c r="AH181" s="237"/>
      <c r="AI181" s="240"/>
      <c r="AJ181" s="224">
        <f t="shared" si="21"/>
        <v>0</v>
      </c>
      <c r="AK181" s="225">
        <f t="shared" si="22"/>
        <v>0</v>
      </c>
      <c r="AL181" s="226">
        <f t="shared" si="23"/>
        <v>0</v>
      </c>
      <c r="AM181" s="227">
        <f t="shared" si="24"/>
        <v>0</v>
      </c>
      <c r="AN181" s="228">
        <f t="shared" si="25"/>
        <v>0</v>
      </c>
      <c r="AO181" s="206"/>
      <c r="AP181" s="207"/>
      <c r="AQ181" s="206"/>
    </row>
    <row r="182" spans="1:43" s="150" customFormat="1" ht="12.75" x14ac:dyDescent="0.2">
      <c r="A182" s="212"/>
      <c r="B182" s="213"/>
      <c r="C182" s="230"/>
      <c r="D182" s="214"/>
      <c r="E182" s="293"/>
      <c r="F182" s="219"/>
      <c r="G182" s="295"/>
      <c r="H182" s="243"/>
      <c r="I182" s="231"/>
      <c r="J182" s="241"/>
      <c r="K182" s="216" t="str">
        <f>IF(X182='2D_LOG'!BD172," ","Errors Not Updated")</f>
        <v xml:space="preserve"> </v>
      </c>
      <c r="L182" s="217"/>
      <c r="M182" s="296"/>
      <c r="N182" s="232"/>
      <c r="O182" s="299"/>
      <c r="P182" s="232"/>
      <c r="Q182" s="299"/>
      <c r="R182" s="235"/>
      <c r="S182" s="236"/>
      <c r="T182" s="296"/>
      <c r="U182" s="479"/>
      <c r="V182" s="168">
        <f t="shared" si="19"/>
        <v>0</v>
      </c>
      <c r="W182" s="169">
        <f t="shared" si="20"/>
        <v>0</v>
      </c>
      <c r="X182" s="221">
        <f>'2D_LOG'!BD172</f>
        <v>0</v>
      </c>
      <c r="Y182" s="237"/>
      <c r="Z182" s="237"/>
      <c r="AA182" s="237"/>
      <c r="AB182" s="238"/>
      <c r="AC182" s="236"/>
      <c r="AD182" s="238"/>
      <c r="AE182" s="236"/>
      <c r="AF182" s="239"/>
      <c r="AG182" s="236"/>
      <c r="AH182" s="237"/>
      <c r="AI182" s="240"/>
      <c r="AJ182" s="224">
        <f t="shared" si="21"/>
        <v>0</v>
      </c>
      <c r="AK182" s="225">
        <f t="shared" si="22"/>
        <v>0</v>
      </c>
      <c r="AL182" s="226">
        <f t="shared" si="23"/>
        <v>0</v>
      </c>
      <c r="AM182" s="227">
        <f t="shared" si="24"/>
        <v>0</v>
      </c>
      <c r="AN182" s="228">
        <f t="shared" si="25"/>
        <v>0</v>
      </c>
      <c r="AO182" s="206"/>
      <c r="AP182" s="207"/>
      <c r="AQ182" s="206"/>
    </row>
    <row r="183" spans="1:43" s="150" customFormat="1" ht="12.75" x14ac:dyDescent="0.2">
      <c r="A183" s="229"/>
      <c r="B183" s="213"/>
      <c r="C183" s="230"/>
      <c r="D183" s="214"/>
      <c r="E183" s="293"/>
      <c r="F183" s="219"/>
      <c r="G183" s="295"/>
      <c r="H183" s="243"/>
      <c r="I183" s="231"/>
      <c r="J183" s="241"/>
      <c r="K183" s="216" t="str">
        <f>IF(X183='2D_LOG'!BD173," ","Errors Not Updated")</f>
        <v xml:space="preserve"> </v>
      </c>
      <c r="L183" s="217"/>
      <c r="M183" s="296"/>
      <c r="N183" s="232"/>
      <c r="O183" s="299"/>
      <c r="P183" s="232"/>
      <c r="Q183" s="299"/>
      <c r="R183" s="235"/>
      <c r="S183" s="236"/>
      <c r="T183" s="296"/>
      <c r="U183" s="479"/>
      <c r="V183" s="168">
        <f t="shared" si="19"/>
        <v>0</v>
      </c>
      <c r="W183" s="169">
        <f t="shared" si="20"/>
        <v>0</v>
      </c>
      <c r="X183" s="221">
        <f>'2D_LOG'!BD173</f>
        <v>0</v>
      </c>
      <c r="Y183" s="237"/>
      <c r="Z183" s="237"/>
      <c r="AA183" s="237"/>
      <c r="AB183" s="238"/>
      <c r="AC183" s="236"/>
      <c r="AD183" s="238"/>
      <c r="AE183" s="236"/>
      <c r="AF183" s="239"/>
      <c r="AG183" s="236"/>
      <c r="AH183" s="237"/>
      <c r="AI183" s="240"/>
      <c r="AJ183" s="224">
        <f t="shared" si="21"/>
        <v>0</v>
      </c>
      <c r="AK183" s="225">
        <f t="shared" si="22"/>
        <v>0</v>
      </c>
      <c r="AL183" s="226">
        <f t="shared" si="23"/>
        <v>0</v>
      </c>
      <c r="AM183" s="227">
        <f t="shared" si="24"/>
        <v>0</v>
      </c>
      <c r="AN183" s="228">
        <f t="shared" si="25"/>
        <v>0</v>
      </c>
      <c r="AO183" s="206"/>
      <c r="AP183" s="207"/>
      <c r="AQ183" s="206"/>
    </row>
    <row r="184" spans="1:43" s="150" customFormat="1" ht="12.75" x14ac:dyDescent="0.2">
      <c r="A184" s="212"/>
      <c r="B184" s="213"/>
      <c r="C184" s="230"/>
      <c r="D184" s="214"/>
      <c r="E184" s="293"/>
      <c r="F184" s="219"/>
      <c r="G184" s="295"/>
      <c r="H184" s="243"/>
      <c r="I184" s="231"/>
      <c r="J184" s="241"/>
      <c r="K184" s="216" t="str">
        <f>IF(X184='2D_LOG'!BD174," ","Errors Not Updated")</f>
        <v xml:space="preserve"> </v>
      </c>
      <c r="L184" s="217"/>
      <c r="M184" s="296"/>
      <c r="N184" s="232"/>
      <c r="O184" s="299"/>
      <c r="P184" s="232"/>
      <c r="Q184" s="299"/>
      <c r="R184" s="235"/>
      <c r="S184" s="236"/>
      <c r="T184" s="296"/>
      <c r="U184" s="479"/>
      <c r="V184" s="168">
        <f t="shared" si="19"/>
        <v>0</v>
      </c>
      <c r="W184" s="169">
        <f t="shared" si="20"/>
        <v>0</v>
      </c>
      <c r="X184" s="221">
        <f>'2D_LOG'!BD174</f>
        <v>0</v>
      </c>
      <c r="Y184" s="237"/>
      <c r="Z184" s="237"/>
      <c r="AA184" s="237"/>
      <c r="AB184" s="238"/>
      <c r="AC184" s="236"/>
      <c r="AD184" s="238"/>
      <c r="AE184" s="236"/>
      <c r="AF184" s="239"/>
      <c r="AG184" s="236"/>
      <c r="AH184" s="237"/>
      <c r="AI184" s="240"/>
      <c r="AJ184" s="224">
        <f t="shared" si="21"/>
        <v>0</v>
      </c>
      <c r="AK184" s="225">
        <f t="shared" si="22"/>
        <v>0</v>
      </c>
      <c r="AL184" s="226">
        <f t="shared" si="23"/>
        <v>0</v>
      </c>
      <c r="AM184" s="227">
        <f t="shared" si="24"/>
        <v>0</v>
      </c>
      <c r="AN184" s="228">
        <f t="shared" si="25"/>
        <v>0</v>
      </c>
      <c r="AO184" s="206"/>
      <c r="AP184" s="207"/>
      <c r="AQ184" s="206"/>
    </row>
    <row r="185" spans="1:43" s="150" customFormat="1" ht="12.75" x14ac:dyDescent="0.2">
      <c r="A185" s="229"/>
      <c r="B185" s="213"/>
      <c r="C185" s="230"/>
      <c r="D185" s="214"/>
      <c r="E185" s="293"/>
      <c r="F185" s="219"/>
      <c r="G185" s="295"/>
      <c r="H185" s="243"/>
      <c r="I185" s="231"/>
      <c r="J185" s="241"/>
      <c r="K185" s="216" t="str">
        <f>IF(X185='2D_LOG'!BD175," ","Errors Not Updated")</f>
        <v xml:space="preserve"> </v>
      </c>
      <c r="L185" s="217"/>
      <c r="M185" s="296"/>
      <c r="N185" s="232"/>
      <c r="O185" s="299"/>
      <c r="P185" s="232"/>
      <c r="Q185" s="299"/>
      <c r="R185" s="235"/>
      <c r="S185" s="236"/>
      <c r="T185" s="296"/>
      <c r="U185" s="479"/>
      <c r="V185" s="168">
        <f t="shared" si="19"/>
        <v>0</v>
      </c>
      <c r="W185" s="169">
        <f t="shared" si="20"/>
        <v>0</v>
      </c>
      <c r="X185" s="221">
        <f>'2D_LOG'!BD175</f>
        <v>0</v>
      </c>
      <c r="Y185" s="237"/>
      <c r="Z185" s="237"/>
      <c r="AA185" s="237"/>
      <c r="AB185" s="238"/>
      <c r="AC185" s="236"/>
      <c r="AD185" s="238"/>
      <c r="AE185" s="236"/>
      <c r="AF185" s="239"/>
      <c r="AG185" s="236"/>
      <c r="AH185" s="237"/>
      <c r="AI185" s="240"/>
      <c r="AJ185" s="224">
        <f t="shared" si="21"/>
        <v>0</v>
      </c>
      <c r="AK185" s="225">
        <f t="shared" si="22"/>
        <v>0</v>
      </c>
      <c r="AL185" s="226">
        <f t="shared" si="23"/>
        <v>0</v>
      </c>
      <c r="AM185" s="227">
        <f t="shared" si="24"/>
        <v>0</v>
      </c>
      <c r="AN185" s="228">
        <f t="shared" si="25"/>
        <v>0</v>
      </c>
      <c r="AO185" s="206"/>
      <c r="AP185" s="207"/>
      <c r="AQ185" s="206"/>
    </row>
    <row r="186" spans="1:43" s="150" customFormat="1" ht="12.75" x14ac:dyDescent="0.2">
      <c r="A186" s="212"/>
      <c r="B186" s="213"/>
      <c r="C186" s="230"/>
      <c r="D186" s="214"/>
      <c r="E186" s="293"/>
      <c r="F186" s="219"/>
      <c r="G186" s="295"/>
      <c r="H186" s="243"/>
      <c r="I186" s="231"/>
      <c r="J186" s="241"/>
      <c r="K186" s="216" t="str">
        <f>IF(X186='2D_LOG'!BD176," ","Errors Not Updated")</f>
        <v xml:space="preserve"> </v>
      </c>
      <c r="L186" s="217"/>
      <c r="M186" s="296"/>
      <c r="N186" s="232"/>
      <c r="O186" s="299"/>
      <c r="P186" s="232"/>
      <c r="Q186" s="299"/>
      <c r="R186" s="235"/>
      <c r="S186" s="236"/>
      <c r="T186" s="296"/>
      <c r="U186" s="479"/>
      <c r="V186" s="168">
        <f t="shared" si="19"/>
        <v>0</v>
      </c>
      <c r="W186" s="169">
        <f t="shared" si="20"/>
        <v>0</v>
      </c>
      <c r="X186" s="221">
        <f>'2D_LOG'!BD176</f>
        <v>0</v>
      </c>
      <c r="Y186" s="237"/>
      <c r="Z186" s="237"/>
      <c r="AA186" s="237"/>
      <c r="AB186" s="238"/>
      <c r="AC186" s="236"/>
      <c r="AD186" s="238"/>
      <c r="AE186" s="236"/>
      <c r="AF186" s="239"/>
      <c r="AG186" s="236"/>
      <c r="AH186" s="237"/>
      <c r="AI186" s="240"/>
      <c r="AJ186" s="224">
        <f t="shared" si="21"/>
        <v>0</v>
      </c>
      <c r="AK186" s="225">
        <f t="shared" si="22"/>
        <v>0</v>
      </c>
      <c r="AL186" s="226">
        <f t="shared" si="23"/>
        <v>0</v>
      </c>
      <c r="AM186" s="227">
        <f t="shared" si="24"/>
        <v>0</v>
      </c>
      <c r="AN186" s="228">
        <f t="shared" si="25"/>
        <v>0</v>
      </c>
      <c r="AO186" s="206"/>
      <c r="AP186" s="207"/>
      <c r="AQ186" s="206"/>
    </row>
    <row r="187" spans="1:43" s="150" customFormat="1" ht="12.75" x14ac:dyDescent="0.2">
      <c r="A187" s="229"/>
      <c r="B187" s="213"/>
      <c r="C187" s="230"/>
      <c r="D187" s="214"/>
      <c r="E187" s="293"/>
      <c r="F187" s="219"/>
      <c r="G187" s="295"/>
      <c r="H187" s="243"/>
      <c r="I187" s="231"/>
      <c r="J187" s="241"/>
      <c r="K187" s="216" t="str">
        <f>IF(X187='2D_LOG'!BD177," ","Errors Not Updated")</f>
        <v xml:space="preserve"> </v>
      </c>
      <c r="L187" s="217"/>
      <c r="M187" s="296"/>
      <c r="N187" s="232"/>
      <c r="O187" s="299"/>
      <c r="P187" s="232"/>
      <c r="Q187" s="299"/>
      <c r="R187" s="235"/>
      <c r="S187" s="236"/>
      <c r="T187" s="296"/>
      <c r="U187" s="479"/>
      <c r="V187" s="168">
        <f t="shared" si="19"/>
        <v>0</v>
      </c>
      <c r="W187" s="169">
        <f t="shared" si="20"/>
        <v>0</v>
      </c>
      <c r="X187" s="221">
        <f>'2D_LOG'!BD177</f>
        <v>0</v>
      </c>
      <c r="Y187" s="237"/>
      <c r="Z187" s="237"/>
      <c r="AA187" s="237"/>
      <c r="AB187" s="238"/>
      <c r="AC187" s="236"/>
      <c r="AD187" s="238"/>
      <c r="AE187" s="236"/>
      <c r="AF187" s="239"/>
      <c r="AG187" s="236"/>
      <c r="AH187" s="237"/>
      <c r="AI187" s="240"/>
      <c r="AJ187" s="224">
        <f t="shared" si="21"/>
        <v>0</v>
      </c>
      <c r="AK187" s="225">
        <f t="shared" si="22"/>
        <v>0</v>
      </c>
      <c r="AL187" s="226">
        <f t="shared" si="23"/>
        <v>0</v>
      </c>
      <c r="AM187" s="227">
        <f t="shared" si="24"/>
        <v>0</v>
      </c>
      <c r="AN187" s="228">
        <f t="shared" si="25"/>
        <v>0</v>
      </c>
      <c r="AO187" s="206"/>
      <c r="AP187" s="207"/>
      <c r="AQ187" s="206"/>
    </row>
    <row r="188" spans="1:43" s="150" customFormat="1" ht="12.75" x14ac:dyDescent="0.2">
      <c r="A188" s="212"/>
      <c r="B188" s="213"/>
      <c r="C188" s="230"/>
      <c r="D188" s="214"/>
      <c r="E188" s="293"/>
      <c r="F188" s="219"/>
      <c r="G188" s="295"/>
      <c r="H188" s="243"/>
      <c r="I188" s="231"/>
      <c r="J188" s="241"/>
      <c r="K188" s="216" t="str">
        <f>IF(X188='2D_LOG'!BD178," ","Errors Not Updated")</f>
        <v xml:space="preserve"> </v>
      </c>
      <c r="L188" s="217"/>
      <c r="M188" s="296"/>
      <c r="N188" s="232"/>
      <c r="O188" s="299"/>
      <c r="P188" s="232"/>
      <c r="Q188" s="299"/>
      <c r="R188" s="235"/>
      <c r="S188" s="236"/>
      <c r="T188" s="296"/>
      <c r="U188" s="479"/>
      <c r="V188" s="168">
        <f t="shared" si="19"/>
        <v>0</v>
      </c>
      <c r="W188" s="169">
        <f t="shared" si="20"/>
        <v>0</v>
      </c>
      <c r="X188" s="221">
        <f>'2D_LOG'!BD178</f>
        <v>0</v>
      </c>
      <c r="Y188" s="237"/>
      <c r="Z188" s="237"/>
      <c r="AA188" s="237"/>
      <c r="AB188" s="238"/>
      <c r="AC188" s="236"/>
      <c r="AD188" s="238"/>
      <c r="AE188" s="236"/>
      <c r="AF188" s="239"/>
      <c r="AG188" s="236"/>
      <c r="AH188" s="237"/>
      <c r="AI188" s="240"/>
      <c r="AJ188" s="224">
        <f t="shared" si="21"/>
        <v>0</v>
      </c>
      <c r="AK188" s="225">
        <f t="shared" si="22"/>
        <v>0</v>
      </c>
      <c r="AL188" s="226">
        <f t="shared" si="23"/>
        <v>0</v>
      </c>
      <c r="AM188" s="227">
        <f t="shared" si="24"/>
        <v>0</v>
      </c>
      <c r="AN188" s="228">
        <f t="shared" si="25"/>
        <v>0</v>
      </c>
      <c r="AO188" s="206"/>
      <c r="AP188" s="207"/>
      <c r="AQ188" s="206"/>
    </row>
    <row r="189" spans="1:43" s="150" customFormat="1" ht="12.75" x14ac:dyDescent="0.2">
      <c r="A189" s="229"/>
      <c r="B189" s="213"/>
      <c r="C189" s="230"/>
      <c r="D189" s="214"/>
      <c r="E189" s="293"/>
      <c r="F189" s="219"/>
      <c r="G189" s="295"/>
      <c r="H189" s="243"/>
      <c r="I189" s="231"/>
      <c r="J189" s="241"/>
      <c r="K189" s="216" t="str">
        <f>IF(X189='2D_LOG'!BD179," ","Errors Not Updated")</f>
        <v xml:space="preserve"> </v>
      </c>
      <c r="L189" s="217"/>
      <c r="M189" s="296"/>
      <c r="N189" s="232"/>
      <c r="O189" s="299"/>
      <c r="P189" s="232"/>
      <c r="Q189" s="299"/>
      <c r="R189" s="235"/>
      <c r="S189" s="236"/>
      <c r="T189" s="296"/>
      <c r="U189" s="479"/>
      <c r="V189" s="168">
        <f t="shared" si="19"/>
        <v>0</v>
      </c>
      <c r="W189" s="169">
        <f t="shared" si="20"/>
        <v>0</v>
      </c>
      <c r="X189" s="221">
        <f>'2D_LOG'!BD179</f>
        <v>0</v>
      </c>
      <c r="Y189" s="237"/>
      <c r="Z189" s="237"/>
      <c r="AA189" s="237"/>
      <c r="AB189" s="238"/>
      <c r="AC189" s="236"/>
      <c r="AD189" s="238"/>
      <c r="AE189" s="236"/>
      <c r="AF189" s="239"/>
      <c r="AG189" s="236"/>
      <c r="AH189" s="237"/>
      <c r="AI189" s="240"/>
      <c r="AJ189" s="224">
        <f t="shared" si="21"/>
        <v>0</v>
      </c>
      <c r="AK189" s="225">
        <f t="shared" si="22"/>
        <v>0</v>
      </c>
      <c r="AL189" s="226">
        <f t="shared" si="23"/>
        <v>0</v>
      </c>
      <c r="AM189" s="227">
        <f t="shared" si="24"/>
        <v>0</v>
      </c>
      <c r="AN189" s="228">
        <f t="shared" si="25"/>
        <v>0</v>
      </c>
      <c r="AO189" s="206"/>
      <c r="AP189" s="207"/>
      <c r="AQ189" s="206"/>
    </row>
    <row r="190" spans="1:43" s="150" customFormat="1" ht="12.75" x14ac:dyDescent="0.2">
      <c r="A190" s="212"/>
      <c r="B190" s="213"/>
      <c r="C190" s="230"/>
      <c r="D190" s="214"/>
      <c r="E190" s="293"/>
      <c r="F190" s="219"/>
      <c r="G190" s="295"/>
      <c r="H190" s="243"/>
      <c r="I190" s="231"/>
      <c r="J190" s="241"/>
      <c r="K190" s="216" t="str">
        <f>IF(X190='2D_LOG'!BD180," ","Errors Not Updated")</f>
        <v xml:space="preserve"> </v>
      </c>
      <c r="L190" s="217"/>
      <c r="M190" s="296"/>
      <c r="N190" s="232"/>
      <c r="O190" s="299"/>
      <c r="P190" s="232"/>
      <c r="Q190" s="299"/>
      <c r="R190" s="235"/>
      <c r="S190" s="236"/>
      <c r="T190" s="296"/>
      <c r="U190" s="479"/>
      <c r="V190" s="168">
        <f t="shared" si="19"/>
        <v>0</v>
      </c>
      <c r="W190" s="169">
        <f t="shared" si="20"/>
        <v>0</v>
      </c>
      <c r="X190" s="221">
        <f>'2D_LOG'!BD180</f>
        <v>0</v>
      </c>
      <c r="Y190" s="237"/>
      <c r="Z190" s="237"/>
      <c r="AA190" s="237"/>
      <c r="AB190" s="238"/>
      <c r="AC190" s="236"/>
      <c r="AD190" s="238"/>
      <c r="AE190" s="236"/>
      <c r="AF190" s="239"/>
      <c r="AG190" s="236"/>
      <c r="AH190" s="237"/>
      <c r="AI190" s="240"/>
      <c r="AJ190" s="224">
        <f t="shared" si="21"/>
        <v>0</v>
      </c>
      <c r="AK190" s="225">
        <f t="shared" si="22"/>
        <v>0</v>
      </c>
      <c r="AL190" s="226">
        <f t="shared" si="23"/>
        <v>0</v>
      </c>
      <c r="AM190" s="227">
        <f t="shared" si="24"/>
        <v>0</v>
      </c>
      <c r="AN190" s="228">
        <f t="shared" si="25"/>
        <v>0</v>
      </c>
      <c r="AO190" s="206"/>
      <c r="AP190" s="207"/>
      <c r="AQ190" s="206"/>
    </row>
    <row r="191" spans="1:43" s="150" customFormat="1" ht="12.75" x14ac:dyDescent="0.2">
      <c r="A191" s="229"/>
      <c r="B191" s="213"/>
      <c r="C191" s="230"/>
      <c r="D191" s="214"/>
      <c r="E191" s="293"/>
      <c r="F191" s="219"/>
      <c r="G191" s="295"/>
      <c r="H191" s="243"/>
      <c r="I191" s="231"/>
      <c r="J191" s="241"/>
      <c r="K191" s="216" t="str">
        <f>IF(X191='2D_LOG'!BD181," ","Errors Not Updated")</f>
        <v xml:space="preserve"> </v>
      </c>
      <c r="L191" s="217"/>
      <c r="M191" s="296"/>
      <c r="N191" s="232"/>
      <c r="O191" s="299"/>
      <c r="P191" s="232"/>
      <c r="Q191" s="299"/>
      <c r="R191" s="235"/>
      <c r="S191" s="236"/>
      <c r="T191" s="296"/>
      <c r="U191" s="479"/>
      <c r="V191" s="168">
        <f t="shared" si="19"/>
        <v>0</v>
      </c>
      <c r="W191" s="169">
        <f t="shared" si="20"/>
        <v>0</v>
      </c>
      <c r="X191" s="221">
        <f>'2D_LOG'!BD181</f>
        <v>0</v>
      </c>
      <c r="Y191" s="237"/>
      <c r="Z191" s="237"/>
      <c r="AA191" s="237"/>
      <c r="AB191" s="238"/>
      <c r="AC191" s="236"/>
      <c r="AD191" s="238"/>
      <c r="AE191" s="236"/>
      <c r="AF191" s="239"/>
      <c r="AG191" s="236"/>
      <c r="AH191" s="237"/>
      <c r="AI191" s="240"/>
      <c r="AJ191" s="224">
        <f t="shared" si="21"/>
        <v>0</v>
      </c>
      <c r="AK191" s="225">
        <f t="shared" si="22"/>
        <v>0</v>
      </c>
      <c r="AL191" s="226">
        <f t="shared" si="23"/>
        <v>0</v>
      </c>
      <c r="AM191" s="227">
        <f t="shared" si="24"/>
        <v>0</v>
      </c>
      <c r="AN191" s="228">
        <f t="shared" si="25"/>
        <v>0</v>
      </c>
      <c r="AO191" s="206"/>
      <c r="AP191" s="207"/>
      <c r="AQ191" s="206"/>
    </row>
    <row r="192" spans="1:43" s="150" customFormat="1" ht="12.75" x14ac:dyDescent="0.2">
      <c r="A192" s="212"/>
      <c r="B192" s="213"/>
      <c r="C192" s="230"/>
      <c r="D192" s="214"/>
      <c r="E192" s="293"/>
      <c r="F192" s="219"/>
      <c r="G192" s="295"/>
      <c r="H192" s="243"/>
      <c r="I192" s="231"/>
      <c r="J192" s="241"/>
      <c r="K192" s="216" t="str">
        <f>IF(X192='2D_LOG'!BD182," ","Errors Not Updated")</f>
        <v xml:space="preserve"> </v>
      </c>
      <c r="L192" s="217"/>
      <c r="M192" s="296"/>
      <c r="N192" s="232"/>
      <c r="O192" s="299"/>
      <c r="P192" s="232"/>
      <c r="Q192" s="299"/>
      <c r="R192" s="235"/>
      <c r="S192" s="236"/>
      <c r="T192" s="296"/>
      <c r="U192" s="479"/>
      <c r="V192" s="168">
        <f t="shared" si="19"/>
        <v>0</v>
      </c>
      <c r="W192" s="169">
        <f t="shared" si="20"/>
        <v>0</v>
      </c>
      <c r="X192" s="221">
        <f>'2D_LOG'!BD182</f>
        <v>0</v>
      </c>
      <c r="Y192" s="237"/>
      <c r="Z192" s="237"/>
      <c r="AA192" s="237"/>
      <c r="AB192" s="238"/>
      <c r="AC192" s="236"/>
      <c r="AD192" s="238"/>
      <c r="AE192" s="236"/>
      <c r="AF192" s="239"/>
      <c r="AG192" s="236"/>
      <c r="AH192" s="237"/>
      <c r="AI192" s="240"/>
      <c r="AJ192" s="224">
        <f t="shared" si="21"/>
        <v>0</v>
      </c>
      <c r="AK192" s="225">
        <f t="shared" si="22"/>
        <v>0</v>
      </c>
      <c r="AL192" s="226">
        <f t="shared" si="23"/>
        <v>0</v>
      </c>
      <c r="AM192" s="227">
        <f t="shared" si="24"/>
        <v>0</v>
      </c>
      <c r="AN192" s="228">
        <f t="shared" si="25"/>
        <v>0</v>
      </c>
      <c r="AO192" s="206"/>
      <c r="AP192" s="207"/>
      <c r="AQ192" s="206"/>
    </row>
    <row r="193" spans="1:43" s="150" customFormat="1" ht="12.75" x14ac:dyDescent="0.2">
      <c r="A193" s="229"/>
      <c r="B193" s="213"/>
      <c r="C193" s="230"/>
      <c r="D193" s="214"/>
      <c r="E193" s="293"/>
      <c r="F193" s="219"/>
      <c r="G193" s="295"/>
      <c r="H193" s="243"/>
      <c r="I193" s="231"/>
      <c r="J193" s="241"/>
      <c r="K193" s="216" t="str">
        <f>IF(X193='2D_LOG'!BD183," ","Errors Not Updated")</f>
        <v xml:space="preserve"> </v>
      </c>
      <c r="L193" s="217"/>
      <c r="M193" s="296"/>
      <c r="N193" s="232"/>
      <c r="O193" s="299"/>
      <c r="P193" s="232"/>
      <c r="Q193" s="299"/>
      <c r="R193" s="235"/>
      <c r="S193" s="236"/>
      <c r="T193" s="296"/>
      <c r="U193" s="479"/>
      <c r="V193" s="168">
        <f t="shared" si="19"/>
        <v>0</v>
      </c>
      <c r="W193" s="169">
        <f t="shared" si="20"/>
        <v>0</v>
      </c>
      <c r="X193" s="221">
        <f>'2D_LOG'!BD183</f>
        <v>0</v>
      </c>
      <c r="Y193" s="237"/>
      <c r="Z193" s="237"/>
      <c r="AA193" s="237"/>
      <c r="AB193" s="238"/>
      <c r="AC193" s="236"/>
      <c r="AD193" s="238"/>
      <c r="AE193" s="236"/>
      <c r="AF193" s="239"/>
      <c r="AG193" s="236"/>
      <c r="AH193" s="237"/>
      <c r="AI193" s="240"/>
      <c r="AJ193" s="224">
        <f t="shared" si="21"/>
        <v>0</v>
      </c>
      <c r="AK193" s="225">
        <f t="shared" si="22"/>
        <v>0</v>
      </c>
      <c r="AL193" s="226">
        <f t="shared" si="23"/>
        <v>0</v>
      </c>
      <c r="AM193" s="227">
        <f t="shared" si="24"/>
        <v>0</v>
      </c>
      <c r="AN193" s="228">
        <f t="shared" si="25"/>
        <v>0</v>
      </c>
      <c r="AO193" s="206"/>
      <c r="AP193" s="207"/>
      <c r="AQ193" s="206"/>
    </row>
    <row r="194" spans="1:43" s="150" customFormat="1" ht="12.75" x14ac:dyDescent="0.2">
      <c r="A194" s="212"/>
      <c r="B194" s="213"/>
      <c r="C194" s="230"/>
      <c r="D194" s="214"/>
      <c r="E194" s="293"/>
      <c r="F194" s="219"/>
      <c r="G194" s="295"/>
      <c r="H194" s="243"/>
      <c r="I194" s="231"/>
      <c r="J194" s="241"/>
      <c r="K194" s="216" t="str">
        <f>IF(X194='2D_LOG'!BD184," ","Errors Not Updated")</f>
        <v xml:space="preserve"> </v>
      </c>
      <c r="L194" s="217"/>
      <c r="M194" s="296"/>
      <c r="N194" s="232"/>
      <c r="O194" s="299"/>
      <c r="P194" s="232"/>
      <c r="Q194" s="299"/>
      <c r="R194" s="235"/>
      <c r="S194" s="236"/>
      <c r="T194" s="296"/>
      <c r="U194" s="479"/>
      <c r="V194" s="168">
        <f t="shared" si="19"/>
        <v>0</v>
      </c>
      <c r="W194" s="169">
        <f t="shared" si="20"/>
        <v>0</v>
      </c>
      <c r="X194" s="221">
        <f>'2D_LOG'!BD184</f>
        <v>0</v>
      </c>
      <c r="Y194" s="237"/>
      <c r="Z194" s="237"/>
      <c r="AA194" s="237"/>
      <c r="AB194" s="238"/>
      <c r="AC194" s="236"/>
      <c r="AD194" s="238"/>
      <c r="AE194" s="236"/>
      <c r="AF194" s="239"/>
      <c r="AG194" s="236"/>
      <c r="AH194" s="237"/>
      <c r="AI194" s="240"/>
      <c r="AJ194" s="224">
        <f t="shared" si="21"/>
        <v>0</v>
      </c>
      <c r="AK194" s="225">
        <f t="shared" si="22"/>
        <v>0</v>
      </c>
      <c r="AL194" s="226">
        <f t="shared" si="23"/>
        <v>0</v>
      </c>
      <c r="AM194" s="227">
        <f t="shared" si="24"/>
        <v>0</v>
      </c>
      <c r="AN194" s="228">
        <f t="shared" si="25"/>
        <v>0</v>
      </c>
      <c r="AO194" s="206"/>
      <c r="AP194" s="207"/>
      <c r="AQ194" s="206"/>
    </row>
    <row r="195" spans="1:43" s="150" customFormat="1" ht="12.75" x14ac:dyDescent="0.2">
      <c r="A195" s="229"/>
      <c r="B195" s="213"/>
      <c r="C195" s="230"/>
      <c r="D195" s="214"/>
      <c r="E195" s="293"/>
      <c r="F195" s="219"/>
      <c r="G195" s="295"/>
      <c r="H195" s="243"/>
      <c r="I195" s="231"/>
      <c r="J195" s="241"/>
      <c r="K195" s="216" t="str">
        <f>IF(X195='2D_LOG'!BD185," ","Errors Not Updated")</f>
        <v xml:space="preserve"> </v>
      </c>
      <c r="L195" s="217"/>
      <c r="M195" s="296"/>
      <c r="N195" s="232"/>
      <c r="O195" s="299"/>
      <c r="P195" s="232"/>
      <c r="Q195" s="299"/>
      <c r="R195" s="235"/>
      <c r="S195" s="236"/>
      <c r="T195" s="296"/>
      <c r="U195" s="479"/>
      <c r="V195" s="168">
        <f t="shared" si="19"/>
        <v>0</v>
      </c>
      <c r="W195" s="169">
        <f t="shared" si="20"/>
        <v>0</v>
      </c>
      <c r="X195" s="221">
        <f>'2D_LOG'!BD185</f>
        <v>0</v>
      </c>
      <c r="Y195" s="237"/>
      <c r="Z195" s="237"/>
      <c r="AA195" s="237"/>
      <c r="AB195" s="238"/>
      <c r="AC195" s="236"/>
      <c r="AD195" s="238"/>
      <c r="AE195" s="236"/>
      <c r="AF195" s="239"/>
      <c r="AG195" s="236"/>
      <c r="AH195" s="237"/>
      <c r="AI195" s="240"/>
      <c r="AJ195" s="224">
        <f t="shared" si="21"/>
        <v>0</v>
      </c>
      <c r="AK195" s="225">
        <f t="shared" si="22"/>
        <v>0</v>
      </c>
      <c r="AL195" s="226">
        <f t="shared" si="23"/>
        <v>0</v>
      </c>
      <c r="AM195" s="227">
        <f t="shared" si="24"/>
        <v>0</v>
      </c>
      <c r="AN195" s="228">
        <f t="shared" si="25"/>
        <v>0</v>
      </c>
      <c r="AO195" s="206"/>
      <c r="AP195" s="207"/>
      <c r="AQ195" s="206"/>
    </row>
    <row r="196" spans="1:43" s="150" customFormat="1" ht="12.75" x14ac:dyDescent="0.2">
      <c r="A196" s="212"/>
      <c r="B196" s="213"/>
      <c r="C196" s="230"/>
      <c r="D196" s="214"/>
      <c r="E196" s="293"/>
      <c r="F196" s="219"/>
      <c r="G196" s="295"/>
      <c r="H196" s="243"/>
      <c r="I196" s="231"/>
      <c r="J196" s="241"/>
      <c r="K196" s="216" t="str">
        <f>IF(X196='2D_LOG'!BD186," ","Errors Not Updated")</f>
        <v xml:space="preserve"> </v>
      </c>
      <c r="L196" s="217"/>
      <c r="M196" s="296"/>
      <c r="N196" s="232"/>
      <c r="O196" s="299"/>
      <c r="P196" s="232"/>
      <c r="Q196" s="299"/>
      <c r="R196" s="235"/>
      <c r="S196" s="236"/>
      <c r="T196" s="296"/>
      <c r="U196" s="479"/>
      <c r="V196" s="168">
        <f t="shared" si="19"/>
        <v>0</v>
      </c>
      <c r="W196" s="169">
        <f t="shared" si="20"/>
        <v>0</v>
      </c>
      <c r="X196" s="221">
        <f>'2D_LOG'!BD186</f>
        <v>0</v>
      </c>
      <c r="Y196" s="237"/>
      <c r="Z196" s="237"/>
      <c r="AA196" s="237"/>
      <c r="AB196" s="238"/>
      <c r="AC196" s="236"/>
      <c r="AD196" s="238"/>
      <c r="AE196" s="236"/>
      <c r="AF196" s="239"/>
      <c r="AG196" s="236"/>
      <c r="AH196" s="237"/>
      <c r="AI196" s="240"/>
      <c r="AJ196" s="224">
        <f t="shared" si="21"/>
        <v>0</v>
      </c>
      <c r="AK196" s="225">
        <f t="shared" si="22"/>
        <v>0</v>
      </c>
      <c r="AL196" s="226">
        <f t="shared" si="23"/>
        <v>0</v>
      </c>
      <c r="AM196" s="227">
        <f t="shared" si="24"/>
        <v>0</v>
      </c>
      <c r="AN196" s="228">
        <f t="shared" si="25"/>
        <v>0</v>
      </c>
      <c r="AO196" s="206"/>
      <c r="AP196" s="207"/>
      <c r="AQ196" s="206"/>
    </row>
    <row r="197" spans="1:43" s="150" customFormat="1" ht="12.75" x14ac:dyDescent="0.2">
      <c r="A197" s="229"/>
      <c r="B197" s="213"/>
      <c r="C197" s="230"/>
      <c r="D197" s="214"/>
      <c r="E197" s="293"/>
      <c r="F197" s="219"/>
      <c r="G197" s="295"/>
      <c r="H197" s="243"/>
      <c r="I197" s="231"/>
      <c r="J197" s="241"/>
      <c r="K197" s="216" t="str">
        <f>IF(X197='2D_LOG'!BD187," ","Errors Not Updated")</f>
        <v xml:space="preserve"> </v>
      </c>
      <c r="L197" s="217"/>
      <c r="M197" s="296"/>
      <c r="N197" s="232"/>
      <c r="O197" s="299"/>
      <c r="P197" s="232"/>
      <c r="Q197" s="299"/>
      <c r="R197" s="235"/>
      <c r="S197" s="236"/>
      <c r="T197" s="296"/>
      <c r="U197" s="479"/>
      <c r="V197" s="168">
        <f t="shared" si="19"/>
        <v>0</v>
      </c>
      <c r="W197" s="169">
        <f t="shared" si="20"/>
        <v>0</v>
      </c>
      <c r="X197" s="221">
        <f>'2D_LOG'!BD187</f>
        <v>0</v>
      </c>
      <c r="Y197" s="237"/>
      <c r="Z197" s="237"/>
      <c r="AA197" s="237"/>
      <c r="AB197" s="238"/>
      <c r="AC197" s="236"/>
      <c r="AD197" s="238"/>
      <c r="AE197" s="236"/>
      <c r="AF197" s="239"/>
      <c r="AG197" s="236"/>
      <c r="AH197" s="237"/>
      <c r="AI197" s="240"/>
      <c r="AJ197" s="224">
        <f t="shared" si="21"/>
        <v>0</v>
      </c>
      <c r="AK197" s="225">
        <f t="shared" si="22"/>
        <v>0</v>
      </c>
      <c r="AL197" s="226">
        <f t="shared" si="23"/>
        <v>0</v>
      </c>
      <c r="AM197" s="227">
        <f t="shared" si="24"/>
        <v>0</v>
      </c>
      <c r="AN197" s="228">
        <f t="shared" si="25"/>
        <v>0</v>
      </c>
      <c r="AO197" s="206"/>
      <c r="AP197" s="207"/>
      <c r="AQ197" s="206"/>
    </row>
    <row r="198" spans="1:43" s="150" customFormat="1" ht="12.75" x14ac:dyDescent="0.2">
      <c r="A198" s="212"/>
      <c r="B198" s="213"/>
      <c r="C198" s="230"/>
      <c r="D198" s="214"/>
      <c r="E198" s="293"/>
      <c r="F198" s="219"/>
      <c r="G198" s="295"/>
      <c r="H198" s="243"/>
      <c r="I198" s="231"/>
      <c r="J198" s="241"/>
      <c r="K198" s="216" t="str">
        <f>IF(X198='2D_LOG'!BD188," ","Errors Not Updated")</f>
        <v xml:space="preserve"> </v>
      </c>
      <c r="L198" s="217"/>
      <c r="M198" s="296"/>
      <c r="N198" s="232"/>
      <c r="O198" s="299"/>
      <c r="P198" s="232"/>
      <c r="Q198" s="299"/>
      <c r="R198" s="235"/>
      <c r="S198" s="236"/>
      <c r="T198" s="296"/>
      <c r="U198" s="479"/>
      <c r="V198" s="168">
        <f t="shared" si="19"/>
        <v>0</v>
      </c>
      <c r="W198" s="169">
        <f t="shared" si="20"/>
        <v>0</v>
      </c>
      <c r="X198" s="221">
        <f>'2D_LOG'!BD188</f>
        <v>0</v>
      </c>
      <c r="Y198" s="237"/>
      <c r="Z198" s="237"/>
      <c r="AA198" s="237"/>
      <c r="AB198" s="238"/>
      <c r="AC198" s="236"/>
      <c r="AD198" s="238"/>
      <c r="AE198" s="236"/>
      <c r="AF198" s="239"/>
      <c r="AG198" s="236"/>
      <c r="AH198" s="237"/>
      <c r="AI198" s="240"/>
      <c r="AJ198" s="224">
        <f t="shared" si="21"/>
        <v>0</v>
      </c>
      <c r="AK198" s="225">
        <f t="shared" si="22"/>
        <v>0</v>
      </c>
      <c r="AL198" s="226">
        <f t="shared" si="23"/>
        <v>0</v>
      </c>
      <c r="AM198" s="227">
        <f t="shared" si="24"/>
        <v>0</v>
      </c>
      <c r="AN198" s="228">
        <f t="shared" si="25"/>
        <v>0</v>
      </c>
      <c r="AO198" s="206"/>
      <c r="AP198" s="207"/>
      <c r="AQ198" s="206"/>
    </row>
    <row r="199" spans="1:43" s="150" customFormat="1" ht="12.75" x14ac:dyDescent="0.2">
      <c r="A199" s="229"/>
      <c r="B199" s="213"/>
      <c r="C199" s="230"/>
      <c r="D199" s="214"/>
      <c r="E199" s="293"/>
      <c r="F199" s="219"/>
      <c r="G199" s="295"/>
      <c r="H199" s="243"/>
      <c r="I199" s="231"/>
      <c r="J199" s="241"/>
      <c r="K199" s="216" t="str">
        <f>IF(X199='2D_LOG'!BD189," ","Errors Not Updated")</f>
        <v xml:space="preserve"> </v>
      </c>
      <c r="L199" s="217"/>
      <c r="M199" s="296"/>
      <c r="N199" s="232"/>
      <c r="O199" s="299"/>
      <c r="P199" s="232"/>
      <c r="Q199" s="299"/>
      <c r="R199" s="235"/>
      <c r="S199" s="236"/>
      <c r="T199" s="296"/>
      <c r="U199" s="479"/>
      <c r="V199" s="168">
        <f t="shared" si="19"/>
        <v>0</v>
      </c>
      <c r="W199" s="169">
        <f t="shared" si="20"/>
        <v>0</v>
      </c>
      <c r="X199" s="221">
        <f>'2D_LOG'!BD189</f>
        <v>0</v>
      </c>
      <c r="Y199" s="237"/>
      <c r="Z199" s="237"/>
      <c r="AA199" s="237"/>
      <c r="AB199" s="238"/>
      <c r="AC199" s="236"/>
      <c r="AD199" s="238"/>
      <c r="AE199" s="236"/>
      <c r="AF199" s="239"/>
      <c r="AG199" s="236"/>
      <c r="AH199" s="237"/>
      <c r="AI199" s="240"/>
      <c r="AJ199" s="224">
        <f t="shared" si="21"/>
        <v>0</v>
      </c>
      <c r="AK199" s="225">
        <f t="shared" si="22"/>
        <v>0</v>
      </c>
      <c r="AL199" s="226">
        <f t="shared" si="23"/>
        <v>0</v>
      </c>
      <c r="AM199" s="227">
        <f t="shared" si="24"/>
        <v>0</v>
      </c>
      <c r="AN199" s="228">
        <f t="shared" si="25"/>
        <v>0</v>
      </c>
      <c r="AO199" s="206"/>
      <c r="AP199" s="207"/>
      <c r="AQ199" s="206"/>
    </row>
    <row r="200" spans="1:43" s="150" customFormat="1" ht="12.75" x14ac:dyDescent="0.2">
      <c r="A200" s="212"/>
      <c r="B200" s="213"/>
      <c r="C200" s="230"/>
      <c r="D200" s="214"/>
      <c r="E200" s="293"/>
      <c r="F200" s="219"/>
      <c r="G200" s="295"/>
      <c r="H200" s="243"/>
      <c r="I200" s="231"/>
      <c r="J200" s="241"/>
      <c r="K200" s="216" t="str">
        <f>IF(X200='2D_LOG'!BD190," ","Errors Not Updated")</f>
        <v xml:space="preserve"> </v>
      </c>
      <c r="L200" s="217"/>
      <c r="M200" s="296"/>
      <c r="N200" s="232"/>
      <c r="O200" s="299"/>
      <c r="P200" s="232"/>
      <c r="Q200" s="299"/>
      <c r="R200" s="235"/>
      <c r="S200" s="236"/>
      <c r="T200" s="296"/>
      <c r="U200" s="479"/>
      <c r="V200" s="168">
        <f t="shared" si="19"/>
        <v>0</v>
      </c>
      <c r="W200" s="169">
        <f t="shared" si="20"/>
        <v>0</v>
      </c>
      <c r="X200" s="221">
        <f>'2D_LOG'!BD190</f>
        <v>0</v>
      </c>
      <c r="Y200" s="237"/>
      <c r="Z200" s="237"/>
      <c r="AA200" s="237"/>
      <c r="AB200" s="238"/>
      <c r="AC200" s="236"/>
      <c r="AD200" s="238"/>
      <c r="AE200" s="236"/>
      <c r="AF200" s="239"/>
      <c r="AG200" s="236"/>
      <c r="AH200" s="237"/>
      <c r="AI200" s="240"/>
      <c r="AJ200" s="224">
        <f t="shared" si="21"/>
        <v>0</v>
      </c>
      <c r="AK200" s="225">
        <f t="shared" si="22"/>
        <v>0</v>
      </c>
      <c r="AL200" s="226">
        <f t="shared" si="23"/>
        <v>0</v>
      </c>
      <c r="AM200" s="227">
        <f t="shared" si="24"/>
        <v>0</v>
      </c>
      <c r="AN200" s="228">
        <f t="shared" si="25"/>
        <v>0</v>
      </c>
      <c r="AO200" s="206"/>
      <c r="AP200" s="207"/>
      <c r="AQ200" s="206"/>
    </row>
    <row r="201" spans="1:43" s="150" customFormat="1" ht="12.75" x14ac:dyDescent="0.2">
      <c r="A201" s="229"/>
      <c r="B201" s="213"/>
      <c r="C201" s="230"/>
      <c r="D201" s="214"/>
      <c r="E201" s="293"/>
      <c r="F201" s="219"/>
      <c r="G201" s="295"/>
      <c r="H201" s="243"/>
      <c r="I201" s="231"/>
      <c r="J201" s="241"/>
      <c r="K201" s="216" t="str">
        <f>IF(X201='2D_LOG'!BD191," ","Errors Not Updated")</f>
        <v xml:space="preserve"> </v>
      </c>
      <c r="L201" s="217"/>
      <c r="M201" s="296"/>
      <c r="N201" s="232"/>
      <c r="O201" s="299"/>
      <c r="P201" s="232"/>
      <c r="Q201" s="299"/>
      <c r="R201" s="235"/>
      <c r="S201" s="236"/>
      <c r="T201" s="296"/>
      <c r="U201" s="479"/>
      <c r="V201" s="168">
        <f t="shared" si="19"/>
        <v>0</v>
      </c>
      <c r="W201" s="169">
        <f t="shared" si="20"/>
        <v>0</v>
      </c>
      <c r="X201" s="221">
        <f>'2D_LOG'!BD191</f>
        <v>0</v>
      </c>
      <c r="Y201" s="237"/>
      <c r="Z201" s="237"/>
      <c r="AA201" s="237"/>
      <c r="AB201" s="238"/>
      <c r="AC201" s="236"/>
      <c r="AD201" s="238"/>
      <c r="AE201" s="236"/>
      <c r="AF201" s="239"/>
      <c r="AG201" s="236"/>
      <c r="AH201" s="237"/>
      <c r="AI201" s="240"/>
      <c r="AJ201" s="224">
        <f t="shared" si="21"/>
        <v>0</v>
      </c>
      <c r="AK201" s="225">
        <f t="shared" si="22"/>
        <v>0</v>
      </c>
      <c r="AL201" s="226">
        <f t="shared" si="23"/>
        <v>0</v>
      </c>
      <c r="AM201" s="227">
        <f t="shared" si="24"/>
        <v>0</v>
      </c>
      <c r="AN201" s="228">
        <f t="shared" si="25"/>
        <v>0</v>
      </c>
      <c r="AO201" s="206"/>
      <c r="AP201" s="207"/>
      <c r="AQ201" s="206"/>
    </row>
    <row r="202" spans="1:43" s="150" customFormat="1" ht="12.75" x14ac:dyDescent="0.2">
      <c r="A202" s="212"/>
      <c r="B202" s="213"/>
      <c r="C202" s="230"/>
      <c r="D202" s="214"/>
      <c r="E202" s="293"/>
      <c r="F202" s="219"/>
      <c r="G202" s="295"/>
      <c r="H202" s="243"/>
      <c r="I202" s="231"/>
      <c r="J202" s="241"/>
      <c r="K202" s="216" t="str">
        <f>IF(X202='2D_LOG'!BD192," ","Errors Not Updated")</f>
        <v xml:space="preserve"> </v>
      </c>
      <c r="L202" s="217"/>
      <c r="M202" s="296"/>
      <c r="N202" s="232"/>
      <c r="O202" s="299"/>
      <c r="P202" s="232"/>
      <c r="Q202" s="299"/>
      <c r="R202" s="235"/>
      <c r="S202" s="236"/>
      <c r="T202" s="296"/>
      <c r="U202" s="479"/>
      <c r="V202" s="168">
        <f t="shared" si="19"/>
        <v>0</v>
      </c>
      <c r="W202" s="169">
        <f t="shared" si="20"/>
        <v>0</v>
      </c>
      <c r="X202" s="221">
        <f>'2D_LOG'!BD192</f>
        <v>0</v>
      </c>
      <c r="Y202" s="237"/>
      <c r="Z202" s="237"/>
      <c r="AA202" s="237"/>
      <c r="AB202" s="238"/>
      <c r="AC202" s="236"/>
      <c r="AD202" s="238"/>
      <c r="AE202" s="236"/>
      <c r="AF202" s="239"/>
      <c r="AG202" s="236"/>
      <c r="AH202" s="237"/>
      <c r="AI202" s="240"/>
      <c r="AJ202" s="224">
        <f t="shared" si="21"/>
        <v>0</v>
      </c>
      <c r="AK202" s="225">
        <f t="shared" si="22"/>
        <v>0</v>
      </c>
      <c r="AL202" s="226">
        <f t="shared" si="23"/>
        <v>0</v>
      </c>
      <c r="AM202" s="227">
        <f t="shared" si="24"/>
        <v>0</v>
      </c>
      <c r="AN202" s="228">
        <f t="shared" si="25"/>
        <v>0</v>
      </c>
      <c r="AO202" s="206"/>
      <c r="AP202" s="207"/>
      <c r="AQ202" s="206"/>
    </row>
    <row r="203" spans="1:43" s="150" customFormat="1" ht="12.75" x14ac:dyDescent="0.2">
      <c r="A203" s="229"/>
      <c r="B203" s="213"/>
      <c r="C203" s="230"/>
      <c r="D203" s="214"/>
      <c r="E203" s="293"/>
      <c r="F203" s="219"/>
      <c r="G203" s="295"/>
      <c r="H203" s="243"/>
      <c r="I203" s="231"/>
      <c r="J203" s="241"/>
      <c r="K203" s="216" t="str">
        <f>IF(X203='2D_LOG'!BD193," ","Errors Not Updated")</f>
        <v xml:space="preserve"> </v>
      </c>
      <c r="L203" s="217"/>
      <c r="M203" s="296"/>
      <c r="N203" s="232"/>
      <c r="O203" s="299"/>
      <c r="P203" s="232"/>
      <c r="Q203" s="299"/>
      <c r="R203" s="235"/>
      <c r="S203" s="236"/>
      <c r="T203" s="296"/>
      <c r="U203" s="479"/>
      <c r="V203" s="168">
        <f t="shared" si="19"/>
        <v>0</v>
      </c>
      <c r="W203" s="169">
        <f t="shared" si="20"/>
        <v>0</v>
      </c>
      <c r="X203" s="221">
        <f>'2D_LOG'!BD193</f>
        <v>0</v>
      </c>
      <c r="Y203" s="237"/>
      <c r="Z203" s="237"/>
      <c r="AA203" s="237"/>
      <c r="AB203" s="238"/>
      <c r="AC203" s="236"/>
      <c r="AD203" s="238"/>
      <c r="AE203" s="236"/>
      <c r="AF203" s="239"/>
      <c r="AG203" s="236"/>
      <c r="AH203" s="237"/>
      <c r="AI203" s="240"/>
      <c r="AJ203" s="224">
        <f t="shared" si="21"/>
        <v>0</v>
      </c>
      <c r="AK203" s="225">
        <f t="shared" si="22"/>
        <v>0</v>
      </c>
      <c r="AL203" s="226">
        <f t="shared" si="23"/>
        <v>0</v>
      </c>
      <c r="AM203" s="227">
        <f t="shared" si="24"/>
        <v>0</v>
      </c>
      <c r="AN203" s="228">
        <f t="shared" si="25"/>
        <v>0</v>
      </c>
      <c r="AO203" s="206"/>
      <c r="AP203" s="207"/>
      <c r="AQ203" s="206"/>
    </row>
    <row r="204" spans="1:43" s="150" customFormat="1" ht="12.75" x14ac:dyDescent="0.2">
      <c r="A204" s="212"/>
      <c r="B204" s="213"/>
      <c r="C204" s="230"/>
      <c r="D204" s="214"/>
      <c r="E204" s="293"/>
      <c r="F204" s="219"/>
      <c r="G204" s="295"/>
      <c r="H204" s="243"/>
      <c r="I204" s="231"/>
      <c r="J204" s="241"/>
      <c r="K204" s="216" t="str">
        <f>IF(X204='2D_LOG'!BD194," ","Errors Not Updated")</f>
        <v xml:space="preserve"> </v>
      </c>
      <c r="L204" s="217"/>
      <c r="M204" s="296"/>
      <c r="N204" s="232"/>
      <c r="O204" s="299"/>
      <c r="P204" s="232"/>
      <c r="Q204" s="299"/>
      <c r="R204" s="235"/>
      <c r="S204" s="236"/>
      <c r="T204" s="296"/>
      <c r="U204" s="479"/>
      <c r="V204" s="168">
        <f t="shared" si="19"/>
        <v>0</v>
      </c>
      <c r="W204" s="169">
        <f t="shared" si="20"/>
        <v>0</v>
      </c>
      <c r="X204" s="221">
        <f>'2D_LOG'!BD194</f>
        <v>0</v>
      </c>
      <c r="Y204" s="237"/>
      <c r="Z204" s="237"/>
      <c r="AA204" s="237"/>
      <c r="AB204" s="238"/>
      <c r="AC204" s="236"/>
      <c r="AD204" s="238"/>
      <c r="AE204" s="236"/>
      <c r="AF204" s="239"/>
      <c r="AG204" s="236"/>
      <c r="AH204" s="237"/>
      <c r="AI204" s="240"/>
      <c r="AJ204" s="224">
        <f t="shared" si="21"/>
        <v>0</v>
      </c>
      <c r="AK204" s="225">
        <f t="shared" si="22"/>
        <v>0</v>
      </c>
      <c r="AL204" s="226">
        <f t="shared" si="23"/>
        <v>0</v>
      </c>
      <c r="AM204" s="227">
        <f t="shared" si="24"/>
        <v>0</v>
      </c>
      <c r="AN204" s="228">
        <f t="shared" si="25"/>
        <v>0</v>
      </c>
      <c r="AO204" s="206"/>
      <c r="AP204" s="207"/>
      <c r="AQ204" s="206"/>
    </row>
    <row r="205" spans="1:43" s="150" customFormat="1" ht="12.75" x14ac:dyDescent="0.2">
      <c r="A205" s="229"/>
      <c r="B205" s="213"/>
      <c r="C205" s="230"/>
      <c r="D205" s="214"/>
      <c r="E205" s="293"/>
      <c r="F205" s="219"/>
      <c r="G205" s="295"/>
      <c r="H205" s="243"/>
      <c r="I205" s="231"/>
      <c r="J205" s="241"/>
      <c r="K205" s="216" t="str">
        <f>IF(X205='2D_LOG'!BD195," ","Errors Not Updated")</f>
        <v xml:space="preserve"> </v>
      </c>
      <c r="L205" s="217"/>
      <c r="M205" s="296"/>
      <c r="N205" s="232"/>
      <c r="O205" s="299"/>
      <c r="P205" s="232"/>
      <c r="Q205" s="299"/>
      <c r="R205" s="235"/>
      <c r="S205" s="236"/>
      <c r="T205" s="296"/>
      <c r="U205" s="479"/>
      <c r="V205" s="168">
        <f t="shared" ref="V205:V268" si="26">(24*(DAY((Q205-O205)-S205)))+HOUR((Q205-O205)-S205)+(MINUTE((Q205-O205)-S205)/60)</f>
        <v>0</v>
      </c>
      <c r="W205" s="169">
        <f t="shared" ref="W205:W268" si="27">J205*0.3</f>
        <v>0</v>
      </c>
      <c r="X205" s="221">
        <f>'2D_LOG'!BD195</f>
        <v>0</v>
      </c>
      <c r="Y205" s="237"/>
      <c r="Z205" s="237"/>
      <c r="AA205" s="237"/>
      <c r="AB205" s="238"/>
      <c r="AC205" s="236"/>
      <c r="AD205" s="238"/>
      <c r="AE205" s="236"/>
      <c r="AF205" s="239"/>
      <c r="AG205" s="236"/>
      <c r="AH205" s="237"/>
      <c r="AI205" s="240"/>
      <c r="AJ205" s="224">
        <f t="shared" ref="AJ205:AJ268" si="28">(24*(DAY(($AE205-$AC205)-$AG205))+HOUR(($AE205-$AC205)-$AG205)+(MINUTE(($AE205-$AC205)-$AG205)/60))</f>
        <v>0</v>
      </c>
      <c r="AK205" s="225">
        <f t="shared" si="22"/>
        <v>0</v>
      </c>
      <c r="AL205" s="226">
        <f t="shared" si="23"/>
        <v>0</v>
      </c>
      <c r="AM205" s="227">
        <f t="shared" si="24"/>
        <v>0</v>
      </c>
      <c r="AN205" s="228">
        <f t="shared" si="25"/>
        <v>0</v>
      </c>
      <c r="AO205" s="206"/>
      <c r="AP205" s="207"/>
      <c r="AQ205" s="206"/>
    </row>
    <row r="206" spans="1:43" s="150" customFormat="1" ht="12.75" x14ac:dyDescent="0.2">
      <c r="A206" s="212"/>
      <c r="B206" s="213"/>
      <c r="C206" s="230"/>
      <c r="D206" s="214"/>
      <c r="E206" s="293"/>
      <c r="F206" s="219"/>
      <c r="G206" s="295"/>
      <c r="H206" s="243"/>
      <c r="I206" s="231"/>
      <c r="J206" s="241"/>
      <c r="K206" s="216" t="str">
        <f>IF(X206='2D_LOG'!BD196," ","Errors Not Updated")</f>
        <v xml:space="preserve"> </v>
      </c>
      <c r="L206" s="217"/>
      <c r="M206" s="296"/>
      <c r="N206" s="232"/>
      <c r="O206" s="299"/>
      <c r="P206" s="232"/>
      <c r="Q206" s="299"/>
      <c r="R206" s="235"/>
      <c r="S206" s="236"/>
      <c r="T206" s="296"/>
      <c r="U206" s="479"/>
      <c r="V206" s="168">
        <f t="shared" si="26"/>
        <v>0</v>
      </c>
      <c r="W206" s="169">
        <f t="shared" si="27"/>
        <v>0</v>
      </c>
      <c r="X206" s="221">
        <f>'2D_LOG'!BD196</f>
        <v>0</v>
      </c>
      <c r="Y206" s="237"/>
      <c r="Z206" s="237"/>
      <c r="AA206" s="237"/>
      <c r="AB206" s="238"/>
      <c r="AC206" s="236"/>
      <c r="AD206" s="238"/>
      <c r="AE206" s="236"/>
      <c r="AF206" s="239"/>
      <c r="AG206" s="236"/>
      <c r="AH206" s="237"/>
      <c r="AI206" s="240"/>
      <c r="AJ206" s="224">
        <f t="shared" si="28"/>
        <v>0</v>
      </c>
      <c r="AK206" s="225">
        <f t="shared" ref="AK206:AK269" si="29">V206+AJ206</f>
        <v>0</v>
      </c>
      <c r="AL206" s="226">
        <f t="shared" ref="AL206:AL269" si="30">W206</f>
        <v>0</v>
      </c>
      <c r="AM206" s="227">
        <f t="shared" ref="AM206:AM269" si="31">AL206-AK206</f>
        <v>0</v>
      </c>
      <c r="AN206" s="228">
        <f t="shared" ref="AN206:AN269" si="32">AM206</f>
        <v>0</v>
      </c>
      <c r="AO206" s="206"/>
      <c r="AP206" s="207"/>
      <c r="AQ206" s="206"/>
    </row>
    <row r="207" spans="1:43" s="150" customFormat="1" ht="12.75" x14ac:dyDescent="0.2">
      <c r="A207" s="229"/>
      <c r="B207" s="213"/>
      <c r="C207" s="230"/>
      <c r="D207" s="214"/>
      <c r="E207" s="293"/>
      <c r="F207" s="219"/>
      <c r="G207" s="295"/>
      <c r="H207" s="243"/>
      <c r="I207" s="231"/>
      <c r="J207" s="241"/>
      <c r="K207" s="216" t="str">
        <f>IF(X207='2D_LOG'!BD197," ","Errors Not Updated")</f>
        <v xml:space="preserve"> </v>
      </c>
      <c r="L207" s="217"/>
      <c r="M207" s="296"/>
      <c r="N207" s="232"/>
      <c r="O207" s="299"/>
      <c r="P207" s="232"/>
      <c r="Q207" s="299"/>
      <c r="R207" s="235"/>
      <c r="S207" s="236"/>
      <c r="T207" s="296"/>
      <c r="U207" s="479"/>
      <c r="V207" s="168">
        <f t="shared" si="26"/>
        <v>0</v>
      </c>
      <c r="W207" s="169">
        <f t="shared" si="27"/>
        <v>0</v>
      </c>
      <c r="X207" s="221">
        <f>'2D_LOG'!BD197</f>
        <v>0</v>
      </c>
      <c r="Y207" s="237"/>
      <c r="Z207" s="237"/>
      <c r="AA207" s="237"/>
      <c r="AB207" s="238"/>
      <c r="AC207" s="236"/>
      <c r="AD207" s="238"/>
      <c r="AE207" s="236"/>
      <c r="AF207" s="239"/>
      <c r="AG207" s="236"/>
      <c r="AH207" s="237"/>
      <c r="AI207" s="240"/>
      <c r="AJ207" s="224">
        <f t="shared" si="28"/>
        <v>0</v>
      </c>
      <c r="AK207" s="225">
        <f t="shared" si="29"/>
        <v>0</v>
      </c>
      <c r="AL207" s="226">
        <f t="shared" si="30"/>
        <v>0</v>
      </c>
      <c r="AM207" s="227">
        <f t="shared" si="31"/>
        <v>0</v>
      </c>
      <c r="AN207" s="228">
        <f t="shared" si="32"/>
        <v>0</v>
      </c>
      <c r="AO207" s="206"/>
      <c r="AP207" s="207"/>
      <c r="AQ207" s="206"/>
    </row>
    <row r="208" spans="1:43" s="150" customFormat="1" ht="12.75" x14ac:dyDescent="0.2">
      <c r="A208" s="212"/>
      <c r="B208" s="213"/>
      <c r="C208" s="230"/>
      <c r="D208" s="214"/>
      <c r="E208" s="293"/>
      <c r="F208" s="219"/>
      <c r="G208" s="295"/>
      <c r="H208" s="243"/>
      <c r="I208" s="231"/>
      <c r="J208" s="241"/>
      <c r="K208" s="216" t="str">
        <f>IF(X208='2D_LOG'!BD198," ","Errors Not Updated")</f>
        <v xml:space="preserve"> </v>
      </c>
      <c r="L208" s="217"/>
      <c r="M208" s="296"/>
      <c r="N208" s="232"/>
      <c r="O208" s="299"/>
      <c r="P208" s="232"/>
      <c r="Q208" s="299"/>
      <c r="R208" s="235"/>
      <c r="S208" s="236"/>
      <c r="T208" s="296"/>
      <c r="U208" s="479"/>
      <c r="V208" s="168">
        <f t="shared" si="26"/>
        <v>0</v>
      </c>
      <c r="W208" s="169">
        <f t="shared" si="27"/>
        <v>0</v>
      </c>
      <c r="X208" s="221">
        <f>'2D_LOG'!BD198</f>
        <v>0</v>
      </c>
      <c r="Y208" s="237"/>
      <c r="Z208" s="237"/>
      <c r="AA208" s="237"/>
      <c r="AB208" s="238"/>
      <c r="AC208" s="236"/>
      <c r="AD208" s="238"/>
      <c r="AE208" s="236"/>
      <c r="AF208" s="239"/>
      <c r="AG208" s="236"/>
      <c r="AH208" s="237"/>
      <c r="AI208" s="240"/>
      <c r="AJ208" s="224">
        <f t="shared" si="28"/>
        <v>0</v>
      </c>
      <c r="AK208" s="225">
        <f t="shared" si="29"/>
        <v>0</v>
      </c>
      <c r="AL208" s="226">
        <f t="shared" si="30"/>
        <v>0</v>
      </c>
      <c r="AM208" s="227">
        <f t="shared" si="31"/>
        <v>0</v>
      </c>
      <c r="AN208" s="228">
        <f t="shared" si="32"/>
        <v>0</v>
      </c>
      <c r="AO208" s="206"/>
      <c r="AP208" s="207"/>
      <c r="AQ208" s="206"/>
    </row>
    <row r="209" spans="1:43" s="150" customFormat="1" ht="12.75" x14ac:dyDescent="0.2">
      <c r="A209" s="229"/>
      <c r="B209" s="213"/>
      <c r="C209" s="230"/>
      <c r="D209" s="214"/>
      <c r="E209" s="293"/>
      <c r="F209" s="219"/>
      <c r="G209" s="295"/>
      <c r="H209" s="243"/>
      <c r="I209" s="231"/>
      <c r="J209" s="241"/>
      <c r="K209" s="216" t="str">
        <f>IF(X209='2D_LOG'!BD199," ","Errors Not Updated")</f>
        <v xml:space="preserve"> </v>
      </c>
      <c r="L209" s="217"/>
      <c r="M209" s="296"/>
      <c r="N209" s="232"/>
      <c r="O209" s="299"/>
      <c r="P209" s="232"/>
      <c r="Q209" s="299"/>
      <c r="R209" s="235"/>
      <c r="S209" s="236"/>
      <c r="T209" s="296"/>
      <c r="U209" s="479"/>
      <c r="V209" s="168">
        <f t="shared" si="26"/>
        <v>0</v>
      </c>
      <c r="W209" s="169">
        <f t="shared" si="27"/>
        <v>0</v>
      </c>
      <c r="X209" s="221">
        <f>'2D_LOG'!BD199</f>
        <v>0</v>
      </c>
      <c r="Y209" s="237"/>
      <c r="Z209" s="237"/>
      <c r="AA209" s="237"/>
      <c r="AB209" s="238"/>
      <c r="AC209" s="236"/>
      <c r="AD209" s="238"/>
      <c r="AE209" s="236"/>
      <c r="AF209" s="239"/>
      <c r="AG209" s="236"/>
      <c r="AH209" s="237"/>
      <c r="AI209" s="240"/>
      <c r="AJ209" s="224">
        <f t="shared" si="28"/>
        <v>0</v>
      </c>
      <c r="AK209" s="225">
        <f t="shared" si="29"/>
        <v>0</v>
      </c>
      <c r="AL209" s="226">
        <f t="shared" si="30"/>
        <v>0</v>
      </c>
      <c r="AM209" s="227">
        <f t="shared" si="31"/>
        <v>0</v>
      </c>
      <c r="AN209" s="228">
        <f t="shared" si="32"/>
        <v>0</v>
      </c>
      <c r="AO209" s="206"/>
      <c r="AP209" s="207"/>
      <c r="AQ209" s="206"/>
    </row>
    <row r="210" spans="1:43" s="150" customFormat="1" ht="12.75" x14ac:dyDescent="0.2">
      <c r="A210" s="212"/>
      <c r="B210" s="213"/>
      <c r="C210" s="230"/>
      <c r="D210" s="214"/>
      <c r="E210" s="293"/>
      <c r="F210" s="219"/>
      <c r="G210" s="295"/>
      <c r="H210" s="243"/>
      <c r="I210" s="231"/>
      <c r="J210" s="241"/>
      <c r="K210" s="216" t="str">
        <f>IF(X210='2D_LOG'!BD200," ","Errors Not Updated")</f>
        <v xml:space="preserve"> </v>
      </c>
      <c r="L210" s="217"/>
      <c r="M210" s="296"/>
      <c r="N210" s="232"/>
      <c r="O210" s="299"/>
      <c r="P210" s="232"/>
      <c r="Q210" s="299"/>
      <c r="R210" s="235"/>
      <c r="S210" s="236"/>
      <c r="T210" s="296"/>
      <c r="U210" s="479"/>
      <c r="V210" s="168">
        <f t="shared" si="26"/>
        <v>0</v>
      </c>
      <c r="W210" s="169">
        <f t="shared" si="27"/>
        <v>0</v>
      </c>
      <c r="X210" s="221">
        <f>'2D_LOG'!BD200</f>
        <v>0</v>
      </c>
      <c r="Y210" s="237"/>
      <c r="Z210" s="237"/>
      <c r="AA210" s="237"/>
      <c r="AB210" s="238"/>
      <c r="AC210" s="236"/>
      <c r="AD210" s="238"/>
      <c r="AE210" s="236"/>
      <c r="AF210" s="239"/>
      <c r="AG210" s="236"/>
      <c r="AH210" s="237"/>
      <c r="AI210" s="240"/>
      <c r="AJ210" s="224">
        <f t="shared" si="28"/>
        <v>0</v>
      </c>
      <c r="AK210" s="225">
        <f t="shared" si="29"/>
        <v>0</v>
      </c>
      <c r="AL210" s="226">
        <f t="shared" si="30"/>
        <v>0</v>
      </c>
      <c r="AM210" s="227">
        <f t="shared" si="31"/>
        <v>0</v>
      </c>
      <c r="AN210" s="228">
        <f t="shared" si="32"/>
        <v>0</v>
      </c>
      <c r="AO210" s="206"/>
      <c r="AP210" s="207"/>
      <c r="AQ210" s="206"/>
    </row>
    <row r="211" spans="1:43" s="150" customFormat="1" ht="14.25" x14ac:dyDescent="0.2">
      <c r="A211" s="229"/>
      <c r="B211" s="213"/>
      <c r="C211" s="246"/>
      <c r="D211" s="214"/>
      <c r="E211" s="293"/>
      <c r="F211" s="219"/>
      <c r="G211" s="295"/>
      <c r="H211" s="243"/>
      <c r="I211" s="231"/>
      <c r="J211" s="241"/>
      <c r="K211" s="216" t="str">
        <f>IF(X211='2D_LOG'!BD201," ","Errors Not Updated")</f>
        <v xml:space="preserve"> </v>
      </c>
      <c r="L211" s="217"/>
      <c r="M211" s="296"/>
      <c r="N211" s="232"/>
      <c r="O211" s="299"/>
      <c r="P211" s="232"/>
      <c r="Q211" s="299"/>
      <c r="R211" s="235"/>
      <c r="S211" s="236"/>
      <c r="T211" s="296"/>
      <c r="U211" s="479"/>
      <c r="V211" s="168">
        <f t="shared" si="26"/>
        <v>0</v>
      </c>
      <c r="W211" s="169">
        <f t="shared" si="27"/>
        <v>0</v>
      </c>
      <c r="X211" s="221">
        <f>'2D_LOG'!BD201</f>
        <v>0</v>
      </c>
      <c r="Y211" s="237"/>
      <c r="Z211" s="237"/>
      <c r="AA211" s="237"/>
      <c r="AB211" s="238"/>
      <c r="AC211" s="236"/>
      <c r="AD211" s="238"/>
      <c r="AE211" s="236"/>
      <c r="AF211" s="239"/>
      <c r="AG211" s="236"/>
      <c r="AH211" s="237"/>
      <c r="AI211" s="240"/>
      <c r="AJ211" s="224">
        <f t="shared" si="28"/>
        <v>0</v>
      </c>
      <c r="AK211" s="225">
        <f t="shared" si="29"/>
        <v>0</v>
      </c>
      <c r="AL211" s="226">
        <f t="shared" si="30"/>
        <v>0</v>
      </c>
      <c r="AM211" s="227">
        <f t="shared" si="31"/>
        <v>0</v>
      </c>
      <c r="AN211" s="228">
        <f t="shared" si="32"/>
        <v>0</v>
      </c>
      <c r="AO211" s="206"/>
      <c r="AP211" s="207"/>
      <c r="AQ211" s="206"/>
    </row>
    <row r="212" spans="1:43" s="150" customFormat="1" ht="12.75" x14ac:dyDescent="0.2">
      <c r="A212" s="212"/>
      <c r="B212" s="213"/>
      <c r="C212" s="230"/>
      <c r="D212" s="214"/>
      <c r="E212" s="293"/>
      <c r="F212" s="219"/>
      <c r="G212" s="295"/>
      <c r="H212" s="243"/>
      <c r="I212" s="231"/>
      <c r="J212" s="241"/>
      <c r="K212" s="216" t="str">
        <f>IF(X212='2D_LOG'!BD202," ","Errors Not Updated")</f>
        <v xml:space="preserve"> </v>
      </c>
      <c r="L212" s="217"/>
      <c r="M212" s="296"/>
      <c r="N212" s="232"/>
      <c r="O212" s="299"/>
      <c r="P212" s="232"/>
      <c r="Q212" s="299"/>
      <c r="R212" s="235"/>
      <c r="S212" s="236"/>
      <c r="T212" s="296"/>
      <c r="U212" s="479"/>
      <c r="V212" s="168">
        <f t="shared" si="26"/>
        <v>0</v>
      </c>
      <c r="W212" s="169">
        <f t="shared" si="27"/>
        <v>0</v>
      </c>
      <c r="X212" s="221">
        <f>'2D_LOG'!BD202</f>
        <v>0</v>
      </c>
      <c r="Y212" s="237"/>
      <c r="Z212" s="237"/>
      <c r="AA212" s="237"/>
      <c r="AB212" s="238"/>
      <c r="AC212" s="236"/>
      <c r="AD212" s="238"/>
      <c r="AE212" s="236"/>
      <c r="AF212" s="239"/>
      <c r="AG212" s="236"/>
      <c r="AH212" s="237"/>
      <c r="AI212" s="240"/>
      <c r="AJ212" s="224">
        <f t="shared" si="28"/>
        <v>0</v>
      </c>
      <c r="AK212" s="225">
        <f t="shared" si="29"/>
        <v>0</v>
      </c>
      <c r="AL212" s="226">
        <f t="shared" si="30"/>
        <v>0</v>
      </c>
      <c r="AM212" s="227">
        <f t="shared" si="31"/>
        <v>0</v>
      </c>
      <c r="AN212" s="228">
        <f t="shared" si="32"/>
        <v>0</v>
      </c>
      <c r="AO212" s="206"/>
      <c r="AP212" s="207"/>
      <c r="AQ212" s="206"/>
    </row>
    <row r="213" spans="1:43" s="150" customFormat="1" ht="12.75" x14ac:dyDescent="0.2">
      <c r="A213" s="229"/>
      <c r="B213" s="213"/>
      <c r="C213" s="230"/>
      <c r="D213" s="214"/>
      <c r="E213" s="293"/>
      <c r="F213" s="219"/>
      <c r="G213" s="295"/>
      <c r="H213" s="243"/>
      <c r="I213" s="297"/>
      <c r="J213" s="300"/>
      <c r="K213" s="216" t="str">
        <f>IF(X213='2D_LOG'!BD203," ","Errors Not Updated")</f>
        <v xml:space="preserve"> </v>
      </c>
      <c r="L213" s="217"/>
      <c r="M213" s="296"/>
      <c r="N213" s="232"/>
      <c r="O213" s="299"/>
      <c r="P213" s="232"/>
      <c r="Q213" s="299"/>
      <c r="R213" s="235"/>
      <c r="S213" s="236"/>
      <c r="T213" s="296"/>
      <c r="U213" s="479"/>
      <c r="V213" s="168">
        <f t="shared" si="26"/>
        <v>0</v>
      </c>
      <c r="W213" s="169">
        <f t="shared" si="27"/>
        <v>0</v>
      </c>
      <c r="X213" s="221">
        <f>'2D_LOG'!BD203</f>
        <v>0</v>
      </c>
      <c r="Y213" s="237"/>
      <c r="Z213" s="237"/>
      <c r="AA213" s="237"/>
      <c r="AB213" s="238"/>
      <c r="AC213" s="236"/>
      <c r="AD213" s="238"/>
      <c r="AE213" s="236"/>
      <c r="AF213" s="239"/>
      <c r="AG213" s="236"/>
      <c r="AH213" s="237"/>
      <c r="AI213" s="240"/>
      <c r="AJ213" s="224">
        <f t="shared" si="28"/>
        <v>0</v>
      </c>
      <c r="AK213" s="225">
        <f t="shared" si="29"/>
        <v>0</v>
      </c>
      <c r="AL213" s="226">
        <f t="shared" si="30"/>
        <v>0</v>
      </c>
      <c r="AM213" s="227">
        <f t="shared" si="31"/>
        <v>0</v>
      </c>
      <c r="AN213" s="228">
        <f t="shared" si="32"/>
        <v>0</v>
      </c>
      <c r="AO213" s="206"/>
      <c r="AP213" s="207"/>
      <c r="AQ213" s="206"/>
    </row>
    <row r="214" spans="1:43" s="150" customFormat="1" ht="12.75" x14ac:dyDescent="0.2">
      <c r="A214" s="212"/>
      <c r="B214" s="213"/>
      <c r="C214" s="230"/>
      <c r="D214" s="214"/>
      <c r="E214" s="293"/>
      <c r="F214" s="219"/>
      <c r="G214" s="295"/>
      <c r="H214" s="243"/>
      <c r="I214" s="231"/>
      <c r="J214" s="241"/>
      <c r="K214" s="216" t="str">
        <f>IF(X214='2D_LOG'!BD204," ","Errors Not Updated")</f>
        <v xml:space="preserve"> </v>
      </c>
      <c r="L214" s="217"/>
      <c r="M214" s="296"/>
      <c r="N214" s="232"/>
      <c r="O214" s="299"/>
      <c r="P214" s="232"/>
      <c r="Q214" s="299"/>
      <c r="R214" s="235"/>
      <c r="S214" s="236"/>
      <c r="T214" s="296"/>
      <c r="U214" s="479"/>
      <c r="V214" s="168">
        <f t="shared" si="26"/>
        <v>0</v>
      </c>
      <c r="W214" s="169">
        <f t="shared" si="27"/>
        <v>0</v>
      </c>
      <c r="X214" s="221">
        <f>'2D_LOG'!BD204</f>
        <v>0</v>
      </c>
      <c r="Y214" s="237"/>
      <c r="Z214" s="237"/>
      <c r="AA214" s="237"/>
      <c r="AB214" s="238"/>
      <c r="AC214" s="236"/>
      <c r="AD214" s="238"/>
      <c r="AE214" s="236"/>
      <c r="AF214" s="239"/>
      <c r="AG214" s="236"/>
      <c r="AH214" s="237"/>
      <c r="AI214" s="240"/>
      <c r="AJ214" s="224">
        <f t="shared" si="28"/>
        <v>0</v>
      </c>
      <c r="AK214" s="225">
        <f t="shared" si="29"/>
        <v>0</v>
      </c>
      <c r="AL214" s="226">
        <f t="shared" si="30"/>
        <v>0</v>
      </c>
      <c r="AM214" s="227">
        <f t="shared" si="31"/>
        <v>0</v>
      </c>
      <c r="AN214" s="228">
        <f t="shared" si="32"/>
        <v>0</v>
      </c>
      <c r="AO214" s="206"/>
      <c r="AP214" s="207"/>
      <c r="AQ214" s="206"/>
    </row>
    <row r="215" spans="1:43" s="150" customFormat="1" ht="12.75" x14ac:dyDescent="0.2">
      <c r="A215" s="229"/>
      <c r="B215" s="213"/>
      <c r="C215" s="230"/>
      <c r="D215" s="214"/>
      <c r="E215" s="293"/>
      <c r="F215" s="219"/>
      <c r="G215" s="295"/>
      <c r="H215" s="243"/>
      <c r="I215" s="231"/>
      <c r="J215" s="241"/>
      <c r="K215" s="216" t="str">
        <f>IF(X215='2D_LOG'!BD205," ","Errors Not Updated")</f>
        <v xml:space="preserve"> </v>
      </c>
      <c r="L215" s="217"/>
      <c r="M215" s="296"/>
      <c r="N215" s="232"/>
      <c r="O215" s="299"/>
      <c r="P215" s="232"/>
      <c r="Q215" s="299"/>
      <c r="R215" s="235"/>
      <c r="S215" s="236"/>
      <c r="T215" s="296"/>
      <c r="U215" s="479"/>
      <c r="V215" s="168">
        <f t="shared" si="26"/>
        <v>0</v>
      </c>
      <c r="W215" s="169">
        <f t="shared" si="27"/>
        <v>0</v>
      </c>
      <c r="X215" s="221">
        <f>'2D_LOG'!BD205</f>
        <v>0</v>
      </c>
      <c r="Y215" s="237"/>
      <c r="Z215" s="237"/>
      <c r="AA215" s="237"/>
      <c r="AB215" s="238"/>
      <c r="AC215" s="236"/>
      <c r="AD215" s="238"/>
      <c r="AE215" s="236"/>
      <c r="AF215" s="239"/>
      <c r="AG215" s="236"/>
      <c r="AH215" s="237"/>
      <c r="AI215" s="240"/>
      <c r="AJ215" s="224">
        <f t="shared" si="28"/>
        <v>0</v>
      </c>
      <c r="AK215" s="225">
        <f t="shared" si="29"/>
        <v>0</v>
      </c>
      <c r="AL215" s="226">
        <f t="shared" si="30"/>
        <v>0</v>
      </c>
      <c r="AM215" s="227">
        <f t="shared" si="31"/>
        <v>0</v>
      </c>
      <c r="AN215" s="228">
        <f t="shared" si="32"/>
        <v>0</v>
      </c>
      <c r="AO215" s="206"/>
      <c r="AP215" s="207"/>
      <c r="AQ215" s="206"/>
    </row>
    <row r="216" spans="1:43" s="150" customFormat="1" ht="12.75" x14ac:dyDescent="0.2">
      <c r="A216" s="212"/>
      <c r="B216" s="213"/>
      <c r="C216" s="230"/>
      <c r="D216" s="214"/>
      <c r="E216" s="293"/>
      <c r="F216" s="219"/>
      <c r="G216" s="295"/>
      <c r="H216" s="243"/>
      <c r="I216" s="231"/>
      <c r="J216" s="241"/>
      <c r="K216" s="216" t="str">
        <f>IF(X216='2D_LOG'!BD206," ","Errors Not Updated")</f>
        <v xml:space="preserve"> </v>
      </c>
      <c r="L216" s="217"/>
      <c r="M216" s="296"/>
      <c r="N216" s="232"/>
      <c r="O216" s="299"/>
      <c r="P216" s="232"/>
      <c r="Q216" s="299"/>
      <c r="R216" s="235"/>
      <c r="S216" s="236"/>
      <c r="T216" s="296"/>
      <c r="U216" s="479"/>
      <c r="V216" s="168">
        <f t="shared" si="26"/>
        <v>0</v>
      </c>
      <c r="W216" s="169">
        <f t="shared" si="27"/>
        <v>0</v>
      </c>
      <c r="X216" s="221">
        <f>'2D_LOG'!BD206</f>
        <v>0</v>
      </c>
      <c r="Y216" s="237"/>
      <c r="Z216" s="237"/>
      <c r="AA216" s="237"/>
      <c r="AB216" s="238"/>
      <c r="AC216" s="236"/>
      <c r="AD216" s="238"/>
      <c r="AE216" s="236"/>
      <c r="AF216" s="239"/>
      <c r="AG216" s="236"/>
      <c r="AH216" s="237"/>
      <c r="AI216" s="240"/>
      <c r="AJ216" s="224">
        <f t="shared" si="28"/>
        <v>0</v>
      </c>
      <c r="AK216" s="225">
        <f t="shared" si="29"/>
        <v>0</v>
      </c>
      <c r="AL216" s="226">
        <f t="shared" si="30"/>
        <v>0</v>
      </c>
      <c r="AM216" s="227">
        <f t="shared" si="31"/>
        <v>0</v>
      </c>
      <c r="AN216" s="228">
        <f t="shared" si="32"/>
        <v>0</v>
      </c>
      <c r="AO216" s="206"/>
      <c r="AP216" s="207"/>
      <c r="AQ216" s="206"/>
    </row>
    <row r="217" spans="1:43" s="150" customFormat="1" ht="12.75" x14ac:dyDescent="0.2">
      <c r="A217" s="229"/>
      <c r="B217" s="213"/>
      <c r="C217" s="230"/>
      <c r="D217" s="214"/>
      <c r="E217" s="293"/>
      <c r="F217" s="219"/>
      <c r="G217" s="295"/>
      <c r="H217" s="243"/>
      <c r="I217" s="231"/>
      <c r="J217" s="241"/>
      <c r="K217" s="216" t="str">
        <f>IF(X217='2D_LOG'!BD207," ","Errors Not Updated")</f>
        <v xml:space="preserve"> </v>
      </c>
      <c r="L217" s="217"/>
      <c r="M217" s="296"/>
      <c r="N217" s="232"/>
      <c r="O217" s="299"/>
      <c r="P217" s="232"/>
      <c r="Q217" s="299"/>
      <c r="R217" s="235"/>
      <c r="S217" s="236"/>
      <c r="T217" s="296"/>
      <c r="U217" s="479"/>
      <c r="V217" s="168">
        <f t="shared" si="26"/>
        <v>0</v>
      </c>
      <c r="W217" s="169">
        <f t="shared" si="27"/>
        <v>0</v>
      </c>
      <c r="X217" s="221">
        <f>'2D_LOG'!BD207</f>
        <v>0</v>
      </c>
      <c r="Y217" s="237"/>
      <c r="Z217" s="237"/>
      <c r="AA217" s="237"/>
      <c r="AB217" s="238"/>
      <c r="AC217" s="236"/>
      <c r="AD217" s="238"/>
      <c r="AE217" s="236"/>
      <c r="AF217" s="239"/>
      <c r="AG217" s="236"/>
      <c r="AH217" s="237"/>
      <c r="AI217" s="240"/>
      <c r="AJ217" s="224">
        <f t="shared" si="28"/>
        <v>0</v>
      </c>
      <c r="AK217" s="225">
        <f t="shared" si="29"/>
        <v>0</v>
      </c>
      <c r="AL217" s="226">
        <f t="shared" si="30"/>
        <v>0</v>
      </c>
      <c r="AM217" s="227">
        <f t="shared" si="31"/>
        <v>0</v>
      </c>
      <c r="AN217" s="228">
        <f t="shared" si="32"/>
        <v>0</v>
      </c>
      <c r="AO217" s="206"/>
      <c r="AP217" s="207"/>
      <c r="AQ217" s="206"/>
    </row>
    <row r="218" spans="1:43" s="150" customFormat="1" ht="12.75" x14ac:dyDescent="0.2">
      <c r="A218" s="212"/>
      <c r="B218" s="213"/>
      <c r="C218" s="230"/>
      <c r="D218" s="214"/>
      <c r="E218" s="293"/>
      <c r="F218" s="219"/>
      <c r="G218" s="295"/>
      <c r="H218" s="243"/>
      <c r="I218" s="231"/>
      <c r="J218" s="241"/>
      <c r="K218" s="216" t="str">
        <f>IF(X218='2D_LOG'!BD208," ","Errors Not Updated")</f>
        <v xml:space="preserve"> </v>
      </c>
      <c r="L218" s="217"/>
      <c r="M218" s="296"/>
      <c r="N218" s="232"/>
      <c r="O218" s="299"/>
      <c r="P218" s="232"/>
      <c r="Q218" s="299"/>
      <c r="R218" s="235"/>
      <c r="S218" s="236"/>
      <c r="T218" s="296"/>
      <c r="U218" s="479"/>
      <c r="V218" s="168">
        <f t="shared" si="26"/>
        <v>0</v>
      </c>
      <c r="W218" s="169">
        <f t="shared" si="27"/>
        <v>0</v>
      </c>
      <c r="X218" s="221">
        <f>'2D_LOG'!BD208</f>
        <v>0</v>
      </c>
      <c r="Y218" s="237"/>
      <c r="Z218" s="237"/>
      <c r="AA218" s="237"/>
      <c r="AB218" s="238"/>
      <c r="AC218" s="236"/>
      <c r="AD218" s="238"/>
      <c r="AE218" s="236"/>
      <c r="AF218" s="239"/>
      <c r="AG218" s="236"/>
      <c r="AH218" s="237"/>
      <c r="AI218" s="240"/>
      <c r="AJ218" s="224">
        <f t="shared" si="28"/>
        <v>0</v>
      </c>
      <c r="AK218" s="225">
        <f t="shared" si="29"/>
        <v>0</v>
      </c>
      <c r="AL218" s="226">
        <f t="shared" si="30"/>
        <v>0</v>
      </c>
      <c r="AM218" s="227">
        <f t="shared" si="31"/>
        <v>0</v>
      </c>
      <c r="AN218" s="228">
        <f t="shared" si="32"/>
        <v>0</v>
      </c>
      <c r="AO218" s="206"/>
      <c r="AP218" s="207"/>
      <c r="AQ218" s="206"/>
    </row>
    <row r="219" spans="1:43" s="150" customFormat="1" ht="12.75" x14ac:dyDescent="0.2">
      <c r="A219" s="229"/>
      <c r="B219" s="213"/>
      <c r="C219" s="230"/>
      <c r="D219" s="214"/>
      <c r="E219" s="293"/>
      <c r="F219" s="219"/>
      <c r="G219" s="295"/>
      <c r="H219" s="243"/>
      <c r="I219" s="231"/>
      <c r="J219" s="241"/>
      <c r="K219" s="216" t="str">
        <f>IF(X219='2D_LOG'!BD209," ","Errors Not Updated")</f>
        <v xml:space="preserve"> </v>
      </c>
      <c r="L219" s="217"/>
      <c r="M219" s="296"/>
      <c r="N219" s="232"/>
      <c r="O219" s="299"/>
      <c r="P219" s="232"/>
      <c r="Q219" s="299"/>
      <c r="R219" s="235"/>
      <c r="S219" s="236"/>
      <c r="T219" s="296"/>
      <c r="U219" s="479"/>
      <c r="V219" s="168">
        <f t="shared" si="26"/>
        <v>0</v>
      </c>
      <c r="W219" s="169">
        <f t="shared" si="27"/>
        <v>0</v>
      </c>
      <c r="X219" s="221">
        <f>'2D_LOG'!BD209</f>
        <v>0</v>
      </c>
      <c r="Y219" s="237"/>
      <c r="Z219" s="237"/>
      <c r="AA219" s="237"/>
      <c r="AB219" s="238"/>
      <c r="AC219" s="236"/>
      <c r="AD219" s="238"/>
      <c r="AE219" s="236"/>
      <c r="AF219" s="239"/>
      <c r="AG219" s="236"/>
      <c r="AH219" s="237"/>
      <c r="AI219" s="240"/>
      <c r="AJ219" s="224">
        <f t="shared" si="28"/>
        <v>0</v>
      </c>
      <c r="AK219" s="225">
        <f t="shared" si="29"/>
        <v>0</v>
      </c>
      <c r="AL219" s="226">
        <f t="shared" si="30"/>
        <v>0</v>
      </c>
      <c r="AM219" s="227">
        <f t="shared" si="31"/>
        <v>0</v>
      </c>
      <c r="AN219" s="228">
        <f t="shared" si="32"/>
        <v>0</v>
      </c>
      <c r="AO219" s="206"/>
      <c r="AP219" s="207"/>
      <c r="AQ219" s="206"/>
    </row>
    <row r="220" spans="1:43" s="150" customFormat="1" ht="12.75" x14ac:dyDescent="0.2">
      <c r="A220" s="212"/>
      <c r="B220" s="213"/>
      <c r="C220" s="230"/>
      <c r="D220" s="214"/>
      <c r="E220" s="293"/>
      <c r="F220" s="219"/>
      <c r="G220" s="295"/>
      <c r="H220" s="243"/>
      <c r="I220" s="231"/>
      <c r="J220" s="241"/>
      <c r="K220" s="216" t="str">
        <f>IF(X220='2D_LOG'!BD210," ","Errors Not Updated")</f>
        <v xml:space="preserve"> </v>
      </c>
      <c r="L220" s="217"/>
      <c r="M220" s="296"/>
      <c r="N220" s="232"/>
      <c r="O220" s="299"/>
      <c r="P220" s="232"/>
      <c r="Q220" s="299"/>
      <c r="R220" s="235"/>
      <c r="S220" s="236"/>
      <c r="T220" s="296"/>
      <c r="U220" s="479"/>
      <c r="V220" s="168">
        <f t="shared" si="26"/>
        <v>0</v>
      </c>
      <c r="W220" s="169">
        <f t="shared" si="27"/>
        <v>0</v>
      </c>
      <c r="X220" s="221">
        <f>'2D_LOG'!BD210</f>
        <v>0</v>
      </c>
      <c r="Y220" s="237"/>
      <c r="Z220" s="237"/>
      <c r="AA220" s="237"/>
      <c r="AB220" s="238"/>
      <c r="AC220" s="236"/>
      <c r="AD220" s="238"/>
      <c r="AE220" s="236"/>
      <c r="AF220" s="239"/>
      <c r="AG220" s="236"/>
      <c r="AH220" s="237"/>
      <c r="AI220" s="240"/>
      <c r="AJ220" s="224">
        <f t="shared" si="28"/>
        <v>0</v>
      </c>
      <c r="AK220" s="225">
        <f t="shared" si="29"/>
        <v>0</v>
      </c>
      <c r="AL220" s="226">
        <f t="shared" si="30"/>
        <v>0</v>
      </c>
      <c r="AM220" s="227">
        <f t="shared" si="31"/>
        <v>0</v>
      </c>
      <c r="AN220" s="228">
        <f t="shared" si="32"/>
        <v>0</v>
      </c>
      <c r="AO220" s="206"/>
      <c r="AP220" s="207"/>
      <c r="AQ220" s="206"/>
    </row>
    <row r="221" spans="1:43" s="150" customFormat="1" ht="12.75" x14ac:dyDescent="0.2">
      <c r="A221" s="229"/>
      <c r="B221" s="213"/>
      <c r="C221" s="230"/>
      <c r="D221" s="214"/>
      <c r="E221" s="293"/>
      <c r="F221" s="219"/>
      <c r="G221" s="295"/>
      <c r="H221" s="243"/>
      <c r="I221" s="231"/>
      <c r="J221" s="241"/>
      <c r="K221" s="216" t="str">
        <f>IF(X221='2D_LOG'!BD211," ","Errors Not Updated")</f>
        <v xml:space="preserve"> </v>
      </c>
      <c r="L221" s="217"/>
      <c r="M221" s="296"/>
      <c r="N221" s="232"/>
      <c r="O221" s="299"/>
      <c r="P221" s="232"/>
      <c r="Q221" s="299"/>
      <c r="R221" s="235"/>
      <c r="S221" s="236"/>
      <c r="T221" s="296"/>
      <c r="U221" s="479"/>
      <c r="V221" s="168">
        <f t="shared" si="26"/>
        <v>0</v>
      </c>
      <c r="W221" s="169">
        <f t="shared" si="27"/>
        <v>0</v>
      </c>
      <c r="X221" s="221">
        <f>'2D_LOG'!BD211</f>
        <v>0</v>
      </c>
      <c r="Y221" s="237"/>
      <c r="Z221" s="237"/>
      <c r="AA221" s="237"/>
      <c r="AB221" s="238"/>
      <c r="AC221" s="236"/>
      <c r="AD221" s="238"/>
      <c r="AE221" s="236"/>
      <c r="AF221" s="239"/>
      <c r="AG221" s="236"/>
      <c r="AH221" s="237"/>
      <c r="AI221" s="240"/>
      <c r="AJ221" s="224">
        <f t="shared" si="28"/>
        <v>0</v>
      </c>
      <c r="AK221" s="225">
        <f t="shared" si="29"/>
        <v>0</v>
      </c>
      <c r="AL221" s="226">
        <f t="shared" si="30"/>
        <v>0</v>
      </c>
      <c r="AM221" s="227">
        <f t="shared" si="31"/>
        <v>0</v>
      </c>
      <c r="AN221" s="228">
        <f t="shared" si="32"/>
        <v>0</v>
      </c>
      <c r="AO221" s="206"/>
      <c r="AP221" s="207"/>
      <c r="AQ221" s="206"/>
    </row>
    <row r="222" spans="1:43" s="150" customFormat="1" ht="12.75" x14ac:dyDescent="0.2">
      <c r="A222" s="212"/>
      <c r="B222" s="213"/>
      <c r="C222" s="230"/>
      <c r="D222" s="214"/>
      <c r="E222" s="293"/>
      <c r="F222" s="219"/>
      <c r="G222" s="295"/>
      <c r="H222" s="243"/>
      <c r="I222" s="231"/>
      <c r="J222" s="241"/>
      <c r="K222" s="216" t="str">
        <f>IF(X222='2D_LOG'!BD212," ","Errors Not Updated")</f>
        <v xml:space="preserve"> </v>
      </c>
      <c r="L222" s="217"/>
      <c r="M222" s="296"/>
      <c r="N222" s="232"/>
      <c r="O222" s="299"/>
      <c r="P222" s="232"/>
      <c r="Q222" s="299"/>
      <c r="R222" s="235"/>
      <c r="S222" s="236"/>
      <c r="T222" s="296"/>
      <c r="U222" s="479"/>
      <c r="V222" s="168">
        <f t="shared" si="26"/>
        <v>0</v>
      </c>
      <c r="W222" s="169">
        <f t="shared" si="27"/>
        <v>0</v>
      </c>
      <c r="X222" s="221">
        <f>'2D_LOG'!BD212</f>
        <v>0</v>
      </c>
      <c r="Y222" s="237"/>
      <c r="Z222" s="237"/>
      <c r="AA222" s="237"/>
      <c r="AB222" s="238"/>
      <c r="AC222" s="236"/>
      <c r="AD222" s="238"/>
      <c r="AE222" s="236"/>
      <c r="AF222" s="239"/>
      <c r="AG222" s="236"/>
      <c r="AH222" s="237"/>
      <c r="AI222" s="240"/>
      <c r="AJ222" s="224">
        <f t="shared" si="28"/>
        <v>0</v>
      </c>
      <c r="AK222" s="225">
        <f t="shared" si="29"/>
        <v>0</v>
      </c>
      <c r="AL222" s="226">
        <f t="shared" si="30"/>
        <v>0</v>
      </c>
      <c r="AM222" s="227">
        <f t="shared" si="31"/>
        <v>0</v>
      </c>
      <c r="AN222" s="228">
        <f t="shared" si="32"/>
        <v>0</v>
      </c>
      <c r="AO222" s="206"/>
      <c r="AP222" s="207"/>
      <c r="AQ222" s="206"/>
    </row>
    <row r="223" spans="1:43" s="150" customFormat="1" ht="12.75" x14ac:dyDescent="0.2">
      <c r="A223" s="229"/>
      <c r="B223" s="213"/>
      <c r="C223" s="230"/>
      <c r="D223" s="214"/>
      <c r="E223" s="293"/>
      <c r="F223" s="219"/>
      <c r="G223" s="295"/>
      <c r="H223" s="243"/>
      <c r="I223" s="231"/>
      <c r="J223" s="241"/>
      <c r="K223" s="216" t="str">
        <f>IF(X223='2D_LOG'!BD213," ","Errors Not Updated")</f>
        <v xml:space="preserve"> </v>
      </c>
      <c r="L223" s="217"/>
      <c r="M223" s="296"/>
      <c r="N223" s="232"/>
      <c r="O223" s="299"/>
      <c r="P223" s="232"/>
      <c r="Q223" s="299"/>
      <c r="R223" s="235"/>
      <c r="S223" s="236"/>
      <c r="T223" s="296"/>
      <c r="U223" s="479"/>
      <c r="V223" s="168">
        <f t="shared" si="26"/>
        <v>0</v>
      </c>
      <c r="W223" s="169">
        <f t="shared" si="27"/>
        <v>0</v>
      </c>
      <c r="X223" s="221">
        <f>'2D_LOG'!BD213</f>
        <v>0</v>
      </c>
      <c r="Y223" s="237"/>
      <c r="Z223" s="237"/>
      <c r="AA223" s="237"/>
      <c r="AB223" s="238"/>
      <c r="AC223" s="236"/>
      <c r="AD223" s="238"/>
      <c r="AE223" s="236"/>
      <c r="AF223" s="239"/>
      <c r="AG223" s="236"/>
      <c r="AH223" s="237"/>
      <c r="AI223" s="240"/>
      <c r="AJ223" s="224">
        <f t="shared" si="28"/>
        <v>0</v>
      </c>
      <c r="AK223" s="225">
        <f t="shared" si="29"/>
        <v>0</v>
      </c>
      <c r="AL223" s="226">
        <f t="shared" si="30"/>
        <v>0</v>
      </c>
      <c r="AM223" s="227">
        <f t="shared" si="31"/>
        <v>0</v>
      </c>
      <c r="AN223" s="228">
        <f t="shared" si="32"/>
        <v>0</v>
      </c>
      <c r="AO223" s="206"/>
      <c r="AP223" s="207"/>
      <c r="AQ223" s="206"/>
    </row>
    <row r="224" spans="1:43" s="150" customFormat="1" ht="12.75" x14ac:dyDescent="0.2">
      <c r="A224" s="212"/>
      <c r="B224" s="213"/>
      <c r="C224" s="230"/>
      <c r="D224" s="214"/>
      <c r="E224" s="214"/>
      <c r="F224" s="219"/>
      <c r="G224" s="295"/>
      <c r="H224" s="243"/>
      <c r="I224" s="231"/>
      <c r="J224" s="241"/>
      <c r="K224" s="216" t="str">
        <f>IF(X224='2D_LOG'!BD214," ","Errors Not Updated")</f>
        <v xml:space="preserve"> </v>
      </c>
      <c r="L224" s="217"/>
      <c r="M224" s="296"/>
      <c r="N224" s="232"/>
      <c r="O224" s="299"/>
      <c r="P224" s="232"/>
      <c r="Q224" s="299"/>
      <c r="R224" s="235"/>
      <c r="S224" s="236"/>
      <c r="T224" s="296"/>
      <c r="U224" s="479"/>
      <c r="V224" s="168">
        <f t="shared" si="26"/>
        <v>0</v>
      </c>
      <c r="W224" s="169">
        <f t="shared" si="27"/>
        <v>0</v>
      </c>
      <c r="X224" s="221">
        <f>'2D_LOG'!BD214</f>
        <v>0</v>
      </c>
      <c r="Y224" s="237"/>
      <c r="Z224" s="237"/>
      <c r="AA224" s="237"/>
      <c r="AB224" s="238"/>
      <c r="AC224" s="236"/>
      <c r="AD224" s="238"/>
      <c r="AE224" s="236"/>
      <c r="AF224" s="239"/>
      <c r="AG224" s="236"/>
      <c r="AH224" s="237"/>
      <c r="AI224" s="240"/>
      <c r="AJ224" s="224">
        <f t="shared" si="28"/>
        <v>0</v>
      </c>
      <c r="AK224" s="225">
        <f t="shared" si="29"/>
        <v>0</v>
      </c>
      <c r="AL224" s="226">
        <f t="shared" si="30"/>
        <v>0</v>
      </c>
      <c r="AM224" s="227">
        <f t="shared" si="31"/>
        <v>0</v>
      </c>
      <c r="AN224" s="228">
        <f t="shared" si="32"/>
        <v>0</v>
      </c>
      <c r="AO224" s="206"/>
      <c r="AP224" s="207"/>
      <c r="AQ224" s="206"/>
    </row>
    <row r="225" spans="1:43" s="150" customFormat="1" ht="12.75" x14ac:dyDescent="0.2">
      <c r="A225" s="229"/>
      <c r="B225" s="213"/>
      <c r="C225" s="230"/>
      <c r="D225" s="214"/>
      <c r="E225" s="293"/>
      <c r="F225" s="219"/>
      <c r="G225" s="295"/>
      <c r="H225" s="243"/>
      <c r="I225" s="231"/>
      <c r="J225" s="241"/>
      <c r="K225" s="216" t="str">
        <f>IF(X225='2D_LOG'!BD215," ","Errors Not Updated")</f>
        <v xml:space="preserve"> </v>
      </c>
      <c r="L225" s="217"/>
      <c r="M225" s="296"/>
      <c r="N225" s="232"/>
      <c r="O225" s="299"/>
      <c r="P225" s="232"/>
      <c r="Q225" s="299"/>
      <c r="R225" s="235"/>
      <c r="S225" s="236"/>
      <c r="T225" s="296"/>
      <c r="U225" s="479"/>
      <c r="V225" s="168">
        <f t="shared" si="26"/>
        <v>0</v>
      </c>
      <c r="W225" s="169">
        <f t="shared" si="27"/>
        <v>0</v>
      </c>
      <c r="X225" s="221">
        <f>'2D_LOG'!BD215</f>
        <v>0</v>
      </c>
      <c r="Y225" s="237"/>
      <c r="Z225" s="237"/>
      <c r="AA225" s="237"/>
      <c r="AB225" s="238"/>
      <c r="AC225" s="236"/>
      <c r="AD225" s="238"/>
      <c r="AE225" s="236"/>
      <c r="AF225" s="239"/>
      <c r="AG225" s="236"/>
      <c r="AH225" s="237"/>
      <c r="AI225" s="240"/>
      <c r="AJ225" s="224">
        <f t="shared" si="28"/>
        <v>0</v>
      </c>
      <c r="AK225" s="225">
        <f t="shared" si="29"/>
        <v>0</v>
      </c>
      <c r="AL225" s="226">
        <f t="shared" si="30"/>
        <v>0</v>
      </c>
      <c r="AM225" s="227">
        <f t="shared" si="31"/>
        <v>0</v>
      </c>
      <c r="AN225" s="228">
        <f t="shared" si="32"/>
        <v>0</v>
      </c>
      <c r="AO225" s="206"/>
      <c r="AP225" s="207"/>
      <c r="AQ225" s="206"/>
    </row>
    <row r="226" spans="1:43" s="150" customFormat="1" ht="12.75" x14ac:dyDescent="0.2">
      <c r="A226" s="212"/>
      <c r="B226" s="213"/>
      <c r="C226" s="230"/>
      <c r="D226" s="214"/>
      <c r="E226" s="293"/>
      <c r="F226" s="219"/>
      <c r="G226" s="295"/>
      <c r="H226" s="243"/>
      <c r="I226" s="231"/>
      <c r="J226" s="241"/>
      <c r="K226" s="216" t="str">
        <f>IF(X226='2D_LOG'!BD216," ","Errors Not Updated")</f>
        <v xml:space="preserve"> </v>
      </c>
      <c r="L226" s="217"/>
      <c r="M226" s="296"/>
      <c r="N226" s="232"/>
      <c r="O226" s="299"/>
      <c r="P226" s="232"/>
      <c r="Q226" s="299"/>
      <c r="R226" s="235"/>
      <c r="S226" s="236"/>
      <c r="T226" s="296"/>
      <c r="U226" s="479"/>
      <c r="V226" s="168">
        <f t="shared" si="26"/>
        <v>0</v>
      </c>
      <c r="W226" s="169">
        <f t="shared" si="27"/>
        <v>0</v>
      </c>
      <c r="X226" s="221">
        <f>'2D_LOG'!BD216</f>
        <v>0</v>
      </c>
      <c r="Y226" s="237"/>
      <c r="Z226" s="237"/>
      <c r="AA226" s="237"/>
      <c r="AB226" s="238"/>
      <c r="AC226" s="236"/>
      <c r="AD226" s="238"/>
      <c r="AE226" s="236"/>
      <c r="AF226" s="239"/>
      <c r="AG226" s="236"/>
      <c r="AH226" s="237"/>
      <c r="AI226" s="240"/>
      <c r="AJ226" s="224">
        <f t="shared" si="28"/>
        <v>0</v>
      </c>
      <c r="AK226" s="225">
        <f t="shared" si="29"/>
        <v>0</v>
      </c>
      <c r="AL226" s="226">
        <f t="shared" si="30"/>
        <v>0</v>
      </c>
      <c r="AM226" s="227">
        <f t="shared" si="31"/>
        <v>0</v>
      </c>
      <c r="AN226" s="228">
        <f t="shared" si="32"/>
        <v>0</v>
      </c>
      <c r="AO226" s="206"/>
      <c r="AP226" s="207"/>
      <c r="AQ226" s="206"/>
    </row>
    <row r="227" spans="1:43" s="150" customFormat="1" ht="12.75" x14ac:dyDescent="0.2">
      <c r="A227" s="229"/>
      <c r="B227" s="213"/>
      <c r="C227" s="230"/>
      <c r="D227" s="214"/>
      <c r="E227" s="293"/>
      <c r="F227" s="219"/>
      <c r="G227" s="295"/>
      <c r="H227" s="243"/>
      <c r="I227" s="231"/>
      <c r="J227" s="241"/>
      <c r="K227" s="216" t="str">
        <f>IF(X227='2D_LOG'!BD217," ","Errors Not Updated")</f>
        <v xml:space="preserve"> </v>
      </c>
      <c r="L227" s="217"/>
      <c r="M227" s="296"/>
      <c r="N227" s="232"/>
      <c r="O227" s="299"/>
      <c r="P227" s="232"/>
      <c r="Q227" s="299"/>
      <c r="R227" s="235"/>
      <c r="S227" s="236"/>
      <c r="T227" s="296"/>
      <c r="U227" s="479"/>
      <c r="V227" s="168">
        <f t="shared" si="26"/>
        <v>0</v>
      </c>
      <c r="W227" s="169">
        <f t="shared" si="27"/>
        <v>0</v>
      </c>
      <c r="X227" s="221">
        <f>'2D_LOG'!BD217</f>
        <v>0</v>
      </c>
      <c r="Y227" s="237"/>
      <c r="Z227" s="237"/>
      <c r="AA227" s="237"/>
      <c r="AB227" s="238"/>
      <c r="AC227" s="236"/>
      <c r="AD227" s="238"/>
      <c r="AE227" s="236"/>
      <c r="AF227" s="239"/>
      <c r="AG227" s="236"/>
      <c r="AH227" s="237"/>
      <c r="AI227" s="240"/>
      <c r="AJ227" s="224">
        <f t="shared" si="28"/>
        <v>0</v>
      </c>
      <c r="AK227" s="225">
        <f t="shared" si="29"/>
        <v>0</v>
      </c>
      <c r="AL227" s="226">
        <f t="shared" si="30"/>
        <v>0</v>
      </c>
      <c r="AM227" s="227">
        <f t="shared" si="31"/>
        <v>0</v>
      </c>
      <c r="AN227" s="228">
        <f t="shared" si="32"/>
        <v>0</v>
      </c>
      <c r="AO227" s="206"/>
      <c r="AP227" s="207"/>
      <c r="AQ227" s="206"/>
    </row>
    <row r="228" spans="1:43" s="150" customFormat="1" ht="12.75" x14ac:dyDescent="0.2">
      <c r="A228" s="212"/>
      <c r="B228" s="213"/>
      <c r="C228" s="230"/>
      <c r="D228" s="214"/>
      <c r="E228" s="293"/>
      <c r="F228" s="219"/>
      <c r="G228" s="295"/>
      <c r="H228" s="243"/>
      <c r="I228" s="231"/>
      <c r="J228" s="241"/>
      <c r="K228" s="216" t="str">
        <f>IF(X228='2D_LOG'!BD218," ","Errors Not Updated")</f>
        <v xml:space="preserve"> </v>
      </c>
      <c r="L228" s="217"/>
      <c r="M228" s="296"/>
      <c r="N228" s="232"/>
      <c r="O228" s="299"/>
      <c r="P228" s="232"/>
      <c r="Q228" s="299"/>
      <c r="R228" s="235"/>
      <c r="S228" s="236"/>
      <c r="T228" s="296"/>
      <c r="U228" s="479"/>
      <c r="V228" s="168">
        <f t="shared" si="26"/>
        <v>0</v>
      </c>
      <c r="W228" s="169">
        <f t="shared" si="27"/>
        <v>0</v>
      </c>
      <c r="X228" s="221">
        <f>'2D_LOG'!BD218</f>
        <v>0</v>
      </c>
      <c r="Y228" s="237"/>
      <c r="Z228" s="237"/>
      <c r="AA228" s="237"/>
      <c r="AB228" s="238"/>
      <c r="AC228" s="236"/>
      <c r="AD228" s="238"/>
      <c r="AE228" s="236"/>
      <c r="AF228" s="239"/>
      <c r="AG228" s="236"/>
      <c r="AH228" s="237"/>
      <c r="AI228" s="240"/>
      <c r="AJ228" s="224">
        <f t="shared" si="28"/>
        <v>0</v>
      </c>
      <c r="AK228" s="225">
        <f t="shared" si="29"/>
        <v>0</v>
      </c>
      <c r="AL228" s="226">
        <f t="shared" si="30"/>
        <v>0</v>
      </c>
      <c r="AM228" s="227">
        <f t="shared" si="31"/>
        <v>0</v>
      </c>
      <c r="AN228" s="228">
        <f t="shared" si="32"/>
        <v>0</v>
      </c>
      <c r="AO228" s="206"/>
      <c r="AP228" s="207"/>
      <c r="AQ228" s="206"/>
    </row>
    <row r="229" spans="1:43" s="150" customFormat="1" ht="12.75" x14ac:dyDescent="0.2">
      <c r="A229" s="229"/>
      <c r="B229" s="213"/>
      <c r="C229" s="230"/>
      <c r="D229" s="214"/>
      <c r="E229" s="293"/>
      <c r="F229" s="219"/>
      <c r="G229" s="295"/>
      <c r="H229" s="243"/>
      <c r="I229" s="231"/>
      <c r="J229" s="241"/>
      <c r="K229" s="216" t="str">
        <f>IF(X229='2D_LOG'!BD219," ","Errors Not Updated")</f>
        <v xml:space="preserve"> </v>
      </c>
      <c r="L229" s="217"/>
      <c r="M229" s="296"/>
      <c r="N229" s="232"/>
      <c r="O229" s="299"/>
      <c r="P229" s="232"/>
      <c r="Q229" s="299"/>
      <c r="R229" s="235"/>
      <c r="S229" s="236"/>
      <c r="T229" s="296"/>
      <c r="U229" s="479"/>
      <c r="V229" s="168">
        <f t="shared" si="26"/>
        <v>0</v>
      </c>
      <c r="W229" s="169">
        <f t="shared" si="27"/>
        <v>0</v>
      </c>
      <c r="X229" s="221">
        <f>'2D_LOG'!BD219</f>
        <v>0</v>
      </c>
      <c r="Y229" s="237"/>
      <c r="Z229" s="237"/>
      <c r="AA229" s="237"/>
      <c r="AB229" s="238"/>
      <c r="AC229" s="236"/>
      <c r="AD229" s="238"/>
      <c r="AE229" s="236"/>
      <c r="AF229" s="239"/>
      <c r="AG229" s="236"/>
      <c r="AH229" s="237"/>
      <c r="AI229" s="240"/>
      <c r="AJ229" s="224">
        <f t="shared" si="28"/>
        <v>0</v>
      </c>
      <c r="AK229" s="225">
        <f t="shared" si="29"/>
        <v>0</v>
      </c>
      <c r="AL229" s="226">
        <f t="shared" si="30"/>
        <v>0</v>
      </c>
      <c r="AM229" s="227">
        <f t="shared" si="31"/>
        <v>0</v>
      </c>
      <c r="AN229" s="228">
        <f t="shared" si="32"/>
        <v>0</v>
      </c>
      <c r="AO229" s="206"/>
      <c r="AP229" s="207"/>
      <c r="AQ229" s="206"/>
    </row>
    <row r="230" spans="1:43" s="150" customFormat="1" ht="15" customHeight="1" x14ac:dyDescent="0.2">
      <c r="A230" s="212"/>
      <c r="B230" s="213"/>
      <c r="C230" s="230"/>
      <c r="D230" s="214"/>
      <c r="E230" s="293"/>
      <c r="F230" s="219"/>
      <c r="G230" s="295"/>
      <c r="H230" s="243"/>
      <c r="I230" s="231"/>
      <c r="J230" s="241"/>
      <c r="K230" s="216" t="str">
        <f>IF(X230='2D_LOG'!BD220," ","Errors Not Updated")</f>
        <v xml:space="preserve"> </v>
      </c>
      <c r="L230" s="217"/>
      <c r="M230" s="296"/>
      <c r="N230" s="232"/>
      <c r="O230" s="299"/>
      <c r="P230" s="232"/>
      <c r="Q230" s="299"/>
      <c r="R230" s="235"/>
      <c r="S230" s="236"/>
      <c r="T230" s="296"/>
      <c r="U230" s="479"/>
      <c r="V230" s="168">
        <f t="shared" si="26"/>
        <v>0</v>
      </c>
      <c r="W230" s="169">
        <f t="shared" si="27"/>
        <v>0</v>
      </c>
      <c r="X230" s="221">
        <f>'2D_LOG'!BD220</f>
        <v>0</v>
      </c>
      <c r="Y230" s="247"/>
      <c r="Z230" s="237"/>
      <c r="AA230" s="237"/>
      <c r="AB230" s="238"/>
      <c r="AC230" s="236"/>
      <c r="AD230" s="238"/>
      <c r="AE230" s="236"/>
      <c r="AF230" s="239"/>
      <c r="AG230" s="236"/>
      <c r="AH230" s="237"/>
      <c r="AI230" s="240"/>
      <c r="AJ230" s="224">
        <f t="shared" si="28"/>
        <v>0</v>
      </c>
      <c r="AK230" s="225">
        <f t="shared" si="29"/>
        <v>0</v>
      </c>
      <c r="AL230" s="226">
        <f t="shared" si="30"/>
        <v>0</v>
      </c>
      <c r="AM230" s="227">
        <f t="shared" si="31"/>
        <v>0</v>
      </c>
      <c r="AN230" s="228">
        <f t="shared" si="32"/>
        <v>0</v>
      </c>
      <c r="AO230" s="206"/>
      <c r="AP230" s="207"/>
      <c r="AQ230" s="206"/>
    </row>
    <row r="231" spans="1:43" s="150" customFormat="1" ht="12.75" x14ac:dyDescent="0.2">
      <c r="A231" s="229"/>
      <c r="B231" s="213"/>
      <c r="C231" s="230"/>
      <c r="D231" s="214"/>
      <c r="E231" s="293"/>
      <c r="F231" s="219"/>
      <c r="G231" s="295"/>
      <c r="H231" s="243"/>
      <c r="I231" s="231"/>
      <c r="J231" s="241"/>
      <c r="K231" s="216" t="str">
        <f>IF(X231='2D_LOG'!BD221," ","Errors Not Updated")</f>
        <v xml:space="preserve"> </v>
      </c>
      <c r="L231" s="217"/>
      <c r="M231" s="296"/>
      <c r="N231" s="232"/>
      <c r="O231" s="299"/>
      <c r="P231" s="232"/>
      <c r="Q231" s="299"/>
      <c r="R231" s="235"/>
      <c r="S231" s="236"/>
      <c r="T231" s="296"/>
      <c r="U231" s="479"/>
      <c r="V231" s="168">
        <f t="shared" si="26"/>
        <v>0</v>
      </c>
      <c r="W231" s="169">
        <f t="shared" si="27"/>
        <v>0</v>
      </c>
      <c r="X231" s="221">
        <f>'2D_LOG'!BD221</f>
        <v>0</v>
      </c>
      <c r="Y231" s="237"/>
      <c r="Z231" s="237"/>
      <c r="AA231" s="237"/>
      <c r="AB231" s="238"/>
      <c r="AC231" s="236"/>
      <c r="AD231" s="238"/>
      <c r="AE231" s="236"/>
      <c r="AF231" s="239"/>
      <c r="AG231" s="236"/>
      <c r="AH231" s="237"/>
      <c r="AI231" s="240"/>
      <c r="AJ231" s="224">
        <f t="shared" si="28"/>
        <v>0</v>
      </c>
      <c r="AK231" s="225">
        <f t="shared" si="29"/>
        <v>0</v>
      </c>
      <c r="AL231" s="226">
        <f t="shared" si="30"/>
        <v>0</v>
      </c>
      <c r="AM231" s="227">
        <f t="shared" si="31"/>
        <v>0</v>
      </c>
      <c r="AN231" s="228">
        <f t="shared" si="32"/>
        <v>0</v>
      </c>
      <c r="AO231" s="206"/>
      <c r="AP231" s="207"/>
      <c r="AQ231" s="206"/>
    </row>
    <row r="232" spans="1:43" s="150" customFormat="1" ht="12.75" x14ac:dyDescent="0.2">
      <c r="A232" s="212"/>
      <c r="B232" s="213"/>
      <c r="C232" s="230"/>
      <c r="D232" s="214"/>
      <c r="E232" s="293"/>
      <c r="F232" s="219"/>
      <c r="G232" s="295"/>
      <c r="H232" s="243"/>
      <c r="I232" s="231"/>
      <c r="J232" s="241"/>
      <c r="K232" s="216" t="str">
        <f>IF(X232='2D_LOG'!BD222," ","Errors Not Updated")</f>
        <v xml:space="preserve"> </v>
      </c>
      <c r="L232" s="217"/>
      <c r="M232" s="296"/>
      <c r="N232" s="232"/>
      <c r="O232" s="299"/>
      <c r="P232" s="232"/>
      <c r="Q232" s="299"/>
      <c r="R232" s="235"/>
      <c r="S232" s="236"/>
      <c r="T232" s="296"/>
      <c r="U232" s="479"/>
      <c r="V232" s="168">
        <f t="shared" si="26"/>
        <v>0</v>
      </c>
      <c r="W232" s="169">
        <f t="shared" si="27"/>
        <v>0</v>
      </c>
      <c r="X232" s="221">
        <f>'2D_LOG'!BD222</f>
        <v>0</v>
      </c>
      <c r="Y232" s="237"/>
      <c r="Z232" s="237"/>
      <c r="AA232" s="237"/>
      <c r="AB232" s="238"/>
      <c r="AC232" s="236"/>
      <c r="AD232" s="238"/>
      <c r="AE232" s="236"/>
      <c r="AF232" s="239"/>
      <c r="AG232" s="236"/>
      <c r="AH232" s="237"/>
      <c r="AI232" s="240"/>
      <c r="AJ232" s="224">
        <f t="shared" si="28"/>
        <v>0</v>
      </c>
      <c r="AK232" s="225">
        <f t="shared" si="29"/>
        <v>0</v>
      </c>
      <c r="AL232" s="226">
        <f t="shared" si="30"/>
        <v>0</v>
      </c>
      <c r="AM232" s="227">
        <f t="shared" si="31"/>
        <v>0</v>
      </c>
      <c r="AN232" s="228">
        <f t="shared" si="32"/>
        <v>0</v>
      </c>
      <c r="AO232" s="206"/>
      <c r="AP232" s="207"/>
      <c r="AQ232" s="206"/>
    </row>
    <row r="233" spans="1:43" s="150" customFormat="1" ht="12.75" x14ac:dyDescent="0.2">
      <c r="A233" s="229"/>
      <c r="B233" s="213"/>
      <c r="C233" s="230"/>
      <c r="D233" s="214"/>
      <c r="E233" s="293"/>
      <c r="F233" s="219"/>
      <c r="G233" s="295"/>
      <c r="H233" s="243"/>
      <c r="I233" s="231"/>
      <c r="J233" s="241"/>
      <c r="K233" s="216" t="str">
        <f>IF(X233='2D_LOG'!BD223," ","Errors Not Updated")</f>
        <v xml:space="preserve"> </v>
      </c>
      <c r="L233" s="217"/>
      <c r="M233" s="296"/>
      <c r="N233" s="232"/>
      <c r="O233" s="299"/>
      <c r="P233" s="232"/>
      <c r="Q233" s="299"/>
      <c r="R233" s="235"/>
      <c r="S233" s="236"/>
      <c r="T233" s="296"/>
      <c r="U233" s="479"/>
      <c r="V233" s="168">
        <f t="shared" si="26"/>
        <v>0</v>
      </c>
      <c r="W233" s="169">
        <f t="shared" si="27"/>
        <v>0</v>
      </c>
      <c r="X233" s="221">
        <f>'2D_LOG'!BD223</f>
        <v>0</v>
      </c>
      <c r="Y233" s="237"/>
      <c r="Z233" s="237"/>
      <c r="AA233" s="237"/>
      <c r="AB233" s="238"/>
      <c r="AC233" s="236"/>
      <c r="AD233" s="238"/>
      <c r="AE233" s="236"/>
      <c r="AF233" s="239"/>
      <c r="AG233" s="236"/>
      <c r="AH233" s="237"/>
      <c r="AI233" s="240"/>
      <c r="AJ233" s="224">
        <f t="shared" si="28"/>
        <v>0</v>
      </c>
      <c r="AK233" s="225">
        <f t="shared" si="29"/>
        <v>0</v>
      </c>
      <c r="AL233" s="226">
        <f t="shared" si="30"/>
        <v>0</v>
      </c>
      <c r="AM233" s="227">
        <f t="shared" si="31"/>
        <v>0</v>
      </c>
      <c r="AN233" s="228">
        <f t="shared" si="32"/>
        <v>0</v>
      </c>
      <c r="AO233" s="206"/>
      <c r="AP233" s="207"/>
      <c r="AQ233" s="206"/>
    </row>
    <row r="234" spans="1:43" s="150" customFormat="1" ht="12.75" x14ac:dyDescent="0.2">
      <c r="A234" s="212"/>
      <c r="B234" s="213"/>
      <c r="C234" s="230"/>
      <c r="D234" s="214"/>
      <c r="E234" s="293"/>
      <c r="F234" s="219"/>
      <c r="G234" s="295"/>
      <c r="H234" s="243"/>
      <c r="I234" s="231"/>
      <c r="J234" s="241"/>
      <c r="K234" s="216" t="str">
        <f>IF(X234='2D_LOG'!BD224," ","Errors Not Updated")</f>
        <v xml:space="preserve"> </v>
      </c>
      <c r="L234" s="217"/>
      <c r="M234" s="296"/>
      <c r="N234" s="232"/>
      <c r="O234" s="299"/>
      <c r="P234" s="232"/>
      <c r="Q234" s="299"/>
      <c r="R234" s="235"/>
      <c r="S234" s="236"/>
      <c r="T234" s="296"/>
      <c r="U234" s="479"/>
      <c r="V234" s="168">
        <f t="shared" si="26"/>
        <v>0</v>
      </c>
      <c r="W234" s="169">
        <f t="shared" si="27"/>
        <v>0</v>
      </c>
      <c r="X234" s="221">
        <f>'2D_LOG'!BD224</f>
        <v>0</v>
      </c>
      <c r="Y234" s="237"/>
      <c r="Z234" s="237"/>
      <c r="AA234" s="237"/>
      <c r="AB234" s="238"/>
      <c r="AC234" s="236"/>
      <c r="AD234" s="238"/>
      <c r="AE234" s="236"/>
      <c r="AF234" s="239"/>
      <c r="AG234" s="236"/>
      <c r="AH234" s="237"/>
      <c r="AI234" s="240"/>
      <c r="AJ234" s="224">
        <f t="shared" si="28"/>
        <v>0</v>
      </c>
      <c r="AK234" s="225">
        <f t="shared" si="29"/>
        <v>0</v>
      </c>
      <c r="AL234" s="226">
        <f t="shared" si="30"/>
        <v>0</v>
      </c>
      <c r="AM234" s="227">
        <f t="shared" si="31"/>
        <v>0</v>
      </c>
      <c r="AN234" s="228">
        <f t="shared" si="32"/>
        <v>0</v>
      </c>
      <c r="AO234" s="206"/>
      <c r="AP234" s="207"/>
      <c r="AQ234" s="206"/>
    </row>
    <row r="235" spans="1:43" s="150" customFormat="1" ht="12.75" x14ac:dyDescent="0.2">
      <c r="A235" s="229"/>
      <c r="B235" s="213"/>
      <c r="C235" s="230"/>
      <c r="D235" s="214"/>
      <c r="E235" s="293"/>
      <c r="F235" s="219"/>
      <c r="G235" s="295"/>
      <c r="H235" s="243"/>
      <c r="I235" s="231"/>
      <c r="J235" s="241"/>
      <c r="K235" s="216" t="str">
        <f>IF(X235='2D_LOG'!BD225," ","Errors Not Updated")</f>
        <v xml:space="preserve"> </v>
      </c>
      <c r="L235" s="217"/>
      <c r="M235" s="296"/>
      <c r="N235" s="232"/>
      <c r="O235" s="299"/>
      <c r="P235" s="232"/>
      <c r="Q235" s="299"/>
      <c r="R235" s="235"/>
      <c r="S235" s="236"/>
      <c r="T235" s="296"/>
      <c r="U235" s="479"/>
      <c r="V235" s="168">
        <f t="shared" si="26"/>
        <v>0</v>
      </c>
      <c r="W235" s="169">
        <f t="shared" si="27"/>
        <v>0</v>
      </c>
      <c r="X235" s="221">
        <f>'2D_LOG'!BD225</f>
        <v>0</v>
      </c>
      <c r="Y235" s="237"/>
      <c r="Z235" s="237"/>
      <c r="AA235" s="237"/>
      <c r="AB235" s="238"/>
      <c r="AC235" s="236"/>
      <c r="AD235" s="238"/>
      <c r="AE235" s="236"/>
      <c r="AF235" s="239"/>
      <c r="AG235" s="236"/>
      <c r="AH235" s="237"/>
      <c r="AI235" s="240"/>
      <c r="AJ235" s="224">
        <f t="shared" si="28"/>
        <v>0</v>
      </c>
      <c r="AK235" s="225">
        <f t="shared" si="29"/>
        <v>0</v>
      </c>
      <c r="AL235" s="226">
        <f t="shared" si="30"/>
        <v>0</v>
      </c>
      <c r="AM235" s="227">
        <f t="shared" si="31"/>
        <v>0</v>
      </c>
      <c r="AN235" s="228">
        <f t="shared" si="32"/>
        <v>0</v>
      </c>
      <c r="AO235" s="206"/>
      <c r="AP235" s="207"/>
      <c r="AQ235" s="206"/>
    </row>
    <row r="236" spans="1:43" s="150" customFormat="1" ht="12.75" x14ac:dyDescent="0.2">
      <c r="A236" s="212"/>
      <c r="B236" s="213"/>
      <c r="C236" s="230"/>
      <c r="D236" s="214"/>
      <c r="E236" s="293"/>
      <c r="F236" s="219"/>
      <c r="G236" s="295"/>
      <c r="H236" s="243"/>
      <c r="I236" s="231"/>
      <c r="J236" s="241"/>
      <c r="K236" s="216" t="str">
        <f>IF(X236='2D_LOG'!BD226," ","Errors Not Updated")</f>
        <v xml:space="preserve"> </v>
      </c>
      <c r="L236" s="217"/>
      <c r="M236" s="296"/>
      <c r="N236" s="232"/>
      <c r="O236" s="299"/>
      <c r="P236" s="232"/>
      <c r="Q236" s="299"/>
      <c r="R236" s="235"/>
      <c r="S236" s="236"/>
      <c r="T236" s="296"/>
      <c r="U236" s="479"/>
      <c r="V236" s="168">
        <f t="shared" si="26"/>
        <v>0</v>
      </c>
      <c r="W236" s="169">
        <f t="shared" si="27"/>
        <v>0</v>
      </c>
      <c r="X236" s="221">
        <f>'2D_LOG'!BD226</f>
        <v>0</v>
      </c>
      <c r="Y236" s="237"/>
      <c r="Z236" s="237"/>
      <c r="AA236" s="237"/>
      <c r="AB236" s="238"/>
      <c r="AC236" s="236"/>
      <c r="AD236" s="238"/>
      <c r="AE236" s="236"/>
      <c r="AF236" s="239"/>
      <c r="AG236" s="236"/>
      <c r="AH236" s="237"/>
      <c r="AI236" s="240"/>
      <c r="AJ236" s="224">
        <f t="shared" si="28"/>
        <v>0</v>
      </c>
      <c r="AK236" s="225">
        <f t="shared" si="29"/>
        <v>0</v>
      </c>
      <c r="AL236" s="226">
        <f t="shared" si="30"/>
        <v>0</v>
      </c>
      <c r="AM236" s="227">
        <f t="shared" si="31"/>
        <v>0</v>
      </c>
      <c r="AN236" s="228">
        <f t="shared" si="32"/>
        <v>0</v>
      </c>
      <c r="AO236" s="206"/>
      <c r="AP236" s="207"/>
      <c r="AQ236" s="206"/>
    </row>
    <row r="237" spans="1:43" s="150" customFormat="1" ht="12.75" x14ac:dyDescent="0.2">
      <c r="A237" s="229"/>
      <c r="B237" s="213"/>
      <c r="C237" s="230"/>
      <c r="D237" s="214"/>
      <c r="E237" s="293"/>
      <c r="F237" s="219"/>
      <c r="G237" s="295"/>
      <c r="H237" s="243"/>
      <c r="I237" s="231"/>
      <c r="J237" s="241"/>
      <c r="K237" s="216" t="str">
        <f>IF(X237='2D_LOG'!BD227," ","Errors Not Updated")</f>
        <v xml:space="preserve"> </v>
      </c>
      <c r="L237" s="217"/>
      <c r="M237" s="296"/>
      <c r="N237" s="232"/>
      <c r="O237" s="299"/>
      <c r="P237" s="232"/>
      <c r="Q237" s="299"/>
      <c r="R237" s="235"/>
      <c r="S237" s="236"/>
      <c r="T237" s="296"/>
      <c r="U237" s="479"/>
      <c r="V237" s="168">
        <f t="shared" si="26"/>
        <v>0</v>
      </c>
      <c r="W237" s="169">
        <f t="shared" si="27"/>
        <v>0</v>
      </c>
      <c r="X237" s="221">
        <f>'2D_LOG'!BD227</f>
        <v>0</v>
      </c>
      <c r="Y237" s="237"/>
      <c r="Z237" s="237"/>
      <c r="AA237" s="237"/>
      <c r="AB237" s="238"/>
      <c r="AC237" s="236"/>
      <c r="AD237" s="238"/>
      <c r="AE237" s="236"/>
      <c r="AF237" s="239"/>
      <c r="AG237" s="236"/>
      <c r="AH237" s="237"/>
      <c r="AI237" s="240"/>
      <c r="AJ237" s="224">
        <f t="shared" si="28"/>
        <v>0</v>
      </c>
      <c r="AK237" s="225">
        <f t="shared" si="29"/>
        <v>0</v>
      </c>
      <c r="AL237" s="226">
        <f t="shared" si="30"/>
        <v>0</v>
      </c>
      <c r="AM237" s="227">
        <f t="shared" si="31"/>
        <v>0</v>
      </c>
      <c r="AN237" s="228">
        <f t="shared" si="32"/>
        <v>0</v>
      </c>
      <c r="AO237" s="206"/>
      <c r="AP237" s="207"/>
      <c r="AQ237" s="206"/>
    </row>
    <row r="238" spans="1:43" s="150" customFormat="1" ht="12.75" x14ac:dyDescent="0.2">
      <c r="A238" s="212"/>
      <c r="B238" s="213"/>
      <c r="C238" s="230"/>
      <c r="D238" s="214"/>
      <c r="E238" s="293"/>
      <c r="F238" s="219"/>
      <c r="G238" s="295"/>
      <c r="H238" s="243"/>
      <c r="I238" s="231"/>
      <c r="J238" s="241"/>
      <c r="K238" s="216" t="str">
        <f>IF(X238='2D_LOG'!BD228," ","Errors Not Updated")</f>
        <v xml:space="preserve"> </v>
      </c>
      <c r="L238" s="217"/>
      <c r="M238" s="296"/>
      <c r="N238" s="232"/>
      <c r="O238" s="299"/>
      <c r="P238" s="232"/>
      <c r="Q238" s="299"/>
      <c r="R238" s="235"/>
      <c r="S238" s="236"/>
      <c r="T238" s="296"/>
      <c r="U238" s="479"/>
      <c r="V238" s="168">
        <f t="shared" si="26"/>
        <v>0</v>
      </c>
      <c r="W238" s="169">
        <f t="shared" si="27"/>
        <v>0</v>
      </c>
      <c r="X238" s="221">
        <f>'2D_LOG'!BD228</f>
        <v>0</v>
      </c>
      <c r="Y238" s="237"/>
      <c r="Z238" s="237"/>
      <c r="AA238" s="237"/>
      <c r="AB238" s="238"/>
      <c r="AC238" s="236"/>
      <c r="AD238" s="238"/>
      <c r="AE238" s="236"/>
      <c r="AF238" s="239"/>
      <c r="AG238" s="236"/>
      <c r="AH238" s="237"/>
      <c r="AI238" s="240"/>
      <c r="AJ238" s="224">
        <f t="shared" si="28"/>
        <v>0</v>
      </c>
      <c r="AK238" s="225">
        <f t="shared" si="29"/>
        <v>0</v>
      </c>
      <c r="AL238" s="226">
        <f t="shared" si="30"/>
        <v>0</v>
      </c>
      <c r="AM238" s="227">
        <f t="shared" si="31"/>
        <v>0</v>
      </c>
      <c r="AN238" s="228">
        <f t="shared" si="32"/>
        <v>0</v>
      </c>
      <c r="AO238" s="206"/>
      <c r="AP238" s="207"/>
      <c r="AQ238" s="206"/>
    </row>
    <row r="239" spans="1:43" s="150" customFormat="1" ht="12.75" x14ac:dyDescent="0.2">
      <c r="A239" s="229"/>
      <c r="B239" s="213"/>
      <c r="C239" s="230"/>
      <c r="D239" s="214"/>
      <c r="E239" s="293"/>
      <c r="F239" s="219"/>
      <c r="G239" s="295"/>
      <c r="H239" s="243"/>
      <c r="I239" s="231"/>
      <c r="J239" s="241"/>
      <c r="K239" s="216" t="str">
        <f>IF(X239='2D_LOG'!BD229," ","Errors Not Updated")</f>
        <v xml:space="preserve"> </v>
      </c>
      <c r="L239" s="217"/>
      <c r="M239" s="296"/>
      <c r="N239" s="232"/>
      <c r="O239" s="299"/>
      <c r="P239" s="232"/>
      <c r="Q239" s="299"/>
      <c r="R239" s="235"/>
      <c r="S239" s="236"/>
      <c r="T239" s="296"/>
      <c r="U239" s="479"/>
      <c r="V239" s="168">
        <f t="shared" si="26"/>
        <v>0</v>
      </c>
      <c r="W239" s="169">
        <f t="shared" si="27"/>
        <v>0</v>
      </c>
      <c r="X239" s="221">
        <f>'2D_LOG'!BD229</f>
        <v>0</v>
      </c>
      <c r="Y239" s="237"/>
      <c r="Z239" s="237"/>
      <c r="AA239" s="237"/>
      <c r="AB239" s="238"/>
      <c r="AC239" s="236"/>
      <c r="AD239" s="238"/>
      <c r="AE239" s="236"/>
      <c r="AF239" s="239"/>
      <c r="AG239" s="236"/>
      <c r="AH239" s="237"/>
      <c r="AI239" s="240"/>
      <c r="AJ239" s="224">
        <f t="shared" si="28"/>
        <v>0</v>
      </c>
      <c r="AK239" s="225">
        <f t="shared" si="29"/>
        <v>0</v>
      </c>
      <c r="AL239" s="226">
        <f t="shared" si="30"/>
        <v>0</v>
      </c>
      <c r="AM239" s="227">
        <f t="shared" si="31"/>
        <v>0</v>
      </c>
      <c r="AN239" s="228">
        <f t="shared" si="32"/>
        <v>0</v>
      </c>
      <c r="AO239" s="206"/>
      <c r="AP239" s="207"/>
      <c r="AQ239" s="206"/>
    </row>
    <row r="240" spans="1:43" s="150" customFormat="1" ht="12.75" x14ac:dyDescent="0.2">
      <c r="A240" s="212"/>
      <c r="B240" s="213"/>
      <c r="C240" s="230"/>
      <c r="D240" s="214"/>
      <c r="E240" s="293"/>
      <c r="F240" s="219"/>
      <c r="G240" s="295"/>
      <c r="H240" s="243"/>
      <c r="I240" s="231"/>
      <c r="J240" s="241"/>
      <c r="K240" s="216" t="str">
        <f>IF(X240='2D_LOG'!BD230," ","Errors Not Updated")</f>
        <v xml:space="preserve"> </v>
      </c>
      <c r="L240" s="217"/>
      <c r="M240" s="296"/>
      <c r="N240" s="232"/>
      <c r="O240" s="299"/>
      <c r="P240" s="232"/>
      <c r="Q240" s="299"/>
      <c r="R240" s="235"/>
      <c r="S240" s="236"/>
      <c r="T240" s="296"/>
      <c r="U240" s="479"/>
      <c r="V240" s="168">
        <f t="shared" si="26"/>
        <v>0</v>
      </c>
      <c r="W240" s="169">
        <f t="shared" si="27"/>
        <v>0</v>
      </c>
      <c r="X240" s="221">
        <f>'2D_LOG'!BD230</f>
        <v>0</v>
      </c>
      <c r="Y240" s="237"/>
      <c r="Z240" s="237"/>
      <c r="AA240" s="237"/>
      <c r="AB240" s="238"/>
      <c r="AC240" s="236"/>
      <c r="AD240" s="238"/>
      <c r="AE240" s="236"/>
      <c r="AF240" s="239"/>
      <c r="AG240" s="236"/>
      <c r="AH240" s="237"/>
      <c r="AI240" s="240"/>
      <c r="AJ240" s="224">
        <f t="shared" si="28"/>
        <v>0</v>
      </c>
      <c r="AK240" s="225">
        <f t="shared" si="29"/>
        <v>0</v>
      </c>
      <c r="AL240" s="226">
        <f t="shared" si="30"/>
        <v>0</v>
      </c>
      <c r="AM240" s="227">
        <f t="shared" si="31"/>
        <v>0</v>
      </c>
      <c r="AN240" s="228">
        <f t="shared" si="32"/>
        <v>0</v>
      </c>
      <c r="AO240" s="206"/>
      <c r="AP240" s="207"/>
      <c r="AQ240" s="206"/>
    </row>
    <row r="241" spans="1:43" s="150" customFormat="1" ht="12.75" x14ac:dyDescent="0.2">
      <c r="A241" s="229"/>
      <c r="B241" s="213"/>
      <c r="C241" s="230"/>
      <c r="D241" s="214"/>
      <c r="E241" s="293"/>
      <c r="F241" s="219"/>
      <c r="G241" s="295"/>
      <c r="H241" s="243"/>
      <c r="I241" s="231"/>
      <c r="J241" s="241"/>
      <c r="K241" s="216" t="str">
        <f>IF(X241='2D_LOG'!BD231," ","Errors Not Updated")</f>
        <v xml:space="preserve"> </v>
      </c>
      <c r="L241" s="217"/>
      <c r="M241" s="296"/>
      <c r="N241" s="232"/>
      <c r="O241" s="234"/>
      <c r="P241" s="232"/>
      <c r="Q241" s="234"/>
      <c r="R241" s="235"/>
      <c r="S241" s="236"/>
      <c r="T241" s="219"/>
      <c r="U241" s="244"/>
      <c r="V241" s="168">
        <f t="shared" si="26"/>
        <v>0</v>
      </c>
      <c r="W241" s="169">
        <f t="shared" si="27"/>
        <v>0</v>
      </c>
      <c r="X241" s="221">
        <f>'2D_LOG'!BD231</f>
        <v>0</v>
      </c>
      <c r="Y241" s="237"/>
      <c r="Z241" s="237"/>
      <c r="AA241" s="237"/>
      <c r="AB241" s="238"/>
      <c r="AC241" s="236"/>
      <c r="AD241" s="238"/>
      <c r="AE241" s="236"/>
      <c r="AF241" s="239"/>
      <c r="AG241" s="236"/>
      <c r="AH241" s="237"/>
      <c r="AI241" s="240"/>
      <c r="AJ241" s="224">
        <f t="shared" si="28"/>
        <v>0</v>
      </c>
      <c r="AK241" s="225">
        <f t="shared" si="29"/>
        <v>0</v>
      </c>
      <c r="AL241" s="226">
        <f t="shared" si="30"/>
        <v>0</v>
      </c>
      <c r="AM241" s="227">
        <f t="shared" si="31"/>
        <v>0</v>
      </c>
      <c r="AN241" s="228">
        <f t="shared" si="32"/>
        <v>0</v>
      </c>
      <c r="AO241" s="206"/>
      <c r="AP241" s="207"/>
      <c r="AQ241" s="206"/>
    </row>
    <row r="242" spans="1:43" s="150" customFormat="1" ht="12.75" x14ac:dyDescent="0.2">
      <c r="A242" s="212"/>
      <c r="B242" s="213"/>
      <c r="C242" s="230"/>
      <c r="D242" s="214"/>
      <c r="E242" s="214"/>
      <c r="F242" s="219"/>
      <c r="G242" s="295"/>
      <c r="H242" s="243"/>
      <c r="I242" s="231"/>
      <c r="J242" s="241"/>
      <c r="K242" s="216" t="str">
        <f>IF(X242='2D_LOG'!BD232," ","Errors Not Updated")</f>
        <v xml:space="preserve"> </v>
      </c>
      <c r="L242" s="217"/>
      <c r="M242" s="296"/>
      <c r="N242" s="232"/>
      <c r="O242" s="234"/>
      <c r="P242" s="232"/>
      <c r="Q242" s="234"/>
      <c r="R242" s="235"/>
      <c r="S242" s="236"/>
      <c r="T242" s="219"/>
      <c r="U242" s="244"/>
      <c r="V242" s="168">
        <f t="shared" si="26"/>
        <v>0</v>
      </c>
      <c r="W242" s="169">
        <f t="shared" si="27"/>
        <v>0</v>
      </c>
      <c r="X242" s="221">
        <f>'2D_LOG'!BD232</f>
        <v>0</v>
      </c>
      <c r="Y242" s="237"/>
      <c r="Z242" s="237"/>
      <c r="AA242" s="237"/>
      <c r="AB242" s="238"/>
      <c r="AC242" s="236"/>
      <c r="AD242" s="238"/>
      <c r="AE242" s="236"/>
      <c r="AF242" s="239"/>
      <c r="AG242" s="236"/>
      <c r="AH242" s="237"/>
      <c r="AI242" s="240"/>
      <c r="AJ242" s="224">
        <f t="shared" si="28"/>
        <v>0</v>
      </c>
      <c r="AK242" s="225">
        <f t="shared" si="29"/>
        <v>0</v>
      </c>
      <c r="AL242" s="226">
        <f t="shared" si="30"/>
        <v>0</v>
      </c>
      <c r="AM242" s="227">
        <f t="shared" si="31"/>
        <v>0</v>
      </c>
      <c r="AN242" s="228">
        <f t="shared" si="32"/>
        <v>0</v>
      </c>
      <c r="AO242" s="206"/>
      <c r="AP242" s="207"/>
      <c r="AQ242" s="206"/>
    </row>
    <row r="243" spans="1:43" s="150" customFormat="1" ht="12.75" x14ac:dyDescent="0.2">
      <c r="A243" s="229"/>
      <c r="B243" s="213"/>
      <c r="C243" s="230"/>
      <c r="D243" s="214"/>
      <c r="E243" s="214"/>
      <c r="F243" s="219"/>
      <c r="G243" s="295"/>
      <c r="H243" s="243"/>
      <c r="I243" s="231"/>
      <c r="J243" s="241"/>
      <c r="K243" s="216" t="str">
        <f>IF(X243='2D_LOG'!BD233," ","Errors Not Updated")</f>
        <v xml:space="preserve"> </v>
      </c>
      <c r="L243" s="217"/>
      <c r="M243" s="296"/>
      <c r="N243" s="232"/>
      <c r="O243" s="234"/>
      <c r="P243" s="232"/>
      <c r="Q243" s="234"/>
      <c r="R243" s="235"/>
      <c r="S243" s="236"/>
      <c r="T243" s="219"/>
      <c r="U243" s="244"/>
      <c r="V243" s="168">
        <f t="shared" si="26"/>
        <v>0</v>
      </c>
      <c r="W243" s="169">
        <f t="shared" si="27"/>
        <v>0</v>
      </c>
      <c r="X243" s="221">
        <f>'2D_LOG'!BD233</f>
        <v>0</v>
      </c>
      <c r="Y243" s="237"/>
      <c r="Z243" s="237"/>
      <c r="AA243" s="237"/>
      <c r="AB243" s="238"/>
      <c r="AC243" s="236"/>
      <c r="AD243" s="238"/>
      <c r="AE243" s="236"/>
      <c r="AF243" s="239"/>
      <c r="AG243" s="236"/>
      <c r="AH243" s="237"/>
      <c r="AI243" s="240"/>
      <c r="AJ243" s="224">
        <f t="shared" si="28"/>
        <v>0</v>
      </c>
      <c r="AK243" s="225">
        <f t="shared" si="29"/>
        <v>0</v>
      </c>
      <c r="AL243" s="226">
        <f t="shared" si="30"/>
        <v>0</v>
      </c>
      <c r="AM243" s="227">
        <f t="shared" si="31"/>
        <v>0</v>
      </c>
      <c r="AN243" s="228">
        <f t="shared" si="32"/>
        <v>0</v>
      </c>
      <c r="AO243" s="206"/>
      <c r="AP243" s="207"/>
      <c r="AQ243" s="206"/>
    </row>
    <row r="244" spans="1:43" s="150" customFormat="1" ht="12.75" x14ac:dyDescent="0.2">
      <c r="A244" s="212"/>
      <c r="B244" s="213"/>
      <c r="C244" s="230"/>
      <c r="D244" s="214"/>
      <c r="E244" s="214"/>
      <c r="F244" s="219"/>
      <c r="G244" s="295"/>
      <c r="H244" s="243"/>
      <c r="I244" s="231"/>
      <c r="J244" s="241"/>
      <c r="K244" s="216" t="str">
        <f>IF(X244='2D_LOG'!BD234," ","Errors Not Updated")</f>
        <v xml:space="preserve"> </v>
      </c>
      <c r="L244" s="217"/>
      <c r="M244" s="219"/>
      <c r="N244" s="232"/>
      <c r="O244" s="234"/>
      <c r="P244" s="232"/>
      <c r="Q244" s="234"/>
      <c r="R244" s="235"/>
      <c r="S244" s="236"/>
      <c r="T244" s="219"/>
      <c r="U244" s="244"/>
      <c r="V244" s="168">
        <f t="shared" si="26"/>
        <v>0</v>
      </c>
      <c r="W244" s="169">
        <f t="shared" si="27"/>
        <v>0</v>
      </c>
      <c r="X244" s="221">
        <f>'2D_LOG'!BD234</f>
        <v>0</v>
      </c>
      <c r="Y244" s="237"/>
      <c r="Z244" s="237"/>
      <c r="AA244" s="237"/>
      <c r="AB244" s="238"/>
      <c r="AC244" s="236"/>
      <c r="AD244" s="238"/>
      <c r="AE244" s="236"/>
      <c r="AF244" s="239"/>
      <c r="AG244" s="236"/>
      <c r="AH244" s="237"/>
      <c r="AI244" s="240"/>
      <c r="AJ244" s="224">
        <f t="shared" si="28"/>
        <v>0</v>
      </c>
      <c r="AK244" s="225">
        <f t="shared" si="29"/>
        <v>0</v>
      </c>
      <c r="AL244" s="226">
        <f t="shared" si="30"/>
        <v>0</v>
      </c>
      <c r="AM244" s="227">
        <f t="shared" si="31"/>
        <v>0</v>
      </c>
      <c r="AN244" s="228">
        <f t="shared" si="32"/>
        <v>0</v>
      </c>
      <c r="AO244" s="206"/>
      <c r="AP244" s="207"/>
      <c r="AQ244" s="206"/>
    </row>
    <row r="245" spans="1:43" s="150" customFormat="1" ht="12.75" x14ac:dyDescent="0.2">
      <c r="A245" s="229"/>
      <c r="B245" s="213"/>
      <c r="C245" s="230"/>
      <c r="D245" s="214"/>
      <c r="E245" s="214"/>
      <c r="F245" s="219"/>
      <c r="G245" s="295"/>
      <c r="H245" s="243"/>
      <c r="I245" s="231"/>
      <c r="J245" s="241"/>
      <c r="K245" s="216" t="str">
        <f>IF(X245='2D_LOG'!BD235," ","Errors Not Updated")</f>
        <v xml:space="preserve"> </v>
      </c>
      <c r="L245" s="217"/>
      <c r="M245" s="219"/>
      <c r="N245" s="232"/>
      <c r="O245" s="234"/>
      <c r="P245" s="232"/>
      <c r="Q245" s="234"/>
      <c r="R245" s="235"/>
      <c r="S245" s="236"/>
      <c r="T245" s="219"/>
      <c r="U245" s="244"/>
      <c r="V245" s="168">
        <f t="shared" si="26"/>
        <v>0</v>
      </c>
      <c r="W245" s="169">
        <f t="shared" si="27"/>
        <v>0</v>
      </c>
      <c r="X245" s="221">
        <f>'2D_LOG'!BD235</f>
        <v>0</v>
      </c>
      <c r="Y245" s="237"/>
      <c r="Z245" s="237"/>
      <c r="AA245" s="237"/>
      <c r="AB245" s="238"/>
      <c r="AC245" s="236"/>
      <c r="AD245" s="238"/>
      <c r="AE245" s="236"/>
      <c r="AF245" s="239"/>
      <c r="AG245" s="236"/>
      <c r="AH245" s="237"/>
      <c r="AI245" s="240"/>
      <c r="AJ245" s="224">
        <f t="shared" si="28"/>
        <v>0</v>
      </c>
      <c r="AK245" s="225">
        <f t="shared" si="29"/>
        <v>0</v>
      </c>
      <c r="AL245" s="226">
        <f t="shared" si="30"/>
        <v>0</v>
      </c>
      <c r="AM245" s="227">
        <f t="shared" si="31"/>
        <v>0</v>
      </c>
      <c r="AN245" s="228">
        <f t="shared" si="32"/>
        <v>0</v>
      </c>
      <c r="AO245" s="206"/>
      <c r="AP245" s="207"/>
      <c r="AQ245" s="206"/>
    </row>
    <row r="246" spans="1:43" s="150" customFormat="1" ht="12.75" x14ac:dyDescent="0.2">
      <c r="A246" s="212"/>
      <c r="B246" s="213"/>
      <c r="C246" s="230"/>
      <c r="D246" s="214"/>
      <c r="E246" s="214"/>
      <c r="F246" s="219"/>
      <c r="G246" s="295"/>
      <c r="H246" s="243"/>
      <c r="I246" s="231"/>
      <c r="J246" s="241"/>
      <c r="K246" s="216" t="str">
        <f>IF(X246='2D_LOG'!BD236," ","Errors Not Updated")</f>
        <v xml:space="preserve"> </v>
      </c>
      <c r="L246" s="217"/>
      <c r="M246" s="296"/>
      <c r="N246" s="232"/>
      <c r="O246" s="299"/>
      <c r="P246" s="232"/>
      <c r="Q246" s="299"/>
      <c r="R246" s="235"/>
      <c r="S246" s="236"/>
      <c r="T246" s="296"/>
      <c r="U246" s="479"/>
      <c r="V246" s="168">
        <f t="shared" si="26"/>
        <v>0</v>
      </c>
      <c r="W246" s="169">
        <f t="shared" si="27"/>
        <v>0</v>
      </c>
      <c r="X246" s="221">
        <f>'2D_LOG'!BD236</f>
        <v>0</v>
      </c>
      <c r="Y246" s="237"/>
      <c r="Z246" s="237"/>
      <c r="AA246" s="237"/>
      <c r="AB246" s="238"/>
      <c r="AC246" s="236"/>
      <c r="AD246" s="238"/>
      <c r="AE246" s="236"/>
      <c r="AF246" s="239"/>
      <c r="AG246" s="236"/>
      <c r="AH246" s="237"/>
      <c r="AI246" s="240"/>
      <c r="AJ246" s="224">
        <f t="shared" si="28"/>
        <v>0</v>
      </c>
      <c r="AK246" s="225">
        <f t="shared" si="29"/>
        <v>0</v>
      </c>
      <c r="AL246" s="226">
        <f t="shared" si="30"/>
        <v>0</v>
      </c>
      <c r="AM246" s="227">
        <f t="shared" si="31"/>
        <v>0</v>
      </c>
      <c r="AN246" s="228">
        <f t="shared" si="32"/>
        <v>0</v>
      </c>
      <c r="AO246" s="206"/>
      <c r="AP246" s="207"/>
      <c r="AQ246" s="206"/>
    </row>
    <row r="247" spans="1:43" s="150" customFormat="1" ht="12.75" x14ac:dyDescent="0.2">
      <c r="A247" s="229"/>
      <c r="B247" s="213"/>
      <c r="C247" s="230"/>
      <c r="D247" s="214"/>
      <c r="E247" s="214"/>
      <c r="F247" s="219"/>
      <c r="G247" s="295"/>
      <c r="H247" s="243"/>
      <c r="I247" s="231"/>
      <c r="J247" s="241"/>
      <c r="K247" s="216" t="str">
        <f>IF(X247='2D_LOG'!BD237," ","Errors Not Updated")</f>
        <v xml:space="preserve"> </v>
      </c>
      <c r="L247" s="217"/>
      <c r="M247" s="296"/>
      <c r="N247" s="232"/>
      <c r="O247" s="299"/>
      <c r="P247" s="232"/>
      <c r="Q247" s="299"/>
      <c r="R247" s="235"/>
      <c r="S247" s="236"/>
      <c r="T247" s="296"/>
      <c r="U247" s="479"/>
      <c r="V247" s="168">
        <f t="shared" si="26"/>
        <v>0</v>
      </c>
      <c r="W247" s="169">
        <f t="shared" si="27"/>
        <v>0</v>
      </c>
      <c r="X247" s="221">
        <f>'2D_LOG'!BD237</f>
        <v>0</v>
      </c>
      <c r="Y247" s="237"/>
      <c r="Z247" s="237"/>
      <c r="AA247" s="237"/>
      <c r="AB247" s="238"/>
      <c r="AC247" s="236"/>
      <c r="AD247" s="238"/>
      <c r="AE247" s="236"/>
      <c r="AF247" s="239"/>
      <c r="AG247" s="236"/>
      <c r="AH247" s="237"/>
      <c r="AI247" s="240"/>
      <c r="AJ247" s="224">
        <f t="shared" si="28"/>
        <v>0</v>
      </c>
      <c r="AK247" s="225">
        <f t="shared" si="29"/>
        <v>0</v>
      </c>
      <c r="AL247" s="226">
        <f t="shared" si="30"/>
        <v>0</v>
      </c>
      <c r="AM247" s="227">
        <f t="shared" si="31"/>
        <v>0</v>
      </c>
      <c r="AN247" s="228">
        <f t="shared" si="32"/>
        <v>0</v>
      </c>
      <c r="AO247" s="206"/>
      <c r="AP247" s="207"/>
      <c r="AQ247" s="206"/>
    </row>
    <row r="248" spans="1:43" s="150" customFormat="1" ht="12.75" x14ac:dyDescent="0.2">
      <c r="A248" s="212"/>
      <c r="B248" s="213"/>
      <c r="C248" s="230"/>
      <c r="D248" s="214"/>
      <c r="E248" s="214"/>
      <c r="F248" s="219"/>
      <c r="G248" s="295"/>
      <c r="H248" s="243"/>
      <c r="I248" s="231"/>
      <c r="J248" s="241"/>
      <c r="K248" s="216" t="str">
        <f>IF(X248='2D_LOG'!BD238," ","Errors Not Updated")</f>
        <v xml:space="preserve"> </v>
      </c>
      <c r="L248" s="217"/>
      <c r="M248" s="296"/>
      <c r="N248" s="232"/>
      <c r="O248" s="299"/>
      <c r="P248" s="232"/>
      <c r="Q248" s="299"/>
      <c r="R248" s="235"/>
      <c r="S248" s="236"/>
      <c r="T248" s="296"/>
      <c r="U248" s="479"/>
      <c r="V248" s="168">
        <f t="shared" si="26"/>
        <v>0</v>
      </c>
      <c r="W248" s="169">
        <f t="shared" si="27"/>
        <v>0</v>
      </c>
      <c r="X248" s="221">
        <f>'2D_LOG'!BD238</f>
        <v>0</v>
      </c>
      <c r="Y248" s="237"/>
      <c r="Z248" s="237"/>
      <c r="AA248" s="237"/>
      <c r="AB248" s="238"/>
      <c r="AC248" s="236"/>
      <c r="AD248" s="238"/>
      <c r="AE248" s="236"/>
      <c r="AF248" s="239"/>
      <c r="AG248" s="236"/>
      <c r="AH248" s="237"/>
      <c r="AI248" s="240"/>
      <c r="AJ248" s="224">
        <f t="shared" si="28"/>
        <v>0</v>
      </c>
      <c r="AK248" s="225">
        <f t="shared" si="29"/>
        <v>0</v>
      </c>
      <c r="AL248" s="226">
        <f t="shared" si="30"/>
        <v>0</v>
      </c>
      <c r="AM248" s="227">
        <f t="shared" si="31"/>
        <v>0</v>
      </c>
      <c r="AN248" s="228">
        <f t="shared" si="32"/>
        <v>0</v>
      </c>
      <c r="AO248" s="206"/>
      <c r="AP248" s="207"/>
      <c r="AQ248" s="206"/>
    </row>
    <row r="249" spans="1:43" s="150" customFormat="1" ht="12.75" x14ac:dyDescent="0.2">
      <c r="A249" s="229"/>
      <c r="B249" s="213"/>
      <c r="C249" s="230"/>
      <c r="D249" s="214"/>
      <c r="E249" s="214"/>
      <c r="F249" s="219"/>
      <c r="G249" s="295"/>
      <c r="H249" s="243"/>
      <c r="I249" s="231"/>
      <c r="J249" s="241"/>
      <c r="K249" s="216" t="str">
        <f>IF(X249='2D_LOG'!BD239," ","Errors Not Updated")</f>
        <v xml:space="preserve"> </v>
      </c>
      <c r="L249" s="217"/>
      <c r="M249" s="296"/>
      <c r="N249" s="232"/>
      <c r="O249" s="299"/>
      <c r="P249" s="232"/>
      <c r="Q249" s="299"/>
      <c r="R249" s="235"/>
      <c r="S249" s="236"/>
      <c r="T249" s="296"/>
      <c r="U249" s="479"/>
      <c r="V249" s="168">
        <f t="shared" si="26"/>
        <v>0</v>
      </c>
      <c r="W249" s="169">
        <f t="shared" si="27"/>
        <v>0</v>
      </c>
      <c r="X249" s="221">
        <f>'2D_LOG'!BD239</f>
        <v>0</v>
      </c>
      <c r="Y249" s="237"/>
      <c r="Z249" s="237"/>
      <c r="AA249" s="237"/>
      <c r="AB249" s="238"/>
      <c r="AC249" s="236"/>
      <c r="AD249" s="238"/>
      <c r="AE249" s="236"/>
      <c r="AF249" s="239"/>
      <c r="AG249" s="236"/>
      <c r="AH249" s="237"/>
      <c r="AI249" s="240"/>
      <c r="AJ249" s="224">
        <f t="shared" si="28"/>
        <v>0</v>
      </c>
      <c r="AK249" s="225">
        <f t="shared" si="29"/>
        <v>0</v>
      </c>
      <c r="AL249" s="226">
        <f t="shared" si="30"/>
        <v>0</v>
      </c>
      <c r="AM249" s="227">
        <f t="shared" si="31"/>
        <v>0</v>
      </c>
      <c r="AN249" s="228">
        <f t="shared" si="32"/>
        <v>0</v>
      </c>
      <c r="AO249" s="206"/>
      <c r="AP249" s="207"/>
      <c r="AQ249" s="206"/>
    </row>
    <row r="250" spans="1:43" s="150" customFormat="1" ht="12.75" x14ac:dyDescent="0.2">
      <c r="A250" s="212"/>
      <c r="B250" s="213"/>
      <c r="C250" s="230"/>
      <c r="D250" s="214"/>
      <c r="E250" s="214"/>
      <c r="F250" s="219"/>
      <c r="G250" s="295"/>
      <c r="H250" s="243"/>
      <c r="I250" s="231"/>
      <c r="J250" s="241"/>
      <c r="K250" s="216" t="str">
        <f>IF(X250='2D_LOG'!BD240," ","Errors Not Updated")</f>
        <v xml:space="preserve"> </v>
      </c>
      <c r="L250" s="217"/>
      <c r="M250" s="296"/>
      <c r="N250" s="232"/>
      <c r="O250" s="299"/>
      <c r="P250" s="232"/>
      <c r="Q250" s="299"/>
      <c r="R250" s="235"/>
      <c r="S250" s="236"/>
      <c r="T250" s="296"/>
      <c r="U250" s="479"/>
      <c r="V250" s="168">
        <f t="shared" si="26"/>
        <v>0</v>
      </c>
      <c r="W250" s="169">
        <f t="shared" si="27"/>
        <v>0</v>
      </c>
      <c r="X250" s="221">
        <f>'2D_LOG'!BD240</f>
        <v>0</v>
      </c>
      <c r="Y250" s="237"/>
      <c r="Z250" s="237"/>
      <c r="AA250" s="237"/>
      <c r="AB250" s="238"/>
      <c r="AC250" s="236"/>
      <c r="AD250" s="238"/>
      <c r="AE250" s="236"/>
      <c r="AF250" s="239"/>
      <c r="AG250" s="236"/>
      <c r="AH250" s="237"/>
      <c r="AI250" s="240"/>
      <c r="AJ250" s="224">
        <f t="shared" si="28"/>
        <v>0</v>
      </c>
      <c r="AK250" s="225">
        <f t="shared" si="29"/>
        <v>0</v>
      </c>
      <c r="AL250" s="226">
        <f t="shared" si="30"/>
        <v>0</v>
      </c>
      <c r="AM250" s="227">
        <f t="shared" si="31"/>
        <v>0</v>
      </c>
      <c r="AN250" s="228">
        <f t="shared" si="32"/>
        <v>0</v>
      </c>
      <c r="AO250" s="206"/>
      <c r="AP250" s="207"/>
      <c r="AQ250" s="206"/>
    </row>
    <row r="251" spans="1:43" s="150" customFormat="1" ht="12.75" x14ac:dyDescent="0.2">
      <c r="A251" s="229"/>
      <c r="B251" s="213"/>
      <c r="C251" s="230"/>
      <c r="D251" s="214"/>
      <c r="E251" s="214"/>
      <c r="F251" s="219"/>
      <c r="G251" s="295"/>
      <c r="H251" s="243"/>
      <c r="I251" s="231"/>
      <c r="J251" s="241"/>
      <c r="K251" s="216" t="str">
        <f>IF(X251='2D_LOG'!BD241," ","Errors Not Updated")</f>
        <v xml:space="preserve"> </v>
      </c>
      <c r="L251" s="217"/>
      <c r="M251" s="296"/>
      <c r="N251" s="232"/>
      <c r="O251" s="299"/>
      <c r="P251" s="232"/>
      <c r="Q251" s="299"/>
      <c r="R251" s="235"/>
      <c r="S251" s="236"/>
      <c r="T251" s="296"/>
      <c r="U251" s="479"/>
      <c r="V251" s="168">
        <f t="shared" si="26"/>
        <v>0</v>
      </c>
      <c r="W251" s="169">
        <f t="shared" si="27"/>
        <v>0</v>
      </c>
      <c r="X251" s="221">
        <f>'2D_LOG'!BD241</f>
        <v>0</v>
      </c>
      <c r="Y251" s="237"/>
      <c r="Z251" s="237"/>
      <c r="AA251" s="237"/>
      <c r="AB251" s="238"/>
      <c r="AC251" s="236"/>
      <c r="AD251" s="238"/>
      <c r="AE251" s="236"/>
      <c r="AF251" s="239"/>
      <c r="AG251" s="236"/>
      <c r="AH251" s="237"/>
      <c r="AI251" s="240"/>
      <c r="AJ251" s="224">
        <f t="shared" si="28"/>
        <v>0</v>
      </c>
      <c r="AK251" s="225">
        <f t="shared" si="29"/>
        <v>0</v>
      </c>
      <c r="AL251" s="226">
        <f t="shared" si="30"/>
        <v>0</v>
      </c>
      <c r="AM251" s="227">
        <f t="shared" si="31"/>
        <v>0</v>
      </c>
      <c r="AN251" s="228">
        <f t="shared" si="32"/>
        <v>0</v>
      </c>
      <c r="AO251" s="206"/>
      <c r="AP251" s="207"/>
      <c r="AQ251" s="206"/>
    </row>
    <row r="252" spans="1:43" s="150" customFormat="1" ht="12.75" x14ac:dyDescent="0.2">
      <c r="A252" s="212"/>
      <c r="B252" s="213"/>
      <c r="C252" s="230"/>
      <c r="D252" s="214"/>
      <c r="E252" s="214"/>
      <c r="F252" s="219"/>
      <c r="G252" s="295"/>
      <c r="H252" s="243"/>
      <c r="I252" s="231"/>
      <c r="J252" s="241"/>
      <c r="K252" s="216" t="str">
        <f>IF(X252='2D_LOG'!BD242," ","Errors Not Updated")</f>
        <v xml:space="preserve"> </v>
      </c>
      <c r="L252" s="217"/>
      <c r="M252" s="296"/>
      <c r="N252" s="232"/>
      <c r="O252" s="234"/>
      <c r="P252" s="232"/>
      <c r="Q252" s="234"/>
      <c r="R252" s="235"/>
      <c r="S252" s="236"/>
      <c r="T252" s="219"/>
      <c r="U252" s="244"/>
      <c r="V252" s="168">
        <f t="shared" si="26"/>
        <v>0</v>
      </c>
      <c r="W252" s="169">
        <f t="shared" si="27"/>
        <v>0</v>
      </c>
      <c r="X252" s="221">
        <f>'2D_LOG'!BD242</f>
        <v>0</v>
      </c>
      <c r="Y252" s="237"/>
      <c r="Z252" s="237"/>
      <c r="AA252" s="237"/>
      <c r="AB252" s="238"/>
      <c r="AC252" s="236"/>
      <c r="AD252" s="238"/>
      <c r="AE252" s="236"/>
      <c r="AF252" s="239"/>
      <c r="AG252" s="236"/>
      <c r="AH252" s="237"/>
      <c r="AI252" s="240"/>
      <c r="AJ252" s="224">
        <f t="shared" si="28"/>
        <v>0</v>
      </c>
      <c r="AK252" s="225">
        <f t="shared" si="29"/>
        <v>0</v>
      </c>
      <c r="AL252" s="226">
        <f t="shared" si="30"/>
        <v>0</v>
      </c>
      <c r="AM252" s="227">
        <f t="shared" si="31"/>
        <v>0</v>
      </c>
      <c r="AN252" s="228">
        <f t="shared" si="32"/>
        <v>0</v>
      </c>
      <c r="AO252" s="206"/>
      <c r="AP252" s="207"/>
      <c r="AQ252" s="206"/>
    </row>
    <row r="253" spans="1:43" s="150" customFormat="1" ht="12.75" x14ac:dyDescent="0.2">
      <c r="A253" s="229"/>
      <c r="B253" s="213"/>
      <c r="C253" s="230"/>
      <c r="D253" s="214"/>
      <c r="E253" s="214"/>
      <c r="F253" s="219"/>
      <c r="G253" s="295"/>
      <c r="H253" s="243"/>
      <c r="I253" s="231"/>
      <c r="J253" s="241"/>
      <c r="K253" s="216" t="str">
        <f>IF(X253='2D_LOG'!BD243," ","Errors Not Updated")</f>
        <v xml:space="preserve"> </v>
      </c>
      <c r="L253" s="217"/>
      <c r="M253" s="296"/>
      <c r="N253" s="232"/>
      <c r="O253" s="234"/>
      <c r="P253" s="232"/>
      <c r="Q253" s="234"/>
      <c r="R253" s="235"/>
      <c r="S253" s="236"/>
      <c r="T253" s="219"/>
      <c r="U253" s="244"/>
      <c r="V253" s="168">
        <f t="shared" si="26"/>
        <v>0</v>
      </c>
      <c r="W253" s="169">
        <f t="shared" si="27"/>
        <v>0</v>
      </c>
      <c r="X253" s="221">
        <f>'2D_LOG'!BD243</f>
        <v>0</v>
      </c>
      <c r="Y253" s="237"/>
      <c r="Z253" s="237"/>
      <c r="AA253" s="237"/>
      <c r="AB253" s="238"/>
      <c r="AC253" s="236"/>
      <c r="AD253" s="238"/>
      <c r="AE253" s="236"/>
      <c r="AF253" s="239"/>
      <c r="AG253" s="236"/>
      <c r="AH253" s="237"/>
      <c r="AI253" s="240"/>
      <c r="AJ253" s="224">
        <f t="shared" si="28"/>
        <v>0</v>
      </c>
      <c r="AK253" s="225">
        <f t="shared" si="29"/>
        <v>0</v>
      </c>
      <c r="AL253" s="226">
        <f t="shared" si="30"/>
        <v>0</v>
      </c>
      <c r="AM253" s="227">
        <f t="shared" si="31"/>
        <v>0</v>
      </c>
      <c r="AN253" s="228">
        <f t="shared" si="32"/>
        <v>0</v>
      </c>
      <c r="AO253" s="206"/>
      <c r="AP253" s="207"/>
      <c r="AQ253" s="206"/>
    </row>
    <row r="254" spans="1:43" s="150" customFormat="1" ht="12.75" x14ac:dyDescent="0.2">
      <c r="A254" s="212"/>
      <c r="B254" s="213"/>
      <c r="C254" s="230"/>
      <c r="D254" s="214"/>
      <c r="E254" s="214"/>
      <c r="F254" s="219"/>
      <c r="G254" s="295"/>
      <c r="H254" s="243"/>
      <c r="I254" s="231"/>
      <c r="J254" s="241"/>
      <c r="K254" s="216" t="str">
        <f>IF(X254='2D_LOG'!BD244," ","Errors Not Updated")</f>
        <v xml:space="preserve"> </v>
      </c>
      <c r="L254" s="217"/>
      <c r="M254" s="296"/>
      <c r="N254" s="232"/>
      <c r="O254" s="234"/>
      <c r="P254" s="232"/>
      <c r="Q254" s="234"/>
      <c r="R254" s="235"/>
      <c r="S254" s="236"/>
      <c r="T254" s="219"/>
      <c r="U254" s="244"/>
      <c r="V254" s="168">
        <f t="shared" si="26"/>
        <v>0</v>
      </c>
      <c r="W254" s="169">
        <f t="shared" si="27"/>
        <v>0</v>
      </c>
      <c r="X254" s="221">
        <f>'2D_LOG'!BD244</f>
        <v>0</v>
      </c>
      <c r="Y254" s="237"/>
      <c r="Z254" s="237"/>
      <c r="AA254" s="237"/>
      <c r="AB254" s="238"/>
      <c r="AC254" s="236"/>
      <c r="AD254" s="238"/>
      <c r="AE254" s="236"/>
      <c r="AF254" s="239"/>
      <c r="AG254" s="236"/>
      <c r="AH254" s="237"/>
      <c r="AI254" s="240"/>
      <c r="AJ254" s="224">
        <f t="shared" si="28"/>
        <v>0</v>
      </c>
      <c r="AK254" s="225">
        <f t="shared" si="29"/>
        <v>0</v>
      </c>
      <c r="AL254" s="226">
        <f t="shared" si="30"/>
        <v>0</v>
      </c>
      <c r="AM254" s="227">
        <f t="shared" si="31"/>
        <v>0</v>
      </c>
      <c r="AN254" s="228">
        <f t="shared" si="32"/>
        <v>0</v>
      </c>
      <c r="AO254" s="206"/>
      <c r="AP254" s="207"/>
      <c r="AQ254" s="206"/>
    </row>
    <row r="255" spans="1:43" s="150" customFormat="1" ht="12.75" x14ac:dyDescent="0.2">
      <c r="A255" s="229"/>
      <c r="B255" s="213"/>
      <c r="C255" s="230"/>
      <c r="D255" s="214"/>
      <c r="E255" s="214"/>
      <c r="F255" s="219"/>
      <c r="G255" s="295"/>
      <c r="H255" s="243"/>
      <c r="I255" s="231"/>
      <c r="J255" s="241"/>
      <c r="K255" s="216" t="str">
        <f>IF(X255='2D_LOG'!BD245," ","Errors Not Updated")</f>
        <v xml:space="preserve"> </v>
      </c>
      <c r="L255" s="217"/>
      <c r="M255" s="219"/>
      <c r="N255" s="232"/>
      <c r="O255" s="234"/>
      <c r="P255" s="232"/>
      <c r="Q255" s="234"/>
      <c r="R255" s="235"/>
      <c r="S255" s="236"/>
      <c r="T255" s="219"/>
      <c r="U255" s="244"/>
      <c r="V255" s="168">
        <f t="shared" si="26"/>
        <v>0</v>
      </c>
      <c r="W255" s="169">
        <f t="shared" si="27"/>
        <v>0</v>
      </c>
      <c r="X255" s="221">
        <f>'2D_LOG'!BD245</f>
        <v>0</v>
      </c>
      <c r="Y255" s="237"/>
      <c r="Z255" s="237"/>
      <c r="AA255" s="237"/>
      <c r="AB255" s="238"/>
      <c r="AC255" s="236"/>
      <c r="AD255" s="238"/>
      <c r="AE255" s="236"/>
      <c r="AF255" s="239"/>
      <c r="AG255" s="236"/>
      <c r="AH255" s="237"/>
      <c r="AI255" s="240"/>
      <c r="AJ255" s="224">
        <f t="shared" si="28"/>
        <v>0</v>
      </c>
      <c r="AK255" s="225">
        <f t="shared" si="29"/>
        <v>0</v>
      </c>
      <c r="AL255" s="226">
        <f t="shared" si="30"/>
        <v>0</v>
      </c>
      <c r="AM255" s="227">
        <f t="shared" si="31"/>
        <v>0</v>
      </c>
      <c r="AN255" s="228">
        <f t="shared" si="32"/>
        <v>0</v>
      </c>
      <c r="AO255" s="206"/>
      <c r="AP255" s="207"/>
      <c r="AQ255" s="206"/>
    </row>
    <row r="256" spans="1:43" s="150" customFormat="1" ht="12.75" x14ac:dyDescent="0.2">
      <c r="A256" s="212"/>
      <c r="B256" s="213"/>
      <c r="C256" s="230"/>
      <c r="D256" s="214"/>
      <c r="E256" s="214"/>
      <c r="F256" s="219"/>
      <c r="G256" s="295"/>
      <c r="H256" s="243"/>
      <c r="I256" s="231"/>
      <c r="J256" s="241"/>
      <c r="K256" s="216" t="str">
        <f>IF(X256='2D_LOG'!BD246," ","Errors Not Updated")</f>
        <v xml:space="preserve"> </v>
      </c>
      <c r="L256" s="217"/>
      <c r="M256" s="219"/>
      <c r="N256" s="232"/>
      <c r="O256" s="234"/>
      <c r="P256" s="232"/>
      <c r="Q256" s="234"/>
      <c r="R256" s="235"/>
      <c r="S256" s="236"/>
      <c r="T256" s="219"/>
      <c r="U256" s="244"/>
      <c r="V256" s="168">
        <f t="shared" si="26"/>
        <v>0</v>
      </c>
      <c r="W256" s="169">
        <f t="shared" si="27"/>
        <v>0</v>
      </c>
      <c r="X256" s="221">
        <f>'2D_LOG'!BD246</f>
        <v>0</v>
      </c>
      <c r="Y256" s="237"/>
      <c r="Z256" s="237"/>
      <c r="AA256" s="237"/>
      <c r="AB256" s="238"/>
      <c r="AC256" s="236"/>
      <c r="AD256" s="238"/>
      <c r="AE256" s="236"/>
      <c r="AF256" s="239"/>
      <c r="AG256" s="236"/>
      <c r="AH256" s="237"/>
      <c r="AI256" s="240"/>
      <c r="AJ256" s="224">
        <f t="shared" si="28"/>
        <v>0</v>
      </c>
      <c r="AK256" s="225">
        <f t="shared" si="29"/>
        <v>0</v>
      </c>
      <c r="AL256" s="226">
        <f t="shared" si="30"/>
        <v>0</v>
      </c>
      <c r="AM256" s="227">
        <f t="shared" si="31"/>
        <v>0</v>
      </c>
      <c r="AN256" s="228">
        <f t="shared" si="32"/>
        <v>0</v>
      </c>
      <c r="AO256" s="206"/>
      <c r="AP256" s="207"/>
      <c r="AQ256" s="206"/>
    </row>
    <row r="257" spans="1:43" s="150" customFormat="1" ht="12.75" x14ac:dyDescent="0.2">
      <c r="A257" s="229"/>
      <c r="B257" s="213"/>
      <c r="C257" s="230"/>
      <c r="D257" s="214"/>
      <c r="E257" s="214"/>
      <c r="F257" s="219"/>
      <c r="G257" s="295"/>
      <c r="H257" s="243"/>
      <c r="I257" s="231"/>
      <c r="J257" s="241"/>
      <c r="K257" s="216" t="str">
        <f>IF(X257='2D_LOG'!BD247," ","Errors Not Updated")</f>
        <v xml:space="preserve"> </v>
      </c>
      <c r="L257" s="217"/>
      <c r="M257" s="219"/>
      <c r="N257" s="232"/>
      <c r="O257" s="234"/>
      <c r="P257" s="232"/>
      <c r="Q257" s="234"/>
      <c r="R257" s="235"/>
      <c r="S257" s="236"/>
      <c r="T257" s="219"/>
      <c r="U257" s="244"/>
      <c r="V257" s="168">
        <f t="shared" si="26"/>
        <v>0</v>
      </c>
      <c r="W257" s="169">
        <f t="shared" si="27"/>
        <v>0</v>
      </c>
      <c r="X257" s="221">
        <f>'2D_LOG'!BD247</f>
        <v>0</v>
      </c>
      <c r="Y257" s="237"/>
      <c r="Z257" s="237"/>
      <c r="AA257" s="237"/>
      <c r="AB257" s="238"/>
      <c r="AC257" s="236"/>
      <c r="AD257" s="238"/>
      <c r="AE257" s="236"/>
      <c r="AF257" s="239"/>
      <c r="AG257" s="236"/>
      <c r="AH257" s="237"/>
      <c r="AI257" s="240"/>
      <c r="AJ257" s="224">
        <f t="shared" si="28"/>
        <v>0</v>
      </c>
      <c r="AK257" s="225">
        <f t="shared" si="29"/>
        <v>0</v>
      </c>
      <c r="AL257" s="226">
        <f t="shared" si="30"/>
        <v>0</v>
      </c>
      <c r="AM257" s="227">
        <f t="shared" si="31"/>
        <v>0</v>
      </c>
      <c r="AN257" s="228">
        <f t="shared" si="32"/>
        <v>0</v>
      </c>
      <c r="AO257" s="206"/>
      <c r="AP257" s="207"/>
      <c r="AQ257" s="206"/>
    </row>
    <row r="258" spans="1:43" s="150" customFormat="1" ht="12.75" x14ac:dyDescent="0.2">
      <c r="A258" s="212"/>
      <c r="B258" s="213"/>
      <c r="C258" s="230"/>
      <c r="D258" s="214"/>
      <c r="E258" s="214"/>
      <c r="F258" s="219"/>
      <c r="G258" s="295"/>
      <c r="H258" s="243"/>
      <c r="I258" s="231"/>
      <c r="J258" s="241"/>
      <c r="K258" s="216" t="str">
        <f>IF(X258='2D_LOG'!BD248," ","Errors Not Updated")</f>
        <v xml:space="preserve"> </v>
      </c>
      <c r="L258" s="217"/>
      <c r="M258" s="219"/>
      <c r="N258" s="232"/>
      <c r="O258" s="234"/>
      <c r="P258" s="232"/>
      <c r="Q258" s="234"/>
      <c r="R258" s="235"/>
      <c r="S258" s="236"/>
      <c r="T258" s="219"/>
      <c r="U258" s="244"/>
      <c r="V258" s="168">
        <f t="shared" si="26"/>
        <v>0</v>
      </c>
      <c r="W258" s="169">
        <f t="shared" si="27"/>
        <v>0</v>
      </c>
      <c r="X258" s="221">
        <f>'2D_LOG'!BD248</f>
        <v>0</v>
      </c>
      <c r="Y258" s="237"/>
      <c r="Z258" s="237"/>
      <c r="AA258" s="237"/>
      <c r="AB258" s="238"/>
      <c r="AC258" s="236"/>
      <c r="AD258" s="238"/>
      <c r="AE258" s="236"/>
      <c r="AF258" s="239"/>
      <c r="AG258" s="236"/>
      <c r="AH258" s="237"/>
      <c r="AI258" s="240"/>
      <c r="AJ258" s="224">
        <f t="shared" si="28"/>
        <v>0</v>
      </c>
      <c r="AK258" s="225">
        <f t="shared" si="29"/>
        <v>0</v>
      </c>
      <c r="AL258" s="226">
        <f t="shared" si="30"/>
        <v>0</v>
      </c>
      <c r="AM258" s="227">
        <f t="shared" si="31"/>
        <v>0</v>
      </c>
      <c r="AN258" s="228">
        <f t="shared" si="32"/>
        <v>0</v>
      </c>
      <c r="AO258" s="206"/>
      <c r="AP258" s="207"/>
      <c r="AQ258" s="206"/>
    </row>
    <row r="259" spans="1:43" s="150" customFormat="1" ht="12.75" x14ac:dyDescent="0.2">
      <c r="A259" s="229"/>
      <c r="B259" s="213"/>
      <c r="C259" s="230"/>
      <c r="D259" s="214"/>
      <c r="E259" s="214"/>
      <c r="F259" s="219"/>
      <c r="G259" s="295"/>
      <c r="H259" s="243"/>
      <c r="I259" s="231"/>
      <c r="J259" s="241"/>
      <c r="K259" s="216" t="str">
        <f>IF(X259='2D_LOG'!BD249," ","Errors Not Updated")</f>
        <v xml:space="preserve"> </v>
      </c>
      <c r="L259" s="217"/>
      <c r="M259" s="219"/>
      <c r="N259" s="232"/>
      <c r="O259" s="234"/>
      <c r="P259" s="232"/>
      <c r="Q259" s="234"/>
      <c r="R259" s="235"/>
      <c r="S259" s="236"/>
      <c r="T259" s="219"/>
      <c r="U259" s="244"/>
      <c r="V259" s="168">
        <f t="shared" si="26"/>
        <v>0</v>
      </c>
      <c r="W259" s="169">
        <f t="shared" si="27"/>
        <v>0</v>
      </c>
      <c r="X259" s="221">
        <f>'2D_LOG'!BD249</f>
        <v>0</v>
      </c>
      <c r="Y259" s="237"/>
      <c r="Z259" s="237"/>
      <c r="AA259" s="237"/>
      <c r="AB259" s="238"/>
      <c r="AC259" s="236"/>
      <c r="AD259" s="238"/>
      <c r="AE259" s="236"/>
      <c r="AF259" s="239"/>
      <c r="AG259" s="236"/>
      <c r="AH259" s="237"/>
      <c r="AI259" s="240"/>
      <c r="AJ259" s="224">
        <f t="shared" si="28"/>
        <v>0</v>
      </c>
      <c r="AK259" s="225">
        <f t="shared" si="29"/>
        <v>0</v>
      </c>
      <c r="AL259" s="226">
        <f t="shared" si="30"/>
        <v>0</v>
      </c>
      <c r="AM259" s="227">
        <f t="shared" si="31"/>
        <v>0</v>
      </c>
      <c r="AN259" s="228">
        <f t="shared" si="32"/>
        <v>0</v>
      </c>
      <c r="AO259" s="206"/>
      <c r="AP259" s="207"/>
      <c r="AQ259" s="206"/>
    </row>
    <row r="260" spans="1:43" s="150" customFormat="1" ht="12.75" x14ac:dyDescent="0.2">
      <c r="A260" s="212"/>
      <c r="B260" s="213"/>
      <c r="C260" s="230"/>
      <c r="D260" s="214"/>
      <c r="E260" s="214"/>
      <c r="F260" s="219"/>
      <c r="G260" s="295"/>
      <c r="H260" s="243"/>
      <c r="I260" s="231"/>
      <c r="J260" s="241"/>
      <c r="K260" s="216" t="str">
        <f>IF(X260='2D_LOG'!BD250," ","Errors Not Updated")</f>
        <v xml:space="preserve"> </v>
      </c>
      <c r="L260" s="217"/>
      <c r="M260" s="219"/>
      <c r="N260" s="232"/>
      <c r="O260" s="234"/>
      <c r="P260" s="232"/>
      <c r="Q260" s="234"/>
      <c r="R260" s="235"/>
      <c r="S260" s="236"/>
      <c r="T260" s="219"/>
      <c r="U260" s="244"/>
      <c r="V260" s="168">
        <f t="shared" si="26"/>
        <v>0</v>
      </c>
      <c r="W260" s="169">
        <f t="shared" si="27"/>
        <v>0</v>
      </c>
      <c r="X260" s="221">
        <f>'2D_LOG'!BD250</f>
        <v>0</v>
      </c>
      <c r="Y260" s="237"/>
      <c r="Z260" s="237"/>
      <c r="AA260" s="237"/>
      <c r="AB260" s="238"/>
      <c r="AC260" s="236"/>
      <c r="AD260" s="238"/>
      <c r="AE260" s="236"/>
      <c r="AF260" s="239"/>
      <c r="AG260" s="236"/>
      <c r="AH260" s="237"/>
      <c r="AI260" s="240"/>
      <c r="AJ260" s="224">
        <f t="shared" si="28"/>
        <v>0</v>
      </c>
      <c r="AK260" s="225">
        <f t="shared" si="29"/>
        <v>0</v>
      </c>
      <c r="AL260" s="226">
        <f t="shared" si="30"/>
        <v>0</v>
      </c>
      <c r="AM260" s="227">
        <f t="shared" si="31"/>
        <v>0</v>
      </c>
      <c r="AN260" s="228">
        <f t="shared" si="32"/>
        <v>0</v>
      </c>
      <c r="AO260" s="206"/>
      <c r="AP260" s="207"/>
      <c r="AQ260" s="206"/>
    </row>
    <row r="261" spans="1:43" s="150" customFormat="1" ht="12.75" x14ac:dyDescent="0.2">
      <c r="A261" s="229"/>
      <c r="B261" s="213"/>
      <c r="C261" s="230"/>
      <c r="D261" s="214"/>
      <c r="E261" s="214"/>
      <c r="F261" s="219"/>
      <c r="G261" s="295"/>
      <c r="H261" s="243"/>
      <c r="I261" s="231"/>
      <c r="J261" s="241"/>
      <c r="K261" s="216" t="str">
        <f>IF(X261='2D_LOG'!BD251," ","Errors Not Updated")</f>
        <v xml:space="preserve"> </v>
      </c>
      <c r="L261" s="217"/>
      <c r="M261" s="219"/>
      <c r="N261" s="232"/>
      <c r="O261" s="234"/>
      <c r="P261" s="232"/>
      <c r="Q261" s="234"/>
      <c r="R261" s="235"/>
      <c r="S261" s="236"/>
      <c r="T261" s="219"/>
      <c r="U261" s="244"/>
      <c r="V261" s="168">
        <f t="shared" si="26"/>
        <v>0</v>
      </c>
      <c r="W261" s="169">
        <f t="shared" si="27"/>
        <v>0</v>
      </c>
      <c r="X261" s="221">
        <f>'2D_LOG'!BD251</f>
        <v>0</v>
      </c>
      <c r="Y261" s="237"/>
      <c r="Z261" s="237"/>
      <c r="AA261" s="237"/>
      <c r="AB261" s="238"/>
      <c r="AC261" s="236"/>
      <c r="AD261" s="238"/>
      <c r="AE261" s="236"/>
      <c r="AF261" s="239"/>
      <c r="AG261" s="236"/>
      <c r="AH261" s="237"/>
      <c r="AI261" s="240"/>
      <c r="AJ261" s="224">
        <f t="shared" si="28"/>
        <v>0</v>
      </c>
      <c r="AK261" s="225">
        <f t="shared" si="29"/>
        <v>0</v>
      </c>
      <c r="AL261" s="226">
        <f t="shared" si="30"/>
        <v>0</v>
      </c>
      <c r="AM261" s="227">
        <f t="shared" si="31"/>
        <v>0</v>
      </c>
      <c r="AN261" s="228">
        <f t="shared" si="32"/>
        <v>0</v>
      </c>
      <c r="AO261" s="206"/>
      <c r="AP261" s="207"/>
      <c r="AQ261" s="206"/>
    </row>
    <row r="262" spans="1:43" s="150" customFormat="1" ht="12.75" x14ac:dyDescent="0.2">
      <c r="A262" s="212"/>
      <c r="B262" s="213"/>
      <c r="C262" s="230"/>
      <c r="D262" s="214"/>
      <c r="E262" s="214"/>
      <c r="F262" s="219"/>
      <c r="G262" s="295"/>
      <c r="H262" s="243"/>
      <c r="I262" s="231"/>
      <c r="J262" s="241"/>
      <c r="K262" s="216" t="str">
        <f>IF(X262='2D_LOG'!BD252," ","Errors Not Updated")</f>
        <v xml:space="preserve"> </v>
      </c>
      <c r="L262" s="217"/>
      <c r="M262" s="219"/>
      <c r="N262" s="232"/>
      <c r="O262" s="234"/>
      <c r="P262" s="232"/>
      <c r="Q262" s="234"/>
      <c r="R262" s="235"/>
      <c r="S262" s="236"/>
      <c r="T262" s="219"/>
      <c r="U262" s="244"/>
      <c r="V262" s="168">
        <f t="shared" si="26"/>
        <v>0</v>
      </c>
      <c r="W262" s="169">
        <f t="shared" si="27"/>
        <v>0</v>
      </c>
      <c r="X262" s="221">
        <f>'2D_LOG'!BD252</f>
        <v>0</v>
      </c>
      <c r="Y262" s="237"/>
      <c r="Z262" s="237"/>
      <c r="AA262" s="237"/>
      <c r="AB262" s="238"/>
      <c r="AC262" s="236"/>
      <c r="AD262" s="238"/>
      <c r="AE262" s="236"/>
      <c r="AF262" s="239"/>
      <c r="AG262" s="236"/>
      <c r="AH262" s="237"/>
      <c r="AI262" s="240"/>
      <c r="AJ262" s="224">
        <f t="shared" si="28"/>
        <v>0</v>
      </c>
      <c r="AK262" s="225">
        <f t="shared" si="29"/>
        <v>0</v>
      </c>
      <c r="AL262" s="226">
        <f t="shared" si="30"/>
        <v>0</v>
      </c>
      <c r="AM262" s="227">
        <f t="shared" si="31"/>
        <v>0</v>
      </c>
      <c r="AN262" s="228">
        <f t="shared" si="32"/>
        <v>0</v>
      </c>
      <c r="AO262" s="206"/>
      <c r="AP262" s="207"/>
      <c r="AQ262" s="206"/>
    </row>
    <row r="263" spans="1:43" s="150" customFormat="1" ht="12.75" x14ac:dyDescent="0.2">
      <c r="A263" s="229"/>
      <c r="B263" s="213"/>
      <c r="C263" s="230"/>
      <c r="D263" s="214"/>
      <c r="E263" s="214"/>
      <c r="F263" s="219"/>
      <c r="G263" s="295"/>
      <c r="H263" s="243"/>
      <c r="I263" s="231"/>
      <c r="J263" s="241"/>
      <c r="K263" s="216" t="str">
        <f>IF(X263='2D_LOG'!BD253," ","Errors Not Updated")</f>
        <v xml:space="preserve"> </v>
      </c>
      <c r="L263" s="217"/>
      <c r="M263" s="219"/>
      <c r="N263" s="232"/>
      <c r="O263" s="234"/>
      <c r="P263" s="232"/>
      <c r="Q263" s="234"/>
      <c r="R263" s="235"/>
      <c r="S263" s="236"/>
      <c r="T263" s="219"/>
      <c r="U263" s="244"/>
      <c r="V263" s="168">
        <f t="shared" si="26"/>
        <v>0</v>
      </c>
      <c r="W263" s="169">
        <f t="shared" si="27"/>
        <v>0</v>
      </c>
      <c r="X263" s="221">
        <f>'2D_LOG'!BD253</f>
        <v>0</v>
      </c>
      <c r="Y263" s="237"/>
      <c r="Z263" s="237"/>
      <c r="AA263" s="237"/>
      <c r="AB263" s="238"/>
      <c r="AC263" s="236"/>
      <c r="AD263" s="238"/>
      <c r="AE263" s="236"/>
      <c r="AF263" s="239"/>
      <c r="AG263" s="236"/>
      <c r="AH263" s="237"/>
      <c r="AI263" s="240"/>
      <c r="AJ263" s="224">
        <f t="shared" si="28"/>
        <v>0</v>
      </c>
      <c r="AK263" s="225">
        <f t="shared" si="29"/>
        <v>0</v>
      </c>
      <c r="AL263" s="226">
        <f t="shared" si="30"/>
        <v>0</v>
      </c>
      <c r="AM263" s="227">
        <f t="shared" si="31"/>
        <v>0</v>
      </c>
      <c r="AN263" s="228">
        <f t="shared" si="32"/>
        <v>0</v>
      </c>
      <c r="AO263" s="206"/>
      <c r="AP263" s="207"/>
      <c r="AQ263" s="206"/>
    </row>
    <row r="264" spans="1:43" s="150" customFormat="1" ht="12.75" x14ac:dyDescent="0.2">
      <c r="A264" s="212"/>
      <c r="B264" s="213"/>
      <c r="C264" s="230"/>
      <c r="D264" s="214"/>
      <c r="E264" s="214"/>
      <c r="F264" s="219"/>
      <c r="G264" s="295"/>
      <c r="H264" s="243"/>
      <c r="I264" s="231"/>
      <c r="J264" s="241"/>
      <c r="K264" s="216" t="str">
        <f>IF(X264='2D_LOG'!BD254," ","Errors Not Updated")</f>
        <v xml:space="preserve"> </v>
      </c>
      <c r="L264" s="217"/>
      <c r="M264" s="219"/>
      <c r="N264" s="232"/>
      <c r="O264" s="234"/>
      <c r="P264" s="232"/>
      <c r="Q264" s="234"/>
      <c r="R264" s="235"/>
      <c r="S264" s="236"/>
      <c r="T264" s="219"/>
      <c r="U264" s="244"/>
      <c r="V264" s="168">
        <f t="shared" si="26"/>
        <v>0</v>
      </c>
      <c r="W264" s="169">
        <f t="shared" si="27"/>
        <v>0</v>
      </c>
      <c r="X264" s="221">
        <f>'2D_LOG'!BD254</f>
        <v>0</v>
      </c>
      <c r="Y264" s="237"/>
      <c r="Z264" s="237"/>
      <c r="AA264" s="237"/>
      <c r="AB264" s="238"/>
      <c r="AC264" s="236"/>
      <c r="AD264" s="238"/>
      <c r="AE264" s="236"/>
      <c r="AF264" s="239"/>
      <c r="AG264" s="236"/>
      <c r="AH264" s="237"/>
      <c r="AI264" s="240"/>
      <c r="AJ264" s="224">
        <f t="shared" si="28"/>
        <v>0</v>
      </c>
      <c r="AK264" s="225">
        <f t="shared" si="29"/>
        <v>0</v>
      </c>
      <c r="AL264" s="226">
        <f t="shared" si="30"/>
        <v>0</v>
      </c>
      <c r="AM264" s="227">
        <f t="shared" si="31"/>
        <v>0</v>
      </c>
      <c r="AN264" s="228">
        <f t="shared" si="32"/>
        <v>0</v>
      </c>
      <c r="AO264" s="206"/>
      <c r="AP264" s="207"/>
      <c r="AQ264" s="206"/>
    </row>
    <row r="265" spans="1:43" s="150" customFormat="1" ht="12.75" x14ac:dyDescent="0.2">
      <c r="A265" s="229"/>
      <c r="B265" s="213"/>
      <c r="C265" s="230"/>
      <c r="D265" s="214"/>
      <c r="E265" s="214"/>
      <c r="F265" s="219"/>
      <c r="G265" s="295"/>
      <c r="H265" s="243"/>
      <c r="I265" s="231"/>
      <c r="J265" s="241"/>
      <c r="K265" s="216" t="str">
        <f>IF(X265='2D_LOG'!BD255," ","Errors Not Updated")</f>
        <v xml:space="preserve"> </v>
      </c>
      <c r="L265" s="217"/>
      <c r="M265" s="219"/>
      <c r="N265" s="232"/>
      <c r="O265" s="234"/>
      <c r="P265" s="232"/>
      <c r="Q265" s="234"/>
      <c r="R265" s="235"/>
      <c r="S265" s="236"/>
      <c r="T265" s="219"/>
      <c r="U265" s="244"/>
      <c r="V265" s="168">
        <f t="shared" si="26"/>
        <v>0</v>
      </c>
      <c r="W265" s="169">
        <f t="shared" si="27"/>
        <v>0</v>
      </c>
      <c r="X265" s="221">
        <f>'2D_LOG'!BD255</f>
        <v>0</v>
      </c>
      <c r="Y265" s="237"/>
      <c r="Z265" s="237"/>
      <c r="AA265" s="237"/>
      <c r="AB265" s="238"/>
      <c r="AC265" s="236"/>
      <c r="AD265" s="238"/>
      <c r="AE265" s="236"/>
      <c r="AF265" s="239"/>
      <c r="AG265" s="236"/>
      <c r="AH265" s="237"/>
      <c r="AI265" s="240"/>
      <c r="AJ265" s="224">
        <f t="shared" si="28"/>
        <v>0</v>
      </c>
      <c r="AK265" s="225">
        <f t="shared" si="29"/>
        <v>0</v>
      </c>
      <c r="AL265" s="226">
        <f t="shared" si="30"/>
        <v>0</v>
      </c>
      <c r="AM265" s="227">
        <f t="shared" si="31"/>
        <v>0</v>
      </c>
      <c r="AN265" s="228">
        <f t="shared" si="32"/>
        <v>0</v>
      </c>
      <c r="AO265" s="206"/>
      <c r="AP265" s="207"/>
      <c r="AQ265" s="206"/>
    </row>
    <row r="266" spans="1:43" s="150" customFormat="1" ht="12.75" x14ac:dyDescent="0.2">
      <c r="A266" s="212"/>
      <c r="B266" s="213"/>
      <c r="C266" s="230"/>
      <c r="D266" s="214"/>
      <c r="E266" s="214"/>
      <c r="F266" s="219"/>
      <c r="G266" s="295"/>
      <c r="H266" s="243"/>
      <c r="I266" s="231"/>
      <c r="J266" s="241"/>
      <c r="K266" s="216" t="str">
        <f>IF(X266='2D_LOG'!BD256," ","Errors Not Updated")</f>
        <v xml:space="preserve"> </v>
      </c>
      <c r="L266" s="217"/>
      <c r="M266" s="219"/>
      <c r="N266" s="232"/>
      <c r="O266" s="234"/>
      <c r="P266" s="232"/>
      <c r="Q266" s="234"/>
      <c r="R266" s="235"/>
      <c r="S266" s="236"/>
      <c r="T266" s="219"/>
      <c r="U266" s="244"/>
      <c r="V266" s="168">
        <f t="shared" si="26"/>
        <v>0</v>
      </c>
      <c r="W266" s="169">
        <f t="shared" si="27"/>
        <v>0</v>
      </c>
      <c r="X266" s="221">
        <f>'2D_LOG'!BD256</f>
        <v>0</v>
      </c>
      <c r="Y266" s="237"/>
      <c r="Z266" s="237"/>
      <c r="AA266" s="237"/>
      <c r="AB266" s="238"/>
      <c r="AC266" s="236"/>
      <c r="AD266" s="238"/>
      <c r="AE266" s="236"/>
      <c r="AF266" s="239"/>
      <c r="AG266" s="236"/>
      <c r="AH266" s="237"/>
      <c r="AI266" s="240"/>
      <c r="AJ266" s="224">
        <f t="shared" si="28"/>
        <v>0</v>
      </c>
      <c r="AK266" s="225">
        <f t="shared" si="29"/>
        <v>0</v>
      </c>
      <c r="AL266" s="226">
        <f t="shared" si="30"/>
        <v>0</v>
      </c>
      <c r="AM266" s="227">
        <f t="shared" si="31"/>
        <v>0</v>
      </c>
      <c r="AN266" s="228">
        <f t="shared" si="32"/>
        <v>0</v>
      </c>
      <c r="AO266" s="206"/>
      <c r="AP266" s="207"/>
      <c r="AQ266" s="206"/>
    </row>
    <row r="267" spans="1:43" s="150" customFormat="1" ht="12.75" x14ac:dyDescent="0.2">
      <c r="A267" s="229"/>
      <c r="B267" s="213"/>
      <c r="C267" s="230"/>
      <c r="D267" s="214"/>
      <c r="E267" s="214"/>
      <c r="F267" s="219"/>
      <c r="G267" s="295"/>
      <c r="H267" s="243"/>
      <c r="I267" s="231"/>
      <c r="J267" s="241"/>
      <c r="K267" s="216" t="str">
        <f>IF(X267='2D_LOG'!BD257," ","Errors Not Updated")</f>
        <v xml:space="preserve"> </v>
      </c>
      <c r="L267" s="217"/>
      <c r="M267" s="219"/>
      <c r="N267" s="232"/>
      <c r="O267" s="234"/>
      <c r="P267" s="232"/>
      <c r="Q267" s="234"/>
      <c r="R267" s="235"/>
      <c r="S267" s="236"/>
      <c r="T267" s="219"/>
      <c r="U267" s="244"/>
      <c r="V267" s="168">
        <f t="shared" si="26"/>
        <v>0</v>
      </c>
      <c r="W267" s="169">
        <f t="shared" si="27"/>
        <v>0</v>
      </c>
      <c r="X267" s="221">
        <f>'2D_LOG'!BD257</f>
        <v>0</v>
      </c>
      <c r="Y267" s="237"/>
      <c r="Z267" s="237"/>
      <c r="AA267" s="237"/>
      <c r="AB267" s="238"/>
      <c r="AC267" s="236"/>
      <c r="AD267" s="238"/>
      <c r="AE267" s="236"/>
      <c r="AF267" s="239"/>
      <c r="AG267" s="236"/>
      <c r="AH267" s="237"/>
      <c r="AI267" s="240"/>
      <c r="AJ267" s="224">
        <f t="shared" si="28"/>
        <v>0</v>
      </c>
      <c r="AK267" s="225">
        <f t="shared" si="29"/>
        <v>0</v>
      </c>
      <c r="AL267" s="226">
        <f t="shared" si="30"/>
        <v>0</v>
      </c>
      <c r="AM267" s="227">
        <f t="shared" si="31"/>
        <v>0</v>
      </c>
      <c r="AN267" s="228">
        <f t="shared" si="32"/>
        <v>0</v>
      </c>
      <c r="AO267" s="206"/>
      <c r="AP267" s="207"/>
      <c r="AQ267" s="206"/>
    </row>
    <row r="268" spans="1:43" s="150" customFormat="1" ht="12.75" x14ac:dyDescent="0.2">
      <c r="A268" s="212"/>
      <c r="B268" s="213"/>
      <c r="C268" s="230"/>
      <c r="D268" s="214"/>
      <c r="E268" s="214"/>
      <c r="F268" s="219"/>
      <c r="G268" s="295"/>
      <c r="H268" s="243"/>
      <c r="I268" s="231"/>
      <c r="J268" s="241"/>
      <c r="K268" s="216" t="str">
        <f>IF(X268='2D_LOG'!BD258," ","Errors Not Updated")</f>
        <v xml:space="preserve"> </v>
      </c>
      <c r="L268" s="217"/>
      <c r="M268" s="219"/>
      <c r="N268" s="232"/>
      <c r="O268" s="234"/>
      <c r="P268" s="232"/>
      <c r="Q268" s="234"/>
      <c r="R268" s="235"/>
      <c r="S268" s="236"/>
      <c r="T268" s="219"/>
      <c r="U268" s="244"/>
      <c r="V268" s="168">
        <f t="shared" si="26"/>
        <v>0</v>
      </c>
      <c r="W268" s="169">
        <f t="shared" si="27"/>
        <v>0</v>
      </c>
      <c r="X268" s="221">
        <f>'2D_LOG'!BD258</f>
        <v>0</v>
      </c>
      <c r="Y268" s="237"/>
      <c r="Z268" s="237"/>
      <c r="AA268" s="237"/>
      <c r="AB268" s="238"/>
      <c r="AC268" s="236"/>
      <c r="AD268" s="238"/>
      <c r="AE268" s="236"/>
      <c r="AF268" s="239"/>
      <c r="AG268" s="236"/>
      <c r="AH268" s="237"/>
      <c r="AI268" s="240"/>
      <c r="AJ268" s="224">
        <f t="shared" si="28"/>
        <v>0</v>
      </c>
      <c r="AK268" s="225">
        <f t="shared" si="29"/>
        <v>0</v>
      </c>
      <c r="AL268" s="226">
        <f t="shared" si="30"/>
        <v>0</v>
      </c>
      <c r="AM268" s="227">
        <f t="shared" si="31"/>
        <v>0</v>
      </c>
      <c r="AN268" s="228">
        <f t="shared" si="32"/>
        <v>0</v>
      </c>
      <c r="AO268" s="206"/>
      <c r="AP268" s="207"/>
      <c r="AQ268" s="206"/>
    </row>
    <row r="269" spans="1:43" s="150" customFormat="1" ht="12.75" x14ac:dyDescent="0.2">
      <c r="A269" s="229"/>
      <c r="B269" s="213"/>
      <c r="C269" s="230"/>
      <c r="D269" s="214"/>
      <c r="E269" s="214"/>
      <c r="F269" s="219"/>
      <c r="G269" s="295"/>
      <c r="H269" s="243"/>
      <c r="I269" s="231"/>
      <c r="J269" s="241"/>
      <c r="K269" s="216" t="str">
        <f>IF(X269='2D_LOG'!BD259," ","Errors Not Updated")</f>
        <v xml:space="preserve"> </v>
      </c>
      <c r="L269" s="217"/>
      <c r="M269" s="219"/>
      <c r="N269" s="232"/>
      <c r="O269" s="234"/>
      <c r="P269" s="232"/>
      <c r="Q269" s="234"/>
      <c r="R269" s="235"/>
      <c r="S269" s="236"/>
      <c r="T269" s="219"/>
      <c r="U269" s="244"/>
      <c r="V269" s="168">
        <f t="shared" ref="V269:V332" si="33">(24*(DAY((Q269-O269)-S269)))+HOUR((Q269-O269)-S269)+(MINUTE((Q269-O269)-S269)/60)</f>
        <v>0</v>
      </c>
      <c r="W269" s="169">
        <f t="shared" ref="W269:W332" si="34">J269*0.3</f>
        <v>0</v>
      </c>
      <c r="X269" s="221">
        <f>'2D_LOG'!BD259</f>
        <v>0</v>
      </c>
      <c r="Y269" s="237"/>
      <c r="Z269" s="237"/>
      <c r="AA269" s="237"/>
      <c r="AB269" s="238"/>
      <c r="AC269" s="236"/>
      <c r="AD269" s="238"/>
      <c r="AE269" s="236"/>
      <c r="AF269" s="239"/>
      <c r="AG269" s="236"/>
      <c r="AH269" s="237"/>
      <c r="AI269" s="240"/>
      <c r="AJ269" s="224">
        <f t="shared" ref="AJ269:AJ332" si="35">(24*(DAY(($AE269-$AC269)-$AG269))+HOUR(($AE269-$AC269)-$AG269)+(MINUTE(($AE269-$AC269)-$AG269)/60))</f>
        <v>0</v>
      </c>
      <c r="AK269" s="225">
        <f t="shared" si="29"/>
        <v>0</v>
      </c>
      <c r="AL269" s="226">
        <f t="shared" si="30"/>
        <v>0</v>
      </c>
      <c r="AM269" s="227">
        <f t="shared" si="31"/>
        <v>0</v>
      </c>
      <c r="AN269" s="228">
        <f t="shared" si="32"/>
        <v>0</v>
      </c>
      <c r="AO269" s="206"/>
      <c r="AP269" s="207"/>
      <c r="AQ269" s="206"/>
    </row>
    <row r="270" spans="1:43" s="150" customFormat="1" ht="12.75" x14ac:dyDescent="0.2">
      <c r="A270" s="212"/>
      <c r="B270" s="213"/>
      <c r="C270" s="230"/>
      <c r="D270" s="214"/>
      <c r="E270" s="214"/>
      <c r="F270" s="219"/>
      <c r="G270" s="295"/>
      <c r="H270" s="243"/>
      <c r="I270" s="231"/>
      <c r="J270" s="241"/>
      <c r="K270" s="216" t="str">
        <f>IF(X270='2D_LOG'!BD260," ","Errors Not Updated")</f>
        <v xml:space="preserve"> </v>
      </c>
      <c r="L270" s="217"/>
      <c r="M270" s="219"/>
      <c r="N270" s="232"/>
      <c r="O270" s="234"/>
      <c r="P270" s="232"/>
      <c r="Q270" s="234"/>
      <c r="R270" s="235"/>
      <c r="S270" s="236"/>
      <c r="T270" s="219"/>
      <c r="U270" s="244"/>
      <c r="V270" s="168">
        <f t="shared" si="33"/>
        <v>0</v>
      </c>
      <c r="W270" s="169">
        <f t="shared" si="34"/>
        <v>0</v>
      </c>
      <c r="X270" s="221">
        <f>'2D_LOG'!BD260</f>
        <v>0</v>
      </c>
      <c r="Y270" s="237"/>
      <c r="Z270" s="237"/>
      <c r="AA270" s="237"/>
      <c r="AB270" s="238"/>
      <c r="AC270" s="236"/>
      <c r="AD270" s="238"/>
      <c r="AE270" s="236"/>
      <c r="AF270" s="239"/>
      <c r="AG270" s="236"/>
      <c r="AH270" s="237"/>
      <c r="AI270" s="240"/>
      <c r="AJ270" s="224">
        <f t="shared" si="35"/>
        <v>0</v>
      </c>
      <c r="AK270" s="225">
        <f t="shared" ref="AK270:AK333" si="36">V270+AJ270</f>
        <v>0</v>
      </c>
      <c r="AL270" s="226">
        <f t="shared" ref="AL270:AL333" si="37">W270</f>
        <v>0</v>
      </c>
      <c r="AM270" s="227">
        <f t="shared" ref="AM270:AM333" si="38">AL270-AK270</f>
        <v>0</v>
      </c>
      <c r="AN270" s="228">
        <f t="shared" ref="AN270:AN333" si="39">AM270</f>
        <v>0</v>
      </c>
      <c r="AO270" s="206"/>
      <c r="AP270" s="207"/>
      <c r="AQ270" s="206"/>
    </row>
    <row r="271" spans="1:43" s="150" customFormat="1" ht="12.75" x14ac:dyDescent="0.2">
      <c r="A271" s="229"/>
      <c r="B271" s="213"/>
      <c r="C271" s="230"/>
      <c r="D271" s="214"/>
      <c r="E271" s="214"/>
      <c r="F271" s="219"/>
      <c r="G271" s="295"/>
      <c r="H271" s="243"/>
      <c r="I271" s="231"/>
      <c r="J271" s="241"/>
      <c r="K271" s="216" t="str">
        <f>IF(X271='2D_LOG'!BD261," ","Errors Not Updated")</f>
        <v xml:space="preserve"> </v>
      </c>
      <c r="L271" s="217"/>
      <c r="M271" s="219"/>
      <c r="N271" s="232"/>
      <c r="O271" s="234"/>
      <c r="P271" s="232"/>
      <c r="Q271" s="234"/>
      <c r="R271" s="235"/>
      <c r="S271" s="236"/>
      <c r="T271" s="219"/>
      <c r="U271" s="244"/>
      <c r="V271" s="168">
        <f t="shared" si="33"/>
        <v>0</v>
      </c>
      <c r="W271" s="169">
        <f t="shared" si="34"/>
        <v>0</v>
      </c>
      <c r="X271" s="221">
        <f>'2D_LOG'!BD261</f>
        <v>0</v>
      </c>
      <c r="Y271" s="237"/>
      <c r="Z271" s="237"/>
      <c r="AA271" s="237"/>
      <c r="AB271" s="238"/>
      <c r="AC271" s="236"/>
      <c r="AD271" s="238"/>
      <c r="AE271" s="236"/>
      <c r="AF271" s="239"/>
      <c r="AG271" s="236"/>
      <c r="AH271" s="237"/>
      <c r="AI271" s="240"/>
      <c r="AJ271" s="224">
        <f t="shared" si="35"/>
        <v>0</v>
      </c>
      <c r="AK271" s="225">
        <f t="shared" si="36"/>
        <v>0</v>
      </c>
      <c r="AL271" s="226">
        <f t="shared" si="37"/>
        <v>0</v>
      </c>
      <c r="AM271" s="227">
        <f t="shared" si="38"/>
        <v>0</v>
      </c>
      <c r="AN271" s="228">
        <f t="shared" si="39"/>
        <v>0</v>
      </c>
      <c r="AO271" s="206"/>
      <c r="AP271" s="207"/>
      <c r="AQ271" s="206"/>
    </row>
    <row r="272" spans="1:43" s="150" customFormat="1" ht="12.75" x14ac:dyDescent="0.2">
      <c r="A272" s="212"/>
      <c r="B272" s="213"/>
      <c r="C272" s="230"/>
      <c r="D272" s="214"/>
      <c r="E272" s="214"/>
      <c r="F272" s="219"/>
      <c r="G272" s="295"/>
      <c r="H272" s="243"/>
      <c r="I272" s="231"/>
      <c r="J272" s="241"/>
      <c r="K272" s="216" t="str">
        <f>IF(X272='2D_LOG'!BD262," ","Errors Not Updated")</f>
        <v xml:space="preserve"> </v>
      </c>
      <c r="L272" s="217"/>
      <c r="M272" s="219"/>
      <c r="N272" s="232"/>
      <c r="O272" s="234"/>
      <c r="P272" s="232"/>
      <c r="Q272" s="234"/>
      <c r="R272" s="235"/>
      <c r="S272" s="236"/>
      <c r="T272" s="219"/>
      <c r="U272" s="244"/>
      <c r="V272" s="168">
        <f t="shared" si="33"/>
        <v>0</v>
      </c>
      <c r="W272" s="169">
        <f t="shared" si="34"/>
        <v>0</v>
      </c>
      <c r="X272" s="221">
        <f>'2D_LOG'!BD262</f>
        <v>0</v>
      </c>
      <c r="Y272" s="237"/>
      <c r="Z272" s="237"/>
      <c r="AA272" s="237"/>
      <c r="AB272" s="238"/>
      <c r="AC272" s="236"/>
      <c r="AD272" s="238"/>
      <c r="AE272" s="236"/>
      <c r="AF272" s="239"/>
      <c r="AG272" s="236"/>
      <c r="AH272" s="237"/>
      <c r="AI272" s="240"/>
      <c r="AJ272" s="224">
        <f t="shared" si="35"/>
        <v>0</v>
      </c>
      <c r="AK272" s="225">
        <f t="shared" si="36"/>
        <v>0</v>
      </c>
      <c r="AL272" s="226">
        <f t="shared" si="37"/>
        <v>0</v>
      </c>
      <c r="AM272" s="227">
        <f t="shared" si="38"/>
        <v>0</v>
      </c>
      <c r="AN272" s="228">
        <f t="shared" si="39"/>
        <v>0</v>
      </c>
      <c r="AO272" s="206"/>
      <c r="AP272" s="207"/>
      <c r="AQ272" s="206"/>
    </row>
    <row r="273" spans="1:43" s="150" customFormat="1" ht="12.75" x14ac:dyDescent="0.2">
      <c r="A273" s="229"/>
      <c r="B273" s="213"/>
      <c r="C273" s="230"/>
      <c r="D273" s="214"/>
      <c r="E273" s="214"/>
      <c r="F273" s="219"/>
      <c r="G273" s="295"/>
      <c r="H273" s="243"/>
      <c r="I273" s="231"/>
      <c r="J273" s="241"/>
      <c r="K273" s="216" t="str">
        <f>IF(X273='2D_LOG'!BD263," ","Errors Not Updated")</f>
        <v xml:space="preserve"> </v>
      </c>
      <c r="L273" s="217"/>
      <c r="M273" s="219"/>
      <c r="N273" s="232"/>
      <c r="O273" s="234"/>
      <c r="P273" s="232"/>
      <c r="Q273" s="234"/>
      <c r="R273" s="235"/>
      <c r="S273" s="236"/>
      <c r="T273" s="219"/>
      <c r="U273" s="244"/>
      <c r="V273" s="168">
        <f t="shared" si="33"/>
        <v>0</v>
      </c>
      <c r="W273" s="169">
        <f t="shared" si="34"/>
        <v>0</v>
      </c>
      <c r="X273" s="221">
        <f>'2D_LOG'!BD263</f>
        <v>0</v>
      </c>
      <c r="Y273" s="237"/>
      <c r="Z273" s="237"/>
      <c r="AA273" s="237"/>
      <c r="AB273" s="238"/>
      <c r="AC273" s="236"/>
      <c r="AD273" s="238"/>
      <c r="AE273" s="236"/>
      <c r="AF273" s="239"/>
      <c r="AG273" s="236"/>
      <c r="AH273" s="237"/>
      <c r="AI273" s="240"/>
      <c r="AJ273" s="224">
        <f t="shared" si="35"/>
        <v>0</v>
      </c>
      <c r="AK273" s="225">
        <f t="shared" si="36"/>
        <v>0</v>
      </c>
      <c r="AL273" s="226">
        <f t="shared" si="37"/>
        <v>0</v>
      </c>
      <c r="AM273" s="227">
        <f t="shared" si="38"/>
        <v>0</v>
      </c>
      <c r="AN273" s="228">
        <f t="shared" si="39"/>
        <v>0</v>
      </c>
      <c r="AO273" s="206"/>
      <c r="AP273" s="207"/>
      <c r="AQ273" s="206"/>
    </row>
    <row r="274" spans="1:43" s="150" customFormat="1" ht="12.75" x14ac:dyDescent="0.2">
      <c r="A274" s="212"/>
      <c r="B274" s="213"/>
      <c r="C274" s="230"/>
      <c r="D274" s="214"/>
      <c r="E274" s="214"/>
      <c r="F274" s="219"/>
      <c r="G274" s="295"/>
      <c r="H274" s="243"/>
      <c r="I274" s="231"/>
      <c r="J274" s="241"/>
      <c r="K274" s="216" t="str">
        <f>IF(X274='2D_LOG'!BD264," ","Errors Not Updated")</f>
        <v xml:space="preserve"> </v>
      </c>
      <c r="L274" s="217"/>
      <c r="M274" s="219"/>
      <c r="N274" s="232"/>
      <c r="O274" s="234"/>
      <c r="P274" s="232"/>
      <c r="Q274" s="234"/>
      <c r="R274" s="235"/>
      <c r="S274" s="236"/>
      <c r="T274" s="219"/>
      <c r="U274" s="244"/>
      <c r="V274" s="168">
        <f t="shared" si="33"/>
        <v>0</v>
      </c>
      <c r="W274" s="169">
        <f t="shared" si="34"/>
        <v>0</v>
      </c>
      <c r="X274" s="221">
        <f>'2D_LOG'!BD264</f>
        <v>0</v>
      </c>
      <c r="Y274" s="237"/>
      <c r="Z274" s="237"/>
      <c r="AA274" s="237"/>
      <c r="AB274" s="238"/>
      <c r="AC274" s="236"/>
      <c r="AD274" s="238"/>
      <c r="AE274" s="236"/>
      <c r="AF274" s="239"/>
      <c r="AG274" s="236"/>
      <c r="AH274" s="237"/>
      <c r="AI274" s="240"/>
      <c r="AJ274" s="224">
        <f t="shared" si="35"/>
        <v>0</v>
      </c>
      <c r="AK274" s="225">
        <f t="shared" si="36"/>
        <v>0</v>
      </c>
      <c r="AL274" s="226">
        <f t="shared" si="37"/>
        <v>0</v>
      </c>
      <c r="AM274" s="227">
        <f t="shared" si="38"/>
        <v>0</v>
      </c>
      <c r="AN274" s="228">
        <f t="shared" si="39"/>
        <v>0</v>
      </c>
      <c r="AO274" s="206"/>
      <c r="AP274" s="207"/>
      <c r="AQ274" s="206"/>
    </row>
    <row r="275" spans="1:43" s="150" customFormat="1" ht="12.75" x14ac:dyDescent="0.2">
      <c r="A275" s="229"/>
      <c r="B275" s="213"/>
      <c r="C275" s="230"/>
      <c r="D275" s="214"/>
      <c r="E275" s="214"/>
      <c r="F275" s="219"/>
      <c r="G275" s="295"/>
      <c r="H275" s="243"/>
      <c r="I275" s="231"/>
      <c r="J275" s="241"/>
      <c r="K275" s="216" t="str">
        <f>IF(X275='2D_LOG'!BD265," ","Errors Not Updated")</f>
        <v xml:space="preserve"> </v>
      </c>
      <c r="L275" s="217"/>
      <c r="M275" s="219"/>
      <c r="N275" s="232"/>
      <c r="O275" s="234"/>
      <c r="P275" s="232"/>
      <c r="Q275" s="234"/>
      <c r="R275" s="235"/>
      <c r="S275" s="236"/>
      <c r="T275" s="219"/>
      <c r="U275" s="244"/>
      <c r="V275" s="168">
        <f t="shared" si="33"/>
        <v>0</v>
      </c>
      <c r="W275" s="169">
        <f t="shared" si="34"/>
        <v>0</v>
      </c>
      <c r="X275" s="221">
        <f>'2D_LOG'!BD265</f>
        <v>0</v>
      </c>
      <c r="Y275" s="237"/>
      <c r="Z275" s="237"/>
      <c r="AA275" s="237"/>
      <c r="AB275" s="238"/>
      <c r="AC275" s="236"/>
      <c r="AD275" s="238"/>
      <c r="AE275" s="236"/>
      <c r="AF275" s="239"/>
      <c r="AG275" s="236"/>
      <c r="AH275" s="237"/>
      <c r="AI275" s="240"/>
      <c r="AJ275" s="224">
        <f t="shared" si="35"/>
        <v>0</v>
      </c>
      <c r="AK275" s="225">
        <f t="shared" si="36"/>
        <v>0</v>
      </c>
      <c r="AL275" s="226">
        <f t="shared" si="37"/>
        <v>0</v>
      </c>
      <c r="AM275" s="227">
        <f t="shared" si="38"/>
        <v>0</v>
      </c>
      <c r="AN275" s="228">
        <f t="shared" si="39"/>
        <v>0</v>
      </c>
      <c r="AO275" s="206"/>
      <c r="AP275" s="207"/>
      <c r="AQ275" s="206"/>
    </row>
    <row r="276" spans="1:43" s="150" customFormat="1" ht="12.75" x14ac:dyDescent="0.2">
      <c r="A276" s="212"/>
      <c r="B276" s="213"/>
      <c r="C276" s="230"/>
      <c r="D276" s="214"/>
      <c r="E276" s="214"/>
      <c r="F276" s="219"/>
      <c r="G276" s="295"/>
      <c r="H276" s="243"/>
      <c r="I276" s="231"/>
      <c r="J276" s="241"/>
      <c r="K276" s="216" t="str">
        <f>IF(X276='2D_LOG'!BD266," ","Errors Not Updated")</f>
        <v xml:space="preserve"> </v>
      </c>
      <c r="L276" s="217"/>
      <c r="M276" s="219"/>
      <c r="N276" s="232"/>
      <c r="O276" s="234"/>
      <c r="P276" s="232"/>
      <c r="Q276" s="234"/>
      <c r="R276" s="235"/>
      <c r="S276" s="236"/>
      <c r="T276" s="219"/>
      <c r="U276" s="244"/>
      <c r="V276" s="168">
        <f t="shared" si="33"/>
        <v>0</v>
      </c>
      <c r="W276" s="169">
        <f t="shared" si="34"/>
        <v>0</v>
      </c>
      <c r="X276" s="221">
        <f>'2D_LOG'!BD266</f>
        <v>0</v>
      </c>
      <c r="Y276" s="237"/>
      <c r="Z276" s="237"/>
      <c r="AA276" s="237"/>
      <c r="AB276" s="238"/>
      <c r="AC276" s="236"/>
      <c r="AD276" s="238"/>
      <c r="AE276" s="236"/>
      <c r="AF276" s="239"/>
      <c r="AG276" s="236"/>
      <c r="AH276" s="237"/>
      <c r="AI276" s="240"/>
      <c r="AJ276" s="224">
        <f t="shared" si="35"/>
        <v>0</v>
      </c>
      <c r="AK276" s="225">
        <f t="shared" si="36"/>
        <v>0</v>
      </c>
      <c r="AL276" s="226">
        <f t="shared" si="37"/>
        <v>0</v>
      </c>
      <c r="AM276" s="227">
        <f t="shared" si="38"/>
        <v>0</v>
      </c>
      <c r="AN276" s="228">
        <f t="shared" si="39"/>
        <v>0</v>
      </c>
      <c r="AO276" s="206"/>
      <c r="AP276" s="207"/>
      <c r="AQ276" s="206"/>
    </row>
    <row r="277" spans="1:43" s="150" customFormat="1" ht="12.75" x14ac:dyDescent="0.2">
      <c r="A277" s="229"/>
      <c r="B277" s="213"/>
      <c r="C277" s="230"/>
      <c r="D277" s="214"/>
      <c r="E277" s="214"/>
      <c r="F277" s="219"/>
      <c r="G277" s="295"/>
      <c r="H277" s="243"/>
      <c r="I277" s="231"/>
      <c r="J277" s="241"/>
      <c r="K277" s="216" t="str">
        <f>IF(X277='2D_LOG'!BD267," ","Errors Not Updated")</f>
        <v xml:space="preserve"> </v>
      </c>
      <c r="L277" s="217"/>
      <c r="M277" s="219"/>
      <c r="N277" s="232"/>
      <c r="O277" s="234"/>
      <c r="P277" s="232"/>
      <c r="Q277" s="234"/>
      <c r="R277" s="235"/>
      <c r="S277" s="236"/>
      <c r="T277" s="219"/>
      <c r="U277" s="244"/>
      <c r="V277" s="168">
        <f t="shared" si="33"/>
        <v>0</v>
      </c>
      <c r="W277" s="169">
        <f t="shared" si="34"/>
        <v>0</v>
      </c>
      <c r="X277" s="221">
        <f>'2D_LOG'!BD267</f>
        <v>0</v>
      </c>
      <c r="Y277" s="237"/>
      <c r="Z277" s="237"/>
      <c r="AA277" s="237"/>
      <c r="AB277" s="238"/>
      <c r="AC277" s="236"/>
      <c r="AD277" s="238"/>
      <c r="AE277" s="236"/>
      <c r="AF277" s="239"/>
      <c r="AG277" s="236"/>
      <c r="AH277" s="237"/>
      <c r="AI277" s="240"/>
      <c r="AJ277" s="224">
        <f t="shared" si="35"/>
        <v>0</v>
      </c>
      <c r="AK277" s="225">
        <f t="shared" si="36"/>
        <v>0</v>
      </c>
      <c r="AL277" s="226">
        <f t="shared" si="37"/>
        <v>0</v>
      </c>
      <c r="AM277" s="227">
        <f t="shared" si="38"/>
        <v>0</v>
      </c>
      <c r="AN277" s="228">
        <f t="shared" si="39"/>
        <v>0</v>
      </c>
      <c r="AO277" s="206"/>
      <c r="AP277" s="207"/>
      <c r="AQ277" s="206"/>
    </row>
    <row r="278" spans="1:43" s="150" customFormat="1" ht="12.75" x14ac:dyDescent="0.2">
      <c r="A278" s="212"/>
      <c r="B278" s="213"/>
      <c r="C278" s="230"/>
      <c r="D278" s="214"/>
      <c r="E278" s="214"/>
      <c r="F278" s="219"/>
      <c r="G278" s="295"/>
      <c r="H278" s="243"/>
      <c r="I278" s="231"/>
      <c r="J278" s="241"/>
      <c r="K278" s="216" t="str">
        <f>IF(X278='2D_LOG'!BD268," ","Errors Not Updated")</f>
        <v xml:space="preserve"> </v>
      </c>
      <c r="L278" s="217"/>
      <c r="M278" s="219"/>
      <c r="N278" s="232"/>
      <c r="O278" s="234"/>
      <c r="P278" s="232"/>
      <c r="Q278" s="234"/>
      <c r="R278" s="235"/>
      <c r="S278" s="236"/>
      <c r="T278" s="219"/>
      <c r="U278" s="244"/>
      <c r="V278" s="168">
        <f t="shared" si="33"/>
        <v>0</v>
      </c>
      <c r="W278" s="169">
        <f t="shared" si="34"/>
        <v>0</v>
      </c>
      <c r="X278" s="221">
        <f>'2D_LOG'!BD268</f>
        <v>0</v>
      </c>
      <c r="Y278" s="237"/>
      <c r="Z278" s="237"/>
      <c r="AA278" s="237"/>
      <c r="AB278" s="238"/>
      <c r="AC278" s="236"/>
      <c r="AD278" s="238"/>
      <c r="AE278" s="236"/>
      <c r="AF278" s="239"/>
      <c r="AG278" s="236"/>
      <c r="AH278" s="237"/>
      <c r="AI278" s="240"/>
      <c r="AJ278" s="224">
        <f t="shared" si="35"/>
        <v>0</v>
      </c>
      <c r="AK278" s="225">
        <f t="shared" si="36"/>
        <v>0</v>
      </c>
      <c r="AL278" s="226">
        <f t="shared" si="37"/>
        <v>0</v>
      </c>
      <c r="AM278" s="227">
        <f t="shared" si="38"/>
        <v>0</v>
      </c>
      <c r="AN278" s="228">
        <f t="shared" si="39"/>
        <v>0</v>
      </c>
      <c r="AO278" s="206"/>
      <c r="AP278" s="207"/>
      <c r="AQ278" s="206"/>
    </row>
    <row r="279" spans="1:43" s="150" customFormat="1" ht="12.75" x14ac:dyDescent="0.2">
      <c r="A279" s="229"/>
      <c r="B279" s="213"/>
      <c r="C279" s="230"/>
      <c r="D279" s="214"/>
      <c r="E279" s="214"/>
      <c r="F279" s="219"/>
      <c r="G279" s="295"/>
      <c r="H279" s="243"/>
      <c r="I279" s="231"/>
      <c r="J279" s="241"/>
      <c r="K279" s="216" t="str">
        <f>IF(X279='2D_LOG'!BD269," ","Errors Not Updated")</f>
        <v xml:space="preserve"> </v>
      </c>
      <c r="L279" s="217"/>
      <c r="M279" s="219"/>
      <c r="N279" s="232"/>
      <c r="O279" s="234"/>
      <c r="P279" s="232"/>
      <c r="Q279" s="234"/>
      <c r="R279" s="235"/>
      <c r="S279" s="236"/>
      <c r="T279" s="219"/>
      <c r="U279" s="244"/>
      <c r="V279" s="168">
        <f t="shared" si="33"/>
        <v>0</v>
      </c>
      <c r="W279" s="169">
        <f t="shared" si="34"/>
        <v>0</v>
      </c>
      <c r="X279" s="221">
        <f>'2D_LOG'!BD269</f>
        <v>0</v>
      </c>
      <c r="Y279" s="237"/>
      <c r="Z279" s="237"/>
      <c r="AA279" s="237"/>
      <c r="AB279" s="238"/>
      <c r="AC279" s="236"/>
      <c r="AD279" s="238"/>
      <c r="AE279" s="236"/>
      <c r="AF279" s="239"/>
      <c r="AG279" s="236"/>
      <c r="AH279" s="237"/>
      <c r="AI279" s="240"/>
      <c r="AJ279" s="224">
        <f t="shared" si="35"/>
        <v>0</v>
      </c>
      <c r="AK279" s="225">
        <f t="shared" si="36"/>
        <v>0</v>
      </c>
      <c r="AL279" s="226">
        <f t="shared" si="37"/>
        <v>0</v>
      </c>
      <c r="AM279" s="227">
        <f t="shared" si="38"/>
        <v>0</v>
      </c>
      <c r="AN279" s="228">
        <f t="shared" si="39"/>
        <v>0</v>
      </c>
      <c r="AO279" s="206"/>
      <c r="AP279" s="207"/>
      <c r="AQ279" s="206"/>
    </row>
    <row r="280" spans="1:43" s="150" customFormat="1" ht="12.75" x14ac:dyDescent="0.2">
      <c r="A280" s="212"/>
      <c r="B280" s="213"/>
      <c r="C280" s="230"/>
      <c r="D280" s="214"/>
      <c r="E280" s="214"/>
      <c r="F280" s="219"/>
      <c r="G280" s="295"/>
      <c r="H280" s="243"/>
      <c r="I280" s="231"/>
      <c r="J280" s="241"/>
      <c r="K280" s="216" t="str">
        <f>IF(X280='2D_LOG'!BD270," ","Errors Not Updated")</f>
        <v xml:space="preserve"> </v>
      </c>
      <c r="L280" s="217"/>
      <c r="M280" s="219"/>
      <c r="N280" s="232"/>
      <c r="O280" s="234"/>
      <c r="P280" s="232"/>
      <c r="Q280" s="234"/>
      <c r="R280" s="235"/>
      <c r="S280" s="236"/>
      <c r="T280" s="219"/>
      <c r="U280" s="244"/>
      <c r="V280" s="168">
        <f t="shared" si="33"/>
        <v>0</v>
      </c>
      <c r="W280" s="169">
        <f t="shared" si="34"/>
        <v>0</v>
      </c>
      <c r="X280" s="221">
        <f>'2D_LOG'!BD270</f>
        <v>0</v>
      </c>
      <c r="Y280" s="237"/>
      <c r="Z280" s="237"/>
      <c r="AA280" s="237"/>
      <c r="AB280" s="238"/>
      <c r="AC280" s="236"/>
      <c r="AD280" s="238"/>
      <c r="AE280" s="236"/>
      <c r="AF280" s="239"/>
      <c r="AG280" s="236"/>
      <c r="AH280" s="237"/>
      <c r="AI280" s="240"/>
      <c r="AJ280" s="224">
        <f t="shared" si="35"/>
        <v>0</v>
      </c>
      <c r="AK280" s="225">
        <f t="shared" si="36"/>
        <v>0</v>
      </c>
      <c r="AL280" s="226">
        <f t="shared" si="37"/>
        <v>0</v>
      </c>
      <c r="AM280" s="227">
        <f t="shared" si="38"/>
        <v>0</v>
      </c>
      <c r="AN280" s="228">
        <f t="shared" si="39"/>
        <v>0</v>
      </c>
      <c r="AO280" s="206"/>
      <c r="AP280" s="207"/>
      <c r="AQ280" s="206"/>
    </row>
    <row r="281" spans="1:43" s="150" customFormat="1" ht="12.75" x14ac:dyDescent="0.2">
      <c r="A281" s="229"/>
      <c r="B281" s="213"/>
      <c r="C281" s="230"/>
      <c r="D281" s="214"/>
      <c r="E281" s="214"/>
      <c r="F281" s="219"/>
      <c r="G281" s="295"/>
      <c r="H281" s="243"/>
      <c r="I281" s="231"/>
      <c r="J281" s="241"/>
      <c r="K281" s="216" t="str">
        <f>IF(X281='2D_LOG'!BD271," ","Errors Not Updated")</f>
        <v xml:space="preserve"> </v>
      </c>
      <c r="L281" s="217"/>
      <c r="M281" s="219"/>
      <c r="N281" s="232"/>
      <c r="O281" s="234"/>
      <c r="P281" s="232"/>
      <c r="Q281" s="234"/>
      <c r="R281" s="235"/>
      <c r="S281" s="236"/>
      <c r="T281" s="219"/>
      <c r="U281" s="244"/>
      <c r="V281" s="168">
        <f t="shared" si="33"/>
        <v>0</v>
      </c>
      <c r="W281" s="169">
        <f t="shared" si="34"/>
        <v>0</v>
      </c>
      <c r="X281" s="221">
        <f>'2D_LOG'!BD271</f>
        <v>0</v>
      </c>
      <c r="Y281" s="237"/>
      <c r="Z281" s="237"/>
      <c r="AA281" s="237"/>
      <c r="AB281" s="238"/>
      <c r="AC281" s="236"/>
      <c r="AD281" s="238"/>
      <c r="AE281" s="236"/>
      <c r="AF281" s="239"/>
      <c r="AG281" s="236"/>
      <c r="AH281" s="237"/>
      <c r="AI281" s="240"/>
      <c r="AJ281" s="224">
        <f t="shared" si="35"/>
        <v>0</v>
      </c>
      <c r="AK281" s="225">
        <f t="shared" si="36"/>
        <v>0</v>
      </c>
      <c r="AL281" s="226">
        <f t="shared" si="37"/>
        <v>0</v>
      </c>
      <c r="AM281" s="227">
        <f t="shared" si="38"/>
        <v>0</v>
      </c>
      <c r="AN281" s="228">
        <f t="shared" si="39"/>
        <v>0</v>
      </c>
      <c r="AO281" s="206"/>
      <c r="AP281" s="207"/>
      <c r="AQ281" s="206"/>
    </row>
    <row r="282" spans="1:43" s="150" customFormat="1" ht="12.75" x14ac:dyDescent="0.2">
      <c r="A282" s="212"/>
      <c r="B282" s="213"/>
      <c r="C282" s="230"/>
      <c r="D282" s="214"/>
      <c r="E282" s="214"/>
      <c r="F282" s="219"/>
      <c r="G282" s="295"/>
      <c r="H282" s="243"/>
      <c r="I282" s="231"/>
      <c r="J282" s="241"/>
      <c r="K282" s="216" t="str">
        <f>IF(X282='2D_LOG'!BD272," ","Errors Not Updated")</f>
        <v xml:space="preserve"> </v>
      </c>
      <c r="L282" s="217"/>
      <c r="M282" s="219"/>
      <c r="N282" s="232"/>
      <c r="O282" s="234"/>
      <c r="P282" s="232"/>
      <c r="Q282" s="234"/>
      <c r="R282" s="235"/>
      <c r="S282" s="236"/>
      <c r="T282" s="219"/>
      <c r="U282" s="244"/>
      <c r="V282" s="168">
        <f t="shared" si="33"/>
        <v>0</v>
      </c>
      <c r="W282" s="169">
        <f t="shared" si="34"/>
        <v>0</v>
      </c>
      <c r="X282" s="221">
        <f>'2D_LOG'!BD272</f>
        <v>0</v>
      </c>
      <c r="Y282" s="237"/>
      <c r="Z282" s="237"/>
      <c r="AA282" s="237"/>
      <c r="AB282" s="238"/>
      <c r="AC282" s="236"/>
      <c r="AD282" s="238"/>
      <c r="AE282" s="236"/>
      <c r="AF282" s="239"/>
      <c r="AG282" s="236"/>
      <c r="AH282" s="237"/>
      <c r="AI282" s="240"/>
      <c r="AJ282" s="224">
        <f t="shared" si="35"/>
        <v>0</v>
      </c>
      <c r="AK282" s="225">
        <f t="shared" si="36"/>
        <v>0</v>
      </c>
      <c r="AL282" s="226">
        <f t="shared" si="37"/>
        <v>0</v>
      </c>
      <c r="AM282" s="227">
        <f t="shared" si="38"/>
        <v>0</v>
      </c>
      <c r="AN282" s="228">
        <f t="shared" si="39"/>
        <v>0</v>
      </c>
      <c r="AO282" s="206"/>
      <c r="AP282" s="207"/>
      <c r="AQ282" s="206"/>
    </row>
    <row r="283" spans="1:43" s="150" customFormat="1" ht="12.75" x14ac:dyDescent="0.2">
      <c r="A283" s="229"/>
      <c r="B283" s="213"/>
      <c r="C283" s="230"/>
      <c r="D283" s="214"/>
      <c r="E283" s="214"/>
      <c r="F283" s="219"/>
      <c r="G283" s="295"/>
      <c r="H283" s="243"/>
      <c r="I283" s="231"/>
      <c r="J283" s="241"/>
      <c r="K283" s="216" t="str">
        <f>IF(X283='2D_LOG'!BD273," ","Errors Not Updated")</f>
        <v xml:space="preserve"> </v>
      </c>
      <c r="L283" s="217"/>
      <c r="M283" s="219"/>
      <c r="N283" s="232"/>
      <c r="O283" s="234"/>
      <c r="P283" s="232"/>
      <c r="Q283" s="234"/>
      <c r="R283" s="235"/>
      <c r="S283" s="236"/>
      <c r="T283" s="219"/>
      <c r="U283" s="244"/>
      <c r="V283" s="168">
        <f t="shared" si="33"/>
        <v>0</v>
      </c>
      <c r="W283" s="169">
        <f t="shared" si="34"/>
        <v>0</v>
      </c>
      <c r="X283" s="221">
        <f>'2D_LOG'!BD273</f>
        <v>0</v>
      </c>
      <c r="Y283" s="237"/>
      <c r="Z283" s="237"/>
      <c r="AA283" s="237"/>
      <c r="AB283" s="238"/>
      <c r="AC283" s="236"/>
      <c r="AD283" s="238"/>
      <c r="AE283" s="236"/>
      <c r="AF283" s="239"/>
      <c r="AG283" s="236"/>
      <c r="AH283" s="237"/>
      <c r="AI283" s="240"/>
      <c r="AJ283" s="224">
        <f t="shared" si="35"/>
        <v>0</v>
      </c>
      <c r="AK283" s="225">
        <f t="shared" si="36"/>
        <v>0</v>
      </c>
      <c r="AL283" s="226">
        <f t="shared" si="37"/>
        <v>0</v>
      </c>
      <c r="AM283" s="227">
        <f t="shared" si="38"/>
        <v>0</v>
      </c>
      <c r="AN283" s="228">
        <f t="shared" si="39"/>
        <v>0</v>
      </c>
      <c r="AO283" s="206"/>
      <c r="AP283" s="207"/>
      <c r="AQ283" s="206"/>
    </row>
    <row r="284" spans="1:43" s="150" customFormat="1" ht="12.75" x14ac:dyDescent="0.2">
      <c r="A284" s="212"/>
      <c r="B284" s="213"/>
      <c r="C284" s="230"/>
      <c r="D284" s="214"/>
      <c r="E284" s="214"/>
      <c r="F284" s="219"/>
      <c r="G284" s="295"/>
      <c r="H284" s="243"/>
      <c r="I284" s="231"/>
      <c r="J284" s="241"/>
      <c r="K284" s="216" t="str">
        <f>IF(X284='2D_LOG'!BD274," ","Errors Not Updated")</f>
        <v xml:space="preserve"> </v>
      </c>
      <c r="L284" s="217"/>
      <c r="M284" s="219"/>
      <c r="N284" s="232"/>
      <c r="O284" s="234"/>
      <c r="P284" s="232"/>
      <c r="Q284" s="234"/>
      <c r="R284" s="235"/>
      <c r="S284" s="236"/>
      <c r="T284" s="219"/>
      <c r="U284" s="244"/>
      <c r="V284" s="168">
        <f t="shared" si="33"/>
        <v>0</v>
      </c>
      <c r="W284" s="169">
        <f t="shared" si="34"/>
        <v>0</v>
      </c>
      <c r="X284" s="221">
        <f>'2D_LOG'!BD274</f>
        <v>0</v>
      </c>
      <c r="Y284" s="237"/>
      <c r="Z284" s="237"/>
      <c r="AA284" s="237"/>
      <c r="AB284" s="238"/>
      <c r="AC284" s="236"/>
      <c r="AD284" s="238"/>
      <c r="AE284" s="236"/>
      <c r="AF284" s="239"/>
      <c r="AG284" s="236"/>
      <c r="AH284" s="237"/>
      <c r="AI284" s="240"/>
      <c r="AJ284" s="224">
        <f t="shared" si="35"/>
        <v>0</v>
      </c>
      <c r="AK284" s="225">
        <f t="shared" si="36"/>
        <v>0</v>
      </c>
      <c r="AL284" s="226">
        <f t="shared" si="37"/>
        <v>0</v>
      </c>
      <c r="AM284" s="227">
        <f t="shared" si="38"/>
        <v>0</v>
      </c>
      <c r="AN284" s="228">
        <f t="shared" si="39"/>
        <v>0</v>
      </c>
      <c r="AO284" s="206"/>
      <c r="AP284" s="207"/>
      <c r="AQ284" s="206"/>
    </row>
    <row r="285" spans="1:43" s="150" customFormat="1" ht="12.75" x14ac:dyDescent="0.2">
      <c r="A285" s="229"/>
      <c r="B285" s="213"/>
      <c r="C285" s="230"/>
      <c r="D285" s="214"/>
      <c r="E285" s="214"/>
      <c r="F285" s="219"/>
      <c r="G285" s="295"/>
      <c r="H285" s="243"/>
      <c r="I285" s="231"/>
      <c r="J285" s="241"/>
      <c r="K285" s="216" t="str">
        <f>IF(X285='2D_LOG'!BD275," ","Errors Not Updated")</f>
        <v xml:space="preserve"> </v>
      </c>
      <c r="L285" s="217"/>
      <c r="M285" s="219"/>
      <c r="N285" s="232"/>
      <c r="O285" s="234"/>
      <c r="P285" s="232"/>
      <c r="Q285" s="234"/>
      <c r="R285" s="235"/>
      <c r="S285" s="236"/>
      <c r="T285" s="219"/>
      <c r="U285" s="244"/>
      <c r="V285" s="168">
        <f t="shared" si="33"/>
        <v>0</v>
      </c>
      <c r="W285" s="169">
        <f t="shared" si="34"/>
        <v>0</v>
      </c>
      <c r="X285" s="221">
        <f>'2D_LOG'!BD275</f>
        <v>0</v>
      </c>
      <c r="Y285" s="237"/>
      <c r="Z285" s="237"/>
      <c r="AA285" s="237"/>
      <c r="AB285" s="238"/>
      <c r="AC285" s="236"/>
      <c r="AD285" s="238"/>
      <c r="AE285" s="236"/>
      <c r="AF285" s="239"/>
      <c r="AG285" s="236"/>
      <c r="AH285" s="237"/>
      <c r="AI285" s="240"/>
      <c r="AJ285" s="224">
        <f t="shared" si="35"/>
        <v>0</v>
      </c>
      <c r="AK285" s="225">
        <f t="shared" si="36"/>
        <v>0</v>
      </c>
      <c r="AL285" s="226">
        <f t="shared" si="37"/>
        <v>0</v>
      </c>
      <c r="AM285" s="227">
        <f t="shared" si="38"/>
        <v>0</v>
      </c>
      <c r="AN285" s="228">
        <f t="shared" si="39"/>
        <v>0</v>
      </c>
      <c r="AO285" s="206"/>
      <c r="AP285" s="207"/>
      <c r="AQ285" s="206"/>
    </row>
    <row r="286" spans="1:43" s="150" customFormat="1" ht="12.75" x14ac:dyDescent="0.2">
      <c r="A286" s="212"/>
      <c r="B286" s="213"/>
      <c r="C286" s="230"/>
      <c r="D286" s="214"/>
      <c r="E286" s="214"/>
      <c r="F286" s="219"/>
      <c r="G286" s="295"/>
      <c r="H286" s="243"/>
      <c r="I286" s="231"/>
      <c r="J286" s="241"/>
      <c r="K286" s="216" t="str">
        <f>IF(X286='2D_LOG'!BD276," ","Errors Not Updated")</f>
        <v xml:space="preserve"> </v>
      </c>
      <c r="L286" s="217"/>
      <c r="M286" s="219"/>
      <c r="N286" s="232"/>
      <c r="O286" s="234"/>
      <c r="P286" s="232"/>
      <c r="Q286" s="234"/>
      <c r="R286" s="235"/>
      <c r="S286" s="236"/>
      <c r="T286" s="219"/>
      <c r="U286" s="244"/>
      <c r="V286" s="168">
        <f t="shared" si="33"/>
        <v>0</v>
      </c>
      <c r="W286" s="169">
        <f t="shared" si="34"/>
        <v>0</v>
      </c>
      <c r="X286" s="221">
        <f>'2D_LOG'!BD276</f>
        <v>0</v>
      </c>
      <c r="Y286" s="237"/>
      <c r="Z286" s="237"/>
      <c r="AA286" s="237"/>
      <c r="AB286" s="238"/>
      <c r="AC286" s="236"/>
      <c r="AD286" s="238"/>
      <c r="AE286" s="236"/>
      <c r="AF286" s="239"/>
      <c r="AG286" s="236"/>
      <c r="AH286" s="237"/>
      <c r="AI286" s="240"/>
      <c r="AJ286" s="224">
        <f t="shared" si="35"/>
        <v>0</v>
      </c>
      <c r="AK286" s="225">
        <f t="shared" si="36"/>
        <v>0</v>
      </c>
      <c r="AL286" s="226">
        <f t="shared" si="37"/>
        <v>0</v>
      </c>
      <c r="AM286" s="227">
        <f t="shared" si="38"/>
        <v>0</v>
      </c>
      <c r="AN286" s="228">
        <f t="shared" si="39"/>
        <v>0</v>
      </c>
      <c r="AO286" s="206"/>
      <c r="AP286" s="207"/>
      <c r="AQ286" s="206"/>
    </row>
    <row r="287" spans="1:43" s="150" customFormat="1" ht="12.75" x14ac:dyDescent="0.2">
      <c r="A287" s="229"/>
      <c r="B287" s="213"/>
      <c r="C287" s="230"/>
      <c r="D287" s="214"/>
      <c r="E287" s="214"/>
      <c r="F287" s="219"/>
      <c r="G287" s="295"/>
      <c r="H287" s="243"/>
      <c r="I287" s="231"/>
      <c r="J287" s="241"/>
      <c r="K287" s="216" t="str">
        <f>IF(X287='2D_LOG'!BD277," ","Errors Not Updated")</f>
        <v xml:space="preserve"> </v>
      </c>
      <c r="L287" s="217"/>
      <c r="M287" s="219"/>
      <c r="N287" s="232"/>
      <c r="O287" s="234"/>
      <c r="P287" s="232"/>
      <c r="Q287" s="234"/>
      <c r="R287" s="235"/>
      <c r="S287" s="236"/>
      <c r="T287" s="219"/>
      <c r="U287" s="244"/>
      <c r="V287" s="168">
        <f t="shared" si="33"/>
        <v>0</v>
      </c>
      <c r="W287" s="169">
        <f t="shared" si="34"/>
        <v>0</v>
      </c>
      <c r="X287" s="221">
        <f>'2D_LOG'!BD277</f>
        <v>0</v>
      </c>
      <c r="Y287" s="237"/>
      <c r="Z287" s="237"/>
      <c r="AA287" s="237"/>
      <c r="AB287" s="238"/>
      <c r="AC287" s="236"/>
      <c r="AD287" s="238"/>
      <c r="AE287" s="236"/>
      <c r="AF287" s="239"/>
      <c r="AG287" s="236"/>
      <c r="AH287" s="237"/>
      <c r="AI287" s="240"/>
      <c r="AJ287" s="224">
        <f t="shared" si="35"/>
        <v>0</v>
      </c>
      <c r="AK287" s="225">
        <f t="shared" si="36"/>
        <v>0</v>
      </c>
      <c r="AL287" s="226">
        <f t="shared" si="37"/>
        <v>0</v>
      </c>
      <c r="AM287" s="227">
        <f t="shared" si="38"/>
        <v>0</v>
      </c>
      <c r="AN287" s="228">
        <f t="shared" si="39"/>
        <v>0</v>
      </c>
      <c r="AO287" s="206"/>
      <c r="AP287" s="207"/>
      <c r="AQ287" s="206"/>
    </row>
    <row r="288" spans="1:43" s="150" customFormat="1" ht="12.75" x14ac:dyDescent="0.2">
      <c r="A288" s="212"/>
      <c r="B288" s="213"/>
      <c r="C288" s="230"/>
      <c r="D288" s="214"/>
      <c r="E288" s="214"/>
      <c r="F288" s="219"/>
      <c r="G288" s="295"/>
      <c r="H288" s="243"/>
      <c r="I288" s="231"/>
      <c r="J288" s="241"/>
      <c r="K288" s="216" t="str">
        <f>IF(X288='2D_LOG'!BD278," ","Errors Not Updated")</f>
        <v xml:space="preserve"> </v>
      </c>
      <c r="L288" s="217"/>
      <c r="M288" s="219"/>
      <c r="N288" s="232"/>
      <c r="O288" s="234"/>
      <c r="P288" s="232"/>
      <c r="Q288" s="234"/>
      <c r="R288" s="235"/>
      <c r="S288" s="236"/>
      <c r="T288" s="219"/>
      <c r="U288" s="244"/>
      <c r="V288" s="168">
        <f t="shared" si="33"/>
        <v>0</v>
      </c>
      <c r="W288" s="169">
        <f t="shared" si="34"/>
        <v>0</v>
      </c>
      <c r="X288" s="221">
        <f>'2D_LOG'!BD278</f>
        <v>0</v>
      </c>
      <c r="Y288" s="237"/>
      <c r="Z288" s="237"/>
      <c r="AA288" s="237"/>
      <c r="AB288" s="238"/>
      <c r="AC288" s="236"/>
      <c r="AD288" s="238"/>
      <c r="AE288" s="236"/>
      <c r="AF288" s="239"/>
      <c r="AG288" s="236"/>
      <c r="AH288" s="237"/>
      <c r="AI288" s="240"/>
      <c r="AJ288" s="224">
        <f t="shared" si="35"/>
        <v>0</v>
      </c>
      <c r="AK288" s="225">
        <f t="shared" si="36"/>
        <v>0</v>
      </c>
      <c r="AL288" s="226">
        <f t="shared" si="37"/>
        <v>0</v>
      </c>
      <c r="AM288" s="227">
        <f t="shared" si="38"/>
        <v>0</v>
      </c>
      <c r="AN288" s="228">
        <f t="shared" si="39"/>
        <v>0</v>
      </c>
      <c r="AO288" s="206"/>
      <c r="AP288" s="207"/>
      <c r="AQ288" s="206"/>
    </row>
    <row r="289" spans="1:43" s="150" customFormat="1" ht="12.75" x14ac:dyDescent="0.2">
      <c r="A289" s="229"/>
      <c r="B289" s="213"/>
      <c r="C289" s="230"/>
      <c r="D289" s="214"/>
      <c r="E289" s="214"/>
      <c r="F289" s="219"/>
      <c r="G289" s="295"/>
      <c r="H289" s="243"/>
      <c r="I289" s="231"/>
      <c r="J289" s="241"/>
      <c r="K289" s="216" t="str">
        <f>IF(X289='2D_LOG'!BD279," ","Errors Not Updated")</f>
        <v xml:space="preserve"> </v>
      </c>
      <c r="L289" s="217"/>
      <c r="M289" s="219"/>
      <c r="N289" s="232"/>
      <c r="O289" s="234"/>
      <c r="P289" s="232"/>
      <c r="Q289" s="234"/>
      <c r="R289" s="235"/>
      <c r="S289" s="236"/>
      <c r="T289" s="219"/>
      <c r="U289" s="244"/>
      <c r="V289" s="168">
        <f t="shared" si="33"/>
        <v>0</v>
      </c>
      <c r="W289" s="169">
        <f t="shared" si="34"/>
        <v>0</v>
      </c>
      <c r="X289" s="221">
        <f>'2D_LOG'!BD279</f>
        <v>0</v>
      </c>
      <c r="Y289" s="237"/>
      <c r="Z289" s="237"/>
      <c r="AA289" s="237"/>
      <c r="AB289" s="238"/>
      <c r="AC289" s="236"/>
      <c r="AD289" s="238"/>
      <c r="AE289" s="236"/>
      <c r="AF289" s="239"/>
      <c r="AG289" s="236"/>
      <c r="AH289" s="237"/>
      <c r="AI289" s="240"/>
      <c r="AJ289" s="224">
        <f t="shared" si="35"/>
        <v>0</v>
      </c>
      <c r="AK289" s="225">
        <f t="shared" si="36"/>
        <v>0</v>
      </c>
      <c r="AL289" s="226">
        <f t="shared" si="37"/>
        <v>0</v>
      </c>
      <c r="AM289" s="227">
        <f t="shared" si="38"/>
        <v>0</v>
      </c>
      <c r="AN289" s="228">
        <f t="shared" si="39"/>
        <v>0</v>
      </c>
      <c r="AO289" s="206"/>
      <c r="AP289" s="207"/>
      <c r="AQ289" s="206"/>
    </row>
    <row r="290" spans="1:43" s="150" customFormat="1" ht="12.75" x14ac:dyDescent="0.2">
      <c r="A290" s="212"/>
      <c r="B290" s="213"/>
      <c r="C290" s="230"/>
      <c r="D290" s="214"/>
      <c r="E290" s="214"/>
      <c r="F290" s="219"/>
      <c r="G290" s="295"/>
      <c r="H290" s="243"/>
      <c r="I290" s="231"/>
      <c r="J290" s="241"/>
      <c r="K290" s="216" t="str">
        <f>IF(X290='2D_LOG'!BD280," ","Errors Not Updated")</f>
        <v xml:space="preserve"> </v>
      </c>
      <c r="L290" s="217"/>
      <c r="M290" s="219"/>
      <c r="N290" s="232"/>
      <c r="O290" s="234"/>
      <c r="P290" s="232"/>
      <c r="Q290" s="234"/>
      <c r="R290" s="235"/>
      <c r="S290" s="236"/>
      <c r="T290" s="219"/>
      <c r="U290" s="244"/>
      <c r="V290" s="168">
        <f t="shared" si="33"/>
        <v>0</v>
      </c>
      <c r="W290" s="169">
        <f t="shared" si="34"/>
        <v>0</v>
      </c>
      <c r="X290" s="221">
        <f>'2D_LOG'!BD280</f>
        <v>0</v>
      </c>
      <c r="Y290" s="237"/>
      <c r="Z290" s="237"/>
      <c r="AA290" s="237"/>
      <c r="AB290" s="238"/>
      <c r="AC290" s="236"/>
      <c r="AD290" s="238"/>
      <c r="AE290" s="236"/>
      <c r="AF290" s="239"/>
      <c r="AG290" s="236"/>
      <c r="AH290" s="237"/>
      <c r="AI290" s="240"/>
      <c r="AJ290" s="224">
        <f t="shared" si="35"/>
        <v>0</v>
      </c>
      <c r="AK290" s="225">
        <f t="shared" si="36"/>
        <v>0</v>
      </c>
      <c r="AL290" s="226">
        <f t="shared" si="37"/>
        <v>0</v>
      </c>
      <c r="AM290" s="227">
        <f t="shared" si="38"/>
        <v>0</v>
      </c>
      <c r="AN290" s="228">
        <f t="shared" si="39"/>
        <v>0</v>
      </c>
      <c r="AO290" s="206"/>
      <c r="AP290" s="207"/>
      <c r="AQ290" s="206"/>
    </row>
    <row r="291" spans="1:43" s="150" customFormat="1" ht="12.75" x14ac:dyDescent="0.2">
      <c r="A291" s="229"/>
      <c r="B291" s="213"/>
      <c r="C291" s="230"/>
      <c r="D291" s="214"/>
      <c r="E291" s="214"/>
      <c r="F291" s="219"/>
      <c r="G291" s="295"/>
      <c r="H291" s="243"/>
      <c r="I291" s="231"/>
      <c r="J291" s="241"/>
      <c r="K291" s="216" t="str">
        <f>IF(X291='2D_LOG'!BD281," ","Errors Not Updated")</f>
        <v xml:space="preserve"> </v>
      </c>
      <c r="L291" s="217"/>
      <c r="M291" s="219"/>
      <c r="N291" s="232"/>
      <c r="O291" s="234"/>
      <c r="P291" s="232"/>
      <c r="Q291" s="234"/>
      <c r="R291" s="235"/>
      <c r="S291" s="236"/>
      <c r="T291" s="219"/>
      <c r="U291" s="244"/>
      <c r="V291" s="168">
        <f t="shared" si="33"/>
        <v>0</v>
      </c>
      <c r="W291" s="169">
        <f t="shared" si="34"/>
        <v>0</v>
      </c>
      <c r="X291" s="221">
        <f>'2D_LOG'!BD281</f>
        <v>0</v>
      </c>
      <c r="Y291" s="237"/>
      <c r="Z291" s="237"/>
      <c r="AA291" s="237"/>
      <c r="AB291" s="238"/>
      <c r="AC291" s="236"/>
      <c r="AD291" s="238"/>
      <c r="AE291" s="236"/>
      <c r="AF291" s="239"/>
      <c r="AG291" s="236"/>
      <c r="AH291" s="237"/>
      <c r="AI291" s="240"/>
      <c r="AJ291" s="224">
        <f t="shared" si="35"/>
        <v>0</v>
      </c>
      <c r="AK291" s="225">
        <f t="shared" si="36"/>
        <v>0</v>
      </c>
      <c r="AL291" s="226">
        <f t="shared" si="37"/>
        <v>0</v>
      </c>
      <c r="AM291" s="227">
        <f t="shared" si="38"/>
        <v>0</v>
      </c>
      <c r="AN291" s="228">
        <f t="shared" si="39"/>
        <v>0</v>
      </c>
      <c r="AO291" s="206"/>
      <c r="AP291" s="207"/>
      <c r="AQ291" s="206"/>
    </row>
    <row r="292" spans="1:43" s="150" customFormat="1" ht="12.75" x14ac:dyDescent="0.2">
      <c r="A292" s="212"/>
      <c r="B292" s="213"/>
      <c r="C292" s="230"/>
      <c r="D292" s="214"/>
      <c r="E292" s="214"/>
      <c r="F292" s="219"/>
      <c r="G292" s="295"/>
      <c r="H292" s="243"/>
      <c r="I292" s="231"/>
      <c r="J292" s="241"/>
      <c r="K292" s="216" t="str">
        <f>IF(X292='2D_LOG'!BD282," ","Errors Not Updated")</f>
        <v xml:space="preserve"> </v>
      </c>
      <c r="L292" s="217"/>
      <c r="M292" s="219"/>
      <c r="N292" s="232"/>
      <c r="O292" s="234"/>
      <c r="P292" s="232"/>
      <c r="Q292" s="234"/>
      <c r="R292" s="235"/>
      <c r="S292" s="236"/>
      <c r="T292" s="219"/>
      <c r="U292" s="244"/>
      <c r="V292" s="168">
        <f t="shared" si="33"/>
        <v>0</v>
      </c>
      <c r="W292" s="169">
        <f t="shared" si="34"/>
        <v>0</v>
      </c>
      <c r="X292" s="221">
        <f>'2D_LOG'!BD282</f>
        <v>0</v>
      </c>
      <c r="Y292" s="237"/>
      <c r="Z292" s="237"/>
      <c r="AA292" s="237"/>
      <c r="AB292" s="238"/>
      <c r="AC292" s="236"/>
      <c r="AD292" s="238"/>
      <c r="AE292" s="236"/>
      <c r="AF292" s="239"/>
      <c r="AG292" s="236"/>
      <c r="AH292" s="237"/>
      <c r="AI292" s="240"/>
      <c r="AJ292" s="224">
        <f t="shared" si="35"/>
        <v>0</v>
      </c>
      <c r="AK292" s="225">
        <f t="shared" si="36"/>
        <v>0</v>
      </c>
      <c r="AL292" s="226">
        <f t="shared" si="37"/>
        <v>0</v>
      </c>
      <c r="AM292" s="227">
        <f t="shared" si="38"/>
        <v>0</v>
      </c>
      <c r="AN292" s="228">
        <f t="shared" si="39"/>
        <v>0</v>
      </c>
      <c r="AO292" s="206"/>
      <c r="AP292" s="207"/>
      <c r="AQ292" s="206"/>
    </row>
    <row r="293" spans="1:43" s="150" customFormat="1" ht="12.75" x14ac:dyDescent="0.2">
      <c r="A293" s="229"/>
      <c r="B293" s="213"/>
      <c r="C293" s="230"/>
      <c r="D293" s="214"/>
      <c r="E293" s="214"/>
      <c r="F293" s="219"/>
      <c r="G293" s="295"/>
      <c r="H293" s="243"/>
      <c r="I293" s="231"/>
      <c r="J293" s="241"/>
      <c r="K293" s="216" t="str">
        <f>IF(X293='2D_LOG'!BD283," ","Errors Not Updated")</f>
        <v xml:space="preserve"> </v>
      </c>
      <c r="L293" s="217"/>
      <c r="M293" s="219"/>
      <c r="N293" s="232"/>
      <c r="O293" s="234"/>
      <c r="P293" s="232"/>
      <c r="Q293" s="234"/>
      <c r="R293" s="235"/>
      <c r="S293" s="236"/>
      <c r="T293" s="219"/>
      <c r="U293" s="244"/>
      <c r="V293" s="168">
        <f t="shared" si="33"/>
        <v>0</v>
      </c>
      <c r="W293" s="169">
        <f t="shared" si="34"/>
        <v>0</v>
      </c>
      <c r="X293" s="221">
        <f>'2D_LOG'!BD283</f>
        <v>0</v>
      </c>
      <c r="Y293" s="237"/>
      <c r="Z293" s="237"/>
      <c r="AA293" s="237"/>
      <c r="AB293" s="238"/>
      <c r="AC293" s="236"/>
      <c r="AD293" s="238"/>
      <c r="AE293" s="236"/>
      <c r="AF293" s="239"/>
      <c r="AG293" s="236"/>
      <c r="AH293" s="237"/>
      <c r="AI293" s="240"/>
      <c r="AJ293" s="224">
        <f t="shared" si="35"/>
        <v>0</v>
      </c>
      <c r="AK293" s="225">
        <f t="shared" si="36"/>
        <v>0</v>
      </c>
      <c r="AL293" s="226">
        <f t="shared" si="37"/>
        <v>0</v>
      </c>
      <c r="AM293" s="227">
        <f t="shared" si="38"/>
        <v>0</v>
      </c>
      <c r="AN293" s="228">
        <f t="shared" si="39"/>
        <v>0</v>
      </c>
      <c r="AO293" s="206"/>
      <c r="AP293" s="207"/>
      <c r="AQ293" s="206"/>
    </row>
    <row r="294" spans="1:43" s="150" customFormat="1" ht="12.75" x14ac:dyDescent="0.2">
      <c r="A294" s="212"/>
      <c r="B294" s="213"/>
      <c r="C294" s="230"/>
      <c r="D294" s="214"/>
      <c r="E294" s="214"/>
      <c r="F294" s="219"/>
      <c r="G294" s="295"/>
      <c r="H294" s="243"/>
      <c r="I294" s="231"/>
      <c r="J294" s="241"/>
      <c r="K294" s="216" t="str">
        <f>IF(X294='2D_LOG'!BD284," ","Errors Not Updated")</f>
        <v xml:space="preserve"> </v>
      </c>
      <c r="L294" s="217"/>
      <c r="M294" s="219"/>
      <c r="N294" s="232"/>
      <c r="O294" s="234"/>
      <c r="P294" s="232"/>
      <c r="Q294" s="234"/>
      <c r="R294" s="235"/>
      <c r="S294" s="236"/>
      <c r="T294" s="219"/>
      <c r="U294" s="244"/>
      <c r="V294" s="168">
        <f t="shared" si="33"/>
        <v>0</v>
      </c>
      <c r="W294" s="169">
        <f t="shared" si="34"/>
        <v>0</v>
      </c>
      <c r="X294" s="221">
        <f>'2D_LOG'!BD284</f>
        <v>0</v>
      </c>
      <c r="Y294" s="237"/>
      <c r="Z294" s="237"/>
      <c r="AA294" s="237"/>
      <c r="AB294" s="238"/>
      <c r="AC294" s="236"/>
      <c r="AD294" s="238"/>
      <c r="AE294" s="236"/>
      <c r="AF294" s="239"/>
      <c r="AG294" s="236"/>
      <c r="AH294" s="237"/>
      <c r="AI294" s="240"/>
      <c r="AJ294" s="224">
        <f t="shared" si="35"/>
        <v>0</v>
      </c>
      <c r="AK294" s="225">
        <f t="shared" si="36"/>
        <v>0</v>
      </c>
      <c r="AL294" s="226">
        <f t="shared" si="37"/>
        <v>0</v>
      </c>
      <c r="AM294" s="227">
        <f t="shared" si="38"/>
        <v>0</v>
      </c>
      <c r="AN294" s="228">
        <f t="shared" si="39"/>
        <v>0</v>
      </c>
      <c r="AO294" s="206"/>
      <c r="AP294" s="207"/>
      <c r="AQ294" s="206"/>
    </row>
    <row r="295" spans="1:43" s="150" customFormat="1" ht="12.75" x14ac:dyDescent="0.2">
      <c r="A295" s="229"/>
      <c r="B295" s="213"/>
      <c r="C295" s="230"/>
      <c r="D295" s="214"/>
      <c r="E295" s="214"/>
      <c r="F295" s="219"/>
      <c r="G295" s="295"/>
      <c r="H295" s="243"/>
      <c r="I295" s="231"/>
      <c r="J295" s="241"/>
      <c r="K295" s="216" t="str">
        <f>IF(X295='2D_LOG'!BD285," ","Errors Not Updated")</f>
        <v xml:space="preserve"> </v>
      </c>
      <c r="L295" s="217"/>
      <c r="M295" s="219"/>
      <c r="N295" s="232"/>
      <c r="O295" s="234"/>
      <c r="P295" s="232"/>
      <c r="Q295" s="234"/>
      <c r="R295" s="235"/>
      <c r="S295" s="236"/>
      <c r="T295" s="219"/>
      <c r="U295" s="244"/>
      <c r="V295" s="168">
        <f t="shared" si="33"/>
        <v>0</v>
      </c>
      <c r="W295" s="169">
        <f t="shared" si="34"/>
        <v>0</v>
      </c>
      <c r="X295" s="221">
        <f>'2D_LOG'!BD285</f>
        <v>0</v>
      </c>
      <c r="Y295" s="237"/>
      <c r="Z295" s="237"/>
      <c r="AA295" s="237"/>
      <c r="AB295" s="238"/>
      <c r="AC295" s="236"/>
      <c r="AD295" s="238"/>
      <c r="AE295" s="236"/>
      <c r="AF295" s="239"/>
      <c r="AG295" s="236"/>
      <c r="AH295" s="237"/>
      <c r="AI295" s="240"/>
      <c r="AJ295" s="224">
        <f t="shared" si="35"/>
        <v>0</v>
      </c>
      <c r="AK295" s="225">
        <f t="shared" si="36"/>
        <v>0</v>
      </c>
      <c r="AL295" s="226">
        <f t="shared" si="37"/>
        <v>0</v>
      </c>
      <c r="AM295" s="227">
        <f t="shared" si="38"/>
        <v>0</v>
      </c>
      <c r="AN295" s="228">
        <f t="shared" si="39"/>
        <v>0</v>
      </c>
      <c r="AO295" s="206"/>
      <c r="AP295" s="207"/>
      <c r="AQ295" s="206"/>
    </row>
    <row r="296" spans="1:43" s="150" customFormat="1" ht="12.75" x14ac:dyDescent="0.2">
      <c r="A296" s="212"/>
      <c r="B296" s="213"/>
      <c r="C296" s="230"/>
      <c r="D296" s="214"/>
      <c r="E296" s="214"/>
      <c r="F296" s="219"/>
      <c r="G296" s="295"/>
      <c r="H296" s="243"/>
      <c r="I296" s="231"/>
      <c r="J296" s="241"/>
      <c r="K296" s="216" t="str">
        <f>IF(X296='2D_LOG'!BD286," ","Errors Not Updated")</f>
        <v xml:space="preserve"> </v>
      </c>
      <c r="L296" s="217"/>
      <c r="M296" s="219"/>
      <c r="N296" s="232"/>
      <c r="O296" s="234"/>
      <c r="P296" s="232"/>
      <c r="Q296" s="234"/>
      <c r="R296" s="235"/>
      <c r="S296" s="236"/>
      <c r="T296" s="219"/>
      <c r="U296" s="244"/>
      <c r="V296" s="168">
        <f t="shared" si="33"/>
        <v>0</v>
      </c>
      <c r="W296" s="169">
        <f t="shared" si="34"/>
        <v>0</v>
      </c>
      <c r="X296" s="221">
        <f>'2D_LOG'!BD286</f>
        <v>0</v>
      </c>
      <c r="Y296" s="237"/>
      <c r="Z296" s="237"/>
      <c r="AA296" s="237"/>
      <c r="AB296" s="238"/>
      <c r="AC296" s="236"/>
      <c r="AD296" s="238"/>
      <c r="AE296" s="236"/>
      <c r="AF296" s="239"/>
      <c r="AG296" s="236"/>
      <c r="AH296" s="237"/>
      <c r="AI296" s="240"/>
      <c r="AJ296" s="224">
        <f t="shared" si="35"/>
        <v>0</v>
      </c>
      <c r="AK296" s="225">
        <f t="shared" si="36"/>
        <v>0</v>
      </c>
      <c r="AL296" s="226">
        <f t="shared" si="37"/>
        <v>0</v>
      </c>
      <c r="AM296" s="227">
        <f t="shared" si="38"/>
        <v>0</v>
      </c>
      <c r="AN296" s="228">
        <f t="shared" si="39"/>
        <v>0</v>
      </c>
      <c r="AO296" s="206"/>
      <c r="AP296" s="207"/>
      <c r="AQ296" s="206"/>
    </row>
    <row r="297" spans="1:43" s="150" customFormat="1" ht="12.75" x14ac:dyDescent="0.2">
      <c r="A297" s="229"/>
      <c r="B297" s="213"/>
      <c r="C297" s="230"/>
      <c r="D297" s="214"/>
      <c r="E297" s="214"/>
      <c r="F297" s="219"/>
      <c r="G297" s="295"/>
      <c r="H297" s="243"/>
      <c r="I297" s="231"/>
      <c r="J297" s="241"/>
      <c r="K297" s="216" t="str">
        <f>IF(X297='2D_LOG'!BD287," ","Errors Not Updated")</f>
        <v xml:space="preserve"> </v>
      </c>
      <c r="L297" s="217"/>
      <c r="M297" s="219"/>
      <c r="N297" s="232"/>
      <c r="O297" s="234"/>
      <c r="P297" s="232"/>
      <c r="Q297" s="234"/>
      <c r="R297" s="235"/>
      <c r="S297" s="236"/>
      <c r="T297" s="219"/>
      <c r="U297" s="244"/>
      <c r="V297" s="168">
        <f t="shared" si="33"/>
        <v>0</v>
      </c>
      <c r="W297" s="169">
        <f t="shared" si="34"/>
        <v>0</v>
      </c>
      <c r="X297" s="221">
        <f>'2D_LOG'!BD287</f>
        <v>0</v>
      </c>
      <c r="Y297" s="237"/>
      <c r="Z297" s="237"/>
      <c r="AA297" s="237"/>
      <c r="AB297" s="238"/>
      <c r="AC297" s="236"/>
      <c r="AD297" s="238"/>
      <c r="AE297" s="236"/>
      <c r="AF297" s="239"/>
      <c r="AG297" s="236"/>
      <c r="AH297" s="237"/>
      <c r="AI297" s="240"/>
      <c r="AJ297" s="224">
        <f t="shared" si="35"/>
        <v>0</v>
      </c>
      <c r="AK297" s="225">
        <f t="shared" si="36"/>
        <v>0</v>
      </c>
      <c r="AL297" s="226">
        <f t="shared" si="37"/>
        <v>0</v>
      </c>
      <c r="AM297" s="227">
        <f t="shared" si="38"/>
        <v>0</v>
      </c>
      <c r="AN297" s="228">
        <f t="shared" si="39"/>
        <v>0</v>
      </c>
      <c r="AO297" s="206"/>
      <c r="AP297" s="207"/>
      <c r="AQ297" s="206"/>
    </row>
    <row r="298" spans="1:43" s="150" customFormat="1" ht="12.75" x14ac:dyDescent="0.2">
      <c r="A298" s="212"/>
      <c r="B298" s="213"/>
      <c r="C298" s="230"/>
      <c r="D298" s="214"/>
      <c r="E298" s="214"/>
      <c r="F298" s="219"/>
      <c r="G298" s="295"/>
      <c r="H298" s="243"/>
      <c r="I298" s="231"/>
      <c r="J298" s="241"/>
      <c r="K298" s="216" t="str">
        <f>IF(X298='2D_LOG'!BD288," ","Errors Not Updated")</f>
        <v xml:space="preserve"> </v>
      </c>
      <c r="L298" s="217"/>
      <c r="M298" s="219"/>
      <c r="N298" s="232"/>
      <c r="O298" s="234"/>
      <c r="P298" s="232"/>
      <c r="Q298" s="234"/>
      <c r="R298" s="235"/>
      <c r="S298" s="236"/>
      <c r="T298" s="219"/>
      <c r="U298" s="244"/>
      <c r="V298" s="168">
        <f t="shared" si="33"/>
        <v>0</v>
      </c>
      <c r="W298" s="169">
        <f t="shared" si="34"/>
        <v>0</v>
      </c>
      <c r="X298" s="221">
        <f>'2D_LOG'!BD288</f>
        <v>0</v>
      </c>
      <c r="Y298" s="237"/>
      <c r="Z298" s="237"/>
      <c r="AA298" s="237"/>
      <c r="AB298" s="238"/>
      <c r="AC298" s="236"/>
      <c r="AD298" s="238"/>
      <c r="AE298" s="236"/>
      <c r="AF298" s="239"/>
      <c r="AG298" s="236"/>
      <c r="AH298" s="237"/>
      <c r="AI298" s="240"/>
      <c r="AJ298" s="224">
        <f t="shared" si="35"/>
        <v>0</v>
      </c>
      <c r="AK298" s="225">
        <f t="shared" si="36"/>
        <v>0</v>
      </c>
      <c r="AL298" s="226">
        <f t="shared" si="37"/>
        <v>0</v>
      </c>
      <c r="AM298" s="227">
        <f t="shared" si="38"/>
        <v>0</v>
      </c>
      <c r="AN298" s="228">
        <f t="shared" si="39"/>
        <v>0</v>
      </c>
      <c r="AO298" s="206"/>
      <c r="AP298" s="207"/>
      <c r="AQ298" s="206"/>
    </row>
    <row r="299" spans="1:43" s="150" customFormat="1" ht="12.75" x14ac:dyDescent="0.2">
      <c r="A299" s="229"/>
      <c r="B299" s="213"/>
      <c r="C299" s="230"/>
      <c r="D299" s="214"/>
      <c r="E299" s="214"/>
      <c r="F299" s="219"/>
      <c r="G299" s="295"/>
      <c r="H299" s="243"/>
      <c r="I299" s="231"/>
      <c r="J299" s="241"/>
      <c r="K299" s="216" t="str">
        <f>IF(X299='2D_LOG'!BD289," ","Errors Not Updated")</f>
        <v xml:space="preserve"> </v>
      </c>
      <c r="L299" s="217"/>
      <c r="M299" s="219"/>
      <c r="N299" s="232"/>
      <c r="O299" s="234"/>
      <c r="P299" s="232"/>
      <c r="Q299" s="234"/>
      <c r="R299" s="235"/>
      <c r="S299" s="236"/>
      <c r="T299" s="219"/>
      <c r="U299" s="244"/>
      <c r="V299" s="168">
        <f t="shared" si="33"/>
        <v>0</v>
      </c>
      <c r="W299" s="169">
        <f t="shared" si="34"/>
        <v>0</v>
      </c>
      <c r="X299" s="221">
        <f>'2D_LOG'!BD289</f>
        <v>0</v>
      </c>
      <c r="Y299" s="237"/>
      <c r="Z299" s="237"/>
      <c r="AA299" s="237"/>
      <c r="AB299" s="238"/>
      <c r="AC299" s="236"/>
      <c r="AD299" s="238"/>
      <c r="AE299" s="236"/>
      <c r="AF299" s="239"/>
      <c r="AG299" s="236"/>
      <c r="AH299" s="237"/>
      <c r="AI299" s="240"/>
      <c r="AJ299" s="224">
        <f t="shared" si="35"/>
        <v>0</v>
      </c>
      <c r="AK299" s="225">
        <f t="shared" si="36"/>
        <v>0</v>
      </c>
      <c r="AL299" s="226">
        <f t="shared" si="37"/>
        <v>0</v>
      </c>
      <c r="AM299" s="227">
        <f t="shared" si="38"/>
        <v>0</v>
      </c>
      <c r="AN299" s="228">
        <f t="shared" si="39"/>
        <v>0</v>
      </c>
      <c r="AO299" s="206"/>
      <c r="AP299" s="207"/>
      <c r="AQ299" s="206"/>
    </row>
    <row r="300" spans="1:43" s="150" customFormat="1" ht="12.75" x14ac:dyDescent="0.2">
      <c r="A300" s="212"/>
      <c r="B300" s="213"/>
      <c r="C300" s="230"/>
      <c r="D300" s="214"/>
      <c r="E300" s="214"/>
      <c r="F300" s="219"/>
      <c r="G300" s="295"/>
      <c r="H300" s="243"/>
      <c r="I300" s="231"/>
      <c r="J300" s="241"/>
      <c r="K300" s="216" t="str">
        <f>IF(X300='2D_LOG'!BD290," ","Errors Not Updated")</f>
        <v xml:space="preserve"> </v>
      </c>
      <c r="L300" s="217"/>
      <c r="M300" s="219"/>
      <c r="N300" s="232"/>
      <c r="O300" s="234"/>
      <c r="P300" s="232"/>
      <c r="Q300" s="234"/>
      <c r="R300" s="235"/>
      <c r="S300" s="236"/>
      <c r="T300" s="219"/>
      <c r="U300" s="244"/>
      <c r="V300" s="168">
        <f t="shared" si="33"/>
        <v>0</v>
      </c>
      <c r="W300" s="169">
        <f t="shared" si="34"/>
        <v>0</v>
      </c>
      <c r="X300" s="221">
        <f>'2D_LOG'!BD290</f>
        <v>0</v>
      </c>
      <c r="Y300" s="237"/>
      <c r="Z300" s="237"/>
      <c r="AA300" s="237"/>
      <c r="AB300" s="238"/>
      <c r="AC300" s="236"/>
      <c r="AD300" s="238"/>
      <c r="AE300" s="236"/>
      <c r="AF300" s="239"/>
      <c r="AG300" s="236"/>
      <c r="AH300" s="237"/>
      <c r="AI300" s="240"/>
      <c r="AJ300" s="224">
        <f t="shared" si="35"/>
        <v>0</v>
      </c>
      <c r="AK300" s="225">
        <f t="shared" si="36"/>
        <v>0</v>
      </c>
      <c r="AL300" s="226">
        <f t="shared" si="37"/>
        <v>0</v>
      </c>
      <c r="AM300" s="227">
        <f t="shared" si="38"/>
        <v>0</v>
      </c>
      <c r="AN300" s="228">
        <f t="shared" si="39"/>
        <v>0</v>
      </c>
      <c r="AO300" s="206"/>
      <c r="AP300" s="207"/>
      <c r="AQ300" s="206"/>
    </row>
    <row r="301" spans="1:43" s="150" customFormat="1" ht="12.75" x14ac:dyDescent="0.2">
      <c r="A301" s="229"/>
      <c r="B301" s="213"/>
      <c r="C301" s="230"/>
      <c r="D301" s="214"/>
      <c r="E301" s="214"/>
      <c r="F301" s="219"/>
      <c r="G301" s="295"/>
      <c r="H301" s="243"/>
      <c r="I301" s="231"/>
      <c r="J301" s="241"/>
      <c r="K301" s="216" t="str">
        <f>IF(X301='2D_LOG'!BD291," ","Errors Not Updated")</f>
        <v xml:space="preserve"> </v>
      </c>
      <c r="L301" s="217"/>
      <c r="M301" s="219"/>
      <c r="N301" s="232"/>
      <c r="O301" s="234"/>
      <c r="P301" s="232"/>
      <c r="Q301" s="234"/>
      <c r="R301" s="235"/>
      <c r="S301" s="236"/>
      <c r="T301" s="219"/>
      <c r="U301" s="244"/>
      <c r="V301" s="168">
        <f t="shared" si="33"/>
        <v>0</v>
      </c>
      <c r="W301" s="169">
        <f t="shared" si="34"/>
        <v>0</v>
      </c>
      <c r="X301" s="221">
        <f>'2D_LOG'!BD291</f>
        <v>0</v>
      </c>
      <c r="Y301" s="237"/>
      <c r="Z301" s="237"/>
      <c r="AA301" s="237"/>
      <c r="AB301" s="238"/>
      <c r="AC301" s="236"/>
      <c r="AD301" s="238"/>
      <c r="AE301" s="236"/>
      <c r="AF301" s="239"/>
      <c r="AG301" s="236"/>
      <c r="AH301" s="237"/>
      <c r="AI301" s="240"/>
      <c r="AJ301" s="224">
        <f t="shared" si="35"/>
        <v>0</v>
      </c>
      <c r="AK301" s="225">
        <f t="shared" si="36"/>
        <v>0</v>
      </c>
      <c r="AL301" s="226">
        <f t="shared" si="37"/>
        <v>0</v>
      </c>
      <c r="AM301" s="227">
        <f t="shared" si="38"/>
        <v>0</v>
      </c>
      <c r="AN301" s="228">
        <f t="shared" si="39"/>
        <v>0</v>
      </c>
      <c r="AO301" s="206"/>
      <c r="AP301" s="207"/>
      <c r="AQ301" s="206"/>
    </row>
    <row r="302" spans="1:43" s="150" customFormat="1" ht="12.75" x14ac:dyDescent="0.2">
      <c r="A302" s="212"/>
      <c r="B302" s="213"/>
      <c r="C302" s="230"/>
      <c r="D302" s="214"/>
      <c r="E302" s="214"/>
      <c r="F302" s="219"/>
      <c r="G302" s="295"/>
      <c r="H302" s="243"/>
      <c r="I302" s="231"/>
      <c r="J302" s="241"/>
      <c r="K302" s="216" t="str">
        <f>IF(X302='2D_LOG'!BD292," ","Errors Not Updated")</f>
        <v xml:space="preserve"> </v>
      </c>
      <c r="L302" s="217"/>
      <c r="M302" s="219"/>
      <c r="N302" s="232"/>
      <c r="O302" s="234"/>
      <c r="P302" s="232"/>
      <c r="Q302" s="234"/>
      <c r="R302" s="235"/>
      <c r="S302" s="236"/>
      <c r="T302" s="219"/>
      <c r="U302" s="244"/>
      <c r="V302" s="168">
        <f t="shared" si="33"/>
        <v>0</v>
      </c>
      <c r="W302" s="169">
        <f t="shared" si="34"/>
        <v>0</v>
      </c>
      <c r="X302" s="221">
        <f>'2D_LOG'!BD292</f>
        <v>0</v>
      </c>
      <c r="Y302" s="237"/>
      <c r="Z302" s="237"/>
      <c r="AA302" s="237"/>
      <c r="AB302" s="238"/>
      <c r="AC302" s="236"/>
      <c r="AD302" s="238"/>
      <c r="AE302" s="236"/>
      <c r="AF302" s="239"/>
      <c r="AG302" s="236"/>
      <c r="AH302" s="237"/>
      <c r="AI302" s="240"/>
      <c r="AJ302" s="224">
        <f t="shared" si="35"/>
        <v>0</v>
      </c>
      <c r="AK302" s="225">
        <f t="shared" si="36"/>
        <v>0</v>
      </c>
      <c r="AL302" s="226">
        <f t="shared" si="37"/>
        <v>0</v>
      </c>
      <c r="AM302" s="227">
        <f t="shared" si="38"/>
        <v>0</v>
      </c>
      <c r="AN302" s="228">
        <f t="shared" si="39"/>
        <v>0</v>
      </c>
      <c r="AO302" s="206"/>
      <c r="AP302" s="207"/>
      <c r="AQ302" s="206"/>
    </row>
    <row r="303" spans="1:43" s="150" customFormat="1" ht="12.75" x14ac:dyDescent="0.2">
      <c r="A303" s="229"/>
      <c r="B303" s="213"/>
      <c r="C303" s="230"/>
      <c r="D303" s="214"/>
      <c r="E303" s="214"/>
      <c r="F303" s="219"/>
      <c r="G303" s="295"/>
      <c r="H303" s="243"/>
      <c r="I303" s="231"/>
      <c r="J303" s="241"/>
      <c r="K303" s="216" t="str">
        <f>IF(X303='2D_LOG'!BD293," ","Errors Not Updated")</f>
        <v xml:space="preserve"> </v>
      </c>
      <c r="L303" s="217"/>
      <c r="M303" s="219"/>
      <c r="N303" s="232"/>
      <c r="O303" s="234"/>
      <c r="P303" s="232"/>
      <c r="Q303" s="234"/>
      <c r="R303" s="235"/>
      <c r="S303" s="236"/>
      <c r="T303" s="219"/>
      <c r="U303" s="244"/>
      <c r="V303" s="168">
        <f t="shared" si="33"/>
        <v>0</v>
      </c>
      <c r="W303" s="169">
        <f t="shared" si="34"/>
        <v>0</v>
      </c>
      <c r="X303" s="221">
        <f>'2D_LOG'!BD293</f>
        <v>0</v>
      </c>
      <c r="Y303" s="237"/>
      <c r="Z303" s="237"/>
      <c r="AA303" s="237"/>
      <c r="AB303" s="238"/>
      <c r="AC303" s="236"/>
      <c r="AD303" s="238"/>
      <c r="AE303" s="236"/>
      <c r="AF303" s="239"/>
      <c r="AG303" s="236"/>
      <c r="AH303" s="237"/>
      <c r="AI303" s="240"/>
      <c r="AJ303" s="224">
        <f t="shared" si="35"/>
        <v>0</v>
      </c>
      <c r="AK303" s="225">
        <f t="shared" si="36"/>
        <v>0</v>
      </c>
      <c r="AL303" s="226">
        <f t="shared" si="37"/>
        <v>0</v>
      </c>
      <c r="AM303" s="227">
        <f t="shared" si="38"/>
        <v>0</v>
      </c>
      <c r="AN303" s="228">
        <f t="shared" si="39"/>
        <v>0</v>
      </c>
      <c r="AO303" s="206"/>
      <c r="AP303" s="207"/>
      <c r="AQ303" s="206"/>
    </row>
    <row r="304" spans="1:43" s="150" customFormat="1" ht="12.75" x14ac:dyDescent="0.2">
      <c r="A304" s="212"/>
      <c r="B304" s="213"/>
      <c r="C304" s="230"/>
      <c r="D304" s="214"/>
      <c r="E304" s="214"/>
      <c r="F304" s="219"/>
      <c r="G304" s="295"/>
      <c r="H304" s="243"/>
      <c r="I304" s="231"/>
      <c r="J304" s="241"/>
      <c r="K304" s="216" t="str">
        <f>IF(X304='2D_LOG'!BD294," ","Errors Not Updated")</f>
        <v xml:space="preserve"> </v>
      </c>
      <c r="L304" s="217"/>
      <c r="M304" s="219"/>
      <c r="N304" s="232"/>
      <c r="O304" s="234"/>
      <c r="P304" s="232"/>
      <c r="Q304" s="234"/>
      <c r="R304" s="235"/>
      <c r="S304" s="236"/>
      <c r="T304" s="219"/>
      <c r="U304" s="244"/>
      <c r="V304" s="168">
        <f t="shared" si="33"/>
        <v>0</v>
      </c>
      <c r="W304" s="169">
        <f t="shared" si="34"/>
        <v>0</v>
      </c>
      <c r="X304" s="221">
        <f>'2D_LOG'!BD294</f>
        <v>0</v>
      </c>
      <c r="Y304" s="237"/>
      <c r="Z304" s="237"/>
      <c r="AA304" s="237"/>
      <c r="AB304" s="238"/>
      <c r="AC304" s="236"/>
      <c r="AD304" s="238"/>
      <c r="AE304" s="236"/>
      <c r="AF304" s="239"/>
      <c r="AG304" s="236"/>
      <c r="AH304" s="237"/>
      <c r="AI304" s="240"/>
      <c r="AJ304" s="224">
        <f t="shared" si="35"/>
        <v>0</v>
      </c>
      <c r="AK304" s="225">
        <f t="shared" si="36"/>
        <v>0</v>
      </c>
      <c r="AL304" s="226">
        <f t="shared" si="37"/>
        <v>0</v>
      </c>
      <c r="AM304" s="227">
        <f t="shared" si="38"/>
        <v>0</v>
      </c>
      <c r="AN304" s="228">
        <f t="shared" si="39"/>
        <v>0</v>
      </c>
      <c r="AO304" s="206"/>
      <c r="AP304" s="207"/>
      <c r="AQ304" s="206"/>
    </row>
    <row r="305" spans="1:43" s="150" customFormat="1" ht="12.75" x14ac:dyDescent="0.2">
      <c r="A305" s="229"/>
      <c r="B305" s="213"/>
      <c r="C305" s="230"/>
      <c r="D305" s="214"/>
      <c r="E305" s="214"/>
      <c r="F305" s="219"/>
      <c r="G305" s="295"/>
      <c r="H305" s="243"/>
      <c r="I305" s="231"/>
      <c r="J305" s="241"/>
      <c r="K305" s="216" t="str">
        <f>IF(X305='2D_LOG'!BD295," ","Errors Not Updated")</f>
        <v xml:space="preserve"> </v>
      </c>
      <c r="L305" s="217"/>
      <c r="M305" s="219"/>
      <c r="N305" s="232"/>
      <c r="O305" s="234"/>
      <c r="P305" s="232"/>
      <c r="Q305" s="234"/>
      <c r="R305" s="235"/>
      <c r="S305" s="236"/>
      <c r="T305" s="219"/>
      <c r="U305" s="244"/>
      <c r="V305" s="168">
        <f t="shared" si="33"/>
        <v>0</v>
      </c>
      <c r="W305" s="169">
        <f t="shared" si="34"/>
        <v>0</v>
      </c>
      <c r="X305" s="221">
        <f>'2D_LOG'!BD295</f>
        <v>0</v>
      </c>
      <c r="Y305" s="237"/>
      <c r="Z305" s="237"/>
      <c r="AA305" s="237"/>
      <c r="AB305" s="238"/>
      <c r="AC305" s="236"/>
      <c r="AD305" s="238"/>
      <c r="AE305" s="236"/>
      <c r="AF305" s="239"/>
      <c r="AG305" s="236"/>
      <c r="AH305" s="237"/>
      <c r="AI305" s="240"/>
      <c r="AJ305" s="224">
        <f t="shared" si="35"/>
        <v>0</v>
      </c>
      <c r="AK305" s="225">
        <f t="shared" si="36"/>
        <v>0</v>
      </c>
      <c r="AL305" s="226">
        <f t="shared" si="37"/>
        <v>0</v>
      </c>
      <c r="AM305" s="227">
        <f t="shared" si="38"/>
        <v>0</v>
      </c>
      <c r="AN305" s="228">
        <f t="shared" si="39"/>
        <v>0</v>
      </c>
      <c r="AO305" s="206"/>
      <c r="AP305" s="207"/>
      <c r="AQ305" s="206"/>
    </row>
    <row r="306" spans="1:43" s="150" customFormat="1" ht="12.75" x14ac:dyDescent="0.2">
      <c r="A306" s="212"/>
      <c r="B306" s="213"/>
      <c r="C306" s="230"/>
      <c r="D306" s="214"/>
      <c r="E306" s="214"/>
      <c r="F306" s="219"/>
      <c r="G306" s="295"/>
      <c r="H306" s="243"/>
      <c r="I306" s="231"/>
      <c r="J306" s="241"/>
      <c r="K306" s="216" t="str">
        <f>IF(X306='2D_LOG'!BD296," ","Errors Not Updated")</f>
        <v xml:space="preserve"> </v>
      </c>
      <c r="L306" s="217"/>
      <c r="M306" s="219"/>
      <c r="N306" s="232"/>
      <c r="O306" s="234"/>
      <c r="P306" s="232"/>
      <c r="Q306" s="234"/>
      <c r="R306" s="235"/>
      <c r="S306" s="236"/>
      <c r="T306" s="219"/>
      <c r="U306" s="244"/>
      <c r="V306" s="168">
        <f t="shared" si="33"/>
        <v>0</v>
      </c>
      <c r="W306" s="169">
        <f t="shared" si="34"/>
        <v>0</v>
      </c>
      <c r="X306" s="221">
        <f>'2D_LOG'!BD296</f>
        <v>0</v>
      </c>
      <c r="Y306" s="237"/>
      <c r="Z306" s="237"/>
      <c r="AA306" s="237"/>
      <c r="AB306" s="238"/>
      <c r="AC306" s="236"/>
      <c r="AD306" s="238"/>
      <c r="AE306" s="236"/>
      <c r="AF306" s="239"/>
      <c r="AG306" s="236"/>
      <c r="AH306" s="237"/>
      <c r="AI306" s="240"/>
      <c r="AJ306" s="224">
        <f t="shared" si="35"/>
        <v>0</v>
      </c>
      <c r="AK306" s="225">
        <f t="shared" si="36"/>
        <v>0</v>
      </c>
      <c r="AL306" s="226">
        <f t="shared" si="37"/>
        <v>0</v>
      </c>
      <c r="AM306" s="227">
        <f t="shared" si="38"/>
        <v>0</v>
      </c>
      <c r="AN306" s="228">
        <f t="shared" si="39"/>
        <v>0</v>
      </c>
      <c r="AO306" s="206"/>
      <c r="AP306" s="207"/>
      <c r="AQ306" s="206"/>
    </row>
    <row r="307" spans="1:43" s="150" customFormat="1" ht="12.75" x14ac:dyDescent="0.2">
      <c r="A307" s="229"/>
      <c r="B307" s="213"/>
      <c r="C307" s="230"/>
      <c r="D307" s="214"/>
      <c r="E307" s="214"/>
      <c r="F307" s="219"/>
      <c r="G307" s="295"/>
      <c r="H307" s="243"/>
      <c r="I307" s="231"/>
      <c r="J307" s="241"/>
      <c r="K307" s="216" t="str">
        <f>IF(X307='2D_LOG'!BD297," ","Errors Not Updated")</f>
        <v xml:space="preserve"> </v>
      </c>
      <c r="L307" s="217"/>
      <c r="M307" s="219"/>
      <c r="N307" s="232"/>
      <c r="O307" s="234"/>
      <c r="P307" s="232"/>
      <c r="Q307" s="234"/>
      <c r="R307" s="235"/>
      <c r="S307" s="236"/>
      <c r="T307" s="219"/>
      <c r="U307" s="244"/>
      <c r="V307" s="168">
        <f t="shared" si="33"/>
        <v>0</v>
      </c>
      <c r="W307" s="169">
        <f t="shared" si="34"/>
        <v>0</v>
      </c>
      <c r="X307" s="221">
        <f>'2D_LOG'!BD297</f>
        <v>0</v>
      </c>
      <c r="Y307" s="237"/>
      <c r="Z307" s="237"/>
      <c r="AA307" s="237"/>
      <c r="AB307" s="238"/>
      <c r="AC307" s="236"/>
      <c r="AD307" s="238"/>
      <c r="AE307" s="236"/>
      <c r="AF307" s="239"/>
      <c r="AG307" s="236"/>
      <c r="AH307" s="237"/>
      <c r="AI307" s="240"/>
      <c r="AJ307" s="224">
        <f t="shared" si="35"/>
        <v>0</v>
      </c>
      <c r="AK307" s="225">
        <f t="shared" si="36"/>
        <v>0</v>
      </c>
      <c r="AL307" s="226">
        <f t="shared" si="37"/>
        <v>0</v>
      </c>
      <c r="AM307" s="227">
        <f t="shared" si="38"/>
        <v>0</v>
      </c>
      <c r="AN307" s="228">
        <f t="shared" si="39"/>
        <v>0</v>
      </c>
      <c r="AO307" s="206"/>
      <c r="AP307" s="207"/>
      <c r="AQ307" s="206"/>
    </row>
    <row r="308" spans="1:43" s="150" customFormat="1" ht="12.75" x14ac:dyDescent="0.2">
      <c r="A308" s="212"/>
      <c r="B308" s="213"/>
      <c r="C308" s="230"/>
      <c r="D308" s="214"/>
      <c r="E308" s="214"/>
      <c r="F308" s="219"/>
      <c r="G308" s="295"/>
      <c r="H308" s="243"/>
      <c r="I308" s="231"/>
      <c r="J308" s="241"/>
      <c r="K308" s="216" t="str">
        <f>IF(X308='2D_LOG'!BD298," ","Errors Not Updated")</f>
        <v xml:space="preserve"> </v>
      </c>
      <c r="L308" s="217"/>
      <c r="M308" s="219"/>
      <c r="N308" s="232"/>
      <c r="O308" s="234"/>
      <c r="P308" s="232"/>
      <c r="Q308" s="234"/>
      <c r="R308" s="235"/>
      <c r="S308" s="236"/>
      <c r="T308" s="219"/>
      <c r="U308" s="244"/>
      <c r="V308" s="168">
        <f t="shared" si="33"/>
        <v>0</v>
      </c>
      <c r="W308" s="169">
        <f t="shared" si="34"/>
        <v>0</v>
      </c>
      <c r="X308" s="221">
        <f>'2D_LOG'!BD298</f>
        <v>0</v>
      </c>
      <c r="Y308" s="237"/>
      <c r="Z308" s="237"/>
      <c r="AA308" s="237"/>
      <c r="AB308" s="238"/>
      <c r="AC308" s="236"/>
      <c r="AD308" s="238"/>
      <c r="AE308" s="236"/>
      <c r="AF308" s="239"/>
      <c r="AG308" s="236"/>
      <c r="AH308" s="237"/>
      <c r="AI308" s="240"/>
      <c r="AJ308" s="224">
        <f t="shared" si="35"/>
        <v>0</v>
      </c>
      <c r="AK308" s="225">
        <f t="shared" si="36"/>
        <v>0</v>
      </c>
      <c r="AL308" s="226">
        <f t="shared" si="37"/>
        <v>0</v>
      </c>
      <c r="AM308" s="227">
        <f t="shared" si="38"/>
        <v>0</v>
      </c>
      <c r="AN308" s="228">
        <f t="shared" si="39"/>
        <v>0</v>
      </c>
      <c r="AO308" s="206"/>
      <c r="AP308" s="207"/>
      <c r="AQ308" s="206"/>
    </row>
    <row r="309" spans="1:43" s="150" customFormat="1" ht="12.75" x14ac:dyDescent="0.2">
      <c r="A309" s="229"/>
      <c r="B309" s="213"/>
      <c r="C309" s="230"/>
      <c r="D309" s="214"/>
      <c r="E309" s="214"/>
      <c r="F309" s="219"/>
      <c r="G309" s="295"/>
      <c r="H309" s="243"/>
      <c r="I309" s="231"/>
      <c r="J309" s="241"/>
      <c r="K309" s="216" t="str">
        <f>IF(X309='2D_LOG'!BD299," ","Errors Not Updated")</f>
        <v xml:space="preserve"> </v>
      </c>
      <c r="L309" s="217"/>
      <c r="M309" s="219"/>
      <c r="N309" s="232"/>
      <c r="O309" s="234"/>
      <c r="P309" s="232"/>
      <c r="Q309" s="234"/>
      <c r="R309" s="235"/>
      <c r="S309" s="236"/>
      <c r="T309" s="219"/>
      <c r="U309" s="244"/>
      <c r="V309" s="168">
        <f t="shared" si="33"/>
        <v>0</v>
      </c>
      <c r="W309" s="169">
        <f t="shared" si="34"/>
        <v>0</v>
      </c>
      <c r="X309" s="221">
        <f>'2D_LOG'!BD299</f>
        <v>0</v>
      </c>
      <c r="Y309" s="237"/>
      <c r="Z309" s="237"/>
      <c r="AA309" s="237"/>
      <c r="AB309" s="238"/>
      <c r="AC309" s="236"/>
      <c r="AD309" s="238"/>
      <c r="AE309" s="236"/>
      <c r="AF309" s="239"/>
      <c r="AG309" s="236"/>
      <c r="AH309" s="237"/>
      <c r="AI309" s="240"/>
      <c r="AJ309" s="224">
        <f t="shared" si="35"/>
        <v>0</v>
      </c>
      <c r="AK309" s="225">
        <f t="shared" si="36"/>
        <v>0</v>
      </c>
      <c r="AL309" s="226">
        <f t="shared" si="37"/>
        <v>0</v>
      </c>
      <c r="AM309" s="227">
        <f t="shared" si="38"/>
        <v>0</v>
      </c>
      <c r="AN309" s="228">
        <f t="shared" si="39"/>
        <v>0</v>
      </c>
      <c r="AO309" s="206"/>
      <c r="AP309" s="207"/>
      <c r="AQ309" s="206"/>
    </row>
    <row r="310" spans="1:43" s="150" customFormat="1" ht="12.75" x14ac:dyDescent="0.2">
      <c r="A310" s="212"/>
      <c r="B310" s="213"/>
      <c r="C310" s="230"/>
      <c r="D310" s="214"/>
      <c r="E310" s="214"/>
      <c r="F310" s="219"/>
      <c r="G310" s="295"/>
      <c r="H310" s="243"/>
      <c r="I310" s="231"/>
      <c r="J310" s="241"/>
      <c r="K310" s="216" t="str">
        <f>IF(X310='2D_LOG'!BD300," ","Errors Not Updated")</f>
        <v xml:space="preserve"> </v>
      </c>
      <c r="L310" s="217"/>
      <c r="M310" s="219"/>
      <c r="N310" s="232"/>
      <c r="O310" s="234"/>
      <c r="P310" s="232"/>
      <c r="Q310" s="234"/>
      <c r="R310" s="235"/>
      <c r="S310" s="236"/>
      <c r="T310" s="219"/>
      <c r="U310" s="244"/>
      <c r="V310" s="168">
        <f t="shared" si="33"/>
        <v>0</v>
      </c>
      <c r="W310" s="169">
        <f t="shared" si="34"/>
        <v>0</v>
      </c>
      <c r="X310" s="221">
        <f>'2D_LOG'!BD300</f>
        <v>0</v>
      </c>
      <c r="Y310" s="237"/>
      <c r="Z310" s="237"/>
      <c r="AA310" s="237"/>
      <c r="AB310" s="238"/>
      <c r="AC310" s="236"/>
      <c r="AD310" s="238"/>
      <c r="AE310" s="236"/>
      <c r="AF310" s="239"/>
      <c r="AG310" s="236"/>
      <c r="AH310" s="237"/>
      <c r="AI310" s="240"/>
      <c r="AJ310" s="224">
        <f t="shared" si="35"/>
        <v>0</v>
      </c>
      <c r="AK310" s="225">
        <f t="shared" si="36"/>
        <v>0</v>
      </c>
      <c r="AL310" s="226">
        <f t="shared" si="37"/>
        <v>0</v>
      </c>
      <c r="AM310" s="227">
        <f t="shared" si="38"/>
        <v>0</v>
      </c>
      <c r="AN310" s="228">
        <f t="shared" si="39"/>
        <v>0</v>
      </c>
      <c r="AO310" s="206"/>
      <c r="AP310" s="207"/>
      <c r="AQ310" s="206"/>
    </row>
    <row r="311" spans="1:43" s="150" customFormat="1" ht="12.75" x14ac:dyDescent="0.2">
      <c r="A311" s="229"/>
      <c r="B311" s="213"/>
      <c r="C311" s="230"/>
      <c r="D311" s="214"/>
      <c r="E311" s="214"/>
      <c r="F311" s="219"/>
      <c r="G311" s="295"/>
      <c r="H311" s="243"/>
      <c r="I311" s="231"/>
      <c r="J311" s="241"/>
      <c r="K311" s="216" t="str">
        <f>IF(X311='2D_LOG'!BD301," ","Errors Not Updated")</f>
        <v xml:space="preserve"> </v>
      </c>
      <c r="L311" s="217"/>
      <c r="M311" s="219"/>
      <c r="N311" s="232"/>
      <c r="O311" s="234"/>
      <c r="P311" s="232"/>
      <c r="Q311" s="234"/>
      <c r="R311" s="235"/>
      <c r="S311" s="236"/>
      <c r="T311" s="219"/>
      <c r="U311" s="244"/>
      <c r="V311" s="168">
        <f t="shared" si="33"/>
        <v>0</v>
      </c>
      <c r="W311" s="169">
        <f t="shared" si="34"/>
        <v>0</v>
      </c>
      <c r="X311" s="221">
        <f>'2D_LOG'!BD301</f>
        <v>0</v>
      </c>
      <c r="Y311" s="237"/>
      <c r="Z311" s="237"/>
      <c r="AA311" s="237"/>
      <c r="AB311" s="238"/>
      <c r="AC311" s="236"/>
      <c r="AD311" s="238"/>
      <c r="AE311" s="236"/>
      <c r="AF311" s="239"/>
      <c r="AG311" s="236"/>
      <c r="AH311" s="237"/>
      <c r="AI311" s="240"/>
      <c r="AJ311" s="224">
        <f t="shared" si="35"/>
        <v>0</v>
      </c>
      <c r="AK311" s="225">
        <f t="shared" si="36"/>
        <v>0</v>
      </c>
      <c r="AL311" s="226">
        <f t="shared" si="37"/>
        <v>0</v>
      </c>
      <c r="AM311" s="227">
        <f t="shared" si="38"/>
        <v>0</v>
      </c>
      <c r="AN311" s="228">
        <f t="shared" si="39"/>
        <v>0</v>
      </c>
      <c r="AO311" s="206"/>
      <c r="AP311" s="207"/>
      <c r="AQ311" s="206"/>
    </row>
    <row r="312" spans="1:43" s="150" customFormat="1" ht="12.75" x14ac:dyDescent="0.2">
      <c r="A312" s="212"/>
      <c r="B312" s="213"/>
      <c r="C312" s="230"/>
      <c r="D312" s="214"/>
      <c r="E312" s="214"/>
      <c r="F312" s="219"/>
      <c r="G312" s="295"/>
      <c r="H312" s="243"/>
      <c r="I312" s="231"/>
      <c r="J312" s="241"/>
      <c r="K312" s="216" t="str">
        <f>IF(X312='2D_LOG'!BD302," ","Errors Not Updated")</f>
        <v xml:space="preserve"> </v>
      </c>
      <c r="L312" s="217"/>
      <c r="M312" s="219"/>
      <c r="N312" s="232"/>
      <c r="O312" s="234"/>
      <c r="P312" s="232"/>
      <c r="Q312" s="234"/>
      <c r="R312" s="235"/>
      <c r="S312" s="236"/>
      <c r="T312" s="219"/>
      <c r="U312" s="244"/>
      <c r="V312" s="168">
        <f t="shared" si="33"/>
        <v>0</v>
      </c>
      <c r="W312" s="169">
        <f t="shared" si="34"/>
        <v>0</v>
      </c>
      <c r="X312" s="221">
        <f>'2D_LOG'!BD302</f>
        <v>0</v>
      </c>
      <c r="Y312" s="237"/>
      <c r="Z312" s="237"/>
      <c r="AA312" s="237"/>
      <c r="AB312" s="238"/>
      <c r="AC312" s="236"/>
      <c r="AD312" s="238"/>
      <c r="AE312" s="236"/>
      <c r="AF312" s="239"/>
      <c r="AG312" s="236"/>
      <c r="AH312" s="237"/>
      <c r="AI312" s="240"/>
      <c r="AJ312" s="224">
        <f t="shared" si="35"/>
        <v>0</v>
      </c>
      <c r="AK312" s="225">
        <f t="shared" si="36"/>
        <v>0</v>
      </c>
      <c r="AL312" s="226">
        <f t="shared" si="37"/>
        <v>0</v>
      </c>
      <c r="AM312" s="227">
        <f t="shared" si="38"/>
        <v>0</v>
      </c>
      <c r="AN312" s="228">
        <f t="shared" si="39"/>
        <v>0</v>
      </c>
      <c r="AO312" s="206"/>
      <c r="AP312" s="207"/>
      <c r="AQ312" s="206"/>
    </row>
    <row r="313" spans="1:43" s="150" customFormat="1" ht="12.75" x14ac:dyDescent="0.2">
      <c r="A313" s="229"/>
      <c r="B313" s="213"/>
      <c r="C313" s="230"/>
      <c r="D313" s="214"/>
      <c r="E313" s="214"/>
      <c r="F313" s="219"/>
      <c r="G313" s="295"/>
      <c r="H313" s="243"/>
      <c r="I313" s="231"/>
      <c r="J313" s="241"/>
      <c r="K313" s="216" t="str">
        <f>IF(X313='2D_LOG'!BD303," ","Errors Not Updated")</f>
        <v xml:space="preserve"> </v>
      </c>
      <c r="L313" s="217"/>
      <c r="M313" s="219"/>
      <c r="N313" s="232"/>
      <c r="O313" s="234"/>
      <c r="P313" s="232"/>
      <c r="Q313" s="234"/>
      <c r="R313" s="235"/>
      <c r="S313" s="236"/>
      <c r="T313" s="219"/>
      <c r="U313" s="244"/>
      <c r="V313" s="168">
        <f t="shared" si="33"/>
        <v>0</v>
      </c>
      <c r="W313" s="169">
        <f t="shared" si="34"/>
        <v>0</v>
      </c>
      <c r="X313" s="221">
        <f>'2D_LOG'!BD303</f>
        <v>0</v>
      </c>
      <c r="Y313" s="237"/>
      <c r="Z313" s="237"/>
      <c r="AA313" s="237"/>
      <c r="AB313" s="238"/>
      <c r="AC313" s="236"/>
      <c r="AD313" s="238"/>
      <c r="AE313" s="236"/>
      <c r="AF313" s="239"/>
      <c r="AG313" s="236"/>
      <c r="AH313" s="237"/>
      <c r="AI313" s="240"/>
      <c r="AJ313" s="224">
        <f t="shared" si="35"/>
        <v>0</v>
      </c>
      <c r="AK313" s="225">
        <f t="shared" si="36"/>
        <v>0</v>
      </c>
      <c r="AL313" s="226">
        <f t="shared" si="37"/>
        <v>0</v>
      </c>
      <c r="AM313" s="227">
        <f t="shared" si="38"/>
        <v>0</v>
      </c>
      <c r="AN313" s="228">
        <f t="shared" si="39"/>
        <v>0</v>
      </c>
      <c r="AO313" s="206"/>
      <c r="AP313" s="207"/>
      <c r="AQ313" s="206"/>
    </row>
    <row r="314" spans="1:43" s="150" customFormat="1" ht="12.75" x14ac:dyDescent="0.2">
      <c r="A314" s="212"/>
      <c r="B314" s="213"/>
      <c r="C314" s="230"/>
      <c r="D314" s="214"/>
      <c r="E314" s="214"/>
      <c r="F314" s="219"/>
      <c r="G314" s="295"/>
      <c r="H314" s="243"/>
      <c r="I314" s="231"/>
      <c r="J314" s="241"/>
      <c r="K314" s="216" t="str">
        <f>IF(X314='2D_LOG'!BD304," ","Errors Not Updated")</f>
        <v xml:space="preserve"> </v>
      </c>
      <c r="L314" s="217"/>
      <c r="M314" s="219"/>
      <c r="N314" s="232"/>
      <c r="O314" s="234"/>
      <c r="P314" s="232"/>
      <c r="Q314" s="234"/>
      <c r="R314" s="235"/>
      <c r="S314" s="236"/>
      <c r="T314" s="219"/>
      <c r="U314" s="244"/>
      <c r="V314" s="168">
        <f t="shared" si="33"/>
        <v>0</v>
      </c>
      <c r="W314" s="169">
        <f t="shared" si="34"/>
        <v>0</v>
      </c>
      <c r="X314" s="221">
        <f>'2D_LOG'!BD304</f>
        <v>0</v>
      </c>
      <c r="Y314" s="237"/>
      <c r="Z314" s="237"/>
      <c r="AA314" s="237"/>
      <c r="AB314" s="238"/>
      <c r="AC314" s="236"/>
      <c r="AD314" s="238"/>
      <c r="AE314" s="236"/>
      <c r="AF314" s="239"/>
      <c r="AG314" s="236"/>
      <c r="AH314" s="237"/>
      <c r="AI314" s="240"/>
      <c r="AJ314" s="224">
        <f t="shared" si="35"/>
        <v>0</v>
      </c>
      <c r="AK314" s="225">
        <f t="shared" si="36"/>
        <v>0</v>
      </c>
      <c r="AL314" s="226">
        <f t="shared" si="37"/>
        <v>0</v>
      </c>
      <c r="AM314" s="227">
        <f t="shared" si="38"/>
        <v>0</v>
      </c>
      <c r="AN314" s="228">
        <f t="shared" si="39"/>
        <v>0</v>
      </c>
      <c r="AO314" s="206"/>
      <c r="AP314" s="207"/>
      <c r="AQ314" s="206"/>
    </row>
    <row r="315" spans="1:43" s="150" customFormat="1" ht="12.75" x14ac:dyDescent="0.2">
      <c r="A315" s="229"/>
      <c r="B315" s="213"/>
      <c r="C315" s="230"/>
      <c r="D315" s="214"/>
      <c r="E315" s="214"/>
      <c r="F315" s="219"/>
      <c r="G315" s="295"/>
      <c r="H315" s="243"/>
      <c r="I315" s="231"/>
      <c r="J315" s="241"/>
      <c r="K315" s="216" t="str">
        <f>IF(X315='2D_LOG'!BD305," ","Errors Not Updated")</f>
        <v xml:space="preserve"> </v>
      </c>
      <c r="L315" s="217"/>
      <c r="M315" s="219"/>
      <c r="N315" s="232"/>
      <c r="O315" s="234"/>
      <c r="P315" s="232"/>
      <c r="Q315" s="234"/>
      <c r="R315" s="235"/>
      <c r="S315" s="236"/>
      <c r="T315" s="219"/>
      <c r="U315" s="244"/>
      <c r="V315" s="168">
        <f t="shared" si="33"/>
        <v>0</v>
      </c>
      <c r="W315" s="169">
        <f t="shared" si="34"/>
        <v>0</v>
      </c>
      <c r="X315" s="221">
        <f>'2D_LOG'!BD305</f>
        <v>0</v>
      </c>
      <c r="Y315" s="237"/>
      <c r="Z315" s="237"/>
      <c r="AA315" s="237"/>
      <c r="AB315" s="238"/>
      <c r="AC315" s="236"/>
      <c r="AD315" s="238"/>
      <c r="AE315" s="236"/>
      <c r="AF315" s="239"/>
      <c r="AG315" s="236"/>
      <c r="AH315" s="237"/>
      <c r="AI315" s="240"/>
      <c r="AJ315" s="224">
        <f t="shared" si="35"/>
        <v>0</v>
      </c>
      <c r="AK315" s="225">
        <f t="shared" si="36"/>
        <v>0</v>
      </c>
      <c r="AL315" s="226">
        <f t="shared" si="37"/>
        <v>0</v>
      </c>
      <c r="AM315" s="227">
        <f t="shared" si="38"/>
        <v>0</v>
      </c>
      <c r="AN315" s="228">
        <f t="shared" si="39"/>
        <v>0</v>
      </c>
      <c r="AO315" s="206"/>
      <c r="AP315" s="207"/>
      <c r="AQ315" s="206"/>
    </row>
    <row r="316" spans="1:43" s="150" customFormat="1" ht="12.75" x14ac:dyDescent="0.2">
      <c r="A316" s="212"/>
      <c r="B316" s="213"/>
      <c r="C316" s="230"/>
      <c r="D316" s="214"/>
      <c r="E316" s="214"/>
      <c r="F316" s="219"/>
      <c r="G316" s="295"/>
      <c r="H316" s="243"/>
      <c r="I316" s="231"/>
      <c r="J316" s="241"/>
      <c r="K316" s="216" t="str">
        <f>IF(X316='2D_LOG'!BD306," ","Errors Not Updated")</f>
        <v xml:space="preserve"> </v>
      </c>
      <c r="L316" s="217"/>
      <c r="M316" s="219"/>
      <c r="N316" s="232"/>
      <c r="O316" s="234"/>
      <c r="P316" s="232"/>
      <c r="Q316" s="234"/>
      <c r="R316" s="235"/>
      <c r="S316" s="236"/>
      <c r="T316" s="219"/>
      <c r="U316" s="244"/>
      <c r="V316" s="168">
        <f t="shared" si="33"/>
        <v>0</v>
      </c>
      <c r="W316" s="169">
        <f t="shared" si="34"/>
        <v>0</v>
      </c>
      <c r="X316" s="221">
        <f>'2D_LOG'!BD306</f>
        <v>0</v>
      </c>
      <c r="Y316" s="237"/>
      <c r="Z316" s="237"/>
      <c r="AA316" s="237"/>
      <c r="AB316" s="238"/>
      <c r="AC316" s="236"/>
      <c r="AD316" s="238"/>
      <c r="AE316" s="236"/>
      <c r="AF316" s="239"/>
      <c r="AG316" s="236"/>
      <c r="AH316" s="237"/>
      <c r="AI316" s="240"/>
      <c r="AJ316" s="224">
        <f t="shared" si="35"/>
        <v>0</v>
      </c>
      <c r="AK316" s="225">
        <f t="shared" si="36"/>
        <v>0</v>
      </c>
      <c r="AL316" s="226">
        <f t="shared" si="37"/>
        <v>0</v>
      </c>
      <c r="AM316" s="227">
        <f t="shared" si="38"/>
        <v>0</v>
      </c>
      <c r="AN316" s="228">
        <f t="shared" si="39"/>
        <v>0</v>
      </c>
      <c r="AO316" s="206"/>
      <c r="AP316" s="207"/>
      <c r="AQ316" s="206"/>
    </row>
    <row r="317" spans="1:43" s="150" customFormat="1" ht="12.75" x14ac:dyDescent="0.2">
      <c r="A317" s="229"/>
      <c r="B317" s="213"/>
      <c r="C317" s="230"/>
      <c r="D317" s="214"/>
      <c r="E317" s="214"/>
      <c r="F317" s="219"/>
      <c r="G317" s="295"/>
      <c r="H317" s="243"/>
      <c r="I317" s="231"/>
      <c r="J317" s="241"/>
      <c r="K317" s="216" t="str">
        <f>IF(X317='2D_LOG'!BD307," ","Errors Not Updated")</f>
        <v xml:space="preserve"> </v>
      </c>
      <c r="L317" s="217"/>
      <c r="M317" s="219"/>
      <c r="N317" s="232"/>
      <c r="O317" s="234"/>
      <c r="P317" s="232"/>
      <c r="Q317" s="234"/>
      <c r="R317" s="235"/>
      <c r="S317" s="236"/>
      <c r="T317" s="219"/>
      <c r="U317" s="244"/>
      <c r="V317" s="168">
        <f t="shared" si="33"/>
        <v>0</v>
      </c>
      <c r="W317" s="169">
        <f t="shared" si="34"/>
        <v>0</v>
      </c>
      <c r="X317" s="221">
        <f>'2D_LOG'!BD307</f>
        <v>0</v>
      </c>
      <c r="Y317" s="237"/>
      <c r="Z317" s="237"/>
      <c r="AA317" s="237"/>
      <c r="AB317" s="238"/>
      <c r="AC317" s="236"/>
      <c r="AD317" s="238"/>
      <c r="AE317" s="236"/>
      <c r="AF317" s="239"/>
      <c r="AG317" s="236"/>
      <c r="AH317" s="237"/>
      <c r="AI317" s="240"/>
      <c r="AJ317" s="224">
        <f t="shared" si="35"/>
        <v>0</v>
      </c>
      <c r="AK317" s="225">
        <f t="shared" si="36"/>
        <v>0</v>
      </c>
      <c r="AL317" s="226">
        <f t="shared" si="37"/>
        <v>0</v>
      </c>
      <c r="AM317" s="227">
        <f t="shared" si="38"/>
        <v>0</v>
      </c>
      <c r="AN317" s="228">
        <f t="shared" si="39"/>
        <v>0</v>
      </c>
      <c r="AO317" s="206"/>
      <c r="AP317" s="207"/>
      <c r="AQ317" s="206"/>
    </row>
    <row r="318" spans="1:43" s="150" customFormat="1" ht="12.75" x14ac:dyDescent="0.2">
      <c r="A318" s="212"/>
      <c r="B318" s="213"/>
      <c r="C318" s="230"/>
      <c r="D318" s="214"/>
      <c r="E318" s="214"/>
      <c r="F318" s="219"/>
      <c r="G318" s="295"/>
      <c r="H318" s="243"/>
      <c r="I318" s="231"/>
      <c r="J318" s="241"/>
      <c r="K318" s="216" t="str">
        <f>IF(X318='2D_LOG'!BD308," ","Errors Not Updated")</f>
        <v xml:space="preserve"> </v>
      </c>
      <c r="L318" s="217"/>
      <c r="M318" s="219"/>
      <c r="N318" s="232"/>
      <c r="O318" s="234"/>
      <c r="P318" s="232"/>
      <c r="Q318" s="234"/>
      <c r="R318" s="235"/>
      <c r="S318" s="236"/>
      <c r="T318" s="219"/>
      <c r="U318" s="244"/>
      <c r="V318" s="168">
        <f t="shared" si="33"/>
        <v>0</v>
      </c>
      <c r="W318" s="169">
        <f t="shared" si="34"/>
        <v>0</v>
      </c>
      <c r="X318" s="221">
        <f>'2D_LOG'!BD308</f>
        <v>0</v>
      </c>
      <c r="Y318" s="237"/>
      <c r="Z318" s="237"/>
      <c r="AA318" s="237"/>
      <c r="AB318" s="238"/>
      <c r="AC318" s="236"/>
      <c r="AD318" s="238"/>
      <c r="AE318" s="236"/>
      <c r="AF318" s="239"/>
      <c r="AG318" s="236"/>
      <c r="AH318" s="237"/>
      <c r="AI318" s="240"/>
      <c r="AJ318" s="224">
        <f t="shared" si="35"/>
        <v>0</v>
      </c>
      <c r="AK318" s="225">
        <f t="shared" si="36"/>
        <v>0</v>
      </c>
      <c r="AL318" s="226">
        <f t="shared" si="37"/>
        <v>0</v>
      </c>
      <c r="AM318" s="227">
        <f t="shared" si="38"/>
        <v>0</v>
      </c>
      <c r="AN318" s="228">
        <f t="shared" si="39"/>
        <v>0</v>
      </c>
      <c r="AO318" s="206"/>
      <c r="AP318" s="207"/>
      <c r="AQ318" s="206"/>
    </row>
    <row r="319" spans="1:43" s="150" customFormat="1" ht="12.75" x14ac:dyDescent="0.2">
      <c r="A319" s="229"/>
      <c r="B319" s="213"/>
      <c r="C319" s="230"/>
      <c r="D319" s="214"/>
      <c r="E319" s="214"/>
      <c r="F319" s="219"/>
      <c r="G319" s="295"/>
      <c r="H319" s="243"/>
      <c r="I319" s="231"/>
      <c r="J319" s="241"/>
      <c r="K319" s="216" t="str">
        <f>IF(X319='2D_LOG'!BD309," ","Errors Not Updated")</f>
        <v xml:space="preserve"> </v>
      </c>
      <c r="L319" s="217"/>
      <c r="M319" s="219"/>
      <c r="N319" s="232"/>
      <c r="O319" s="234"/>
      <c r="P319" s="232"/>
      <c r="Q319" s="234"/>
      <c r="R319" s="235"/>
      <c r="S319" s="236"/>
      <c r="T319" s="219"/>
      <c r="U319" s="244"/>
      <c r="V319" s="168">
        <f t="shared" si="33"/>
        <v>0</v>
      </c>
      <c r="W319" s="169">
        <f t="shared" si="34"/>
        <v>0</v>
      </c>
      <c r="X319" s="221">
        <f>'2D_LOG'!BD309</f>
        <v>0</v>
      </c>
      <c r="Y319" s="237"/>
      <c r="Z319" s="237"/>
      <c r="AA319" s="237"/>
      <c r="AB319" s="238"/>
      <c r="AC319" s="236"/>
      <c r="AD319" s="238"/>
      <c r="AE319" s="236"/>
      <c r="AF319" s="239"/>
      <c r="AG319" s="236"/>
      <c r="AH319" s="237"/>
      <c r="AI319" s="240"/>
      <c r="AJ319" s="224">
        <f t="shared" si="35"/>
        <v>0</v>
      </c>
      <c r="AK319" s="225">
        <f t="shared" si="36"/>
        <v>0</v>
      </c>
      <c r="AL319" s="226">
        <f t="shared" si="37"/>
        <v>0</v>
      </c>
      <c r="AM319" s="227">
        <f t="shared" si="38"/>
        <v>0</v>
      </c>
      <c r="AN319" s="228">
        <f t="shared" si="39"/>
        <v>0</v>
      </c>
      <c r="AO319" s="206"/>
      <c r="AP319" s="207"/>
      <c r="AQ319" s="206"/>
    </row>
    <row r="320" spans="1:43" s="150" customFormat="1" ht="12.75" x14ac:dyDescent="0.2">
      <c r="A320" s="212"/>
      <c r="B320" s="213"/>
      <c r="C320" s="230"/>
      <c r="D320" s="214"/>
      <c r="E320" s="214"/>
      <c r="F320" s="219"/>
      <c r="G320" s="295"/>
      <c r="H320" s="243"/>
      <c r="I320" s="231"/>
      <c r="J320" s="241"/>
      <c r="K320" s="216" t="str">
        <f>IF(X320='2D_LOG'!BD310," ","Errors Not Updated")</f>
        <v xml:space="preserve"> </v>
      </c>
      <c r="L320" s="217"/>
      <c r="M320" s="219"/>
      <c r="N320" s="232"/>
      <c r="O320" s="234"/>
      <c r="P320" s="232"/>
      <c r="Q320" s="234"/>
      <c r="R320" s="235"/>
      <c r="S320" s="236"/>
      <c r="T320" s="219"/>
      <c r="U320" s="244"/>
      <c r="V320" s="168">
        <f t="shared" si="33"/>
        <v>0</v>
      </c>
      <c r="W320" s="169">
        <f t="shared" si="34"/>
        <v>0</v>
      </c>
      <c r="X320" s="221">
        <f>'2D_LOG'!BD310</f>
        <v>0</v>
      </c>
      <c r="Y320" s="237"/>
      <c r="Z320" s="237"/>
      <c r="AA320" s="237"/>
      <c r="AB320" s="238"/>
      <c r="AC320" s="236"/>
      <c r="AD320" s="238"/>
      <c r="AE320" s="236"/>
      <c r="AF320" s="239"/>
      <c r="AG320" s="236"/>
      <c r="AH320" s="237"/>
      <c r="AI320" s="240"/>
      <c r="AJ320" s="224">
        <f t="shared" si="35"/>
        <v>0</v>
      </c>
      <c r="AK320" s="225">
        <f t="shared" si="36"/>
        <v>0</v>
      </c>
      <c r="AL320" s="226">
        <f t="shared" si="37"/>
        <v>0</v>
      </c>
      <c r="AM320" s="227">
        <f t="shared" si="38"/>
        <v>0</v>
      </c>
      <c r="AN320" s="228">
        <f t="shared" si="39"/>
        <v>0</v>
      </c>
      <c r="AO320" s="206"/>
      <c r="AP320" s="207"/>
      <c r="AQ320" s="206"/>
    </row>
    <row r="321" spans="1:43" s="150" customFormat="1" ht="12.75" x14ac:dyDescent="0.2">
      <c r="A321" s="229"/>
      <c r="B321" s="213"/>
      <c r="C321" s="230"/>
      <c r="D321" s="214"/>
      <c r="E321" s="214"/>
      <c r="F321" s="219"/>
      <c r="G321" s="295"/>
      <c r="H321" s="243"/>
      <c r="I321" s="231"/>
      <c r="J321" s="241"/>
      <c r="K321" s="216" t="str">
        <f>IF(X321='2D_LOG'!BD311," ","Errors Not Updated")</f>
        <v xml:space="preserve"> </v>
      </c>
      <c r="L321" s="217"/>
      <c r="M321" s="219"/>
      <c r="N321" s="232"/>
      <c r="O321" s="234"/>
      <c r="P321" s="232"/>
      <c r="Q321" s="234"/>
      <c r="R321" s="235"/>
      <c r="S321" s="236"/>
      <c r="T321" s="219"/>
      <c r="U321" s="244"/>
      <c r="V321" s="168">
        <f t="shared" si="33"/>
        <v>0</v>
      </c>
      <c r="W321" s="169">
        <f t="shared" si="34"/>
        <v>0</v>
      </c>
      <c r="X321" s="221">
        <f>'2D_LOG'!BD311</f>
        <v>0</v>
      </c>
      <c r="Y321" s="237"/>
      <c r="Z321" s="237"/>
      <c r="AA321" s="237"/>
      <c r="AB321" s="238"/>
      <c r="AC321" s="236"/>
      <c r="AD321" s="238"/>
      <c r="AE321" s="236"/>
      <c r="AF321" s="239"/>
      <c r="AG321" s="236"/>
      <c r="AH321" s="237"/>
      <c r="AI321" s="240"/>
      <c r="AJ321" s="224">
        <f t="shared" si="35"/>
        <v>0</v>
      </c>
      <c r="AK321" s="225">
        <f t="shared" si="36"/>
        <v>0</v>
      </c>
      <c r="AL321" s="226">
        <f t="shared" si="37"/>
        <v>0</v>
      </c>
      <c r="AM321" s="227">
        <f t="shared" si="38"/>
        <v>0</v>
      </c>
      <c r="AN321" s="228">
        <f t="shared" si="39"/>
        <v>0</v>
      </c>
      <c r="AO321" s="206"/>
      <c r="AP321" s="207"/>
      <c r="AQ321" s="206"/>
    </row>
    <row r="322" spans="1:43" s="150" customFormat="1" ht="12.75" x14ac:dyDescent="0.2">
      <c r="A322" s="212"/>
      <c r="B322" s="213"/>
      <c r="C322" s="230"/>
      <c r="D322" s="214"/>
      <c r="E322" s="214"/>
      <c r="F322" s="219"/>
      <c r="G322" s="295"/>
      <c r="H322" s="243"/>
      <c r="I322" s="231"/>
      <c r="J322" s="241"/>
      <c r="K322" s="216" t="str">
        <f>IF(X322='2D_LOG'!BD312," ","Errors Not Updated")</f>
        <v xml:space="preserve"> </v>
      </c>
      <c r="L322" s="217"/>
      <c r="M322" s="219"/>
      <c r="N322" s="232"/>
      <c r="O322" s="234"/>
      <c r="P322" s="232"/>
      <c r="Q322" s="234"/>
      <c r="R322" s="235"/>
      <c r="S322" s="236"/>
      <c r="T322" s="219"/>
      <c r="U322" s="244"/>
      <c r="V322" s="168">
        <f t="shared" si="33"/>
        <v>0</v>
      </c>
      <c r="W322" s="169">
        <f t="shared" si="34"/>
        <v>0</v>
      </c>
      <c r="X322" s="221">
        <f>'2D_LOG'!BD312</f>
        <v>0</v>
      </c>
      <c r="Y322" s="237"/>
      <c r="Z322" s="237"/>
      <c r="AA322" s="237"/>
      <c r="AB322" s="238"/>
      <c r="AC322" s="236"/>
      <c r="AD322" s="238"/>
      <c r="AE322" s="236"/>
      <c r="AF322" s="239"/>
      <c r="AG322" s="236"/>
      <c r="AH322" s="237"/>
      <c r="AI322" s="240"/>
      <c r="AJ322" s="224">
        <f t="shared" si="35"/>
        <v>0</v>
      </c>
      <c r="AK322" s="225">
        <f t="shared" si="36"/>
        <v>0</v>
      </c>
      <c r="AL322" s="226">
        <f t="shared" si="37"/>
        <v>0</v>
      </c>
      <c r="AM322" s="227">
        <f t="shared" si="38"/>
        <v>0</v>
      </c>
      <c r="AN322" s="228">
        <f t="shared" si="39"/>
        <v>0</v>
      </c>
      <c r="AO322" s="206"/>
      <c r="AP322" s="207"/>
      <c r="AQ322" s="206"/>
    </row>
    <row r="323" spans="1:43" s="150" customFormat="1" ht="12.75" x14ac:dyDescent="0.2">
      <c r="A323" s="229"/>
      <c r="B323" s="213"/>
      <c r="C323" s="230"/>
      <c r="D323" s="214"/>
      <c r="E323" s="214"/>
      <c r="F323" s="219"/>
      <c r="G323" s="295"/>
      <c r="H323" s="243"/>
      <c r="I323" s="231"/>
      <c r="J323" s="241"/>
      <c r="K323" s="216" t="str">
        <f>IF(X323='2D_LOG'!BD313," ","Errors Not Updated")</f>
        <v xml:space="preserve"> </v>
      </c>
      <c r="L323" s="217"/>
      <c r="M323" s="219"/>
      <c r="N323" s="232"/>
      <c r="O323" s="234"/>
      <c r="P323" s="232"/>
      <c r="Q323" s="234"/>
      <c r="R323" s="235"/>
      <c r="S323" s="236"/>
      <c r="T323" s="219"/>
      <c r="U323" s="244"/>
      <c r="V323" s="168">
        <f t="shared" si="33"/>
        <v>0</v>
      </c>
      <c r="W323" s="169">
        <f t="shared" si="34"/>
        <v>0</v>
      </c>
      <c r="X323" s="221">
        <f>'2D_LOG'!BD313</f>
        <v>0</v>
      </c>
      <c r="Y323" s="237"/>
      <c r="Z323" s="237"/>
      <c r="AA323" s="237"/>
      <c r="AB323" s="238"/>
      <c r="AC323" s="236"/>
      <c r="AD323" s="238"/>
      <c r="AE323" s="236"/>
      <c r="AF323" s="239"/>
      <c r="AG323" s="236"/>
      <c r="AH323" s="237"/>
      <c r="AI323" s="240"/>
      <c r="AJ323" s="224">
        <f t="shared" si="35"/>
        <v>0</v>
      </c>
      <c r="AK323" s="225">
        <f t="shared" si="36"/>
        <v>0</v>
      </c>
      <c r="AL323" s="226">
        <f t="shared" si="37"/>
        <v>0</v>
      </c>
      <c r="AM323" s="227">
        <f t="shared" si="38"/>
        <v>0</v>
      </c>
      <c r="AN323" s="228">
        <f t="shared" si="39"/>
        <v>0</v>
      </c>
      <c r="AO323" s="206"/>
      <c r="AP323" s="207"/>
      <c r="AQ323" s="206"/>
    </row>
    <row r="324" spans="1:43" s="150" customFormat="1" ht="12.75" x14ac:dyDescent="0.2">
      <c r="A324" s="212"/>
      <c r="B324" s="213"/>
      <c r="C324" s="230"/>
      <c r="D324" s="214"/>
      <c r="E324" s="214"/>
      <c r="F324" s="219"/>
      <c r="G324" s="295"/>
      <c r="H324" s="243"/>
      <c r="I324" s="231"/>
      <c r="J324" s="241"/>
      <c r="K324" s="216" t="str">
        <f>IF(X324='2D_LOG'!BD314," ","Errors Not Updated")</f>
        <v xml:space="preserve"> </v>
      </c>
      <c r="L324" s="217"/>
      <c r="M324" s="219"/>
      <c r="N324" s="232"/>
      <c r="O324" s="234"/>
      <c r="P324" s="232"/>
      <c r="Q324" s="234"/>
      <c r="R324" s="235"/>
      <c r="S324" s="236"/>
      <c r="T324" s="219"/>
      <c r="U324" s="244"/>
      <c r="V324" s="168">
        <f t="shared" si="33"/>
        <v>0</v>
      </c>
      <c r="W324" s="169">
        <f t="shared" si="34"/>
        <v>0</v>
      </c>
      <c r="X324" s="221">
        <f>'2D_LOG'!BD314</f>
        <v>0</v>
      </c>
      <c r="Y324" s="237"/>
      <c r="Z324" s="237"/>
      <c r="AA324" s="237"/>
      <c r="AB324" s="238"/>
      <c r="AC324" s="236"/>
      <c r="AD324" s="238"/>
      <c r="AE324" s="236"/>
      <c r="AF324" s="239"/>
      <c r="AG324" s="236"/>
      <c r="AH324" s="237"/>
      <c r="AI324" s="240"/>
      <c r="AJ324" s="224">
        <f t="shared" si="35"/>
        <v>0</v>
      </c>
      <c r="AK324" s="225">
        <f t="shared" si="36"/>
        <v>0</v>
      </c>
      <c r="AL324" s="226">
        <f t="shared" si="37"/>
        <v>0</v>
      </c>
      <c r="AM324" s="227">
        <f t="shared" si="38"/>
        <v>0</v>
      </c>
      <c r="AN324" s="228">
        <f t="shared" si="39"/>
        <v>0</v>
      </c>
      <c r="AO324" s="206"/>
      <c r="AP324" s="207"/>
      <c r="AQ324" s="206"/>
    </row>
    <row r="325" spans="1:43" s="150" customFormat="1" ht="12.75" x14ac:dyDescent="0.2">
      <c r="A325" s="229"/>
      <c r="B325" s="213"/>
      <c r="C325" s="230"/>
      <c r="D325" s="214"/>
      <c r="E325" s="214"/>
      <c r="F325" s="219"/>
      <c r="G325" s="295"/>
      <c r="H325" s="243"/>
      <c r="I325" s="231"/>
      <c r="J325" s="241"/>
      <c r="K325" s="216" t="str">
        <f>IF(X325='2D_LOG'!BD315," ","Errors Not Updated")</f>
        <v xml:space="preserve"> </v>
      </c>
      <c r="L325" s="217"/>
      <c r="M325" s="219"/>
      <c r="N325" s="232"/>
      <c r="O325" s="234"/>
      <c r="P325" s="232"/>
      <c r="Q325" s="234"/>
      <c r="R325" s="235"/>
      <c r="S325" s="236"/>
      <c r="T325" s="219"/>
      <c r="U325" s="244"/>
      <c r="V325" s="168">
        <f t="shared" si="33"/>
        <v>0</v>
      </c>
      <c r="W325" s="169">
        <f t="shared" si="34"/>
        <v>0</v>
      </c>
      <c r="X325" s="221">
        <f>'2D_LOG'!BD315</f>
        <v>0</v>
      </c>
      <c r="Y325" s="237"/>
      <c r="Z325" s="237"/>
      <c r="AA325" s="237"/>
      <c r="AB325" s="238"/>
      <c r="AC325" s="236"/>
      <c r="AD325" s="238"/>
      <c r="AE325" s="236"/>
      <c r="AF325" s="239"/>
      <c r="AG325" s="236"/>
      <c r="AH325" s="237"/>
      <c r="AI325" s="240"/>
      <c r="AJ325" s="224">
        <f t="shared" si="35"/>
        <v>0</v>
      </c>
      <c r="AK325" s="225">
        <f t="shared" si="36"/>
        <v>0</v>
      </c>
      <c r="AL325" s="226">
        <f t="shared" si="37"/>
        <v>0</v>
      </c>
      <c r="AM325" s="227">
        <f t="shared" si="38"/>
        <v>0</v>
      </c>
      <c r="AN325" s="228">
        <f t="shared" si="39"/>
        <v>0</v>
      </c>
      <c r="AO325" s="206"/>
      <c r="AP325" s="207"/>
      <c r="AQ325" s="206"/>
    </row>
    <row r="326" spans="1:43" s="150" customFormat="1" ht="12.75" x14ac:dyDescent="0.2">
      <c r="A326" s="212"/>
      <c r="B326" s="213"/>
      <c r="C326" s="230"/>
      <c r="D326" s="214"/>
      <c r="E326" s="214"/>
      <c r="F326" s="219"/>
      <c r="G326" s="295"/>
      <c r="H326" s="243"/>
      <c r="I326" s="231"/>
      <c r="J326" s="241"/>
      <c r="K326" s="216" t="str">
        <f>IF(X326='2D_LOG'!BD316," ","Errors Not Updated")</f>
        <v xml:space="preserve"> </v>
      </c>
      <c r="L326" s="217"/>
      <c r="M326" s="219"/>
      <c r="N326" s="232"/>
      <c r="O326" s="234"/>
      <c r="P326" s="232"/>
      <c r="Q326" s="234"/>
      <c r="R326" s="235"/>
      <c r="S326" s="236"/>
      <c r="T326" s="219"/>
      <c r="U326" s="244"/>
      <c r="V326" s="168">
        <f t="shared" si="33"/>
        <v>0</v>
      </c>
      <c r="W326" s="169">
        <f t="shared" si="34"/>
        <v>0</v>
      </c>
      <c r="X326" s="221">
        <f>'2D_LOG'!BD316</f>
        <v>0</v>
      </c>
      <c r="Y326" s="237"/>
      <c r="Z326" s="237"/>
      <c r="AA326" s="237"/>
      <c r="AB326" s="238"/>
      <c r="AC326" s="236"/>
      <c r="AD326" s="238"/>
      <c r="AE326" s="236"/>
      <c r="AF326" s="239"/>
      <c r="AG326" s="236"/>
      <c r="AH326" s="237"/>
      <c r="AI326" s="240"/>
      <c r="AJ326" s="224">
        <f t="shared" si="35"/>
        <v>0</v>
      </c>
      <c r="AK326" s="225">
        <f t="shared" si="36"/>
        <v>0</v>
      </c>
      <c r="AL326" s="226">
        <f t="shared" si="37"/>
        <v>0</v>
      </c>
      <c r="AM326" s="227">
        <f t="shared" si="38"/>
        <v>0</v>
      </c>
      <c r="AN326" s="228">
        <f t="shared" si="39"/>
        <v>0</v>
      </c>
      <c r="AO326" s="206"/>
      <c r="AP326" s="207"/>
      <c r="AQ326" s="206"/>
    </row>
    <row r="327" spans="1:43" s="150" customFormat="1" ht="12.75" x14ac:dyDescent="0.2">
      <c r="A327" s="229"/>
      <c r="B327" s="213"/>
      <c r="C327" s="230"/>
      <c r="D327" s="214"/>
      <c r="E327" s="214"/>
      <c r="F327" s="219"/>
      <c r="G327" s="295"/>
      <c r="H327" s="243"/>
      <c r="I327" s="231"/>
      <c r="J327" s="241"/>
      <c r="K327" s="216" t="str">
        <f>IF(X327='2D_LOG'!BD317," ","Errors Not Updated")</f>
        <v xml:space="preserve"> </v>
      </c>
      <c r="L327" s="217"/>
      <c r="M327" s="219"/>
      <c r="N327" s="232"/>
      <c r="O327" s="234"/>
      <c r="P327" s="232"/>
      <c r="Q327" s="234"/>
      <c r="R327" s="235"/>
      <c r="S327" s="236"/>
      <c r="T327" s="219"/>
      <c r="U327" s="244"/>
      <c r="V327" s="168">
        <f t="shared" si="33"/>
        <v>0</v>
      </c>
      <c r="W327" s="169">
        <f t="shared" si="34"/>
        <v>0</v>
      </c>
      <c r="X327" s="221">
        <f>'2D_LOG'!BD317</f>
        <v>0</v>
      </c>
      <c r="Y327" s="237"/>
      <c r="Z327" s="237"/>
      <c r="AA327" s="237"/>
      <c r="AB327" s="238"/>
      <c r="AC327" s="236"/>
      <c r="AD327" s="238"/>
      <c r="AE327" s="236"/>
      <c r="AF327" s="239"/>
      <c r="AG327" s="236"/>
      <c r="AH327" s="237"/>
      <c r="AI327" s="240"/>
      <c r="AJ327" s="224">
        <f t="shared" si="35"/>
        <v>0</v>
      </c>
      <c r="AK327" s="225">
        <f t="shared" si="36"/>
        <v>0</v>
      </c>
      <c r="AL327" s="226">
        <f t="shared" si="37"/>
        <v>0</v>
      </c>
      <c r="AM327" s="227">
        <f t="shared" si="38"/>
        <v>0</v>
      </c>
      <c r="AN327" s="228">
        <f t="shared" si="39"/>
        <v>0</v>
      </c>
      <c r="AO327" s="206"/>
      <c r="AP327" s="207"/>
      <c r="AQ327" s="206"/>
    </row>
    <row r="328" spans="1:43" s="150" customFormat="1" ht="12.75" x14ac:dyDescent="0.2">
      <c r="A328" s="212"/>
      <c r="B328" s="213"/>
      <c r="C328" s="230"/>
      <c r="D328" s="214"/>
      <c r="E328" s="214"/>
      <c r="F328" s="219"/>
      <c r="G328" s="295"/>
      <c r="H328" s="243"/>
      <c r="I328" s="231"/>
      <c r="J328" s="241"/>
      <c r="K328" s="216" t="str">
        <f>IF(X328='2D_LOG'!BD318," ","Errors Not Updated")</f>
        <v xml:space="preserve"> </v>
      </c>
      <c r="L328" s="217"/>
      <c r="M328" s="219"/>
      <c r="N328" s="232"/>
      <c r="O328" s="234"/>
      <c r="P328" s="232"/>
      <c r="Q328" s="234"/>
      <c r="R328" s="235"/>
      <c r="S328" s="236"/>
      <c r="T328" s="219"/>
      <c r="U328" s="244"/>
      <c r="V328" s="168">
        <f t="shared" si="33"/>
        <v>0</v>
      </c>
      <c r="W328" s="169">
        <f t="shared" si="34"/>
        <v>0</v>
      </c>
      <c r="X328" s="221">
        <f>'2D_LOG'!BD318</f>
        <v>0</v>
      </c>
      <c r="Y328" s="237"/>
      <c r="Z328" s="237"/>
      <c r="AA328" s="237"/>
      <c r="AB328" s="238"/>
      <c r="AC328" s="236"/>
      <c r="AD328" s="238"/>
      <c r="AE328" s="236"/>
      <c r="AF328" s="239"/>
      <c r="AG328" s="236"/>
      <c r="AH328" s="237"/>
      <c r="AI328" s="240"/>
      <c r="AJ328" s="224">
        <f t="shared" si="35"/>
        <v>0</v>
      </c>
      <c r="AK328" s="225">
        <f t="shared" si="36"/>
        <v>0</v>
      </c>
      <c r="AL328" s="226">
        <f t="shared" si="37"/>
        <v>0</v>
      </c>
      <c r="AM328" s="227">
        <f t="shared" si="38"/>
        <v>0</v>
      </c>
      <c r="AN328" s="228">
        <f t="shared" si="39"/>
        <v>0</v>
      </c>
      <c r="AO328" s="206"/>
      <c r="AP328" s="207"/>
      <c r="AQ328" s="206"/>
    </row>
    <row r="329" spans="1:43" s="150" customFormat="1" ht="12.75" x14ac:dyDescent="0.2">
      <c r="A329" s="229"/>
      <c r="B329" s="213"/>
      <c r="C329" s="230"/>
      <c r="D329" s="214"/>
      <c r="E329" s="214"/>
      <c r="F329" s="219"/>
      <c r="G329" s="295"/>
      <c r="H329" s="243"/>
      <c r="I329" s="231"/>
      <c r="J329" s="241"/>
      <c r="K329" s="216" t="str">
        <f>IF(X329='2D_LOG'!BD319," ","Errors Not Updated")</f>
        <v xml:space="preserve"> </v>
      </c>
      <c r="L329" s="217"/>
      <c r="M329" s="219"/>
      <c r="N329" s="232"/>
      <c r="O329" s="234"/>
      <c r="P329" s="232"/>
      <c r="Q329" s="234"/>
      <c r="R329" s="235"/>
      <c r="S329" s="236"/>
      <c r="T329" s="219"/>
      <c r="U329" s="244"/>
      <c r="V329" s="168">
        <f t="shared" si="33"/>
        <v>0</v>
      </c>
      <c r="W329" s="169">
        <f t="shared" si="34"/>
        <v>0</v>
      </c>
      <c r="X329" s="221">
        <f>'2D_LOG'!BD319</f>
        <v>0</v>
      </c>
      <c r="Y329" s="237"/>
      <c r="Z329" s="237"/>
      <c r="AA329" s="237"/>
      <c r="AB329" s="238"/>
      <c r="AC329" s="236"/>
      <c r="AD329" s="238"/>
      <c r="AE329" s="236"/>
      <c r="AF329" s="239"/>
      <c r="AG329" s="236"/>
      <c r="AH329" s="237"/>
      <c r="AI329" s="240"/>
      <c r="AJ329" s="224">
        <f t="shared" si="35"/>
        <v>0</v>
      </c>
      <c r="AK329" s="225">
        <f t="shared" si="36"/>
        <v>0</v>
      </c>
      <c r="AL329" s="226">
        <f t="shared" si="37"/>
        <v>0</v>
      </c>
      <c r="AM329" s="227">
        <f t="shared" si="38"/>
        <v>0</v>
      </c>
      <c r="AN329" s="228">
        <f t="shared" si="39"/>
        <v>0</v>
      </c>
      <c r="AO329" s="206"/>
      <c r="AP329" s="207"/>
      <c r="AQ329" s="206"/>
    </row>
    <row r="330" spans="1:43" s="150" customFormat="1" ht="12.75" x14ac:dyDescent="0.2">
      <c r="A330" s="212"/>
      <c r="B330" s="213"/>
      <c r="C330" s="230"/>
      <c r="D330" s="214"/>
      <c r="E330" s="214"/>
      <c r="F330" s="219"/>
      <c r="G330" s="295"/>
      <c r="H330" s="243"/>
      <c r="I330" s="231"/>
      <c r="J330" s="241"/>
      <c r="K330" s="216" t="str">
        <f>IF(X330='2D_LOG'!BD320," ","Errors Not Updated")</f>
        <v xml:space="preserve"> </v>
      </c>
      <c r="L330" s="217"/>
      <c r="M330" s="219"/>
      <c r="N330" s="232"/>
      <c r="O330" s="234"/>
      <c r="P330" s="232"/>
      <c r="Q330" s="234"/>
      <c r="R330" s="235"/>
      <c r="S330" s="236"/>
      <c r="T330" s="219"/>
      <c r="U330" s="244"/>
      <c r="V330" s="168">
        <f t="shared" si="33"/>
        <v>0</v>
      </c>
      <c r="W330" s="169">
        <f t="shared" si="34"/>
        <v>0</v>
      </c>
      <c r="X330" s="221">
        <f>'2D_LOG'!BD320</f>
        <v>0</v>
      </c>
      <c r="Y330" s="237"/>
      <c r="Z330" s="237"/>
      <c r="AA330" s="237"/>
      <c r="AB330" s="238"/>
      <c r="AC330" s="236"/>
      <c r="AD330" s="238"/>
      <c r="AE330" s="236"/>
      <c r="AF330" s="239"/>
      <c r="AG330" s="236"/>
      <c r="AH330" s="237"/>
      <c r="AI330" s="240"/>
      <c r="AJ330" s="224">
        <f t="shared" si="35"/>
        <v>0</v>
      </c>
      <c r="AK330" s="225">
        <f t="shared" si="36"/>
        <v>0</v>
      </c>
      <c r="AL330" s="226">
        <f t="shared" si="37"/>
        <v>0</v>
      </c>
      <c r="AM330" s="227">
        <f t="shared" si="38"/>
        <v>0</v>
      </c>
      <c r="AN330" s="228">
        <f t="shared" si="39"/>
        <v>0</v>
      </c>
      <c r="AO330" s="206"/>
      <c r="AP330" s="207"/>
      <c r="AQ330" s="206"/>
    </row>
    <row r="331" spans="1:43" s="150" customFormat="1" ht="12.75" x14ac:dyDescent="0.2">
      <c r="A331" s="229"/>
      <c r="B331" s="213"/>
      <c r="C331" s="230"/>
      <c r="D331" s="214"/>
      <c r="E331" s="214"/>
      <c r="F331" s="219"/>
      <c r="G331" s="295"/>
      <c r="H331" s="243"/>
      <c r="I331" s="231"/>
      <c r="J331" s="241"/>
      <c r="K331" s="216" t="str">
        <f>IF(X331='2D_LOG'!BD321," ","Errors Not Updated")</f>
        <v xml:space="preserve"> </v>
      </c>
      <c r="L331" s="217"/>
      <c r="M331" s="219"/>
      <c r="N331" s="232"/>
      <c r="O331" s="234"/>
      <c r="P331" s="232"/>
      <c r="Q331" s="234"/>
      <c r="R331" s="235"/>
      <c r="S331" s="236"/>
      <c r="T331" s="219"/>
      <c r="U331" s="244"/>
      <c r="V331" s="168">
        <f t="shared" si="33"/>
        <v>0</v>
      </c>
      <c r="W331" s="169">
        <f t="shared" si="34"/>
        <v>0</v>
      </c>
      <c r="X331" s="221">
        <f>'2D_LOG'!BD321</f>
        <v>0</v>
      </c>
      <c r="Y331" s="237"/>
      <c r="Z331" s="237"/>
      <c r="AA331" s="237"/>
      <c r="AB331" s="238"/>
      <c r="AC331" s="236"/>
      <c r="AD331" s="238"/>
      <c r="AE331" s="236"/>
      <c r="AF331" s="239"/>
      <c r="AG331" s="236"/>
      <c r="AH331" s="237"/>
      <c r="AI331" s="240"/>
      <c r="AJ331" s="224">
        <f t="shared" si="35"/>
        <v>0</v>
      </c>
      <c r="AK331" s="225">
        <f t="shared" si="36"/>
        <v>0</v>
      </c>
      <c r="AL331" s="226">
        <f t="shared" si="37"/>
        <v>0</v>
      </c>
      <c r="AM331" s="227">
        <f t="shared" si="38"/>
        <v>0</v>
      </c>
      <c r="AN331" s="228">
        <f t="shared" si="39"/>
        <v>0</v>
      </c>
      <c r="AO331" s="206"/>
      <c r="AP331" s="207"/>
      <c r="AQ331" s="206"/>
    </row>
    <row r="332" spans="1:43" s="150" customFormat="1" ht="12.75" x14ac:dyDescent="0.2">
      <c r="A332" s="212"/>
      <c r="B332" s="213"/>
      <c r="C332" s="230"/>
      <c r="D332" s="214"/>
      <c r="E332" s="214"/>
      <c r="F332" s="219"/>
      <c r="G332" s="295"/>
      <c r="H332" s="243"/>
      <c r="I332" s="231"/>
      <c r="J332" s="241"/>
      <c r="K332" s="216" t="str">
        <f>IF(X332='2D_LOG'!BD322," ","Errors Not Updated")</f>
        <v xml:space="preserve"> </v>
      </c>
      <c r="L332" s="217"/>
      <c r="M332" s="219"/>
      <c r="N332" s="232"/>
      <c r="O332" s="234"/>
      <c r="P332" s="232"/>
      <c r="Q332" s="234"/>
      <c r="R332" s="235"/>
      <c r="S332" s="236"/>
      <c r="T332" s="219"/>
      <c r="U332" s="244"/>
      <c r="V332" s="168">
        <f t="shared" si="33"/>
        <v>0</v>
      </c>
      <c r="W332" s="169">
        <f t="shared" si="34"/>
        <v>0</v>
      </c>
      <c r="X332" s="221">
        <f>'2D_LOG'!BD322</f>
        <v>0</v>
      </c>
      <c r="Y332" s="237"/>
      <c r="Z332" s="237"/>
      <c r="AA332" s="237"/>
      <c r="AB332" s="238"/>
      <c r="AC332" s="236"/>
      <c r="AD332" s="238"/>
      <c r="AE332" s="236"/>
      <c r="AF332" s="239"/>
      <c r="AG332" s="236"/>
      <c r="AH332" s="237"/>
      <c r="AI332" s="240"/>
      <c r="AJ332" s="224">
        <f t="shared" si="35"/>
        <v>0</v>
      </c>
      <c r="AK332" s="225">
        <f t="shared" si="36"/>
        <v>0</v>
      </c>
      <c r="AL332" s="226">
        <f t="shared" si="37"/>
        <v>0</v>
      </c>
      <c r="AM332" s="227">
        <f t="shared" si="38"/>
        <v>0</v>
      </c>
      <c r="AN332" s="228">
        <f t="shared" si="39"/>
        <v>0</v>
      </c>
      <c r="AO332" s="206"/>
      <c r="AP332" s="207"/>
      <c r="AQ332" s="206"/>
    </row>
    <row r="333" spans="1:43" s="150" customFormat="1" ht="12.75" x14ac:dyDescent="0.2">
      <c r="A333" s="229"/>
      <c r="B333" s="213"/>
      <c r="C333" s="230"/>
      <c r="D333" s="214"/>
      <c r="E333" s="214"/>
      <c r="F333" s="219"/>
      <c r="G333" s="295"/>
      <c r="H333" s="243"/>
      <c r="I333" s="231"/>
      <c r="J333" s="241"/>
      <c r="K333" s="216" t="str">
        <f>IF(X333='2D_LOG'!BD323," ","Errors Not Updated")</f>
        <v xml:space="preserve"> </v>
      </c>
      <c r="L333" s="217"/>
      <c r="M333" s="219"/>
      <c r="N333" s="232"/>
      <c r="O333" s="234"/>
      <c r="P333" s="232"/>
      <c r="Q333" s="234"/>
      <c r="R333" s="235"/>
      <c r="S333" s="236"/>
      <c r="T333" s="219"/>
      <c r="U333" s="244"/>
      <c r="V333" s="168">
        <f t="shared" ref="V333:V396" si="40">(24*(DAY((Q333-O333)-S333)))+HOUR((Q333-O333)-S333)+(MINUTE((Q333-O333)-S333)/60)</f>
        <v>0</v>
      </c>
      <c r="W333" s="169">
        <f t="shared" ref="W333:W396" si="41">J333*0.3</f>
        <v>0</v>
      </c>
      <c r="X333" s="221">
        <f>'2D_LOG'!BD323</f>
        <v>0</v>
      </c>
      <c r="Y333" s="237"/>
      <c r="Z333" s="237"/>
      <c r="AA333" s="237"/>
      <c r="AB333" s="238"/>
      <c r="AC333" s="236"/>
      <c r="AD333" s="238"/>
      <c r="AE333" s="236"/>
      <c r="AF333" s="239"/>
      <c r="AG333" s="236"/>
      <c r="AH333" s="237"/>
      <c r="AI333" s="240"/>
      <c r="AJ333" s="224">
        <f t="shared" ref="AJ333:AJ396" si="42">(24*(DAY(($AE333-$AC333)-$AG333))+HOUR(($AE333-$AC333)-$AG333)+(MINUTE(($AE333-$AC333)-$AG333)/60))</f>
        <v>0</v>
      </c>
      <c r="AK333" s="225">
        <f t="shared" si="36"/>
        <v>0</v>
      </c>
      <c r="AL333" s="226">
        <f t="shared" si="37"/>
        <v>0</v>
      </c>
      <c r="AM333" s="227">
        <f t="shared" si="38"/>
        <v>0</v>
      </c>
      <c r="AN333" s="228">
        <f t="shared" si="39"/>
        <v>0</v>
      </c>
      <c r="AO333" s="206"/>
      <c r="AP333" s="207"/>
      <c r="AQ333" s="206"/>
    </row>
    <row r="334" spans="1:43" s="150" customFormat="1" ht="12.75" x14ac:dyDescent="0.2">
      <c r="A334" s="212"/>
      <c r="B334" s="213"/>
      <c r="C334" s="230"/>
      <c r="D334" s="214"/>
      <c r="E334" s="214"/>
      <c r="F334" s="219"/>
      <c r="G334" s="295"/>
      <c r="H334" s="243"/>
      <c r="I334" s="231"/>
      <c r="J334" s="241"/>
      <c r="K334" s="216" t="str">
        <f>IF(X334='2D_LOG'!BD324," ","Errors Not Updated")</f>
        <v xml:space="preserve"> </v>
      </c>
      <c r="L334" s="217"/>
      <c r="M334" s="219"/>
      <c r="N334" s="232"/>
      <c r="O334" s="234"/>
      <c r="P334" s="232"/>
      <c r="Q334" s="234"/>
      <c r="R334" s="235"/>
      <c r="S334" s="236"/>
      <c r="T334" s="219"/>
      <c r="U334" s="244"/>
      <c r="V334" s="168">
        <f t="shared" si="40"/>
        <v>0</v>
      </c>
      <c r="W334" s="169">
        <f t="shared" si="41"/>
        <v>0</v>
      </c>
      <c r="X334" s="221">
        <f>'2D_LOG'!BD324</f>
        <v>0</v>
      </c>
      <c r="Y334" s="237"/>
      <c r="Z334" s="237"/>
      <c r="AA334" s="237"/>
      <c r="AB334" s="238"/>
      <c r="AC334" s="236"/>
      <c r="AD334" s="238"/>
      <c r="AE334" s="236"/>
      <c r="AF334" s="239"/>
      <c r="AG334" s="236"/>
      <c r="AH334" s="237"/>
      <c r="AI334" s="240"/>
      <c r="AJ334" s="224">
        <f t="shared" si="42"/>
        <v>0</v>
      </c>
      <c r="AK334" s="225">
        <f t="shared" ref="AK334:AK397" si="43">V334+AJ334</f>
        <v>0</v>
      </c>
      <c r="AL334" s="226">
        <f t="shared" ref="AL334:AL397" si="44">W334</f>
        <v>0</v>
      </c>
      <c r="AM334" s="227">
        <f t="shared" ref="AM334:AM397" si="45">AL334-AK334</f>
        <v>0</v>
      </c>
      <c r="AN334" s="228">
        <f t="shared" ref="AN334:AN397" si="46">AM334</f>
        <v>0</v>
      </c>
      <c r="AO334" s="206"/>
      <c r="AP334" s="207"/>
      <c r="AQ334" s="206"/>
    </row>
    <row r="335" spans="1:43" s="150" customFormat="1" ht="12.75" x14ac:dyDescent="0.2">
      <c r="A335" s="229"/>
      <c r="B335" s="213"/>
      <c r="C335" s="230"/>
      <c r="D335" s="214"/>
      <c r="E335" s="214"/>
      <c r="F335" s="219"/>
      <c r="G335" s="295"/>
      <c r="H335" s="243"/>
      <c r="I335" s="231"/>
      <c r="J335" s="241"/>
      <c r="K335" s="216" t="str">
        <f>IF(X335='2D_LOG'!BD325," ","Errors Not Updated")</f>
        <v xml:space="preserve"> </v>
      </c>
      <c r="L335" s="217"/>
      <c r="M335" s="219"/>
      <c r="N335" s="232"/>
      <c r="O335" s="234"/>
      <c r="P335" s="232"/>
      <c r="Q335" s="234"/>
      <c r="R335" s="235"/>
      <c r="S335" s="236"/>
      <c r="T335" s="219"/>
      <c r="U335" s="244"/>
      <c r="V335" s="168">
        <f t="shared" si="40"/>
        <v>0</v>
      </c>
      <c r="W335" s="169">
        <f t="shared" si="41"/>
        <v>0</v>
      </c>
      <c r="X335" s="221">
        <f>'2D_LOG'!BD325</f>
        <v>0</v>
      </c>
      <c r="Y335" s="237"/>
      <c r="Z335" s="237"/>
      <c r="AA335" s="237"/>
      <c r="AB335" s="238"/>
      <c r="AC335" s="236"/>
      <c r="AD335" s="238"/>
      <c r="AE335" s="236"/>
      <c r="AF335" s="239"/>
      <c r="AG335" s="236"/>
      <c r="AH335" s="237"/>
      <c r="AI335" s="240"/>
      <c r="AJ335" s="224">
        <f t="shared" si="42"/>
        <v>0</v>
      </c>
      <c r="AK335" s="225">
        <f t="shared" si="43"/>
        <v>0</v>
      </c>
      <c r="AL335" s="226">
        <f t="shared" si="44"/>
        <v>0</v>
      </c>
      <c r="AM335" s="227">
        <f t="shared" si="45"/>
        <v>0</v>
      </c>
      <c r="AN335" s="228">
        <f t="shared" si="46"/>
        <v>0</v>
      </c>
      <c r="AO335" s="206"/>
      <c r="AP335" s="207"/>
      <c r="AQ335" s="206"/>
    </row>
    <row r="336" spans="1:43" s="150" customFormat="1" ht="12.75" x14ac:dyDescent="0.2">
      <c r="A336" s="212"/>
      <c r="B336" s="213"/>
      <c r="C336" s="230"/>
      <c r="D336" s="214"/>
      <c r="E336" s="214"/>
      <c r="F336" s="219"/>
      <c r="G336" s="295"/>
      <c r="H336" s="243"/>
      <c r="I336" s="231"/>
      <c r="J336" s="241"/>
      <c r="K336" s="216" t="str">
        <f>IF(X336='2D_LOG'!BD326," ","Errors Not Updated")</f>
        <v xml:space="preserve"> </v>
      </c>
      <c r="L336" s="217"/>
      <c r="M336" s="219"/>
      <c r="N336" s="232"/>
      <c r="O336" s="234"/>
      <c r="P336" s="232"/>
      <c r="Q336" s="234"/>
      <c r="R336" s="235"/>
      <c r="S336" s="236"/>
      <c r="T336" s="219"/>
      <c r="U336" s="244"/>
      <c r="V336" s="168">
        <f t="shared" si="40"/>
        <v>0</v>
      </c>
      <c r="W336" s="169">
        <f t="shared" si="41"/>
        <v>0</v>
      </c>
      <c r="X336" s="221">
        <f>'2D_LOG'!BD326</f>
        <v>0</v>
      </c>
      <c r="Y336" s="237"/>
      <c r="Z336" s="237"/>
      <c r="AA336" s="237"/>
      <c r="AB336" s="238"/>
      <c r="AC336" s="236"/>
      <c r="AD336" s="238"/>
      <c r="AE336" s="236"/>
      <c r="AF336" s="239"/>
      <c r="AG336" s="236"/>
      <c r="AH336" s="237"/>
      <c r="AI336" s="240"/>
      <c r="AJ336" s="224">
        <f t="shared" si="42"/>
        <v>0</v>
      </c>
      <c r="AK336" s="225">
        <f t="shared" si="43"/>
        <v>0</v>
      </c>
      <c r="AL336" s="226">
        <f t="shared" si="44"/>
        <v>0</v>
      </c>
      <c r="AM336" s="227">
        <f t="shared" si="45"/>
        <v>0</v>
      </c>
      <c r="AN336" s="228">
        <f t="shared" si="46"/>
        <v>0</v>
      </c>
      <c r="AO336" s="206"/>
      <c r="AP336" s="207"/>
      <c r="AQ336" s="206"/>
    </row>
    <row r="337" spans="1:43" s="150" customFormat="1" ht="12.75" x14ac:dyDescent="0.2">
      <c r="A337" s="229"/>
      <c r="B337" s="213"/>
      <c r="C337" s="230"/>
      <c r="D337" s="214"/>
      <c r="E337" s="214"/>
      <c r="F337" s="219"/>
      <c r="G337" s="295"/>
      <c r="H337" s="243"/>
      <c r="I337" s="231"/>
      <c r="J337" s="241"/>
      <c r="K337" s="216" t="str">
        <f>IF(X337='2D_LOG'!BD327," ","Errors Not Updated")</f>
        <v xml:space="preserve"> </v>
      </c>
      <c r="L337" s="217"/>
      <c r="M337" s="219"/>
      <c r="N337" s="232"/>
      <c r="O337" s="234"/>
      <c r="P337" s="232"/>
      <c r="Q337" s="234"/>
      <c r="R337" s="235"/>
      <c r="S337" s="236"/>
      <c r="T337" s="219"/>
      <c r="U337" s="244"/>
      <c r="V337" s="168">
        <f t="shared" si="40"/>
        <v>0</v>
      </c>
      <c r="W337" s="169">
        <f t="shared" si="41"/>
        <v>0</v>
      </c>
      <c r="X337" s="221">
        <f>'2D_LOG'!BD327</f>
        <v>0</v>
      </c>
      <c r="Y337" s="237"/>
      <c r="Z337" s="237"/>
      <c r="AA337" s="237"/>
      <c r="AB337" s="238"/>
      <c r="AC337" s="236"/>
      <c r="AD337" s="238"/>
      <c r="AE337" s="236"/>
      <c r="AF337" s="239"/>
      <c r="AG337" s="236"/>
      <c r="AH337" s="237"/>
      <c r="AI337" s="240"/>
      <c r="AJ337" s="224">
        <f t="shared" si="42"/>
        <v>0</v>
      </c>
      <c r="AK337" s="225">
        <f t="shared" si="43"/>
        <v>0</v>
      </c>
      <c r="AL337" s="226">
        <f t="shared" si="44"/>
        <v>0</v>
      </c>
      <c r="AM337" s="227">
        <f t="shared" si="45"/>
        <v>0</v>
      </c>
      <c r="AN337" s="228">
        <f t="shared" si="46"/>
        <v>0</v>
      </c>
      <c r="AO337" s="206"/>
      <c r="AP337" s="207"/>
      <c r="AQ337" s="206"/>
    </row>
    <row r="338" spans="1:43" s="150" customFormat="1" ht="12.75" x14ac:dyDescent="0.2">
      <c r="A338" s="212"/>
      <c r="B338" s="213"/>
      <c r="C338" s="230"/>
      <c r="D338" s="214"/>
      <c r="E338" s="214"/>
      <c r="F338" s="219"/>
      <c r="G338" s="295"/>
      <c r="H338" s="243"/>
      <c r="I338" s="231"/>
      <c r="J338" s="241"/>
      <c r="K338" s="216" t="str">
        <f>IF(X338='2D_LOG'!BD328," ","Errors Not Updated")</f>
        <v xml:space="preserve"> </v>
      </c>
      <c r="L338" s="217"/>
      <c r="M338" s="219"/>
      <c r="N338" s="232"/>
      <c r="O338" s="234"/>
      <c r="P338" s="232"/>
      <c r="Q338" s="234"/>
      <c r="R338" s="235"/>
      <c r="S338" s="236"/>
      <c r="T338" s="219"/>
      <c r="U338" s="244"/>
      <c r="V338" s="168">
        <f t="shared" si="40"/>
        <v>0</v>
      </c>
      <c r="W338" s="169">
        <f t="shared" si="41"/>
        <v>0</v>
      </c>
      <c r="X338" s="221">
        <f>'2D_LOG'!BD328</f>
        <v>0</v>
      </c>
      <c r="Y338" s="237"/>
      <c r="Z338" s="237"/>
      <c r="AA338" s="237"/>
      <c r="AB338" s="238"/>
      <c r="AC338" s="236"/>
      <c r="AD338" s="238"/>
      <c r="AE338" s="236"/>
      <c r="AF338" s="239"/>
      <c r="AG338" s="236"/>
      <c r="AH338" s="237"/>
      <c r="AI338" s="240"/>
      <c r="AJ338" s="224">
        <f t="shared" si="42"/>
        <v>0</v>
      </c>
      <c r="AK338" s="225">
        <f t="shared" si="43"/>
        <v>0</v>
      </c>
      <c r="AL338" s="226">
        <f t="shared" si="44"/>
        <v>0</v>
      </c>
      <c r="AM338" s="227">
        <f t="shared" si="45"/>
        <v>0</v>
      </c>
      <c r="AN338" s="228">
        <f t="shared" si="46"/>
        <v>0</v>
      </c>
      <c r="AO338" s="206"/>
      <c r="AP338" s="207"/>
      <c r="AQ338" s="206"/>
    </row>
    <row r="339" spans="1:43" s="150" customFormat="1" ht="12.75" x14ac:dyDescent="0.2">
      <c r="A339" s="229"/>
      <c r="B339" s="213"/>
      <c r="C339" s="230"/>
      <c r="D339" s="214"/>
      <c r="E339" s="214"/>
      <c r="F339" s="219"/>
      <c r="G339" s="295"/>
      <c r="H339" s="243"/>
      <c r="I339" s="231"/>
      <c r="J339" s="241"/>
      <c r="K339" s="216" t="str">
        <f>IF(X339='2D_LOG'!BD329," ","Errors Not Updated")</f>
        <v xml:space="preserve"> </v>
      </c>
      <c r="L339" s="217"/>
      <c r="M339" s="219"/>
      <c r="N339" s="232"/>
      <c r="O339" s="234"/>
      <c r="P339" s="232"/>
      <c r="Q339" s="234"/>
      <c r="R339" s="235"/>
      <c r="S339" s="236"/>
      <c r="T339" s="219"/>
      <c r="U339" s="244"/>
      <c r="V339" s="168">
        <f t="shared" si="40"/>
        <v>0</v>
      </c>
      <c r="W339" s="169">
        <f t="shared" si="41"/>
        <v>0</v>
      </c>
      <c r="X339" s="221">
        <f>'2D_LOG'!BD329</f>
        <v>0</v>
      </c>
      <c r="Y339" s="237"/>
      <c r="Z339" s="237"/>
      <c r="AA339" s="237"/>
      <c r="AB339" s="238"/>
      <c r="AC339" s="236"/>
      <c r="AD339" s="238"/>
      <c r="AE339" s="236"/>
      <c r="AF339" s="239"/>
      <c r="AG339" s="236"/>
      <c r="AH339" s="237"/>
      <c r="AI339" s="240"/>
      <c r="AJ339" s="224">
        <f t="shared" si="42"/>
        <v>0</v>
      </c>
      <c r="AK339" s="225">
        <f t="shared" si="43"/>
        <v>0</v>
      </c>
      <c r="AL339" s="226">
        <f t="shared" si="44"/>
        <v>0</v>
      </c>
      <c r="AM339" s="227">
        <f t="shared" si="45"/>
        <v>0</v>
      </c>
      <c r="AN339" s="228">
        <f t="shared" si="46"/>
        <v>0</v>
      </c>
      <c r="AO339" s="206"/>
      <c r="AP339" s="207"/>
      <c r="AQ339" s="206"/>
    </row>
    <row r="340" spans="1:43" s="150" customFormat="1" ht="12.75" x14ac:dyDescent="0.2">
      <c r="A340" s="212"/>
      <c r="B340" s="213"/>
      <c r="C340" s="230"/>
      <c r="D340" s="214"/>
      <c r="E340" s="214"/>
      <c r="F340" s="219"/>
      <c r="G340" s="295"/>
      <c r="H340" s="243"/>
      <c r="I340" s="231"/>
      <c r="J340" s="241"/>
      <c r="K340" s="216" t="str">
        <f>IF(X340='2D_LOG'!BD330," ","Errors Not Updated")</f>
        <v xml:space="preserve"> </v>
      </c>
      <c r="L340" s="217"/>
      <c r="M340" s="219"/>
      <c r="N340" s="232"/>
      <c r="O340" s="234"/>
      <c r="P340" s="232"/>
      <c r="Q340" s="234"/>
      <c r="R340" s="235"/>
      <c r="S340" s="236"/>
      <c r="T340" s="219"/>
      <c r="U340" s="244"/>
      <c r="V340" s="168">
        <f t="shared" si="40"/>
        <v>0</v>
      </c>
      <c r="W340" s="169">
        <f t="shared" si="41"/>
        <v>0</v>
      </c>
      <c r="X340" s="221">
        <f>'2D_LOG'!BD330</f>
        <v>0</v>
      </c>
      <c r="Y340" s="237"/>
      <c r="Z340" s="237"/>
      <c r="AA340" s="237"/>
      <c r="AB340" s="238"/>
      <c r="AC340" s="236"/>
      <c r="AD340" s="238"/>
      <c r="AE340" s="236"/>
      <c r="AF340" s="239"/>
      <c r="AG340" s="236"/>
      <c r="AH340" s="237"/>
      <c r="AI340" s="240"/>
      <c r="AJ340" s="224">
        <f t="shared" si="42"/>
        <v>0</v>
      </c>
      <c r="AK340" s="225">
        <f t="shared" si="43"/>
        <v>0</v>
      </c>
      <c r="AL340" s="226">
        <f t="shared" si="44"/>
        <v>0</v>
      </c>
      <c r="AM340" s="227">
        <f t="shared" si="45"/>
        <v>0</v>
      </c>
      <c r="AN340" s="228">
        <f t="shared" si="46"/>
        <v>0</v>
      </c>
      <c r="AO340" s="206"/>
      <c r="AP340" s="207"/>
      <c r="AQ340" s="206"/>
    </row>
    <row r="341" spans="1:43" s="150" customFormat="1" ht="12.75" x14ac:dyDescent="0.2">
      <c r="A341" s="229"/>
      <c r="B341" s="213"/>
      <c r="C341" s="230"/>
      <c r="D341" s="214"/>
      <c r="E341" s="214"/>
      <c r="F341" s="219"/>
      <c r="G341" s="295"/>
      <c r="H341" s="243"/>
      <c r="I341" s="231"/>
      <c r="J341" s="241"/>
      <c r="K341" s="216" t="str">
        <f>IF(X341='2D_LOG'!BD331," ","Errors Not Updated")</f>
        <v xml:space="preserve"> </v>
      </c>
      <c r="L341" s="217"/>
      <c r="M341" s="219"/>
      <c r="N341" s="232"/>
      <c r="O341" s="234"/>
      <c r="P341" s="232"/>
      <c r="Q341" s="234"/>
      <c r="R341" s="235"/>
      <c r="S341" s="236"/>
      <c r="T341" s="219"/>
      <c r="U341" s="244"/>
      <c r="V341" s="168">
        <f t="shared" si="40"/>
        <v>0</v>
      </c>
      <c r="W341" s="169">
        <f t="shared" si="41"/>
        <v>0</v>
      </c>
      <c r="X341" s="221">
        <f>'2D_LOG'!BD331</f>
        <v>0</v>
      </c>
      <c r="Y341" s="237"/>
      <c r="Z341" s="237"/>
      <c r="AA341" s="237"/>
      <c r="AB341" s="238"/>
      <c r="AC341" s="236"/>
      <c r="AD341" s="238"/>
      <c r="AE341" s="236"/>
      <c r="AF341" s="239"/>
      <c r="AG341" s="236"/>
      <c r="AH341" s="237"/>
      <c r="AI341" s="240"/>
      <c r="AJ341" s="224">
        <f t="shared" si="42"/>
        <v>0</v>
      </c>
      <c r="AK341" s="225">
        <f t="shared" si="43"/>
        <v>0</v>
      </c>
      <c r="AL341" s="226">
        <f t="shared" si="44"/>
        <v>0</v>
      </c>
      <c r="AM341" s="227">
        <f t="shared" si="45"/>
        <v>0</v>
      </c>
      <c r="AN341" s="228">
        <f t="shared" si="46"/>
        <v>0</v>
      </c>
      <c r="AO341" s="206"/>
      <c r="AP341" s="207"/>
      <c r="AQ341" s="206"/>
    </row>
    <row r="342" spans="1:43" s="150" customFormat="1" ht="12.75" x14ac:dyDescent="0.2">
      <c r="A342" s="212"/>
      <c r="B342" s="213"/>
      <c r="C342" s="230"/>
      <c r="D342" s="214"/>
      <c r="E342" s="214"/>
      <c r="F342" s="219"/>
      <c r="G342" s="295"/>
      <c r="H342" s="243"/>
      <c r="I342" s="231"/>
      <c r="J342" s="241"/>
      <c r="K342" s="216" t="str">
        <f>IF(X342='2D_LOG'!BD332," ","Errors Not Updated")</f>
        <v xml:space="preserve"> </v>
      </c>
      <c r="L342" s="217"/>
      <c r="M342" s="219"/>
      <c r="N342" s="232"/>
      <c r="O342" s="234"/>
      <c r="P342" s="232"/>
      <c r="Q342" s="234"/>
      <c r="R342" s="235"/>
      <c r="S342" s="236"/>
      <c r="T342" s="219"/>
      <c r="U342" s="244"/>
      <c r="V342" s="168">
        <f t="shared" si="40"/>
        <v>0</v>
      </c>
      <c r="W342" s="169">
        <f t="shared" si="41"/>
        <v>0</v>
      </c>
      <c r="X342" s="221">
        <f>'2D_LOG'!BD332</f>
        <v>0</v>
      </c>
      <c r="Y342" s="237"/>
      <c r="Z342" s="237"/>
      <c r="AA342" s="237"/>
      <c r="AB342" s="238"/>
      <c r="AC342" s="236"/>
      <c r="AD342" s="238"/>
      <c r="AE342" s="236"/>
      <c r="AF342" s="239"/>
      <c r="AG342" s="236"/>
      <c r="AH342" s="237"/>
      <c r="AI342" s="240"/>
      <c r="AJ342" s="224">
        <f t="shared" si="42"/>
        <v>0</v>
      </c>
      <c r="AK342" s="225">
        <f t="shared" si="43"/>
        <v>0</v>
      </c>
      <c r="AL342" s="226">
        <f t="shared" si="44"/>
        <v>0</v>
      </c>
      <c r="AM342" s="227">
        <f t="shared" si="45"/>
        <v>0</v>
      </c>
      <c r="AN342" s="228">
        <f t="shared" si="46"/>
        <v>0</v>
      </c>
      <c r="AO342" s="206"/>
      <c r="AP342" s="207"/>
      <c r="AQ342" s="206"/>
    </row>
    <row r="343" spans="1:43" s="150" customFormat="1" ht="12.75" x14ac:dyDescent="0.2">
      <c r="A343" s="229"/>
      <c r="B343" s="213"/>
      <c r="C343" s="230"/>
      <c r="D343" s="214"/>
      <c r="E343" s="214"/>
      <c r="F343" s="219"/>
      <c r="G343" s="295"/>
      <c r="H343" s="243"/>
      <c r="I343" s="231"/>
      <c r="J343" s="241"/>
      <c r="K343" s="216" t="str">
        <f>IF(X343='2D_LOG'!BD333," ","Errors Not Updated")</f>
        <v xml:space="preserve"> </v>
      </c>
      <c r="L343" s="217"/>
      <c r="M343" s="219"/>
      <c r="N343" s="232"/>
      <c r="O343" s="234"/>
      <c r="P343" s="232"/>
      <c r="Q343" s="234"/>
      <c r="R343" s="235"/>
      <c r="S343" s="236"/>
      <c r="T343" s="219"/>
      <c r="U343" s="244"/>
      <c r="V343" s="168">
        <f t="shared" si="40"/>
        <v>0</v>
      </c>
      <c r="W343" s="169">
        <f t="shared" si="41"/>
        <v>0</v>
      </c>
      <c r="X343" s="221">
        <f>'2D_LOG'!BD333</f>
        <v>0</v>
      </c>
      <c r="Y343" s="237"/>
      <c r="Z343" s="237"/>
      <c r="AA343" s="237"/>
      <c r="AB343" s="238"/>
      <c r="AC343" s="236"/>
      <c r="AD343" s="238"/>
      <c r="AE343" s="236"/>
      <c r="AF343" s="239"/>
      <c r="AG343" s="236"/>
      <c r="AH343" s="237"/>
      <c r="AI343" s="240"/>
      <c r="AJ343" s="224">
        <f t="shared" si="42"/>
        <v>0</v>
      </c>
      <c r="AK343" s="225">
        <f t="shared" si="43"/>
        <v>0</v>
      </c>
      <c r="AL343" s="226">
        <f t="shared" si="44"/>
        <v>0</v>
      </c>
      <c r="AM343" s="227">
        <f t="shared" si="45"/>
        <v>0</v>
      </c>
      <c r="AN343" s="228">
        <f t="shared" si="46"/>
        <v>0</v>
      </c>
      <c r="AO343" s="206"/>
      <c r="AP343" s="207"/>
      <c r="AQ343" s="206"/>
    </row>
    <row r="344" spans="1:43" s="150" customFormat="1" ht="12.75" x14ac:dyDescent="0.2">
      <c r="A344" s="212"/>
      <c r="B344" s="213"/>
      <c r="C344" s="230"/>
      <c r="D344" s="214"/>
      <c r="E344" s="214"/>
      <c r="F344" s="219"/>
      <c r="G344" s="295"/>
      <c r="H344" s="243"/>
      <c r="I344" s="231"/>
      <c r="J344" s="241"/>
      <c r="K344" s="216" t="str">
        <f>IF(X344='2D_LOG'!BD334," ","Errors Not Updated")</f>
        <v xml:space="preserve"> </v>
      </c>
      <c r="L344" s="217"/>
      <c r="M344" s="219"/>
      <c r="N344" s="232"/>
      <c r="O344" s="234"/>
      <c r="P344" s="232"/>
      <c r="Q344" s="234"/>
      <c r="R344" s="235"/>
      <c r="S344" s="236"/>
      <c r="T344" s="219"/>
      <c r="U344" s="244"/>
      <c r="V344" s="168">
        <f t="shared" si="40"/>
        <v>0</v>
      </c>
      <c r="W344" s="169">
        <f t="shared" si="41"/>
        <v>0</v>
      </c>
      <c r="X344" s="221">
        <f>'2D_LOG'!BD334</f>
        <v>0</v>
      </c>
      <c r="Y344" s="237"/>
      <c r="Z344" s="237"/>
      <c r="AA344" s="237"/>
      <c r="AB344" s="238"/>
      <c r="AC344" s="236"/>
      <c r="AD344" s="238"/>
      <c r="AE344" s="236"/>
      <c r="AF344" s="239"/>
      <c r="AG344" s="236"/>
      <c r="AH344" s="237"/>
      <c r="AI344" s="240"/>
      <c r="AJ344" s="224">
        <f t="shared" si="42"/>
        <v>0</v>
      </c>
      <c r="AK344" s="225">
        <f t="shared" si="43"/>
        <v>0</v>
      </c>
      <c r="AL344" s="226">
        <f t="shared" si="44"/>
        <v>0</v>
      </c>
      <c r="AM344" s="227">
        <f t="shared" si="45"/>
        <v>0</v>
      </c>
      <c r="AN344" s="228">
        <f t="shared" si="46"/>
        <v>0</v>
      </c>
      <c r="AO344" s="206"/>
      <c r="AP344" s="207"/>
      <c r="AQ344" s="206"/>
    </row>
    <row r="345" spans="1:43" s="150" customFormat="1" ht="12.75" x14ac:dyDescent="0.2">
      <c r="A345" s="229"/>
      <c r="B345" s="213"/>
      <c r="C345" s="230"/>
      <c r="D345" s="214"/>
      <c r="E345" s="214"/>
      <c r="F345" s="219"/>
      <c r="G345" s="295"/>
      <c r="H345" s="243"/>
      <c r="I345" s="231"/>
      <c r="J345" s="241"/>
      <c r="K345" s="216" t="str">
        <f>IF(X345='2D_LOG'!BD335," ","Errors Not Updated")</f>
        <v xml:space="preserve"> </v>
      </c>
      <c r="L345" s="217"/>
      <c r="M345" s="219"/>
      <c r="N345" s="232"/>
      <c r="O345" s="234"/>
      <c r="P345" s="232"/>
      <c r="Q345" s="234"/>
      <c r="R345" s="235"/>
      <c r="S345" s="236"/>
      <c r="T345" s="219"/>
      <c r="U345" s="244"/>
      <c r="V345" s="168">
        <f t="shared" si="40"/>
        <v>0</v>
      </c>
      <c r="W345" s="169">
        <f t="shared" si="41"/>
        <v>0</v>
      </c>
      <c r="X345" s="221">
        <f>'2D_LOG'!BD335</f>
        <v>0</v>
      </c>
      <c r="Y345" s="237"/>
      <c r="Z345" s="237"/>
      <c r="AA345" s="237"/>
      <c r="AB345" s="238"/>
      <c r="AC345" s="236"/>
      <c r="AD345" s="238"/>
      <c r="AE345" s="236"/>
      <c r="AF345" s="239"/>
      <c r="AG345" s="236"/>
      <c r="AH345" s="237"/>
      <c r="AI345" s="240"/>
      <c r="AJ345" s="224">
        <f t="shared" si="42"/>
        <v>0</v>
      </c>
      <c r="AK345" s="225">
        <f t="shared" si="43"/>
        <v>0</v>
      </c>
      <c r="AL345" s="226">
        <f t="shared" si="44"/>
        <v>0</v>
      </c>
      <c r="AM345" s="227">
        <f t="shared" si="45"/>
        <v>0</v>
      </c>
      <c r="AN345" s="228">
        <f t="shared" si="46"/>
        <v>0</v>
      </c>
      <c r="AO345" s="206"/>
      <c r="AP345" s="207"/>
      <c r="AQ345" s="206"/>
    </row>
    <row r="346" spans="1:43" s="150" customFormat="1" ht="12.75" x14ac:dyDescent="0.2">
      <c r="A346" s="212"/>
      <c r="B346" s="213"/>
      <c r="C346" s="230"/>
      <c r="D346" s="214"/>
      <c r="E346" s="214"/>
      <c r="F346" s="219"/>
      <c r="G346" s="295"/>
      <c r="H346" s="243"/>
      <c r="I346" s="231"/>
      <c r="J346" s="241"/>
      <c r="K346" s="216" t="str">
        <f>IF(X346='2D_LOG'!BD336," ","Errors Not Updated")</f>
        <v xml:space="preserve"> </v>
      </c>
      <c r="L346" s="217"/>
      <c r="M346" s="219"/>
      <c r="N346" s="232"/>
      <c r="O346" s="234"/>
      <c r="P346" s="232"/>
      <c r="Q346" s="234"/>
      <c r="R346" s="235"/>
      <c r="S346" s="236"/>
      <c r="T346" s="219"/>
      <c r="U346" s="244"/>
      <c r="V346" s="168">
        <f t="shared" si="40"/>
        <v>0</v>
      </c>
      <c r="W346" s="169">
        <f t="shared" si="41"/>
        <v>0</v>
      </c>
      <c r="X346" s="221">
        <f>'2D_LOG'!BD336</f>
        <v>0</v>
      </c>
      <c r="Y346" s="237"/>
      <c r="Z346" s="237"/>
      <c r="AA346" s="237"/>
      <c r="AB346" s="238"/>
      <c r="AC346" s="236"/>
      <c r="AD346" s="238"/>
      <c r="AE346" s="236"/>
      <c r="AF346" s="239"/>
      <c r="AG346" s="236"/>
      <c r="AH346" s="237"/>
      <c r="AI346" s="240"/>
      <c r="AJ346" s="224">
        <f t="shared" si="42"/>
        <v>0</v>
      </c>
      <c r="AK346" s="225">
        <f t="shared" si="43"/>
        <v>0</v>
      </c>
      <c r="AL346" s="226">
        <f t="shared" si="44"/>
        <v>0</v>
      </c>
      <c r="AM346" s="227">
        <f t="shared" si="45"/>
        <v>0</v>
      </c>
      <c r="AN346" s="228">
        <f t="shared" si="46"/>
        <v>0</v>
      </c>
      <c r="AO346" s="206"/>
      <c r="AP346" s="207"/>
      <c r="AQ346" s="206"/>
    </row>
    <row r="347" spans="1:43" s="150" customFormat="1" ht="12.75" x14ac:dyDescent="0.2">
      <c r="A347" s="229"/>
      <c r="B347" s="213"/>
      <c r="C347" s="230"/>
      <c r="D347" s="214"/>
      <c r="E347" s="214"/>
      <c r="F347" s="219"/>
      <c r="G347" s="295"/>
      <c r="H347" s="243"/>
      <c r="I347" s="231"/>
      <c r="J347" s="241"/>
      <c r="K347" s="216" t="str">
        <f>IF(X347='2D_LOG'!BD337," ","Errors Not Updated")</f>
        <v xml:space="preserve"> </v>
      </c>
      <c r="L347" s="217"/>
      <c r="M347" s="219"/>
      <c r="N347" s="232"/>
      <c r="O347" s="234"/>
      <c r="P347" s="232"/>
      <c r="Q347" s="234"/>
      <c r="R347" s="235"/>
      <c r="S347" s="236"/>
      <c r="T347" s="219"/>
      <c r="U347" s="244"/>
      <c r="V347" s="168">
        <f t="shared" si="40"/>
        <v>0</v>
      </c>
      <c r="W347" s="169">
        <f t="shared" si="41"/>
        <v>0</v>
      </c>
      <c r="X347" s="221">
        <f>'2D_LOG'!BD337</f>
        <v>0</v>
      </c>
      <c r="Y347" s="237"/>
      <c r="Z347" s="237"/>
      <c r="AA347" s="237"/>
      <c r="AB347" s="238"/>
      <c r="AC347" s="236"/>
      <c r="AD347" s="238"/>
      <c r="AE347" s="236"/>
      <c r="AF347" s="239"/>
      <c r="AG347" s="236"/>
      <c r="AH347" s="237"/>
      <c r="AI347" s="240"/>
      <c r="AJ347" s="224">
        <f t="shared" si="42"/>
        <v>0</v>
      </c>
      <c r="AK347" s="225">
        <f t="shared" si="43"/>
        <v>0</v>
      </c>
      <c r="AL347" s="226">
        <f t="shared" si="44"/>
        <v>0</v>
      </c>
      <c r="AM347" s="227">
        <f t="shared" si="45"/>
        <v>0</v>
      </c>
      <c r="AN347" s="228">
        <f t="shared" si="46"/>
        <v>0</v>
      </c>
      <c r="AO347" s="206"/>
      <c r="AP347" s="207"/>
      <c r="AQ347" s="206"/>
    </row>
    <row r="348" spans="1:43" s="150" customFormat="1" ht="12.75" x14ac:dyDescent="0.2">
      <c r="A348" s="212"/>
      <c r="B348" s="213"/>
      <c r="C348" s="230"/>
      <c r="D348" s="214"/>
      <c r="E348" s="214"/>
      <c r="F348" s="219"/>
      <c r="G348" s="295"/>
      <c r="H348" s="243"/>
      <c r="I348" s="231"/>
      <c r="J348" s="241"/>
      <c r="K348" s="216" t="str">
        <f>IF(X348='2D_LOG'!BD338," ","Errors Not Updated")</f>
        <v xml:space="preserve"> </v>
      </c>
      <c r="L348" s="217"/>
      <c r="M348" s="219"/>
      <c r="N348" s="232"/>
      <c r="O348" s="234"/>
      <c r="P348" s="232"/>
      <c r="Q348" s="234"/>
      <c r="R348" s="235"/>
      <c r="S348" s="236"/>
      <c r="T348" s="219"/>
      <c r="U348" s="244"/>
      <c r="V348" s="168">
        <f t="shared" si="40"/>
        <v>0</v>
      </c>
      <c r="W348" s="169">
        <f t="shared" si="41"/>
        <v>0</v>
      </c>
      <c r="X348" s="221">
        <f>'2D_LOG'!BD338</f>
        <v>0</v>
      </c>
      <c r="Y348" s="237"/>
      <c r="Z348" s="237"/>
      <c r="AA348" s="237"/>
      <c r="AB348" s="238"/>
      <c r="AC348" s="236"/>
      <c r="AD348" s="238"/>
      <c r="AE348" s="236"/>
      <c r="AF348" s="239"/>
      <c r="AG348" s="236"/>
      <c r="AH348" s="237"/>
      <c r="AI348" s="240"/>
      <c r="AJ348" s="224">
        <f t="shared" si="42"/>
        <v>0</v>
      </c>
      <c r="AK348" s="225">
        <f t="shared" si="43"/>
        <v>0</v>
      </c>
      <c r="AL348" s="226">
        <f t="shared" si="44"/>
        <v>0</v>
      </c>
      <c r="AM348" s="227">
        <f t="shared" si="45"/>
        <v>0</v>
      </c>
      <c r="AN348" s="228">
        <f t="shared" si="46"/>
        <v>0</v>
      </c>
      <c r="AO348" s="206"/>
      <c r="AP348" s="207"/>
      <c r="AQ348" s="206"/>
    </row>
    <row r="349" spans="1:43" s="150" customFormat="1" ht="12.75" x14ac:dyDescent="0.2">
      <c r="A349" s="229"/>
      <c r="B349" s="213"/>
      <c r="C349" s="230"/>
      <c r="D349" s="214"/>
      <c r="E349" s="214"/>
      <c r="F349" s="219"/>
      <c r="G349" s="295"/>
      <c r="H349" s="243"/>
      <c r="I349" s="231"/>
      <c r="J349" s="241"/>
      <c r="K349" s="216" t="str">
        <f>IF(X349='2D_LOG'!BD339," ","Errors Not Updated")</f>
        <v xml:space="preserve"> </v>
      </c>
      <c r="L349" s="217"/>
      <c r="M349" s="219"/>
      <c r="N349" s="232"/>
      <c r="O349" s="234"/>
      <c r="P349" s="232"/>
      <c r="Q349" s="234"/>
      <c r="R349" s="235"/>
      <c r="S349" s="236"/>
      <c r="T349" s="219"/>
      <c r="U349" s="244"/>
      <c r="V349" s="168">
        <f t="shared" si="40"/>
        <v>0</v>
      </c>
      <c r="W349" s="169">
        <f t="shared" si="41"/>
        <v>0</v>
      </c>
      <c r="X349" s="221">
        <f>'2D_LOG'!BD339</f>
        <v>0</v>
      </c>
      <c r="Y349" s="237"/>
      <c r="Z349" s="237"/>
      <c r="AA349" s="237"/>
      <c r="AB349" s="238"/>
      <c r="AC349" s="236"/>
      <c r="AD349" s="238"/>
      <c r="AE349" s="236"/>
      <c r="AF349" s="239"/>
      <c r="AG349" s="236"/>
      <c r="AH349" s="237"/>
      <c r="AI349" s="240"/>
      <c r="AJ349" s="224">
        <f t="shared" si="42"/>
        <v>0</v>
      </c>
      <c r="AK349" s="225">
        <f t="shared" si="43"/>
        <v>0</v>
      </c>
      <c r="AL349" s="226">
        <f t="shared" si="44"/>
        <v>0</v>
      </c>
      <c r="AM349" s="227">
        <f t="shared" si="45"/>
        <v>0</v>
      </c>
      <c r="AN349" s="228">
        <f t="shared" si="46"/>
        <v>0</v>
      </c>
      <c r="AO349" s="206"/>
      <c r="AP349" s="207"/>
      <c r="AQ349" s="206"/>
    </row>
    <row r="350" spans="1:43" s="150" customFormat="1" ht="12.75" x14ac:dyDescent="0.2">
      <c r="A350" s="212"/>
      <c r="B350" s="213"/>
      <c r="C350" s="230"/>
      <c r="D350" s="214"/>
      <c r="E350" s="214"/>
      <c r="F350" s="219"/>
      <c r="G350" s="295"/>
      <c r="H350" s="243"/>
      <c r="I350" s="231"/>
      <c r="J350" s="241"/>
      <c r="K350" s="216" t="str">
        <f>IF(X350='2D_LOG'!BD340," ","Errors Not Updated")</f>
        <v xml:space="preserve"> </v>
      </c>
      <c r="L350" s="217"/>
      <c r="M350" s="219"/>
      <c r="N350" s="232"/>
      <c r="O350" s="234"/>
      <c r="P350" s="232"/>
      <c r="Q350" s="234"/>
      <c r="R350" s="235"/>
      <c r="S350" s="236"/>
      <c r="T350" s="219"/>
      <c r="U350" s="244"/>
      <c r="V350" s="168">
        <f t="shared" si="40"/>
        <v>0</v>
      </c>
      <c r="W350" s="169">
        <f t="shared" si="41"/>
        <v>0</v>
      </c>
      <c r="X350" s="221">
        <f>'2D_LOG'!BD340</f>
        <v>0</v>
      </c>
      <c r="Y350" s="237"/>
      <c r="Z350" s="237"/>
      <c r="AA350" s="237"/>
      <c r="AB350" s="238"/>
      <c r="AC350" s="236"/>
      <c r="AD350" s="238"/>
      <c r="AE350" s="236"/>
      <c r="AF350" s="239"/>
      <c r="AG350" s="236"/>
      <c r="AH350" s="237"/>
      <c r="AI350" s="240"/>
      <c r="AJ350" s="224">
        <f t="shared" si="42"/>
        <v>0</v>
      </c>
      <c r="AK350" s="225">
        <f t="shared" si="43"/>
        <v>0</v>
      </c>
      <c r="AL350" s="226">
        <f t="shared" si="44"/>
        <v>0</v>
      </c>
      <c r="AM350" s="227">
        <f t="shared" si="45"/>
        <v>0</v>
      </c>
      <c r="AN350" s="228">
        <f t="shared" si="46"/>
        <v>0</v>
      </c>
      <c r="AO350" s="206"/>
      <c r="AP350" s="207"/>
      <c r="AQ350" s="206"/>
    </row>
    <row r="351" spans="1:43" s="150" customFormat="1" ht="12.75" x14ac:dyDescent="0.2">
      <c r="A351" s="229"/>
      <c r="B351" s="213"/>
      <c r="C351" s="230"/>
      <c r="D351" s="214"/>
      <c r="E351" s="214"/>
      <c r="F351" s="219"/>
      <c r="G351" s="295"/>
      <c r="H351" s="243"/>
      <c r="I351" s="231"/>
      <c r="J351" s="241"/>
      <c r="K351" s="216" t="str">
        <f>IF(X351='2D_LOG'!BD341," ","Errors Not Updated")</f>
        <v xml:space="preserve"> </v>
      </c>
      <c r="L351" s="217"/>
      <c r="M351" s="219"/>
      <c r="N351" s="232"/>
      <c r="O351" s="234"/>
      <c r="P351" s="232"/>
      <c r="Q351" s="234"/>
      <c r="R351" s="235"/>
      <c r="S351" s="236"/>
      <c r="T351" s="219"/>
      <c r="U351" s="244"/>
      <c r="V351" s="168">
        <f t="shared" si="40"/>
        <v>0</v>
      </c>
      <c r="W351" s="169">
        <f t="shared" si="41"/>
        <v>0</v>
      </c>
      <c r="X351" s="221">
        <f>'2D_LOG'!BD341</f>
        <v>0</v>
      </c>
      <c r="Y351" s="237"/>
      <c r="Z351" s="237"/>
      <c r="AA351" s="237"/>
      <c r="AB351" s="238"/>
      <c r="AC351" s="236"/>
      <c r="AD351" s="238"/>
      <c r="AE351" s="236"/>
      <c r="AF351" s="239"/>
      <c r="AG351" s="236"/>
      <c r="AH351" s="237"/>
      <c r="AI351" s="240"/>
      <c r="AJ351" s="224">
        <f t="shared" si="42"/>
        <v>0</v>
      </c>
      <c r="AK351" s="225">
        <f t="shared" si="43"/>
        <v>0</v>
      </c>
      <c r="AL351" s="226">
        <f t="shared" si="44"/>
        <v>0</v>
      </c>
      <c r="AM351" s="227">
        <f t="shared" si="45"/>
        <v>0</v>
      </c>
      <c r="AN351" s="228">
        <f t="shared" si="46"/>
        <v>0</v>
      </c>
      <c r="AO351" s="206"/>
      <c r="AP351" s="207"/>
      <c r="AQ351" s="206"/>
    </row>
    <row r="352" spans="1:43" s="150" customFormat="1" ht="12.75" x14ac:dyDescent="0.2">
      <c r="A352" s="212"/>
      <c r="B352" s="213"/>
      <c r="C352" s="230"/>
      <c r="D352" s="214"/>
      <c r="E352" s="214"/>
      <c r="F352" s="219"/>
      <c r="G352" s="295"/>
      <c r="H352" s="243"/>
      <c r="I352" s="231"/>
      <c r="J352" s="241"/>
      <c r="K352" s="216" t="str">
        <f>IF(X352='2D_LOG'!BD342," ","Errors Not Updated")</f>
        <v xml:space="preserve"> </v>
      </c>
      <c r="L352" s="217"/>
      <c r="M352" s="219"/>
      <c r="N352" s="232"/>
      <c r="O352" s="234"/>
      <c r="P352" s="232"/>
      <c r="Q352" s="234"/>
      <c r="R352" s="235"/>
      <c r="S352" s="236"/>
      <c r="T352" s="219"/>
      <c r="U352" s="244"/>
      <c r="V352" s="168">
        <f t="shared" si="40"/>
        <v>0</v>
      </c>
      <c r="W352" s="169">
        <f t="shared" si="41"/>
        <v>0</v>
      </c>
      <c r="X352" s="221">
        <f>'2D_LOG'!BD342</f>
        <v>0</v>
      </c>
      <c r="Y352" s="237"/>
      <c r="Z352" s="237"/>
      <c r="AA352" s="237"/>
      <c r="AB352" s="238"/>
      <c r="AC352" s="236"/>
      <c r="AD352" s="238"/>
      <c r="AE352" s="236"/>
      <c r="AF352" s="239"/>
      <c r="AG352" s="236"/>
      <c r="AH352" s="237"/>
      <c r="AI352" s="240"/>
      <c r="AJ352" s="224">
        <f t="shared" si="42"/>
        <v>0</v>
      </c>
      <c r="AK352" s="225">
        <f t="shared" si="43"/>
        <v>0</v>
      </c>
      <c r="AL352" s="226">
        <f t="shared" si="44"/>
        <v>0</v>
      </c>
      <c r="AM352" s="227">
        <f t="shared" si="45"/>
        <v>0</v>
      </c>
      <c r="AN352" s="228">
        <f t="shared" si="46"/>
        <v>0</v>
      </c>
      <c r="AO352" s="206"/>
      <c r="AP352" s="207"/>
      <c r="AQ352" s="206"/>
    </row>
    <row r="353" spans="1:43" s="150" customFormat="1" ht="12.75" x14ac:dyDescent="0.2">
      <c r="A353" s="229"/>
      <c r="B353" s="213"/>
      <c r="C353" s="230"/>
      <c r="D353" s="214"/>
      <c r="E353" s="214"/>
      <c r="F353" s="219"/>
      <c r="G353" s="295"/>
      <c r="H353" s="243"/>
      <c r="I353" s="231"/>
      <c r="J353" s="241"/>
      <c r="K353" s="216" t="str">
        <f>IF(X353='2D_LOG'!BD343," ","Errors Not Updated")</f>
        <v xml:space="preserve"> </v>
      </c>
      <c r="L353" s="217"/>
      <c r="M353" s="219"/>
      <c r="N353" s="232"/>
      <c r="O353" s="234"/>
      <c r="P353" s="232"/>
      <c r="Q353" s="234"/>
      <c r="R353" s="235"/>
      <c r="S353" s="236"/>
      <c r="T353" s="219"/>
      <c r="U353" s="244"/>
      <c r="V353" s="168">
        <f t="shared" si="40"/>
        <v>0</v>
      </c>
      <c r="W353" s="169">
        <f t="shared" si="41"/>
        <v>0</v>
      </c>
      <c r="X353" s="221">
        <f>'2D_LOG'!BD343</f>
        <v>0</v>
      </c>
      <c r="Y353" s="237"/>
      <c r="Z353" s="237"/>
      <c r="AA353" s="237"/>
      <c r="AB353" s="238"/>
      <c r="AC353" s="236"/>
      <c r="AD353" s="238"/>
      <c r="AE353" s="236"/>
      <c r="AF353" s="239"/>
      <c r="AG353" s="236"/>
      <c r="AH353" s="237"/>
      <c r="AI353" s="240"/>
      <c r="AJ353" s="224">
        <f t="shared" si="42"/>
        <v>0</v>
      </c>
      <c r="AK353" s="225">
        <f t="shared" si="43"/>
        <v>0</v>
      </c>
      <c r="AL353" s="226">
        <f t="shared" si="44"/>
        <v>0</v>
      </c>
      <c r="AM353" s="227">
        <f t="shared" si="45"/>
        <v>0</v>
      </c>
      <c r="AN353" s="228">
        <f t="shared" si="46"/>
        <v>0</v>
      </c>
      <c r="AO353" s="206"/>
      <c r="AP353" s="207"/>
      <c r="AQ353" s="206"/>
    </row>
    <row r="354" spans="1:43" s="150" customFormat="1" ht="12.75" x14ac:dyDescent="0.2">
      <c r="A354" s="212"/>
      <c r="B354" s="213"/>
      <c r="C354" s="230"/>
      <c r="D354" s="214"/>
      <c r="E354" s="214"/>
      <c r="F354" s="219"/>
      <c r="G354" s="295"/>
      <c r="H354" s="243"/>
      <c r="I354" s="231"/>
      <c r="J354" s="241"/>
      <c r="K354" s="216" t="str">
        <f>IF(X354='2D_LOG'!BD344," ","Errors Not Updated")</f>
        <v xml:space="preserve"> </v>
      </c>
      <c r="L354" s="217"/>
      <c r="M354" s="219"/>
      <c r="N354" s="232"/>
      <c r="O354" s="234"/>
      <c r="P354" s="232"/>
      <c r="Q354" s="234"/>
      <c r="R354" s="235"/>
      <c r="S354" s="236"/>
      <c r="T354" s="219"/>
      <c r="U354" s="244"/>
      <c r="V354" s="168">
        <f t="shared" si="40"/>
        <v>0</v>
      </c>
      <c r="W354" s="169">
        <f t="shared" si="41"/>
        <v>0</v>
      </c>
      <c r="X354" s="221">
        <f>'2D_LOG'!BD344</f>
        <v>0</v>
      </c>
      <c r="Y354" s="237"/>
      <c r="Z354" s="237"/>
      <c r="AA354" s="237"/>
      <c r="AB354" s="238"/>
      <c r="AC354" s="236"/>
      <c r="AD354" s="238"/>
      <c r="AE354" s="236"/>
      <c r="AF354" s="239"/>
      <c r="AG354" s="236"/>
      <c r="AH354" s="237"/>
      <c r="AI354" s="240"/>
      <c r="AJ354" s="224">
        <f t="shared" si="42"/>
        <v>0</v>
      </c>
      <c r="AK354" s="225">
        <f t="shared" si="43"/>
        <v>0</v>
      </c>
      <c r="AL354" s="226">
        <f t="shared" si="44"/>
        <v>0</v>
      </c>
      <c r="AM354" s="227">
        <f t="shared" si="45"/>
        <v>0</v>
      </c>
      <c r="AN354" s="228">
        <f t="shared" si="46"/>
        <v>0</v>
      </c>
      <c r="AO354" s="206"/>
      <c r="AP354" s="207"/>
      <c r="AQ354" s="206"/>
    </row>
    <row r="355" spans="1:43" s="150" customFormat="1" ht="12.75" x14ac:dyDescent="0.2">
      <c r="A355" s="229"/>
      <c r="B355" s="213"/>
      <c r="C355" s="230"/>
      <c r="D355" s="214"/>
      <c r="E355" s="214"/>
      <c r="F355" s="219"/>
      <c r="G355" s="295"/>
      <c r="H355" s="243"/>
      <c r="I355" s="231"/>
      <c r="J355" s="241"/>
      <c r="K355" s="216" t="str">
        <f>IF(X355='2D_LOG'!BD345," ","Errors Not Updated")</f>
        <v xml:space="preserve"> </v>
      </c>
      <c r="L355" s="217"/>
      <c r="M355" s="219"/>
      <c r="N355" s="232"/>
      <c r="O355" s="234"/>
      <c r="P355" s="232"/>
      <c r="Q355" s="234"/>
      <c r="R355" s="235"/>
      <c r="S355" s="236"/>
      <c r="T355" s="219"/>
      <c r="U355" s="244"/>
      <c r="V355" s="168">
        <f t="shared" si="40"/>
        <v>0</v>
      </c>
      <c r="W355" s="169">
        <f t="shared" si="41"/>
        <v>0</v>
      </c>
      <c r="X355" s="221">
        <f>'2D_LOG'!BD345</f>
        <v>0</v>
      </c>
      <c r="Y355" s="237"/>
      <c r="Z355" s="237"/>
      <c r="AA355" s="237"/>
      <c r="AB355" s="238"/>
      <c r="AC355" s="236"/>
      <c r="AD355" s="238"/>
      <c r="AE355" s="236"/>
      <c r="AF355" s="239"/>
      <c r="AG355" s="236"/>
      <c r="AH355" s="237"/>
      <c r="AI355" s="240"/>
      <c r="AJ355" s="224">
        <f t="shared" si="42"/>
        <v>0</v>
      </c>
      <c r="AK355" s="225">
        <f t="shared" si="43"/>
        <v>0</v>
      </c>
      <c r="AL355" s="226">
        <f t="shared" si="44"/>
        <v>0</v>
      </c>
      <c r="AM355" s="227">
        <f t="shared" si="45"/>
        <v>0</v>
      </c>
      <c r="AN355" s="228">
        <f t="shared" si="46"/>
        <v>0</v>
      </c>
      <c r="AO355" s="206"/>
      <c r="AP355" s="207"/>
      <c r="AQ355" s="206"/>
    </row>
    <row r="356" spans="1:43" s="150" customFormat="1" ht="12.75" x14ac:dyDescent="0.2">
      <c r="A356" s="212"/>
      <c r="B356" s="213"/>
      <c r="C356" s="230"/>
      <c r="D356" s="214"/>
      <c r="E356" s="214"/>
      <c r="F356" s="219"/>
      <c r="G356" s="295"/>
      <c r="H356" s="243"/>
      <c r="I356" s="231"/>
      <c r="J356" s="241"/>
      <c r="K356" s="216" t="str">
        <f>IF(X356='2D_LOG'!BD346," ","Errors Not Updated")</f>
        <v xml:space="preserve"> </v>
      </c>
      <c r="L356" s="217"/>
      <c r="M356" s="219"/>
      <c r="N356" s="232"/>
      <c r="O356" s="234"/>
      <c r="P356" s="232"/>
      <c r="Q356" s="234"/>
      <c r="R356" s="235"/>
      <c r="S356" s="236"/>
      <c r="T356" s="219"/>
      <c r="U356" s="244"/>
      <c r="V356" s="168">
        <f t="shared" si="40"/>
        <v>0</v>
      </c>
      <c r="W356" s="169">
        <f t="shared" si="41"/>
        <v>0</v>
      </c>
      <c r="X356" s="221">
        <f>'2D_LOG'!BD346</f>
        <v>0</v>
      </c>
      <c r="Y356" s="237"/>
      <c r="Z356" s="237"/>
      <c r="AA356" s="237"/>
      <c r="AB356" s="238"/>
      <c r="AC356" s="236"/>
      <c r="AD356" s="238"/>
      <c r="AE356" s="236"/>
      <c r="AF356" s="239"/>
      <c r="AG356" s="236"/>
      <c r="AH356" s="237"/>
      <c r="AI356" s="240"/>
      <c r="AJ356" s="224">
        <f t="shared" si="42"/>
        <v>0</v>
      </c>
      <c r="AK356" s="225">
        <f t="shared" si="43"/>
        <v>0</v>
      </c>
      <c r="AL356" s="226">
        <f t="shared" si="44"/>
        <v>0</v>
      </c>
      <c r="AM356" s="227">
        <f t="shared" si="45"/>
        <v>0</v>
      </c>
      <c r="AN356" s="228">
        <f t="shared" si="46"/>
        <v>0</v>
      </c>
      <c r="AO356" s="206"/>
      <c r="AP356" s="207"/>
      <c r="AQ356" s="206"/>
    </row>
    <row r="357" spans="1:43" s="150" customFormat="1" ht="12.75" x14ac:dyDescent="0.2">
      <c r="A357" s="229"/>
      <c r="B357" s="213"/>
      <c r="C357" s="230"/>
      <c r="D357" s="214"/>
      <c r="E357" s="214"/>
      <c r="F357" s="219"/>
      <c r="G357" s="295"/>
      <c r="H357" s="243"/>
      <c r="I357" s="231"/>
      <c r="J357" s="241"/>
      <c r="K357" s="216" t="str">
        <f>IF(X357='2D_LOG'!BD347," ","Errors Not Updated")</f>
        <v xml:space="preserve"> </v>
      </c>
      <c r="L357" s="217"/>
      <c r="M357" s="219"/>
      <c r="N357" s="232"/>
      <c r="O357" s="234"/>
      <c r="P357" s="232"/>
      <c r="Q357" s="234"/>
      <c r="R357" s="235"/>
      <c r="S357" s="236"/>
      <c r="T357" s="219"/>
      <c r="U357" s="244"/>
      <c r="V357" s="168">
        <f t="shared" si="40"/>
        <v>0</v>
      </c>
      <c r="W357" s="169">
        <f t="shared" si="41"/>
        <v>0</v>
      </c>
      <c r="X357" s="221">
        <f>'2D_LOG'!BD347</f>
        <v>0</v>
      </c>
      <c r="Y357" s="237"/>
      <c r="Z357" s="237"/>
      <c r="AA357" s="237"/>
      <c r="AB357" s="238"/>
      <c r="AC357" s="236"/>
      <c r="AD357" s="238"/>
      <c r="AE357" s="236"/>
      <c r="AF357" s="239"/>
      <c r="AG357" s="236"/>
      <c r="AH357" s="237"/>
      <c r="AI357" s="240"/>
      <c r="AJ357" s="224">
        <f t="shared" si="42"/>
        <v>0</v>
      </c>
      <c r="AK357" s="225">
        <f t="shared" si="43"/>
        <v>0</v>
      </c>
      <c r="AL357" s="226">
        <f t="shared" si="44"/>
        <v>0</v>
      </c>
      <c r="AM357" s="227">
        <f t="shared" si="45"/>
        <v>0</v>
      </c>
      <c r="AN357" s="228">
        <f t="shared" si="46"/>
        <v>0</v>
      </c>
      <c r="AO357" s="206"/>
      <c r="AP357" s="207"/>
      <c r="AQ357" s="206"/>
    </row>
    <row r="358" spans="1:43" s="150" customFormat="1" ht="12.75" x14ac:dyDescent="0.2">
      <c r="A358" s="212"/>
      <c r="B358" s="213"/>
      <c r="C358" s="230"/>
      <c r="D358" s="214"/>
      <c r="E358" s="214"/>
      <c r="F358" s="219"/>
      <c r="G358" s="295"/>
      <c r="H358" s="243"/>
      <c r="I358" s="231"/>
      <c r="J358" s="241"/>
      <c r="K358" s="216" t="str">
        <f>IF(X358='2D_LOG'!BD348," ","Errors Not Updated")</f>
        <v xml:space="preserve"> </v>
      </c>
      <c r="L358" s="217"/>
      <c r="M358" s="219"/>
      <c r="N358" s="232"/>
      <c r="O358" s="234"/>
      <c r="P358" s="232"/>
      <c r="Q358" s="234"/>
      <c r="R358" s="235"/>
      <c r="S358" s="236"/>
      <c r="T358" s="219"/>
      <c r="U358" s="244"/>
      <c r="V358" s="168">
        <f t="shared" si="40"/>
        <v>0</v>
      </c>
      <c r="W358" s="169">
        <f t="shared" si="41"/>
        <v>0</v>
      </c>
      <c r="X358" s="221">
        <f>'2D_LOG'!BD348</f>
        <v>0</v>
      </c>
      <c r="Y358" s="237"/>
      <c r="Z358" s="237"/>
      <c r="AA358" s="237"/>
      <c r="AB358" s="238"/>
      <c r="AC358" s="236"/>
      <c r="AD358" s="238"/>
      <c r="AE358" s="236"/>
      <c r="AF358" s="239"/>
      <c r="AG358" s="236"/>
      <c r="AH358" s="237"/>
      <c r="AI358" s="240"/>
      <c r="AJ358" s="224">
        <f t="shared" si="42"/>
        <v>0</v>
      </c>
      <c r="AK358" s="225">
        <f t="shared" si="43"/>
        <v>0</v>
      </c>
      <c r="AL358" s="226">
        <f t="shared" si="44"/>
        <v>0</v>
      </c>
      <c r="AM358" s="227">
        <f t="shared" si="45"/>
        <v>0</v>
      </c>
      <c r="AN358" s="228">
        <f t="shared" si="46"/>
        <v>0</v>
      </c>
      <c r="AO358" s="206"/>
      <c r="AP358" s="207"/>
      <c r="AQ358" s="206"/>
    </row>
    <row r="359" spans="1:43" s="150" customFormat="1" ht="12.75" x14ac:dyDescent="0.2">
      <c r="A359" s="229"/>
      <c r="B359" s="213"/>
      <c r="C359" s="230"/>
      <c r="D359" s="214"/>
      <c r="E359" s="214"/>
      <c r="F359" s="219"/>
      <c r="G359" s="295"/>
      <c r="H359" s="243"/>
      <c r="I359" s="231"/>
      <c r="J359" s="241"/>
      <c r="K359" s="216" t="str">
        <f>IF(X359='2D_LOG'!BD349," ","Errors Not Updated")</f>
        <v xml:space="preserve"> </v>
      </c>
      <c r="L359" s="217"/>
      <c r="M359" s="219"/>
      <c r="N359" s="232"/>
      <c r="O359" s="234"/>
      <c r="P359" s="232"/>
      <c r="Q359" s="234"/>
      <c r="R359" s="235"/>
      <c r="S359" s="236"/>
      <c r="T359" s="219"/>
      <c r="U359" s="244"/>
      <c r="V359" s="168">
        <f t="shared" si="40"/>
        <v>0</v>
      </c>
      <c r="W359" s="169">
        <f t="shared" si="41"/>
        <v>0</v>
      </c>
      <c r="X359" s="221">
        <f>'2D_LOG'!BD349</f>
        <v>0</v>
      </c>
      <c r="Y359" s="237"/>
      <c r="Z359" s="237"/>
      <c r="AA359" s="237"/>
      <c r="AB359" s="238"/>
      <c r="AC359" s="236"/>
      <c r="AD359" s="238"/>
      <c r="AE359" s="236"/>
      <c r="AF359" s="239"/>
      <c r="AG359" s="236"/>
      <c r="AH359" s="237"/>
      <c r="AI359" s="240"/>
      <c r="AJ359" s="224">
        <f t="shared" si="42"/>
        <v>0</v>
      </c>
      <c r="AK359" s="225">
        <f t="shared" si="43"/>
        <v>0</v>
      </c>
      <c r="AL359" s="226">
        <f t="shared" si="44"/>
        <v>0</v>
      </c>
      <c r="AM359" s="227">
        <f t="shared" si="45"/>
        <v>0</v>
      </c>
      <c r="AN359" s="228">
        <f t="shared" si="46"/>
        <v>0</v>
      </c>
      <c r="AO359" s="206"/>
      <c r="AP359" s="207"/>
      <c r="AQ359" s="206"/>
    </row>
    <row r="360" spans="1:43" s="150" customFormat="1" ht="12.75" x14ac:dyDescent="0.2">
      <c r="A360" s="212"/>
      <c r="B360" s="213"/>
      <c r="C360" s="230"/>
      <c r="D360" s="214"/>
      <c r="E360" s="214"/>
      <c r="F360" s="219"/>
      <c r="G360" s="295"/>
      <c r="H360" s="243"/>
      <c r="I360" s="231"/>
      <c r="J360" s="241"/>
      <c r="K360" s="216" t="str">
        <f>IF(X360='2D_LOG'!BD350," ","Errors Not Updated")</f>
        <v xml:space="preserve"> </v>
      </c>
      <c r="L360" s="217"/>
      <c r="M360" s="219"/>
      <c r="N360" s="232"/>
      <c r="O360" s="234"/>
      <c r="P360" s="232"/>
      <c r="Q360" s="234"/>
      <c r="R360" s="235"/>
      <c r="S360" s="236"/>
      <c r="T360" s="219"/>
      <c r="U360" s="244"/>
      <c r="V360" s="168">
        <f t="shared" si="40"/>
        <v>0</v>
      </c>
      <c r="W360" s="169">
        <f t="shared" si="41"/>
        <v>0</v>
      </c>
      <c r="X360" s="221">
        <f>'2D_LOG'!BD350</f>
        <v>0</v>
      </c>
      <c r="Y360" s="237"/>
      <c r="Z360" s="237"/>
      <c r="AA360" s="237"/>
      <c r="AB360" s="238"/>
      <c r="AC360" s="236"/>
      <c r="AD360" s="238"/>
      <c r="AE360" s="236"/>
      <c r="AF360" s="239"/>
      <c r="AG360" s="236"/>
      <c r="AH360" s="237"/>
      <c r="AI360" s="240"/>
      <c r="AJ360" s="224">
        <f t="shared" si="42"/>
        <v>0</v>
      </c>
      <c r="AK360" s="225">
        <f t="shared" si="43"/>
        <v>0</v>
      </c>
      <c r="AL360" s="226">
        <f t="shared" si="44"/>
        <v>0</v>
      </c>
      <c r="AM360" s="227">
        <f t="shared" si="45"/>
        <v>0</v>
      </c>
      <c r="AN360" s="228">
        <f t="shared" si="46"/>
        <v>0</v>
      </c>
      <c r="AO360" s="206"/>
      <c r="AP360" s="207"/>
      <c r="AQ360" s="206"/>
    </row>
    <row r="361" spans="1:43" s="150" customFormat="1" ht="12.75" x14ac:dyDescent="0.2">
      <c r="A361" s="229"/>
      <c r="B361" s="213"/>
      <c r="C361" s="230"/>
      <c r="D361" s="214"/>
      <c r="E361" s="214"/>
      <c r="F361" s="219"/>
      <c r="G361" s="295"/>
      <c r="H361" s="243"/>
      <c r="I361" s="231"/>
      <c r="J361" s="241"/>
      <c r="K361" s="216" t="str">
        <f>IF(X361='2D_LOG'!BD351," ","Errors Not Updated")</f>
        <v xml:space="preserve"> </v>
      </c>
      <c r="L361" s="217"/>
      <c r="M361" s="219"/>
      <c r="N361" s="232"/>
      <c r="O361" s="234"/>
      <c r="P361" s="232"/>
      <c r="Q361" s="234"/>
      <c r="R361" s="235"/>
      <c r="S361" s="236"/>
      <c r="T361" s="219"/>
      <c r="U361" s="244"/>
      <c r="V361" s="168">
        <f t="shared" si="40"/>
        <v>0</v>
      </c>
      <c r="W361" s="169">
        <f t="shared" si="41"/>
        <v>0</v>
      </c>
      <c r="X361" s="221">
        <f>'2D_LOG'!BD351</f>
        <v>0</v>
      </c>
      <c r="Y361" s="237"/>
      <c r="Z361" s="237"/>
      <c r="AA361" s="237"/>
      <c r="AB361" s="238"/>
      <c r="AC361" s="236"/>
      <c r="AD361" s="238"/>
      <c r="AE361" s="236"/>
      <c r="AF361" s="239"/>
      <c r="AG361" s="236"/>
      <c r="AH361" s="237"/>
      <c r="AI361" s="240"/>
      <c r="AJ361" s="224">
        <f t="shared" si="42"/>
        <v>0</v>
      </c>
      <c r="AK361" s="225">
        <f t="shared" si="43"/>
        <v>0</v>
      </c>
      <c r="AL361" s="226">
        <f t="shared" si="44"/>
        <v>0</v>
      </c>
      <c r="AM361" s="227">
        <f t="shared" si="45"/>
        <v>0</v>
      </c>
      <c r="AN361" s="228">
        <f t="shared" si="46"/>
        <v>0</v>
      </c>
      <c r="AO361" s="206"/>
      <c r="AP361" s="207"/>
      <c r="AQ361" s="206"/>
    </row>
    <row r="362" spans="1:43" s="150" customFormat="1" ht="12.75" x14ac:dyDescent="0.2">
      <c r="A362" s="212"/>
      <c r="B362" s="213"/>
      <c r="C362" s="230"/>
      <c r="D362" s="214"/>
      <c r="E362" s="214"/>
      <c r="F362" s="219"/>
      <c r="G362" s="295"/>
      <c r="H362" s="243"/>
      <c r="I362" s="231"/>
      <c r="J362" s="241"/>
      <c r="K362" s="216" t="str">
        <f>IF(X362='2D_LOG'!BD352," ","Errors Not Updated")</f>
        <v xml:space="preserve"> </v>
      </c>
      <c r="L362" s="217"/>
      <c r="M362" s="219"/>
      <c r="N362" s="232"/>
      <c r="O362" s="234"/>
      <c r="P362" s="232"/>
      <c r="Q362" s="234"/>
      <c r="R362" s="235"/>
      <c r="S362" s="236"/>
      <c r="T362" s="219"/>
      <c r="U362" s="244"/>
      <c r="V362" s="168">
        <f t="shared" si="40"/>
        <v>0</v>
      </c>
      <c r="W362" s="169">
        <f t="shared" si="41"/>
        <v>0</v>
      </c>
      <c r="X362" s="221">
        <f>'2D_LOG'!BD352</f>
        <v>0</v>
      </c>
      <c r="Y362" s="237"/>
      <c r="Z362" s="237"/>
      <c r="AA362" s="237"/>
      <c r="AB362" s="238"/>
      <c r="AC362" s="236"/>
      <c r="AD362" s="238"/>
      <c r="AE362" s="236"/>
      <c r="AF362" s="239"/>
      <c r="AG362" s="236"/>
      <c r="AH362" s="237"/>
      <c r="AI362" s="240"/>
      <c r="AJ362" s="224">
        <f t="shared" si="42"/>
        <v>0</v>
      </c>
      <c r="AK362" s="225">
        <f t="shared" si="43"/>
        <v>0</v>
      </c>
      <c r="AL362" s="226">
        <f t="shared" si="44"/>
        <v>0</v>
      </c>
      <c r="AM362" s="227">
        <f t="shared" si="45"/>
        <v>0</v>
      </c>
      <c r="AN362" s="228">
        <f t="shared" si="46"/>
        <v>0</v>
      </c>
      <c r="AO362" s="206"/>
      <c r="AP362" s="207"/>
      <c r="AQ362" s="206"/>
    </row>
    <row r="363" spans="1:43" s="150" customFormat="1" ht="12.75" x14ac:dyDescent="0.2">
      <c r="A363" s="229"/>
      <c r="B363" s="213"/>
      <c r="C363" s="230"/>
      <c r="D363" s="214"/>
      <c r="E363" s="214"/>
      <c r="F363" s="219"/>
      <c r="G363" s="295"/>
      <c r="H363" s="243"/>
      <c r="I363" s="231"/>
      <c r="J363" s="241"/>
      <c r="K363" s="216" t="str">
        <f>IF(X363='2D_LOG'!BD353," ","Errors Not Updated")</f>
        <v xml:space="preserve"> </v>
      </c>
      <c r="L363" s="217"/>
      <c r="M363" s="219"/>
      <c r="N363" s="232"/>
      <c r="O363" s="234"/>
      <c r="P363" s="232"/>
      <c r="Q363" s="234"/>
      <c r="R363" s="235"/>
      <c r="S363" s="236"/>
      <c r="T363" s="219"/>
      <c r="U363" s="244"/>
      <c r="V363" s="168">
        <f t="shared" si="40"/>
        <v>0</v>
      </c>
      <c r="W363" s="169">
        <f t="shared" si="41"/>
        <v>0</v>
      </c>
      <c r="X363" s="221">
        <f>'2D_LOG'!BD353</f>
        <v>0</v>
      </c>
      <c r="Y363" s="237"/>
      <c r="Z363" s="237"/>
      <c r="AA363" s="237"/>
      <c r="AB363" s="238"/>
      <c r="AC363" s="236"/>
      <c r="AD363" s="238"/>
      <c r="AE363" s="236"/>
      <c r="AF363" s="239"/>
      <c r="AG363" s="236"/>
      <c r="AH363" s="237"/>
      <c r="AI363" s="240"/>
      <c r="AJ363" s="224">
        <f t="shared" si="42"/>
        <v>0</v>
      </c>
      <c r="AK363" s="225">
        <f t="shared" si="43"/>
        <v>0</v>
      </c>
      <c r="AL363" s="226">
        <f t="shared" si="44"/>
        <v>0</v>
      </c>
      <c r="AM363" s="227">
        <f t="shared" si="45"/>
        <v>0</v>
      </c>
      <c r="AN363" s="228">
        <f t="shared" si="46"/>
        <v>0</v>
      </c>
      <c r="AO363" s="206"/>
      <c r="AP363" s="207"/>
      <c r="AQ363" s="206"/>
    </row>
    <row r="364" spans="1:43" s="150" customFormat="1" ht="12.75" x14ac:dyDescent="0.2">
      <c r="A364" s="212"/>
      <c r="B364" s="213"/>
      <c r="C364" s="230"/>
      <c r="D364" s="214"/>
      <c r="E364" s="214"/>
      <c r="F364" s="219"/>
      <c r="G364" s="295"/>
      <c r="H364" s="243"/>
      <c r="I364" s="231"/>
      <c r="J364" s="241"/>
      <c r="K364" s="216" t="str">
        <f>IF(X364='2D_LOG'!BD354," ","Errors Not Updated")</f>
        <v xml:space="preserve"> </v>
      </c>
      <c r="L364" s="217"/>
      <c r="M364" s="219"/>
      <c r="N364" s="232"/>
      <c r="O364" s="234"/>
      <c r="P364" s="232"/>
      <c r="Q364" s="234"/>
      <c r="R364" s="235"/>
      <c r="S364" s="236"/>
      <c r="T364" s="219"/>
      <c r="U364" s="244"/>
      <c r="V364" s="168">
        <f t="shared" si="40"/>
        <v>0</v>
      </c>
      <c r="W364" s="169">
        <f t="shared" si="41"/>
        <v>0</v>
      </c>
      <c r="X364" s="221">
        <f>'2D_LOG'!BD354</f>
        <v>0</v>
      </c>
      <c r="Y364" s="237"/>
      <c r="Z364" s="237"/>
      <c r="AA364" s="237"/>
      <c r="AB364" s="238"/>
      <c r="AC364" s="236"/>
      <c r="AD364" s="238"/>
      <c r="AE364" s="236"/>
      <c r="AF364" s="239"/>
      <c r="AG364" s="236"/>
      <c r="AH364" s="237"/>
      <c r="AI364" s="240"/>
      <c r="AJ364" s="224">
        <f t="shared" si="42"/>
        <v>0</v>
      </c>
      <c r="AK364" s="225">
        <f t="shared" si="43"/>
        <v>0</v>
      </c>
      <c r="AL364" s="226">
        <f t="shared" si="44"/>
        <v>0</v>
      </c>
      <c r="AM364" s="227">
        <f t="shared" si="45"/>
        <v>0</v>
      </c>
      <c r="AN364" s="228">
        <f t="shared" si="46"/>
        <v>0</v>
      </c>
      <c r="AO364" s="206"/>
      <c r="AP364" s="207"/>
      <c r="AQ364" s="206"/>
    </row>
    <row r="365" spans="1:43" s="150" customFormat="1" ht="12.75" x14ac:dyDescent="0.2">
      <c r="A365" s="229"/>
      <c r="B365" s="213"/>
      <c r="C365" s="230"/>
      <c r="D365" s="214"/>
      <c r="E365" s="214"/>
      <c r="F365" s="219"/>
      <c r="G365" s="295"/>
      <c r="H365" s="243"/>
      <c r="I365" s="231"/>
      <c r="J365" s="241"/>
      <c r="K365" s="216" t="str">
        <f>IF(X365='2D_LOG'!BD355," ","Errors Not Updated")</f>
        <v xml:space="preserve"> </v>
      </c>
      <c r="L365" s="217"/>
      <c r="M365" s="219"/>
      <c r="N365" s="232"/>
      <c r="O365" s="234"/>
      <c r="P365" s="232"/>
      <c r="Q365" s="234"/>
      <c r="R365" s="235"/>
      <c r="S365" s="236"/>
      <c r="T365" s="219"/>
      <c r="U365" s="244"/>
      <c r="V365" s="168">
        <f t="shared" si="40"/>
        <v>0</v>
      </c>
      <c r="W365" s="169">
        <f t="shared" si="41"/>
        <v>0</v>
      </c>
      <c r="X365" s="221">
        <f>'2D_LOG'!BD355</f>
        <v>0</v>
      </c>
      <c r="Y365" s="237"/>
      <c r="Z365" s="237"/>
      <c r="AA365" s="237"/>
      <c r="AB365" s="238"/>
      <c r="AC365" s="236"/>
      <c r="AD365" s="238"/>
      <c r="AE365" s="236"/>
      <c r="AF365" s="239"/>
      <c r="AG365" s="236"/>
      <c r="AH365" s="237"/>
      <c r="AI365" s="240"/>
      <c r="AJ365" s="224">
        <f t="shared" si="42"/>
        <v>0</v>
      </c>
      <c r="AK365" s="225">
        <f t="shared" si="43"/>
        <v>0</v>
      </c>
      <c r="AL365" s="226">
        <f t="shared" si="44"/>
        <v>0</v>
      </c>
      <c r="AM365" s="227">
        <f t="shared" si="45"/>
        <v>0</v>
      </c>
      <c r="AN365" s="228">
        <f t="shared" si="46"/>
        <v>0</v>
      </c>
      <c r="AO365" s="206"/>
      <c r="AP365" s="207"/>
      <c r="AQ365" s="206"/>
    </row>
    <row r="366" spans="1:43" s="150" customFormat="1" ht="12.75" x14ac:dyDescent="0.2">
      <c r="A366" s="212"/>
      <c r="B366" s="213"/>
      <c r="C366" s="230"/>
      <c r="D366" s="214"/>
      <c r="E366" s="214"/>
      <c r="F366" s="219"/>
      <c r="G366" s="295"/>
      <c r="H366" s="243"/>
      <c r="I366" s="231"/>
      <c r="J366" s="241"/>
      <c r="K366" s="216" t="str">
        <f>IF(X366='2D_LOG'!BD356," ","Errors Not Updated")</f>
        <v xml:space="preserve"> </v>
      </c>
      <c r="L366" s="217"/>
      <c r="M366" s="219"/>
      <c r="N366" s="232"/>
      <c r="O366" s="234"/>
      <c r="P366" s="232"/>
      <c r="Q366" s="234"/>
      <c r="R366" s="235"/>
      <c r="S366" s="236"/>
      <c r="T366" s="219"/>
      <c r="U366" s="244"/>
      <c r="V366" s="168">
        <f t="shared" si="40"/>
        <v>0</v>
      </c>
      <c r="W366" s="169">
        <f t="shared" si="41"/>
        <v>0</v>
      </c>
      <c r="X366" s="221">
        <f>'2D_LOG'!BD356</f>
        <v>0</v>
      </c>
      <c r="Y366" s="237"/>
      <c r="Z366" s="237"/>
      <c r="AA366" s="237"/>
      <c r="AB366" s="238"/>
      <c r="AC366" s="236"/>
      <c r="AD366" s="238"/>
      <c r="AE366" s="236"/>
      <c r="AF366" s="239"/>
      <c r="AG366" s="236"/>
      <c r="AH366" s="237"/>
      <c r="AI366" s="240"/>
      <c r="AJ366" s="224">
        <f t="shared" si="42"/>
        <v>0</v>
      </c>
      <c r="AK366" s="225">
        <f t="shared" si="43"/>
        <v>0</v>
      </c>
      <c r="AL366" s="226">
        <f t="shared" si="44"/>
        <v>0</v>
      </c>
      <c r="AM366" s="227">
        <f t="shared" si="45"/>
        <v>0</v>
      </c>
      <c r="AN366" s="228">
        <f t="shared" si="46"/>
        <v>0</v>
      </c>
      <c r="AO366" s="206"/>
      <c r="AP366" s="207"/>
      <c r="AQ366" s="206"/>
    </row>
    <row r="367" spans="1:43" s="150" customFormat="1" ht="12.75" x14ac:dyDescent="0.2">
      <c r="A367" s="229"/>
      <c r="B367" s="213"/>
      <c r="C367" s="230"/>
      <c r="D367" s="214"/>
      <c r="E367" s="214"/>
      <c r="F367" s="219"/>
      <c r="G367" s="295"/>
      <c r="H367" s="243"/>
      <c r="I367" s="231"/>
      <c r="J367" s="241"/>
      <c r="K367" s="216" t="str">
        <f>IF(X367='2D_LOG'!BD357," ","Errors Not Updated")</f>
        <v xml:space="preserve"> </v>
      </c>
      <c r="L367" s="217"/>
      <c r="M367" s="219"/>
      <c r="N367" s="232"/>
      <c r="O367" s="234"/>
      <c r="P367" s="232"/>
      <c r="Q367" s="234"/>
      <c r="R367" s="235"/>
      <c r="S367" s="236"/>
      <c r="T367" s="219"/>
      <c r="U367" s="244"/>
      <c r="V367" s="168">
        <f t="shared" si="40"/>
        <v>0</v>
      </c>
      <c r="W367" s="169">
        <f t="shared" si="41"/>
        <v>0</v>
      </c>
      <c r="X367" s="221">
        <f>'2D_LOG'!BD357</f>
        <v>0</v>
      </c>
      <c r="Y367" s="237"/>
      <c r="Z367" s="237"/>
      <c r="AA367" s="237"/>
      <c r="AB367" s="238"/>
      <c r="AC367" s="236"/>
      <c r="AD367" s="238"/>
      <c r="AE367" s="236"/>
      <c r="AF367" s="239"/>
      <c r="AG367" s="236"/>
      <c r="AH367" s="237"/>
      <c r="AI367" s="240"/>
      <c r="AJ367" s="224">
        <f t="shared" si="42"/>
        <v>0</v>
      </c>
      <c r="AK367" s="225">
        <f t="shared" si="43"/>
        <v>0</v>
      </c>
      <c r="AL367" s="226">
        <f t="shared" si="44"/>
        <v>0</v>
      </c>
      <c r="AM367" s="227">
        <f t="shared" si="45"/>
        <v>0</v>
      </c>
      <c r="AN367" s="228">
        <f t="shared" si="46"/>
        <v>0</v>
      </c>
      <c r="AO367" s="206"/>
      <c r="AP367" s="207"/>
      <c r="AQ367" s="206"/>
    </row>
    <row r="368" spans="1:43" s="150" customFormat="1" ht="12.75" x14ac:dyDescent="0.2">
      <c r="A368" s="212"/>
      <c r="B368" s="213"/>
      <c r="C368" s="230"/>
      <c r="D368" s="214"/>
      <c r="E368" s="214"/>
      <c r="F368" s="219"/>
      <c r="G368" s="295"/>
      <c r="H368" s="243"/>
      <c r="I368" s="231"/>
      <c r="J368" s="241"/>
      <c r="K368" s="216" t="str">
        <f>IF(X368='2D_LOG'!BD358," ","Errors Not Updated")</f>
        <v xml:space="preserve"> </v>
      </c>
      <c r="L368" s="217"/>
      <c r="M368" s="219"/>
      <c r="N368" s="232"/>
      <c r="O368" s="234"/>
      <c r="P368" s="232"/>
      <c r="Q368" s="234"/>
      <c r="R368" s="235"/>
      <c r="S368" s="236"/>
      <c r="T368" s="219"/>
      <c r="U368" s="244"/>
      <c r="V368" s="168">
        <f t="shared" si="40"/>
        <v>0</v>
      </c>
      <c r="W368" s="169">
        <f t="shared" si="41"/>
        <v>0</v>
      </c>
      <c r="X368" s="221">
        <f>'2D_LOG'!BD358</f>
        <v>0</v>
      </c>
      <c r="Y368" s="237"/>
      <c r="Z368" s="237"/>
      <c r="AA368" s="237"/>
      <c r="AB368" s="238"/>
      <c r="AC368" s="236"/>
      <c r="AD368" s="238"/>
      <c r="AE368" s="236"/>
      <c r="AF368" s="239"/>
      <c r="AG368" s="236"/>
      <c r="AH368" s="237"/>
      <c r="AI368" s="240"/>
      <c r="AJ368" s="224">
        <f t="shared" si="42"/>
        <v>0</v>
      </c>
      <c r="AK368" s="225">
        <f t="shared" si="43"/>
        <v>0</v>
      </c>
      <c r="AL368" s="226">
        <f t="shared" si="44"/>
        <v>0</v>
      </c>
      <c r="AM368" s="227">
        <f t="shared" si="45"/>
        <v>0</v>
      </c>
      <c r="AN368" s="228">
        <f t="shared" si="46"/>
        <v>0</v>
      </c>
      <c r="AO368" s="206"/>
      <c r="AP368" s="207"/>
      <c r="AQ368" s="206"/>
    </row>
    <row r="369" spans="1:43" s="150" customFormat="1" ht="12.75" x14ac:dyDescent="0.2">
      <c r="A369" s="229"/>
      <c r="B369" s="213"/>
      <c r="C369" s="230"/>
      <c r="D369" s="214"/>
      <c r="E369" s="214"/>
      <c r="F369" s="219"/>
      <c r="G369" s="295"/>
      <c r="H369" s="243"/>
      <c r="I369" s="231"/>
      <c r="J369" s="241"/>
      <c r="K369" s="216" t="str">
        <f>IF(X369='2D_LOG'!BD359," ","Errors Not Updated")</f>
        <v xml:space="preserve"> </v>
      </c>
      <c r="L369" s="217"/>
      <c r="M369" s="219"/>
      <c r="N369" s="232"/>
      <c r="O369" s="234"/>
      <c r="P369" s="232"/>
      <c r="Q369" s="234"/>
      <c r="R369" s="235"/>
      <c r="S369" s="236"/>
      <c r="T369" s="219"/>
      <c r="U369" s="244"/>
      <c r="V369" s="168">
        <f t="shared" si="40"/>
        <v>0</v>
      </c>
      <c r="W369" s="169">
        <f t="shared" si="41"/>
        <v>0</v>
      </c>
      <c r="X369" s="221">
        <f>'2D_LOG'!BD359</f>
        <v>0</v>
      </c>
      <c r="Y369" s="237"/>
      <c r="Z369" s="237"/>
      <c r="AA369" s="237"/>
      <c r="AB369" s="238"/>
      <c r="AC369" s="236"/>
      <c r="AD369" s="238"/>
      <c r="AE369" s="236"/>
      <c r="AF369" s="239"/>
      <c r="AG369" s="236"/>
      <c r="AH369" s="237"/>
      <c r="AI369" s="240"/>
      <c r="AJ369" s="224">
        <f t="shared" si="42"/>
        <v>0</v>
      </c>
      <c r="AK369" s="225">
        <f t="shared" si="43"/>
        <v>0</v>
      </c>
      <c r="AL369" s="226">
        <f t="shared" si="44"/>
        <v>0</v>
      </c>
      <c r="AM369" s="227">
        <f t="shared" si="45"/>
        <v>0</v>
      </c>
      <c r="AN369" s="228">
        <f t="shared" si="46"/>
        <v>0</v>
      </c>
      <c r="AO369" s="206"/>
      <c r="AP369" s="207"/>
      <c r="AQ369" s="206"/>
    </row>
    <row r="370" spans="1:43" s="150" customFormat="1" ht="12.75" x14ac:dyDescent="0.2">
      <c r="A370" s="212"/>
      <c r="B370" s="213"/>
      <c r="C370" s="230"/>
      <c r="D370" s="214"/>
      <c r="E370" s="214"/>
      <c r="F370" s="219"/>
      <c r="G370" s="295"/>
      <c r="H370" s="243"/>
      <c r="I370" s="231"/>
      <c r="J370" s="241"/>
      <c r="K370" s="216" t="str">
        <f>IF(X370='2D_LOG'!BD360," ","Errors Not Updated")</f>
        <v xml:space="preserve"> </v>
      </c>
      <c r="L370" s="217"/>
      <c r="M370" s="219"/>
      <c r="N370" s="232"/>
      <c r="O370" s="234"/>
      <c r="P370" s="232"/>
      <c r="Q370" s="234"/>
      <c r="R370" s="235"/>
      <c r="S370" s="236"/>
      <c r="T370" s="219"/>
      <c r="U370" s="244"/>
      <c r="V370" s="168">
        <f t="shared" si="40"/>
        <v>0</v>
      </c>
      <c r="W370" s="169">
        <f t="shared" si="41"/>
        <v>0</v>
      </c>
      <c r="X370" s="221">
        <f>'2D_LOG'!BD360</f>
        <v>0</v>
      </c>
      <c r="Y370" s="237"/>
      <c r="Z370" s="237"/>
      <c r="AA370" s="237"/>
      <c r="AB370" s="238"/>
      <c r="AC370" s="236"/>
      <c r="AD370" s="238"/>
      <c r="AE370" s="236"/>
      <c r="AF370" s="239"/>
      <c r="AG370" s="236"/>
      <c r="AH370" s="237"/>
      <c r="AI370" s="240"/>
      <c r="AJ370" s="224">
        <f t="shared" si="42"/>
        <v>0</v>
      </c>
      <c r="AK370" s="225">
        <f t="shared" si="43"/>
        <v>0</v>
      </c>
      <c r="AL370" s="226">
        <f t="shared" si="44"/>
        <v>0</v>
      </c>
      <c r="AM370" s="227">
        <f t="shared" si="45"/>
        <v>0</v>
      </c>
      <c r="AN370" s="228">
        <f t="shared" si="46"/>
        <v>0</v>
      </c>
      <c r="AO370" s="206"/>
      <c r="AP370" s="207"/>
      <c r="AQ370" s="206"/>
    </row>
    <row r="371" spans="1:43" s="150" customFormat="1" ht="12.75" x14ac:dyDescent="0.2">
      <c r="A371" s="229"/>
      <c r="B371" s="213"/>
      <c r="C371" s="230"/>
      <c r="D371" s="214"/>
      <c r="E371" s="214"/>
      <c r="F371" s="219"/>
      <c r="G371" s="295"/>
      <c r="H371" s="243"/>
      <c r="I371" s="231"/>
      <c r="J371" s="241"/>
      <c r="K371" s="216" t="str">
        <f>IF(X371='2D_LOG'!BD361," ","Errors Not Updated")</f>
        <v xml:space="preserve"> </v>
      </c>
      <c r="L371" s="217"/>
      <c r="M371" s="219"/>
      <c r="N371" s="232"/>
      <c r="O371" s="234"/>
      <c r="P371" s="232"/>
      <c r="Q371" s="234"/>
      <c r="R371" s="235"/>
      <c r="S371" s="236"/>
      <c r="T371" s="219"/>
      <c r="U371" s="244"/>
      <c r="V371" s="168">
        <f t="shared" si="40"/>
        <v>0</v>
      </c>
      <c r="W371" s="169">
        <f t="shared" si="41"/>
        <v>0</v>
      </c>
      <c r="X371" s="221">
        <f>'2D_LOG'!BD361</f>
        <v>0</v>
      </c>
      <c r="Y371" s="237"/>
      <c r="Z371" s="237"/>
      <c r="AA371" s="237"/>
      <c r="AB371" s="238"/>
      <c r="AC371" s="236"/>
      <c r="AD371" s="238"/>
      <c r="AE371" s="236"/>
      <c r="AF371" s="239"/>
      <c r="AG371" s="236"/>
      <c r="AH371" s="237"/>
      <c r="AI371" s="240"/>
      <c r="AJ371" s="224">
        <f t="shared" si="42"/>
        <v>0</v>
      </c>
      <c r="AK371" s="225">
        <f t="shared" si="43"/>
        <v>0</v>
      </c>
      <c r="AL371" s="226">
        <f t="shared" si="44"/>
        <v>0</v>
      </c>
      <c r="AM371" s="227">
        <f t="shared" si="45"/>
        <v>0</v>
      </c>
      <c r="AN371" s="228">
        <f t="shared" si="46"/>
        <v>0</v>
      </c>
      <c r="AO371" s="206"/>
      <c r="AP371" s="207"/>
      <c r="AQ371" s="206"/>
    </row>
    <row r="372" spans="1:43" s="150" customFormat="1" ht="12.75" x14ac:dyDescent="0.2">
      <c r="A372" s="212"/>
      <c r="B372" s="213"/>
      <c r="C372" s="230"/>
      <c r="D372" s="214"/>
      <c r="E372" s="214"/>
      <c r="F372" s="219"/>
      <c r="G372" s="295"/>
      <c r="H372" s="243"/>
      <c r="I372" s="231"/>
      <c r="J372" s="241"/>
      <c r="K372" s="216" t="str">
        <f>IF(X372='2D_LOG'!BD362," ","Errors Not Updated")</f>
        <v xml:space="preserve"> </v>
      </c>
      <c r="L372" s="217"/>
      <c r="M372" s="219"/>
      <c r="N372" s="232"/>
      <c r="O372" s="234"/>
      <c r="P372" s="232"/>
      <c r="Q372" s="234"/>
      <c r="R372" s="235"/>
      <c r="S372" s="236"/>
      <c r="T372" s="219"/>
      <c r="U372" s="244"/>
      <c r="V372" s="168">
        <f t="shared" si="40"/>
        <v>0</v>
      </c>
      <c r="W372" s="169">
        <f t="shared" si="41"/>
        <v>0</v>
      </c>
      <c r="X372" s="221">
        <f>'2D_LOG'!BD362</f>
        <v>0</v>
      </c>
      <c r="Y372" s="237"/>
      <c r="Z372" s="237"/>
      <c r="AA372" s="237"/>
      <c r="AB372" s="238"/>
      <c r="AC372" s="236"/>
      <c r="AD372" s="238"/>
      <c r="AE372" s="236"/>
      <c r="AF372" s="239"/>
      <c r="AG372" s="236"/>
      <c r="AH372" s="237"/>
      <c r="AI372" s="240"/>
      <c r="AJ372" s="224">
        <f t="shared" si="42"/>
        <v>0</v>
      </c>
      <c r="AK372" s="225">
        <f t="shared" si="43"/>
        <v>0</v>
      </c>
      <c r="AL372" s="226">
        <f t="shared" si="44"/>
        <v>0</v>
      </c>
      <c r="AM372" s="227">
        <f t="shared" si="45"/>
        <v>0</v>
      </c>
      <c r="AN372" s="228">
        <f t="shared" si="46"/>
        <v>0</v>
      </c>
      <c r="AO372" s="206"/>
      <c r="AP372" s="207"/>
      <c r="AQ372" s="206"/>
    </row>
    <row r="373" spans="1:43" s="150" customFormat="1" ht="12.75" x14ac:dyDescent="0.2">
      <c r="A373" s="229"/>
      <c r="B373" s="213"/>
      <c r="C373" s="230"/>
      <c r="D373" s="214"/>
      <c r="E373" s="214"/>
      <c r="F373" s="219"/>
      <c r="G373" s="295"/>
      <c r="H373" s="243"/>
      <c r="I373" s="231"/>
      <c r="J373" s="241"/>
      <c r="K373" s="216" t="str">
        <f>IF(X373='2D_LOG'!BD363," ","Errors Not Updated")</f>
        <v xml:space="preserve"> </v>
      </c>
      <c r="L373" s="217"/>
      <c r="M373" s="219"/>
      <c r="N373" s="232"/>
      <c r="O373" s="234"/>
      <c r="P373" s="232"/>
      <c r="Q373" s="234"/>
      <c r="R373" s="235"/>
      <c r="S373" s="236"/>
      <c r="T373" s="219"/>
      <c r="U373" s="244"/>
      <c r="V373" s="168">
        <f t="shared" si="40"/>
        <v>0</v>
      </c>
      <c r="W373" s="169">
        <f t="shared" si="41"/>
        <v>0</v>
      </c>
      <c r="X373" s="221">
        <f>'2D_LOG'!BD363</f>
        <v>0</v>
      </c>
      <c r="Y373" s="237"/>
      <c r="Z373" s="237"/>
      <c r="AA373" s="237"/>
      <c r="AB373" s="238"/>
      <c r="AC373" s="236"/>
      <c r="AD373" s="238"/>
      <c r="AE373" s="236"/>
      <c r="AF373" s="239"/>
      <c r="AG373" s="236"/>
      <c r="AH373" s="237"/>
      <c r="AI373" s="240"/>
      <c r="AJ373" s="224">
        <f t="shared" si="42"/>
        <v>0</v>
      </c>
      <c r="AK373" s="225">
        <f t="shared" si="43"/>
        <v>0</v>
      </c>
      <c r="AL373" s="226">
        <f t="shared" si="44"/>
        <v>0</v>
      </c>
      <c r="AM373" s="227">
        <f t="shared" si="45"/>
        <v>0</v>
      </c>
      <c r="AN373" s="228">
        <f t="shared" si="46"/>
        <v>0</v>
      </c>
      <c r="AO373" s="206"/>
      <c r="AP373" s="207"/>
      <c r="AQ373" s="206"/>
    </row>
    <row r="374" spans="1:43" s="150" customFormat="1" ht="12.75" x14ac:dyDescent="0.2">
      <c r="A374" s="212"/>
      <c r="B374" s="213"/>
      <c r="C374" s="230"/>
      <c r="D374" s="214"/>
      <c r="E374" s="214"/>
      <c r="F374" s="219"/>
      <c r="G374" s="295"/>
      <c r="H374" s="243"/>
      <c r="I374" s="231"/>
      <c r="J374" s="241"/>
      <c r="K374" s="216" t="str">
        <f>IF(X374='2D_LOG'!BD364," ","Errors Not Updated")</f>
        <v xml:space="preserve"> </v>
      </c>
      <c r="L374" s="217"/>
      <c r="M374" s="219"/>
      <c r="N374" s="232"/>
      <c r="O374" s="234"/>
      <c r="P374" s="232"/>
      <c r="Q374" s="234"/>
      <c r="R374" s="235"/>
      <c r="S374" s="236"/>
      <c r="T374" s="219"/>
      <c r="U374" s="244"/>
      <c r="V374" s="168">
        <f t="shared" si="40"/>
        <v>0</v>
      </c>
      <c r="W374" s="169">
        <f t="shared" si="41"/>
        <v>0</v>
      </c>
      <c r="X374" s="221">
        <f>'2D_LOG'!BD364</f>
        <v>0</v>
      </c>
      <c r="Y374" s="237"/>
      <c r="Z374" s="237"/>
      <c r="AA374" s="237"/>
      <c r="AB374" s="238"/>
      <c r="AC374" s="236"/>
      <c r="AD374" s="238"/>
      <c r="AE374" s="236"/>
      <c r="AF374" s="239"/>
      <c r="AG374" s="236"/>
      <c r="AH374" s="237"/>
      <c r="AI374" s="240"/>
      <c r="AJ374" s="224">
        <f t="shared" si="42"/>
        <v>0</v>
      </c>
      <c r="AK374" s="225">
        <f t="shared" si="43"/>
        <v>0</v>
      </c>
      <c r="AL374" s="226">
        <f t="shared" si="44"/>
        <v>0</v>
      </c>
      <c r="AM374" s="227">
        <f t="shared" si="45"/>
        <v>0</v>
      </c>
      <c r="AN374" s="228">
        <f t="shared" si="46"/>
        <v>0</v>
      </c>
      <c r="AO374" s="206"/>
      <c r="AP374" s="207"/>
      <c r="AQ374" s="206"/>
    </row>
    <row r="375" spans="1:43" s="150" customFormat="1" ht="12.75" x14ac:dyDescent="0.2">
      <c r="A375" s="229"/>
      <c r="B375" s="213"/>
      <c r="C375" s="230"/>
      <c r="D375" s="214"/>
      <c r="E375" s="214"/>
      <c r="F375" s="219"/>
      <c r="G375" s="295"/>
      <c r="H375" s="243"/>
      <c r="I375" s="231"/>
      <c r="J375" s="241"/>
      <c r="K375" s="216" t="str">
        <f>IF(X375='2D_LOG'!BD365," ","Errors Not Updated")</f>
        <v xml:space="preserve"> </v>
      </c>
      <c r="L375" s="217"/>
      <c r="M375" s="219"/>
      <c r="N375" s="232"/>
      <c r="O375" s="234"/>
      <c r="P375" s="232"/>
      <c r="Q375" s="234"/>
      <c r="R375" s="235"/>
      <c r="S375" s="236"/>
      <c r="T375" s="219"/>
      <c r="U375" s="244"/>
      <c r="V375" s="168">
        <f t="shared" si="40"/>
        <v>0</v>
      </c>
      <c r="W375" s="169">
        <f t="shared" si="41"/>
        <v>0</v>
      </c>
      <c r="X375" s="221">
        <f>'2D_LOG'!BD365</f>
        <v>0</v>
      </c>
      <c r="Y375" s="237"/>
      <c r="Z375" s="237"/>
      <c r="AA375" s="237"/>
      <c r="AB375" s="238"/>
      <c r="AC375" s="236"/>
      <c r="AD375" s="238"/>
      <c r="AE375" s="236"/>
      <c r="AF375" s="239"/>
      <c r="AG375" s="236"/>
      <c r="AH375" s="237"/>
      <c r="AI375" s="240"/>
      <c r="AJ375" s="224">
        <f t="shared" si="42"/>
        <v>0</v>
      </c>
      <c r="AK375" s="225">
        <f t="shared" si="43"/>
        <v>0</v>
      </c>
      <c r="AL375" s="226">
        <f t="shared" si="44"/>
        <v>0</v>
      </c>
      <c r="AM375" s="227">
        <f t="shared" si="45"/>
        <v>0</v>
      </c>
      <c r="AN375" s="228">
        <f t="shared" si="46"/>
        <v>0</v>
      </c>
      <c r="AO375" s="206"/>
      <c r="AP375" s="207"/>
      <c r="AQ375" s="206"/>
    </row>
    <row r="376" spans="1:43" s="150" customFormat="1" ht="12.75" x14ac:dyDescent="0.2">
      <c r="A376" s="212"/>
      <c r="B376" s="213"/>
      <c r="C376" s="230"/>
      <c r="D376" s="214"/>
      <c r="E376" s="214"/>
      <c r="F376" s="219"/>
      <c r="G376" s="295"/>
      <c r="H376" s="243"/>
      <c r="I376" s="231"/>
      <c r="J376" s="241"/>
      <c r="K376" s="216" t="str">
        <f>IF(X376='2D_LOG'!BD366," ","Errors Not Updated")</f>
        <v xml:space="preserve"> </v>
      </c>
      <c r="L376" s="217"/>
      <c r="M376" s="219"/>
      <c r="N376" s="232"/>
      <c r="O376" s="234"/>
      <c r="P376" s="232"/>
      <c r="Q376" s="234"/>
      <c r="R376" s="235"/>
      <c r="S376" s="236"/>
      <c r="T376" s="219"/>
      <c r="U376" s="244"/>
      <c r="V376" s="168">
        <f t="shared" si="40"/>
        <v>0</v>
      </c>
      <c r="W376" s="169">
        <f t="shared" si="41"/>
        <v>0</v>
      </c>
      <c r="X376" s="221">
        <f>'2D_LOG'!BD366</f>
        <v>0</v>
      </c>
      <c r="Y376" s="237"/>
      <c r="Z376" s="237"/>
      <c r="AA376" s="237"/>
      <c r="AB376" s="238"/>
      <c r="AC376" s="236"/>
      <c r="AD376" s="238"/>
      <c r="AE376" s="236"/>
      <c r="AF376" s="239"/>
      <c r="AG376" s="236"/>
      <c r="AH376" s="237"/>
      <c r="AI376" s="240"/>
      <c r="AJ376" s="224">
        <f t="shared" si="42"/>
        <v>0</v>
      </c>
      <c r="AK376" s="225">
        <f t="shared" si="43"/>
        <v>0</v>
      </c>
      <c r="AL376" s="226">
        <f t="shared" si="44"/>
        <v>0</v>
      </c>
      <c r="AM376" s="227">
        <f t="shared" si="45"/>
        <v>0</v>
      </c>
      <c r="AN376" s="228">
        <f t="shared" si="46"/>
        <v>0</v>
      </c>
      <c r="AO376" s="206"/>
      <c r="AP376" s="207"/>
      <c r="AQ376" s="206"/>
    </row>
    <row r="377" spans="1:43" s="150" customFormat="1" ht="12.75" x14ac:dyDescent="0.2">
      <c r="A377" s="229"/>
      <c r="B377" s="213"/>
      <c r="C377" s="230"/>
      <c r="D377" s="214"/>
      <c r="E377" s="214"/>
      <c r="F377" s="219"/>
      <c r="G377" s="295"/>
      <c r="H377" s="243"/>
      <c r="I377" s="231"/>
      <c r="J377" s="241"/>
      <c r="K377" s="216" t="str">
        <f>IF(X377='2D_LOG'!BD367," ","Errors Not Updated")</f>
        <v xml:space="preserve"> </v>
      </c>
      <c r="L377" s="217"/>
      <c r="M377" s="219"/>
      <c r="N377" s="232"/>
      <c r="O377" s="234"/>
      <c r="P377" s="232"/>
      <c r="Q377" s="234"/>
      <c r="R377" s="235"/>
      <c r="S377" s="236"/>
      <c r="T377" s="219"/>
      <c r="U377" s="244"/>
      <c r="V377" s="168">
        <f t="shared" si="40"/>
        <v>0</v>
      </c>
      <c r="W377" s="169">
        <f t="shared" si="41"/>
        <v>0</v>
      </c>
      <c r="X377" s="221">
        <f>'2D_LOG'!BD367</f>
        <v>0</v>
      </c>
      <c r="Y377" s="237"/>
      <c r="Z377" s="237"/>
      <c r="AA377" s="237"/>
      <c r="AB377" s="238"/>
      <c r="AC377" s="236"/>
      <c r="AD377" s="238"/>
      <c r="AE377" s="236"/>
      <c r="AF377" s="239"/>
      <c r="AG377" s="236"/>
      <c r="AH377" s="237"/>
      <c r="AI377" s="240"/>
      <c r="AJ377" s="224">
        <f t="shared" si="42"/>
        <v>0</v>
      </c>
      <c r="AK377" s="225">
        <f t="shared" si="43"/>
        <v>0</v>
      </c>
      <c r="AL377" s="226">
        <f t="shared" si="44"/>
        <v>0</v>
      </c>
      <c r="AM377" s="227">
        <f t="shared" si="45"/>
        <v>0</v>
      </c>
      <c r="AN377" s="228">
        <f t="shared" si="46"/>
        <v>0</v>
      </c>
      <c r="AO377" s="206"/>
      <c r="AP377" s="207"/>
      <c r="AQ377" s="206"/>
    </row>
    <row r="378" spans="1:43" s="150" customFormat="1" ht="12.75" x14ac:dyDescent="0.2">
      <c r="A378" s="212"/>
      <c r="B378" s="213"/>
      <c r="C378" s="230"/>
      <c r="D378" s="214"/>
      <c r="E378" s="214"/>
      <c r="F378" s="219"/>
      <c r="G378" s="295"/>
      <c r="H378" s="243"/>
      <c r="I378" s="231"/>
      <c r="J378" s="241"/>
      <c r="K378" s="216" t="str">
        <f>IF(X378='2D_LOG'!BD368," ","Errors Not Updated")</f>
        <v xml:space="preserve"> </v>
      </c>
      <c r="L378" s="217"/>
      <c r="M378" s="219"/>
      <c r="N378" s="232"/>
      <c r="O378" s="234"/>
      <c r="P378" s="232"/>
      <c r="Q378" s="234"/>
      <c r="R378" s="235"/>
      <c r="S378" s="236"/>
      <c r="T378" s="219"/>
      <c r="U378" s="244"/>
      <c r="V378" s="168">
        <f t="shared" si="40"/>
        <v>0</v>
      </c>
      <c r="W378" s="169">
        <f t="shared" si="41"/>
        <v>0</v>
      </c>
      <c r="X378" s="221">
        <f>'2D_LOG'!BD368</f>
        <v>0</v>
      </c>
      <c r="Y378" s="237"/>
      <c r="Z378" s="237"/>
      <c r="AA378" s="237"/>
      <c r="AB378" s="238"/>
      <c r="AC378" s="236"/>
      <c r="AD378" s="238"/>
      <c r="AE378" s="236"/>
      <c r="AF378" s="239"/>
      <c r="AG378" s="236"/>
      <c r="AH378" s="237"/>
      <c r="AI378" s="240"/>
      <c r="AJ378" s="224">
        <f t="shared" si="42"/>
        <v>0</v>
      </c>
      <c r="AK378" s="225">
        <f t="shared" si="43"/>
        <v>0</v>
      </c>
      <c r="AL378" s="226">
        <f t="shared" si="44"/>
        <v>0</v>
      </c>
      <c r="AM378" s="227">
        <f t="shared" si="45"/>
        <v>0</v>
      </c>
      <c r="AN378" s="228">
        <f t="shared" si="46"/>
        <v>0</v>
      </c>
      <c r="AO378" s="206"/>
      <c r="AP378" s="207"/>
      <c r="AQ378" s="206"/>
    </row>
    <row r="379" spans="1:43" s="150" customFormat="1" ht="12.75" x14ac:dyDescent="0.2">
      <c r="A379" s="229"/>
      <c r="B379" s="213"/>
      <c r="C379" s="230"/>
      <c r="D379" s="214"/>
      <c r="E379" s="214"/>
      <c r="F379" s="219"/>
      <c r="G379" s="295"/>
      <c r="H379" s="243"/>
      <c r="I379" s="231"/>
      <c r="J379" s="241"/>
      <c r="K379" s="216" t="str">
        <f>IF(X379='2D_LOG'!BD369," ","Errors Not Updated")</f>
        <v xml:space="preserve"> </v>
      </c>
      <c r="L379" s="217"/>
      <c r="M379" s="219"/>
      <c r="N379" s="232"/>
      <c r="O379" s="234"/>
      <c r="P379" s="232"/>
      <c r="Q379" s="234"/>
      <c r="R379" s="235"/>
      <c r="S379" s="236"/>
      <c r="T379" s="219"/>
      <c r="U379" s="244"/>
      <c r="V379" s="168">
        <f t="shared" si="40"/>
        <v>0</v>
      </c>
      <c r="W379" s="169">
        <f t="shared" si="41"/>
        <v>0</v>
      </c>
      <c r="X379" s="221">
        <f>'2D_LOG'!BD369</f>
        <v>0</v>
      </c>
      <c r="Y379" s="237"/>
      <c r="Z379" s="237"/>
      <c r="AA379" s="237"/>
      <c r="AB379" s="238"/>
      <c r="AC379" s="236"/>
      <c r="AD379" s="238"/>
      <c r="AE379" s="236"/>
      <c r="AF379" s="239"/>
      <c r="AG379" s="236"/>
      <c r="AH379" s="237"/>
      <c r="AI379" s="240"/>
      <c r="AJ379" s="224">
        <f t="shared" si="42"/>
        <v>0</v>
      </c>
      <c r="AK379" s="225">
        <f t="shared" si="43"/>
        <v>0</v>
      </c>
      <c r="AL379" s="226">
        <f t="shared" si="44"/>
        <v>0</v>
      </c>
      <c r="AM379" s="227">
        <f t="shared" si="45"/>
        <v>0</v>
      </c>
      <c r="AN379" s="228">
        <f t="shared" si="46"/>
        <v>0</v>
      </c>
      <c r="AO379" s="206"/>
      <c r="AP379" s="207"/>
      <c r="AQ379" s="206"/>
    </row>
    <row r="380" spans="1:43" s="150" customFormat="1" ht="12.75" x14ac:dyDescent="0.2">
      <c r="A380" s="212"/>
      <c r="B380" s="213"/>
      <c r="C380" s="230"/>
      <c r="D380" s="214"/>
      <c r="E380" s="214"/>
      <c r="F380" s="219"/>
      <c r="G380" s="295"/>
      <c r="H380" s="243"/>
      <c r="I380" s="231"/>
      <c r="J380" s="241"/>
      <c r="K380" s="216" t="str">
        <f>IF(X380='2D_LOG'!BD370," ","Errors Not Updated")</f>
        <v xml:space="preserve"> </v>
      </c>
      <c r="L380" s="217"/>
      <c r="M380" s="219"/>
      <c r="N380" s="232"/>
      <c r="O380" s="234"/>
      <c r="P380" s="232"/>
      <c r="Q380" s="234"/>
      <c r="R380" s="235"/>
      <c r="S380" s="236"/>
      <c r="T380" s="219"/>
      <c r="U380" s="244"/>
      <c r="V380" s="168">
        <f t="shared" si="40"/>
        <v>0</v>
      </c>
      <c r="W380" s="169">
        <f t="shared" si="41"/>
        <v>0</v>
      </c>
      <c r="X380" s="221">
        <f>'2D_LOG'!BD370</f>
        <v>0</v>
      </c>
      <c r="Y380" s="237"/>
      <c r="Z380" s="237"/>
      <c r="AA380" s="237"/>
      <c r="AB380" s="238"/>
      <c r="AC380" s="236"/>
      <c r="AD380" s="238"/>
      <c r="AE380" s="236"/>
      <c r="AF380" s="239"/>
      <c r="AG380" s="236"/>
      <c r="AH380" s="237"/>
      <c r="AI380" s="240"/>
      <c r="AJ380" s="224">
        <f t="shared" si="42"/>
        <v>0</v>
      </c>
      <c r="AK380" s="225">
        <f t="shared" si="43"/>
        <v>0</v>
      </c>
      <c r="AL380" s="226">
        <f t="shared" si="44"/>
        <v>0</v>
      </c>
      <c r="AM380" s="227">
        <f t="shared" si="45"/>
        <v>0</v>
      </c>
      <c r="AN380" s="228">
        <f t="shared" si="46"/>
        <v>0</v>
      </c>
      <c r="AO380" s="206"/>
      <c r="AP380" s="207"/>
      <c r="AQ380" s="206"/>
    </row>
    <row r="381" spans="1:43" s="150" customFormat="1" ht="12.75" x14ac:dyDescent="0.2">
      <c r="A381" s="229"/>
      <c r="B381" s="213"/>
      <c r="C381" s="230"/>
      <c r="D381" s="214"/>
      <c r="E381" s="214"/>
      <c r="F381" s="219"/>
      <c r="G381" s="295"/>
      <c r="H381" s="243"/>
      <c r="I381" s="231"/>
      <c r="J381" s="241"/>
      <c r="K381" s="216" t="str">
        <f>IF(X381='2D_LOG'!BD371," ","Errors Not Updated")</f>
        <v xml:space="preserve"> </v>
      </c>
      <c r="L381" s="217"/>
      <c r="M381" s="219"/>
      <c r="N381" s="232"/>
      <c r="O381" s="234"/>
      <c r="P381" s="232"/>
      <c r="Q381" s="234"/>
      <c r="R381" s="235"/>
      <c r="S381" s="236"/>
      <c r="T381" s="219"/>
      <c r="U381" s="244"/>
      <c r="V381" s="168">
        <f t="shared" si="40"/>
        <v>0</v>
      </c>
      <c r="W381" s="169">
        <f t="shared" si="41"/>
        <v>0</v>
      </c>
      <c r="X381" s="221">
        <f>'2D_LOG'!BD371</f>
        <v>0</v>
      </c>
      <c r="Y381" s="237"/>
      <c r="Z381" s="237"/>
      <c r="AA381" s="237"/>
      <c r="AB381" s="238"/>
      <c r="AC381" s="236"/>
      <c r="AD381" s="238"/>
      <c r="AE381" s="236"/>
      <c r="AF381" s="239"/>
      <c r="AG381" s="236"/>
      <c r="AH381" s="237"/>
      <c r="AI381" s="240"/>
      <c r="AJ381" s="224">
        <f t="shared" si="42"/>
        <v>0</v>
      </c>
      <c r="AK381" s="225">
        <f t="shared" si="43"/>
        <v>0</v>
      </c>
      <c r="AL381" s="226">
        <f t="shared" si="44"/>
        <v>0</v>
      </c>
      <c r="AM381" s="227">
        <f t="shared" si="45"/>
        <v>0</v>
      </c>
      <c r="AN381" s="228">
        <f t="shared" si="46"/>
        <v>0</v>
      </c>
      <c r="AO381" s="206"/>
      <c r="AP381" s="207"/>
      <c r="AQ381" s="206"/>
    </row>
    <row r="382" spans="1:43" s="150" customFormat="1" ht="12.75" x14ac:dyDescent="0.2">
      <c r="A382" s="212"/>
      <c r="B382" s="213"/>
      <c r="C382" s="230"/>
      <c r="D382" s="214"/>
      <c r="E382" s="214"/>
      <c r="F382" s="219"/>
      <c r="G382" s="295"/>
      <c r="H382" s="243"/>
      <c r="I382" s="231"/>
      <c r="J382" s="241"/>
      <c r="K382" s="216" t="str">
        <f>IF(X382='2D_LOG'!BD372," ","Errors Not Updated")</f>
        <v xml:space="preserve"> </v>
      </c>
      <c r="L382" s="217"/>
      <c r="M382" s="219"/>
      <c r="N382" s="232"/>
      <c r="O382" s="234"/>
      <c r="P382" s="232"/>
      <c r="Q382" s="234"/>
      <c r="R382" s="235"/>
      <c r="S382" s="236"/>
      <c r="T382" s="219"/>
      <c r="U382" s="244"/>
      <c r="V382" s="168">
        <f t="shared" si="40"/>
        <v>0</v>
      </c>
      <c r="W382" s="169">
        <f t="shared" si="41"/>
        <v>0</v>
      </c>
      <c r="X382" s="221">
        <f>'2D_LOG'!BD372</f>
        <v>0</v>
      </c>
      <c r="Y382" s="237"/>
      <c r="Z382" s="237"/>
      <c r="AA382" s="237"/>
      <c r="AB382" s="238"/>
      <c r="AC382" s="236"/>
      <c r="AD382" s="238"/>
      <c r="AE382" s="236"/>
      <c r="AF382" s="239"/>
      <c r="AG382" s="236"/>
      <c r="AH382" s="237"/>
      <c r="AI382" s="240"/>
      <c r="AJ382" s="224">
        <f t="shared" si="42"/>
        <v>0</v>
      </c>
      <c r="AK382" s="225">
        <f t="shared" si="43"/>
        <v>0</v>
      </c>
      <c r="AL382" s="226">
        <f t="shared" si="44"/>
        <v>0</v>
      </c>
      <c r="AM382" s="227">
        <f t="shared" si="45"/>
        <v>0</v>
      </c>
      <c r="AN382" s="228">
        <f t="shared" si="46"/>
        <v>0</v>
      </c>
      <c r="AO382" s="206"/>
      <c r="AP382" s="207"/>
      <c r="AQ382" s="206"/>
    </row>
    <row r="383" spans="1:43" s="150" customFormat="1" ht="12.75" x14ac:dyDescent="0.2">
      <c r="A383" s="229"/>
      <c r="B383" s="213"/>
      <c r="C383" s="230"/>
      <c r="D383" s="214"/>
      <c r="E383" s="214"/>
      <c r="F383" s="219"/>
      <c r="G383" s="295"/>
      <c r="H383" s="243"/>
      <c r="I383" s="231"/>
      <c r="J383" s="241"/>
      <c r="K383" s="216" t="str">
        <f>IF(X383='2D_LOG'!BD373," ","Errors Not Updated")</f>
        <v xml:space="preserve"> </v>
      </c>
      <c r="L383" s="217"/>
      <c r="M383" s="219"/>
      <c r="N383" s="232"/>
      <c r="O383" s="234"/>
      <c r="P383" s="232"/>
      <c r="Q383" s="234"/>
      <c r="R383" s="235"/>
      <c r="S383" s="236"/>
      <c r="T383" s="219"/>
      <c r="U383" s="244"/>
      <c r="V383" s="168">
        <f t="shared" si="40"/>
        <v>0</v>
      </c>
      <c r="W383" s="169">
        <f t="shared" si="41"/>
        <v>0</v>
      </c>
      <c r="X383" s="221">
        <f>'2D_LOG'!BD373</f>
        <v>0</v>
      </c>
      <c r="Y383" s="237"/>
      <c r="Z383" s="237"/>
      <c r="AA383" s="237"/>
      <c r="AB383" s="238"/>
      <c r="AC383" s="236"/>
      <c r="AD383" s="238"/>
      <c r="AE383" s="236"/>
      <c r="AF383" s="239"/>
      <c r="AG383" s="236"/>
      <c r="AH383" s="237"/>
      <c r="AI383" s="240"/>
      <c r="AJ383" s="224">
        <f t="shared" si="42"/>
        <v>0</v>
      </c>
      <c r="AK383" s="225">
        <f t="shared" si="43"/>
        <v>0</v>
      </c>
      <c r="AL383" s="226">
        <f t="shared" si="44"/>
        <v>0</v>
      </c>
      <c r="AM383" s="227">
        <f t="shared" si="45"/>
        <v>0</v>
      </c>
      <c r="AN383" s="228">
        <f t="shared" si="46"/>
        <v>0</v>
      </c>
      <c r="AO383" s="206"/>
      <c r="AP383" s="207"/>
      <c r="AQ383" s="206"/>
    </row>
    <row r="384" spans="1:43" s="150" customFormat="1" ht="12.75" x14ac:dyDescent="0.2">
      <c r="A384" s="212"/>
      <c r="B384" s="213"/>
      <c r="C384" s="230"/>
      <c r="D384" s="214"/>
      <c r="E384" s="214"/>
      <c r="F384" s="219"/>
      <c r="G384" s="295"/>
      <c r="H384" s="243"/>
      <c r="I384" s="231"/>
      <c r="J384" s="241"/>
      <c r="K384" s="216" t="str">
        <f>IF(X384='2D_LOG'!BD374," ","Errors Not Updated")</f>
        <v xml:space="preserve"> </v>
      </c>
      <c r="L384" s="217"/>
      <c r="M384" s="219"/>
      <c r="N384" s="232"/>
      <c r="O384" s="234"/>
      <c r="P384" s="232"/>
      <c r="Q384" s="234"/>
      <c r="R384" s="235"/>
      <c r="S384" s="236"/>
      <c r="T384" s="219"/>
      <c r="U384" s="244"/>
      <c r="V384" s="168">
        <f t="shared" si="40"/>
        <v>0</v>
      </c>
      <c r="W384" s="169">
        <f t="shared" si="41"/>
        <v>0</v>
      </c>
      <c r="X384" s="221">
        <f>'2D_LOG'!BD374</f>
        <v>0</v>
      </c>
      <c r="Y384" s="237"/>
      <c r="Z384" s="237"/>
      <c r="AA384" s="237"/>
      <c r="AB384" s="238"/>
      <c r="AC384" s="236"/>
      <c r="AD384" s="238"/>
      <c r="AE384" s="236"/>
      <c r="AF384" s="239"/>
      <c r="AG384" s="236"/>
      <c r="AH384" s="237"/>
      <c r="AI384" s="240"/>
      <c r="AJ384" s="224">
        <f t="shared" si="42"/>
        <v>0</v>
      </c>
      <c r="AK384" s="225">
        <f t="shared" si="43"/>
        <v>0</v>
      </c>
      <c r="AL384" s="226">
        <f t="shared" si="44"/>
        <v>0</v>
      </c>
      <c r="AM384" s="227">
        <f t="shared" si="45"/>
        <v>0</v>
      </c>
      <c r="AN384" s="228">
        <f t="shared" si="46"/>
        <v>0</v>
      </c>
      <c r="AO384" s="206"/>
      <c r="AP384" s="207"/>
      <c r="AQ384" s="206"/>
    </row>
    <row r="385" spans="1:43" s="150" customFormat="1" ht="12.75" x14ac:dyDescent="0.2">
      <c r="A385" s="229"/>
      <c r="B385" s="213"/>
      <c r="C385" s="230"/>
      <c r="D385" s="214"/>
      <c r="E385" s="214"/>
      <c r="F385" s="219"/>
      <c r="G385" s="295"/>
      <c r="H385" s="243"/>
      <c r="I385" s="231"/>
      <c r="J385" s="241"/>
      <c r="K385" s="216" t="str">
        <f>IF(X385='2D_LOG'!BD375," ","Errors Not Updated")</f>
        <v xml:space="preserve"> </v>
      </c>
      <c r="L385" s="217"/>
      <c r="M385" s="219"/>
      <c r="N385" s="232"/>
      <c r="O385" s="234"/>
      <c r="P385" s="232"/>
      <c r="Q385" s="234"/>
      <c r="R385" s="235"/>
      <c r="S385" s="236"/>
      <c r="T385" s="219"/>
      <c r="U385" s="244"/>
      <c r="V385" s="168">
        <f t="shared" si="40"/>
        <v>0</v>
      </c>
      <c r="W385" s="169">
        <f t="shared" si="41"/>
        <v>0</v>
      </c>
      <c r="X385" s="221">
        <f>'2D_LOG'!BD375</f>
        <v>0</v>
      </c>
      <c r="Y385" s="237"/>
      <c r="Z385" s="237"/>
      <c r="AA385" s="237"/>
      <c r="AB385" s="238"/>
      <c r="AC385" s="236"/>
      <c r="AD385" s="238"/>
      <c r="AE385" s="236"/>
      <c r="AF385" s="239"/>
      <c r="AG385" s="236"/>
      <c r="AH385" s="237"/>
      <c r="AI385" s="240"/>
      <c r="AJ385" s="224">
        <f t="shared" si="42"/>
        <v>0</v>
      </c>
      <c r="AK385" s="225">
        <f t="shared" si="43"/>
        <v>0</v>
      </c>
      <c r="AL385" s="226">
        <f t="shared" si="44"/>
        <v>0</v>
      </c>
      <c r="AM385" s="227">
        <f t="shared" si="45"/>
        <v>0</v>
      </c>
      <c r="AN385" s="228">
        <f t="shared" si="46"/>
        <v>0</v>
      </c>
      <c r="AO385" s="206"/>
      <c r="AP385" s="207"/>
      <c r="AQ385" s="206"/>
    </row>
    <row r="386" spans="1:43" s="150" customFormat="1" ht="12.75" x14ac:dyDescent="0.2">
      <c r="A386" s="212"/>
      <c r="B386" s="213"/>
      <c r="C386" s="230"/>
      <c r="D386" s="214"/>
      <c r="E386" s="214"/>
      <c r="F386" s="219"/>
      <c r="G386" s="295"/>
      <c r="H386" s="243"/>
      <c r="I386" s="231"/>
      <c r="J386" s="241"/>
      <c r="K386" s="216" t="str">
        <f>IF(X386='2D_LOG'!BD376," ","Errors Not Updated")</f>
        <v xml:space="preserve"> </v>
      </c>
      <c r="L386" s="217"/>
      <c r="M386" s="219"/>
      <c r="N386" s="232"/>
      <c r="O386" s="234"/>
      <c r="P386" s="232"/>
      <c r="Q386" s="234"/>
      <c r="R386" s="235"/>
      <c r="S386" s="236"/>
      <c r="T386" s="219"/>
      <c r="U386" s="244"/>
      <c r="V386" s="168">
        <f t="shared" si="40"/>
        <v>0</v>
      </c>
      <c r="W386" s="169">
        <f t="shared" si="41"/>
        <v>0</v>
      </c>
      <c r="X386" s="221">
        <f>'2D_LOG'!BD376</f>
        <v>0</v>
      </c>
      <c r="Y386" s="237"/>
      <c r="Z386" s="237"/>
      <c r="AA386" s="237"/>
      <c r="AB386" s="238"/>
      <c r="AC386" s="236"/>
      <c r="AD386" s="238"/>
      <c r="AE386" s="236"/>
      <c r="AF386" s="239"/>
      <c r="AG386" s="236"/>
      <c r="AH386" s="237"/>
      <c r="AI386" s="240"/>
      <c r="AJ386" s="224">
        <f t="shared" si="42"/>
        <v>0</v>
      </c>
      <c r="AK386" s="225">
        <f t="shared" si="43"/>
        <v>0</v>
      </c>
      <c r="AL386" s="226">
        <f t="shared" si="44"/>
        <v>0</v>
      </c>
      <c r="AM386" s="227">
        <f t="shared" si="45"/>
        <v>0</v>
      </c>
      <c r="AN386" s="228">
        <f t="shared" si="46"/>
        <v>0</v>
      </c>
      <c r="AO386" s="206"/>
      <c r="AP386" s="207"/>
      <c r="AQ386" s="206"/>
    </row>
    <row r="387" spans="1:43" s="150" customFormat="1" ht="12.75" x14ac:dyDescent="0.2">
      <c r="A387" s="229"/>
      <c r="B387" s="213"/>
      <c r="C387" s="230"/>
      <c r="D387" s="214"/>
      <c r="E387" s="214"/>
      <c r="F387" s="219"/>
      <c r="G387" s="295"/>
      <c r="H387" s="243"/>
      <c r="I387" s="231"/>
      <c r="J387" s="241"/>
      <c r="K387" s="216" t="str">
        <f>IF(X387='2D_LOG'!BD377," ","Errors Not Updated")</f>
        <v xml:space="preserve"> </v>
      </c>
      <c r="L387" s="217"/>
      <c r="M387" s="219"/>
      <c r="N387" s="232"/>
      <c r="O387" s="234"/>
      <c r="P387" s="232"/>
      <c r="Q387" s="234"/>
      <c r="R387" s="235"/>
      <c r="S387" s="236"/>
      <c r="T387" s="219"/>
      <c r="U387" s="244"/>
      <c r="V387" s="168">
        <f t="shared" si="40"/>
        <v>0</v>
      </c>
      <c r="W387" s="169">
        <f t="shared" si="41"/>
        <v>0</v>
      </c>
      <c r="X387" s="221">
        <f>'2D_LOG'!BD377</f>
        <v>0</v>
      </c>
      <c r="Y387" s="237"/>
      <c r="Z387" s="237"/>
      <c r="AA387" s="237"/>
      <c r="AB387" s="238"/>
      <c r="AC387" s="236"/>
      <c r="AD387" s="238"/>
      <c r="AE387" s="236"/>
      <c r="AF387" s="239"/>
      <c r="AG387" s="236"/>
      <c r="AH387" s="237"/>
      <c r="AI387" s="240"/>
      <c r="AJ387" s="224">
        <f t="shared" si="42"/>
        <v>0</v>
      </c>
      <c r="AK387" s="225">
        <f t="shared" si="43"/>
        <v>0</v>
      </c>
      <c r="AL387" s="226">
        <f t="shared" si="44"/>
        <v>0</v>
      </c>
      <c r="AM387" s="227">
        <f t="shared" si="45"/>
        <v>0</v>
      </c>
      <c r="AN387" s="228">
        <f t="shared" si="46"/>
        <v>0</v>
      </c>
      <c r="AO387" s="206"/>
      <c r="AP387" s="207"/>
      <c r="AQ387" s="206"/>
    </row>
    <row r="388" spans="1:43" s="150" customFormat="1" ht="12.75" x14ac:dyDescent="0.2">
      <c r="A388" s="212"/>
      <c r="B388" s="213"/>
      <c r="C388" s="230"/>
      <c r="D388" s="214"/>
      <c r="E388" s="214"/>
      <c r="F388" s="219"/>
      <c r="G388" s="295"/>
      <c r="H388" s="243"/>
      <c r="I388" s="231"/>
      <c r="J388" s="241"/>
      <c r="K388" s="216" t="str">
        <f>IF(X388='2D_LOG'!BD378," ","Errors Not Updated")</f>
        <v xml:space="preserve"> </v>
      </c>
      <c r="L388" s="217"/>
      <c r="M388" s="219"/>
      <c r="N388" s="232"/>
      <c r="O388" s="234"/>
      <c r="P388" s="232"/>
      <c r="Q388" s="234"/>
      <c r="R388" s="235"/>
      <c r="S388" s="236"/>
      <c r="T388" s="219"/>
      <c r="U388" s="244"/>
      <c r="V388" s="168">
        <f t="shared" si="40"/>
        <v>0</v>
      </c>
      <c r="W388" s="169">
        <f t="shared" si="41"/>
        <v>0</v>
      </c>
      <c r="X388" s="221">
        <f>'2D_LOG'!BD378</f>
        <v>0</v>
      </c>
      <c r="Y388" s="237"/>
      <c r="Z388" s="237"/>
      <c r="AA388" s="237"/>
      <c r="AB388" s="238"/>
      <c r="AC388" s="236"/>
      <c r="AD388" s="238"/>
      <c r="AE388" s="236"/>
      <c r="AF388" s="239"/>
      <c r="AG388" s="236"/>
      <c r="AH388" s="237"/>
      <c r="AI388" s="240"/>
      <c r="AJ388" s="224">
        <f t="shared" si="42"/>
        <v>0</v>
      </c>
      <c r="AK388" s="225">
        <f t="shared" si="43"/>
        <v>0</v>
      </c>
      <c r="AL388" s="226">
        <f t="shared" si="44"/>
        <v>0</v>
      </c>
      <c r="AM388" s="227">
        <f t="shared" si="45"/>
        <v>0</v>
      </c>
      <c r="AN388" s="228">
        <f t="shared" si="46"/>
        <v>0</v>
      </c>
      <c r="AO388" s="206"/>
      <c r="AP388" s="207"/>
      <c r="AQ388" s="206"/>
    </row>
    <row r="389" spans="1:43" s="150" customFormat="1" ht="12.75" x14ac:dyDescent="0.2">
      <c r="A389" s="229"/>
      <c r="B389" s="213"/>
      <c r="C389" s="230"/>
      <c r="D389" s="214"/>
      <c r="E389" s="214"/>
      <c r="F389" s="219"/>
      <c r="G389" s="295"/>
      <c r="H389" s="243"/>
      <c r="I389" s="231"/>
      <c r="J389" s="241"/>
      <c r="K389" s="216" t="str">
        <f>IF(X389='2D_LOG'!BD379," ","Errors Not Updated")</f>
        <v xml:space="preserve"> </v>
      </c>
      <c r="L389" s="217"/>
      <c r="M389" s="219"/>
      <c r="N389" s="232"/>
      <c r="O389" s="234"/>
      <c r="P389" s="232"/>
      <c r="Q389" s="234"/>
      <c r="R389" s="235"/>
      <c r="S389" s="236"/>
      <c r="T389" s="219"/>
      <c r="U389" s="244"/>
      <c r="V389" s="168">
        <f t="shared" si="40"/>
        <v>0</v>
      </c>
      <c r="W389" s="169">
        <f t="shared" si="41"/>
        <v>0</v>
      </c>
      <c r="X389" s="221">
        <f>'2D_LOG'!BD379</f>
        <v>0</v>
      </c>
      <c r="Y389" s="237"/>
      <c r="Z389" s="237"/>
      <c r="AA389" s="237"/>
      <c r="AB389" s="238"/>
      <c r="AC389" s="236"/>
      <c r="AD389" s="238"/>
      <c r="AE389" s="236"/>
      <c r="AF389" s="239"/>
      <c r="AG389" s="236"/>
      <c r="AH389" s="237"/>
      <c r="AI389" s="240"/>
      <c r="AJ389" s="224">
        <f t="shared" si="42"/>
        <v>0</v>
      </c>
      <c r="AK389" s="225">
        <f t="shared" si="43"/>
        <v>0</v>
      </c>
      <c r="AL389" s="226">
        <f t="shared" si="44"/>
        <v>0</v>
      </c>
      <c r="AM389" s="227">
        <f t="shared" si="45"/>
        <v>0</v>
      </c>
      <c r="AN389" s="228">
        <f t="shared" si="46"/>
        <v>0</v>
      </c>
      <c r="AO389" s="206"/>
      <c r="AP389" s="207"/>
      <c r="AQ389" s="206"/>
    </row>
    <row r="390" spans="1:43" s="150" customFormat="1" ht="12.75" x14ac:dyDescent="0.2">
      <c r="A390" s="212"/>
      <c r="B390" s="213"/>
      <c r="C390" s="230"/>
      <c r="D390" s="214"/>
      <c r="E390" s="214"/>
      <c r="F390" s="219"/>
      <c r="G390" s="295"/>
      <c r="H390" s="243"/>
      <c r="I390" s="231"/>
      <c r="J390" s="241"/>
      <c r="K390" s="216" t="str">
        <f>IF(X390='2D_LOG'!BD380," ","Errors Not Updated")</f>
        <v xml:space="preserve"> </v>
      </c>
      <c r="L390" s="217"/>
      <c r="M390" s="219"/>
      <c r="N390" s="232"/>
      <c r="O390" s="234"/>
      <c r="P390" s="232"/>
      <c r="Q390" s="234"/>
      <c r="R390" s="235"/>
      <c r="S390" s="236"/>
      <c r="T390" s="219"/>
      <c r="U390" s="244"/>
      <c r="V390" s="168">
        <f t="shared" si="40"/>
        <v>0</v>
      </c>
      <c r="W390" s="169">
        <f t="shared" si="41"/>
        <v>0</v>
      </c>
      <c r="X390" s="221">
        <f>'2D_LOG'!BD380</f>
        <v>0</v>
      </c>
      <c r="Y390" s="237"/>
      <c r="Z390" s="237"/>
      <c r="AA390" s="237"/>
      <c r="AB390" s="238"/>
      <c r="AC390" s="236"/>
      <c r="AD390" s="238"/>
      <c r="AE390" s="236"/>
      <c r="AF390" s="239"/>
      <c r="AG390" s="236"/>
      <c r="AH390" s="237"/>
      <c r="AI390" s="240"/>
      <c r="AJ390" s="224">
        <f t="shared" si="42"/>
        <v>0</v>
      </c>
      <c r="AK390" s="225">
        <f t="shared" si="43"/>
        <v>0</v>
      </c>
      <c r="AL390" s="226">
        <f t="shared" si="44"/>
        <v>0</v>
      </c>
      <c r="AM390" s="227">
        <f t="shared" si="45"/>
        <v>0</v>
      </c>
      <c r="AN390" s="228">
        <f t="shared" si="46"/>
        <v>0</v>
      </c>
      <c r="AO390" s="206"/>
      <c r="AP390" s="207"/>
      <c r="AQ390" s="206"/>
    </row>
    <row r="391" spans="1:43" s="150" customFormat="1" ht="12.75" x14ac:dyDescent="0.2">
      <c r="A391" s="229"/>
      <c r="B391" s="213"/>
      <c r="C391" s="230"/>
      <c r="D391" s="214"/>
      <c r="E391" s="214"/>
      <c r="F391" s="219"/>
      <c r="G391" s="295"/>
      <c r="H391" s="243"/>
      <c r="I391" s="231"/>
      <c r="J391" s="241"/>
      <c r="K391" s="216" t="str">
        <f>IF(X391='2D_LOG'!BD381," ","Errors Not Updated")</f>
        <v xml:space="preserve"> </v>
      </c>
      <c r="L391" s="217"/>
      <c r="M391" s="219"/>
      <c r="N391" s="232"/>
      <c r="O391" s="234"/>
      <c r="P391" s="232"/>
      <c r="Q391" s="234"/>
      <c r="R391" s="235"/>
      <c r="S391" s="236"/>
      <c r="T391" s="219"/>
      <c r="U391" s="244"/>
      <c r="V391" s="168">
        <f t="shared" si="40"/>
        <v>0</v>
      </c>
      <c r="W391" s="169">
        <f t="shared" si="41"/>
        <v>0</v>
      </c>
      <c r="X391" s="221">
        <f>'2D_LOG'!BD381</f>
        <v>0</v>
      </c>
      <c r="Y391" s="237"/>
      <c r="Z391" s="237"/>
      <c r="AA391" s="237"/>
      <c r="AB391" s="238"/>
      <c r="AC391" s="236"/>
      <c r="AD391" s="238"/>
      <c r="AE391" s="236"/>
      <c r="AF391" s="239"/>
      <c r="AG391" s="236"/>
      <c r="AH391" s="237"/>
      <c r="AI391" s="240"/>
      <c r="AJ391" s="224">
        <f t="shared" si="42"/>
        <v>0</v>
      </c>
      <c r="AK391" s="225">
        <f t="shared" si="43"/>
        <v>0</v>
      </c>
      <c r="AL391" s="226">
        <f t="shared" si="44"/>
        <v>0</v>
      </c>
      <c r="AM391" s="227">
        <f t="shared" si="45"/>
        <v>0</v>
      </c>
      <c r="AN391" s="228">
        <f t="shared" si="46"/>
        <v>0</v>
      </c>
      <c r="AO391" s="206"/>
      <c r="AP391" s="207"/>
      <c r="AQ391" s="206"/>
    </row>
    <row r="392" spans="1:43" s="150" customFormat="1" ht="12.75" x14ac:dyDescent="0.2">
      <c r="A392" s="212"/>
      <c r="B392" s="213"/>
      <c r="C392" s="230"/>
      <c r="D392" s="214"/>
      <c r="E392" s="214"/>
      <c r="F392" s="219"/>
      <c r="G392" s="295"/>
      <c r="H392" s="243"/>
      <c r="I392" s="231"/>
      <c r="J392" s="241"/>
      <c r="K392" s="216" t="str">
        <f>IF(X392='2D_LOG'!BD382," ","Errors Not Updated")</f>
        <v xml:space="preserve"> </v>
      </c>
      <c r="L392" s="217"/>
      <c r="M392" s="219"/>
      <c r="N392" s="232"/>
      <c r="O392" s="234"/>
      <c r="P392" s="232"/>
      <c r="Q392" s="234"/>
      <c r="R392" s="235"/>
      <c r="S392" s="236"/>
      <c r="T392" s="219"/>
      <c r="U392" s="244"/>
      <c r="V392" s="168">
        <f t="shared" si="40"/>
        <v>0</v>
      </c>
      <c r="W392" s="169">
        <f t="shared" si="41"/>
        <v>0</v>
      </c>
      <c r="X392" s="221">
        <f>'2D_LOG'!BD382</f>
        <v>0</v>
      </c>
      <c r="Y392" s="237"/>
      <c r="Z392" s="237"/>
      <c r="AA392" s="237"/>
      <c r="AB392" s="238"/>
      <c r="AC392" s="236"/>
      <c r="AD392" s="238"/>
      <c r="AE392" s="236"/>
      <c r="AF392" s="239"/>
      <c r="AG392" s="236"/>
      <c r="AH392" s="237"/>
      <c r="AI392" s="240"/>
      <c r="AJ392" s="224">
        <f t="shared" si="42"/>
        <v>0</v>
      </c>
      <c r="AK392" s="225">
        <f t="shared" si="43"/>
        <v>0</v>
      </c>
      <c r="AL392" s="226">
        <f t="shared" si="44"/>
        <v>0</v>
      </c>
      <c r="AM392" s="227">
        <f t="shared" si="45"/>
        <v>0</v>
      </c>
      <c r="AN392" s="228">
        <f t="shared" si="46"/>
        <v>0</v>
      </c>
      <c r="AO392" s="206"/>
      <c r="AP392" s="207"/>
      <c r="AQ392" s="206"/>
    </row>
    <row r="393" spans="1:43" s="150" customFormat="1" ht="12.75" x14ac:dyDescent="0.2">
      <c r="A393" s="229"/>
      <c r="B393" s="213"/>
      <c r="C393" s="230"/>
      <c r="D393" s="214"/>
      <c r="E393" s="214"/>
      <c r="F393" s="219"/>
      <c r="G393" s="295"/>
      <c r="H393" s="243"/>
      <c r="I393" s="231"/>
      <c r="J393" s="241"/>
      <c r="K393" s="216" t="str">
        <f>IF(X393='2D_LOG'!BD383," ","Errors Not Updated")</f>
        <v xml:space="preserve"> </v>
      </c>
      <c r="L393" s="217"/>
      <c r="M393" s="219"/>
      <c r="N393" s="232"/>
      <c r="O393" s="234"/>
      <c r="P393" s="232"/>
      <c r="Q393" s="234"/>
      <c r="R393" s="235"/>
      <c r="S393" s="236"/>
      <c r="T393" s="219"/>
      <c r="U393" s="244"/>
      <c r="V393" s="168">
        <f t="shared" si="40"/>
        <v>0</v>
      </c>
      <c r="W393" s="169">
        <f t="shared" si="41"/>
        <v>0</v>
      </c>
      <c r="X393" s="221">
        <f>'2D_LOG'!BD383</f>
        <v>0</v>
      </c>
      <c r="Y393" s="237"/>
      <c r="Z393" s="237"/>
      <c r="AA393" s="237"/>
      <c r="AB393" s="238"/>
      <c r="AC393" s="236"/>
      <c r="AD393" s="238"/>
      <c r="AE393" s="236"/>
      <c r="AF393" s="239"/>
      <c r="AG393" s="236"/>
      <c r="AH393" s="237"/>
      <c r="AI393" s="240"/>
      <c r="AJ393" s="224">
        <f t="shared" si="42"/>
        <v>0</v>
      </c>
      <c r="AK393" s="225">
        <f t="shared" si="43"/>
        <v>0</v>
      </c>
      <c r="AL393" s="226">
        <f t="shared" si="44"/>
        <v>0</v>
      </c>
      <c r="AM393" s="227">
        <f t="shared" si="45"/>
        <v>0</v>
      </c>
      <c r="AN393" s="228">
        <f t="shared" si="46"/>
        <v>0</v>
      </c>
      <c r="AO393" s="206"/>
      <c r="AP393" s="207"/>
      <c r="AQ393" s="206"/>
    </row>
    <row r="394" spans="1:43" s="150" customFormat="1" ht="12.75" x14ac:dyDescent="0.2">
      <c r="A394" s="212"/>
      <c r="B394" s="213"/>
      <c r="C394" s="230"/>
      <c r="D394" s="214"/>
      <c r="E394" s="214"/>
      <c r="F394" s="219"/>
      <c r="G394" s="295"/>
      <c r="H394" s="243"/>
      <c r="I394" s="231"/>
      <c r="J394" s="241"/>
      <c r="K394" s="216" t="str">
        <f>IF(X394='2D_LOG'!BD384," ","Errors Not Updated")</f>
        <v xml:space="preserve"> </v>
      </c>
      <c r="L394" s="217"/>
      <c r="M394" s="219"/>
      <c r="N394" s="232"/>
      <c r="O394" s="234"/>
      <c r="P394" s="232"/>
      <c r="Q394" s="234"/>
      <c r="R394" s="235"/>
      <c r="S394" s="236"/>
      <c r="T394" s="219"/>
      <c r="U394" s="244"/>
      <c r="V394" s="168">
        <f t="shared" si="40"/>
        <v>0</v>
      </c>
      <c r="W394" s="169">
        <f t="shared" si="41"/>
        <v>0</v>
      </c>
      <c r="X394" s="221">
        <f>'2D_LOG'!BD384</f>
        <v>0</v>
      </c>
      <c r="Y394" s="237"/>
      <c r="Z394" s="237"/>
      <c r="AA394" s="237"/>
      <c r="AB394" s="238"/>
      <c r="AC394" s="236"/>
      <c r="AD394" s="238"/>
      <c r="AE394" s="236"/>
      <c r="AF394" s="239"/>
      <c r="AG394" s="236"/>
      <c r="AH394" s="237"/>
      <c r="AI394" s="240"/>
      <c r="AJ394" s="224">
        <f t="shared" si="42"/>
        <v>0</v>
      </c>
      <c r="AK394" s="225">
        <f t="shared" si="43"/>
        <v>0</v>
      </c>
      <c r="AL394" s="226">
        <f t="shared" si="44"/>
        <v>0</v>
      </c>
      <c r="AM394" s="227">
        <f t="shared" si="45"/>
        <v>0</v>
      </c>
      <c r="AN394" s="228">
        <f t="shared" si="46"/>
        <v>0</v>
      </c>
      <c r="AO394" s="206"/>
      <c r="AP394" s="207"/>
      <c r="AQ394" s="206"/>
    </row>
    <row r="395" spans="1:43" s="150" customFormat="1" ht="12.75" x14ac:dyDescent="0.2">
      <c r="A395" s="229"/>
      <c r="B395" s="213"/>
      <c r="C395" s="230"/>
      <c r="D395" s="214"/>
      <c r="E395" s="214"/>
      <c r="F395" s="219"/>
      <c r="G395" s="295"/>
      <c r="H395" s="243"/>
      <c r="I395" s="231"/>
      <c r="J395" s="241"/>
      <c r="K395" s="216" t="str">
        <f>IF(X395='2D_LOG'!BD385," ","Errors Not Updated")</f>
        <v xml:space="preserve"> </v>
      </c>
      <c r="L395" s="217"/>
      <c r="M395" s="219"/>
      <c r="N395" s="232"/>
      <c r="O395" s="234"/>
      <c r="P395" s="232"/>
      <c r="Q395" s="234"/>
      <c r="R395" s="235"/>
      <c r="S395" s="236"/>
      <c r="T395" s="219"/>
      <c r="U395" s="244"/>
      <c r="V395" s="168">
        <f t="shared" si="40"/>
        <v>0</v>
      </c>
      <c r="W395" s="169">
        <f t="shared" si="41"/>
        <v>0</v>
      </c>
      <c r="X395" s="221">
        <f>'2D_LOG'!BD385</f>
        <v>0</v>
      </c>
      <c r="Y395" s="237"/>
      <c r="Z395" s="237"/>
      <c r="AA395" s="237"/>
      <c r="AB395" s="238"/>
      <c r="AC395" s="236"/>
      <c r="AD395" s="238"/>
      <c r="AE395" s="236"/>
      <c r="AF395" s="239"/>
      <c r="AG395" s="236"/>
      <c r="AH395" s="237"/>
      <c r="AI395" s="240"/>
      <c r="AJ395" s="224">
        <f t="shared" si="42"/>
        <v>0</v>
      </c>
      <c r="AK395" s="225">
        <f t="shared" si="43"/>
        <v>0</v>
      </c>
      <c r="AL395" s="226">
        <f t="shared" si="44"/>
        <v>0</v>
      </c>
      <c r="AM395" s="227">
        <f t="shared" si="45"/>
        <v>0</v>
      </c>
      <c r="AN395" s="228">
        <f t="shared" si="46"/>
        <v>0</v>
      </c>
      <c r="AO395" s="206"/>
      <c r="AP395" s="207"/>
      <c r="AQ395" s="206"/>
    </row>
    <row r="396" spans="1:43" s="150" customFormat="1" ht="12.75" x14ac:dyDescent="0.2">
      <c r="A396" s="212"/>
      <c r="B396" s="213"/>
      <c r="C396" s="230"/>
      <c r="D396" s="214"/>
      <c r="E396" s="214"/>
      <c r="F396" s="219"/>
      <c r="G396" s="295"/>
      <c r="H396" s="243"/>
      <c r="I396" s="231"/>
      <c r="J396" s="241"/>
      <c r="K396" s="216" t="str">
        <f>IF(X396='2D_LOG'!BD386," ","Errors Not Updated")</f>
        <v xml:space="preserve"> </v>
      </c>
      <c r="L396" s="217"/>
      <c r="M396" s="219"/>
      <c r="N396" s="232"/>
      <c r="O396" s="234"/>
      <c r="P396" s="232"/>
      <c r="Q396" s="234"/>
      <c r="R396" s="235"/>
      <c r="S396" s="236"/>
      <c r="T396" s="219"/>
      <c r="U396" s="244"/>
      <c r="V396" s="168">
        <f t="shared" si="40"/>
        <v>0</v>
      </c>
      <c r="W396" s="169">
        <f t="shared" si="41"/>
        <v>0</v>
      </c>
      <c r="X396" s="221">
        <f>'2D_LOG'!BD386</f>
        <v>0</v>
      </c>
      <c r="Y396" s="237"/>
      <c r="Z396" s="237"/>
      <c r="AA396" s="237"/>
      <c r="AB396" s="238"/>
      <c r="AC396" s="236"/>
      <c r="AD396" s="238"/>
      <c r="AE396" s="236"/>
      <c r="AF396" s="239"/>
      <c r="AG396" s="236"/>
      <c r="AH396" s="237"/>
      <c r="AI396" s="240"/>
      <c r="AJ396" s="224">
        <f t="shared" si="42"/>
        <v>0</v>
      </c>
      <c r="AK396" s="225">
        <f t="shared" si="43"/>
        <v>0</v>
      </c>
      <c r="AL396" s="226">
        <f t="shared" si="44"/>
        <v>0</v>
      </c>
      <c r="AM396" s="227">
        <f t="shared" si="45"/>
        <v>0</v>
      </c>
      <c r="AN396" s="228">
        <f t="shared" si="46"/>
        <v>0</v>
      </c>
      <c r="AO396" s="206"/>
      <c r="AP396" s="207"/>
      <c r="AQ396" s="206"/>
    </row>
    <row r="397" spans="1:43" s="150" customFormat="1" ht="12.75" x14ac:dyDescent="0.2">
      <c r="A397" s="229"/>
      <c r="B397" s="213"/>
      <c r="C397" s="230"/>
      <c r="D397" s="214"/>
      <c r="E397" s="214"/>
      <c r="F397" s="219"/>
      <c r="G397" s="295"/>
      <c r="H397" s="243"/>
      <c r="I397" s="231"/>
      <c r="J397" s="241"/>
      <c r="K397" s="216" t="str">
        <f>IF(X397='2D_LOG'!BD387," ","Errors Not Updated")</f>
        <v xml:space="preserve"> </v>
      </c>
      <c r="L397" s="217"/>
      <c r="M397" s="219"/>
      <c r="N397" s="232"/>
      <c r="O397" s="234"/>
      <c r="P397" s="232"/>
      <c r="Q397" s="234"/>
      <c r="R397" s="235"/>
      <c r="S397" s="236"/>
      <c r="T397" s="219"/>
      <c r="U397" s="244"/>
      <c r="V397" s="168">
        <f t="shared" ref="V397:V460" si="47">(24*(DAY((Q397-O397)-S397)))+HOUR((Q397-O397)-S397)+(MINUTE((Q397-O397)-S397)/60)</f>
        <v>0</v>
      </c>
      <c r="W397" s="169">
        <f t="shared" ref="W397:W460" si="48">J397*0.3</f>
        <v>0</v>
      </c>
      <c r="X397" s="221">
        <f>'2D_LOG'!BD387</f>
        <v>0</v>
      </c>
      <c r="Y397" s="237"/>
      <c r="Z397" s="237"/>
      <c r="AA397" s="237"/>
      <c r="AB397" s="238"/>
      <c r="AC397" s="236"/>
      <c r="AD397" s="238"/>
      <c r="AE397" s="236"/>
      <c r="AF397" s="239"/>
      <c r="AG397" s="236"/>
      <c r="AH397" s="237"/>
      <c r="AI397" s="240"/>
      <c r="AJ397" s="224">
        <f t="shared" ref="AJ397:AJ460" si="49">(24*(DAY(($AE397-$AC397)-$AG397))+HOUR(($AE397-$AC397)-$AG397)+(MINUTE(($AE397-$AC397)-$AG397)/60))</f>
        <v>0</v>
      </c>
      <c r="AK397" s="225">
        <f t="shared" si="43"/>
        <v>0</v>
      </c>
      <c r="AL397" s="226">
        <f t="shared" si="44"/>
        <v>0</v>
      </c>
      <c r="AM397" s="227">
        <f t="shared" si="45"/>
        <v>0</v>
      </c>
      <c r="AN397" s="228">
        <f t="shared" si="46"/>
        <v>0</v>
      </c>
      <c r="AO397" s="206"/>
      <c r="AP397" s="207"/>
      <c r="AQ397" s="206"/>
    </row>
    <row r="398" spans="1:43" s="150" customFormat="1" ht="12.75" x14ac:dyDescent="0.2">
      <c r="A398" s="212"/>
      <c r="B398" s="213"/>
      <c r="C398" s="230"/>
      <c r="D398" s="214"/>
      <c r="E398" s="214"/>
      <c r="F398" s="219"/>
      <c r="G398" s="295"/>
      <c r="H398" s="243"/>
      <c r="I398" s="231"/>
      <c r="J398" s="241"/>
      <c r="K398" s="216" t="str">
        <f>IF(X398='2D_LOG'!BD388," ","Errors Not Updated")</f>
        <v xml:space="preserve"> </v>
      </c>
      <c r="L398" s="217"/>
      <c r="M398" s="219"/>
      <c r="N398" s="232"/>
      <c r="O398" s="234"/>
      <c r="P398" s="232"/>
      <c r="Q398" s="234"/>
      <c r="R398" s="235"/>
      <c r="S398" s="236"/>
      <c r="T398" s="219"/>
      <c r="U398" s="244"/>
      <c r="V398" s="168">
        <f t="shared" si="47"/>
        <v>0</v>
      </c>
      <c r="W398" s="169">
        <f t="shared" si="48"/>
        <v>0</v>
      </c>
      <c r="X398" s="221">
        <f>'2D_LOG'!BD388</f>
        <v>0</v>
      </c>
      <c r="Y398" s="237"/>
      <c r="Z398" s="237"/>
      <c r="AA398" s="237"/>
      <c r="AB398" s="238"/>
      <c r="AC398" s="236"/>
      <c r="AD398" s="238"/>
      <c r="AE398" s="236"/>
      <c r="AF398" s="239"/>
      <c r="AG398" s="236"/>
      <c r="AH398" s="237"/>
      <c r="AI398" s="240"/>
      <c r="AJ398" s="224">
        <f t="shared" si="49"/>
        <v>0</v>
      </c>
      <c r="AK398" s="225">
        <f t="shared" ref="AK398:AK461" si="50">V398+AJ398</f>
        <v>0</v>
      </c>
      <c r="AL398" s="226">
        <f t="shared" ref="AL398:AL461" si="51">W398</f>
        <v>0</v>
      </c>
      <c r="AM398" s="227">
        <f t="shared" ref="AM398:AM461" si="52">AL398-AK398</f>
        <v>0</v>
      </c>
      <c r="AN398" s="228">
        <f t="shared" ref="AN398:AN461" si="53">AM398</f>
        <v>0</v>
      </c>
      <c r="AO398" s="206"/>
      <c r="AP398" s="207"/>
      <c r="AQ398" s="206"/>
    </row>
    <row r="399" spans="1:43" s="150" customFormat="1" ht="12.75" x14ac:dyDescent="0.2">
      <c r="A399" s="229"/>
      <c r="B399" s="213"/>
      <c r="C399" s="230"/>
      <c r="D399" s="214"/>
      <c r="E399" s="214"/>
      <c r="F399" s="219"/>
      <c r="G399" s="295"/>
      <c r="H399" s="243"/>
      <c r="I399" s="231"/>
      <c r="J399" s="241"/>
      <c r="K399" s="216" t="str">
        <f>IF(X399='2D_LOG'!BD389," ","Errors Not Updated")</f>
        <v xml:space="preserve"> </v>
      </c>
      <c r="L399" s="217"/>
      <c r="M399" s="219"/>
      <c r="N399" s="232"/>
      <c r="O399" s="234"/>
      <c r="P399" s="232"/>
      <c r="Q399" s="234"/>
      <c r="R399" s="235"/>
      <c r="S399" s="236"/>
      <c r="T399" s="219"/>
      <c r="U399" s="244"/>
      <c r="V399" s="168">
        <f t="shared" si="47"/>
        <v>0</v>
      </c>
      <c r="W399" s="169">
        <f t="shared" si="48"/>
        <v>0</v>
      </c>
      <c r="X399" s="221">
        <f>'2D_LOG'!BD389</f>
        <v>0</v>
      </c>
      <c r="Y399" s="237"/>
      <c r="Z399" s="237"/>
      <c r="AA399" s="237"/>
      <c r="AB399" s="238"/>
      <c r="AC399" s="236"/>
      <c r="AD399" s="238"/>
      <c r="AE399" s="236"/>
      <c r="AF399" s="239"/>
      <c r="AG399" s="236"/>
      <c r="AH399" s="237"/>
      <c r="AI399" s="240"/>
      <c r="AJ399" s="224">
        <f t="shared" si="49"/>
        <v>0</v>
      </c>
      <c r="AK399" s="225">
        <f t="shared" si="50"/>
        <v>0</v>
      </c>
      <c r="AL399" s="226">
        <f t="shared" si="51"/>
        <v>0</v>
      </c>
      <c r="AM399" s="227">
        <f t="shared" si="52"/>
        <v>0</v>
      </c>
      <c r="AN399" s="228">
        <f t="shared" si="53"/>
        <v>0</v>
      </c>
      <c r="AO399" s="206"/>
      <c r="AP399" s="207"/>
      <c r="AQ399" s="206"/>
    </row>
    <row r="400" spans="1:43" s="150" customFormat="1" ht="12.75" x14ac:dyDescent="0.2">
      <c r="A400" s="212"/>
      <c r="B400" s="213"/>
      <c r="C400" s="230"/>
      <c r="D400" s="214"/>
      <c r="E400" s="214"/>
      <c r="F400" s="219"/>
      <c r="G400" s="295"/>
      <c r="H400" s="243"/>
      <c r="I400" s="231"/>
      <c r="J400" s="241"/>
      <c r="K400" s="216" t="str">
        <f>IF(X400='2D_LOG'!BD390," ","Errors Not Updated")</f>
        <v xml:space="preserve"> </v>
      </c>
      <c r="L400" s="217"/>
      <c r="M400" s="219"/>
      <c r="N400" s="232"/>
      <c r="O400" s="234"/>
      <c r="P400" s="232"/>
      <c r="Q400" s="234"/>
      <c r="R400" s="235"/>
      <c r="S400" s="236"/>
      <c r="T400" s="219"/>
      <c r="U400" s="244"/>
      <c r="V400" s="168">
        <f t="shared" si="47"/>
        <v>0</v>
      </c>
      <c r="W400" s="169">
        <f t="shared" si="48"/>
        <v>0</v>
      </c>
      <c r="X400" s="221">
        <f>'2D_LOG'!BD390</f>
        <v>0</v>
      </c>
      <c r="Y400" s="237"/>
      <c r="Z400" s="237"/>
      <c r="AA400" s="237"/>
      <c r="AB400" s="238"/>
      <c r="AC400" s="236"/>
      <c r="AD400" s="238"/>
      <c r="AE400" s="236"/>
      <c r="AF400" s="239"/>
      <c r="AG400" s="236"/>
      <c r="AH400" s="237"/>
      <c r="AI400" s="240"/>
      <c r="AJ400" s="224">
        <f t="shared" si="49"/>
        <v>0</v>
      </c>
      <c r="AK400" s="225">
        <f t="shared" si="50"/>
        <v>0</v>
      </c>
      <c r="AL400" s="226">
        <f t="shared" si="51"/>
        <v>0</v>
      </c>
      <c r="AM400" s="227">
        <f t="shared" si="52"/>
        <v>0</v>
      </c>
      <c r="AN400" s="228">
        <f t="shared" si="53"/>
        <v>0</v>
      </c>
      <c r="AO400" s="206"/>
      <c r="AP400" s="207"/>
      <c r="AQ400" s="206"/>
    </row>
    <row r="401" spans="1:43" s="150" customFormat="1" ht="12.75" x14ac:dyDescent="0.2">
      <c r="A401" s="229"/>
      <c r="B401" s="213"/>
      <c r="C401" s="230"/>
      <c r="D401" s="214"/>
      <c r="E401" s="214"/>
      <c r="F401" s="219"/>
      <c r="G401" s="295"/>
      <c r="H401" s="243"/>
      <c r="I401" s="231"/>
      <c r="J401" s="241"/>
      <c r="K401" s="216" t="str">
        <f>IF(X401='2D_LOG'!BD391," ","Errors Not Updated")</f>
        <v xml:space="preserve"> </v>
      </c>
      <c r="L401" s="217"/>
      <c r="M401" s="219"/>
      <c r="N401" s="232"/>
      <c r="O401" s="234"/>
      <c r="P401" s="232"/>
      <c r="Q401" s="234"/>
      <c r="R401" s="235"/>
      <c r="S401" s="236"/>
      <c r="T401" s="219"/>
      <c r="U401" s="244"/>
      <c r="V401" s="168">
        <f t="shared" si="47"/>
        <v>0</v>
      </c>
      <c r="W401" s="169">
        <f t="shared" si="48"/>
        <v>0</v>
      </c>
      <c r="X401" s="221">
        <f>'2D_LOG'!BD391</f>
        <v>0</v>
      </c>
      <c r="Y401" s="237"/>
      <c r="Z401" s="237"/>
      <c r="AA401" s="237"/>
      <c r="AB401" s="238"/>
      <c r="AC401" s="236"/>
      <c r="AD401" s="238"/>
      <c r="AE401" s="236"/>
      <c r="AF401" s="239"/>
      <c r="AG401" s="236"/>
      <c r="AH401" s="237"/>
      <c r="AI401" s="240"/>
      <c r="AJ401" s="224">
        <f t="shared" si="49"/>
        <v>0</v>
      </c>
      <c r="AK401" s="225">
        <f t="shared" si="50"/>
        <v>0</v>
      </c>
      <c r="AL401" s="226">
        <f t="shared" si="51"/>
        <v>0</v>
      </c>
      <c r="AM401" s="227">
        <f t="shared" si="52"/>
        <v>0</v>
      </c>
      <c r="AN401" s="228">
        <f t="shared" si="53"/>
        <v>0</v>
      </c>
      <c r="AO401" s="206"/>
      <c r="AP401" s="207"/>
      <c r="AQ401" s="206"/>
    </row>
    <row r="402" spans="1:43" s="150" customFormat="1" ht="12.75" x14ac:dyDescent="0.2">
      <c r="A402" s="212"/>
      <c r="B402" s="213"/>
      <c r="C402" s="230"/>
      <c r="D402" s="214"/>
      <c r="E402" s="214"/>
      <c r="F402" s="219"/>
      <c r="G402" s="295"/>
      <c r="H402" s="243"/>
      <c r="I402" s="231"/>
      <c r="J402" s="241"/>
      <c r="K402" s="216" t="str">
        <f>IF(X402='2D_LOG'!BD392," ","Errors Not Updated")</f>
        <v xml:space="preserve"> </v>
      </c>
      <c r="L402" s="217"/>
      <c r="M402" s="219"/>
      <c r="N402" s="232"/>
      <c r="O402" s="234"/>
      <c r="P402" s="232"/>
      <c r="Q402" s="234"/>
      <c r="R402" s="235"/>
      <c r="S402" s="236"/>
      <c r="T402" s="219"/>
      <c r="U402" s="244"/>
      <c r="V402" s="168">
        <f t="shared" si="47"/>
        <v>0</v>
      </c>
      <c r="W402" s="169">
        <f t="shared" si="48"/>
        <v>0</v>
      </c>
      <c r="X402" s="221">
        <f>'2D_LOG'!BD392</f>
        <v>0</v>
      </c>
      <c r="Y402" s="237"/>
      <c r="Z402" s="237"/>
      <c r="AA402" s="237"/>
      <c r="AB402" s="238"/>
      <c r="AC402" s="236"/>
      <c r="AD402" s="238"/>
      <c r="AE402" s="236"/>
      <c r="AF402" s="239"/>
      <c r="AG402" s="236"/>
      <c r="AH402" s="237"/>
      <c r="AI402" s="240"/>
      <c r="AJ402" s="224">
        <f t="shared" si="49"/>
        <v>0</v>
      </c>
      <c r="AK402" s="225">
        <f t="shared" si="50"/>
        <v>0</v>
      </c>
      <c r="AL402" s="226">
        <f t="shared" si="51"/>
        <v>0</v>
      </c>
      <c r="AM402" s="227">
        <f t="shared" si="52"/>
        <v>0</v>
      </c>
      <c r="AN402" s="228">
        <f t="shared" si="53"/>
        <v>0</v>
      </c>
      <c r="AO402" s="206"/>
      <c r="AP402" s="207"/>
      <c r="AQ402" s="206"/>
    </row>
    <row r="403" spans="1:43" s="150" customFormat="1" ht="12.75" x14ac:dyDescent="0.2">
      <c r="A403" s="229"/>
      <c r="B403" s="213"/>
      <c r="C403" s="230"/>
      <c r="D403" s="214"/>
      <c r="E403" s="214"/>
      <c r="F403" s="219"/>
      <c r="G403" s="295"/>
      <c r="H403" s="243"/>
      <c r="I403" s="231"/>
      <c r="J403" s="241"/>
      <c r="K403" s="216" t="str">
        <f>IF(X403='2D_LOG'!BD393," ","Errors Not Updated")</f>
        <v xml:space="preserve"> </v>
      </c>
      <c r="L403" s="217"/>
      <c r="M403" s="219"/>
      <c r="N403" s="232"/>
      <c r="O403" s="234"/>
      <c r="P403" s="232"/>
      <c r="Q403" s="234"/>
      <c r="R403" s="235"/>
      <c r="S403" s="236"/>
      <c r="T403" s="219"/>
      <c r="U403" s="244"/>
      <c r="V403" s="168">
        <f t="shared" si="47"/>
        <v>0</v>
      </c>
      <c r="W403" s="169">
        <f t="shared" si="48"/>
        <v>0</v>
      </c>
      <c r="X403" s="221">
        <f>'2D_LOG'!BD393</f>
        <v>0</v>
      </c>
      <c r="Y403" s="237"/>
      <c r="Z403" s="237"/>
      <c r="AA403" s="237"/>
      <c r="AB403" s="238"/>
      <c r="AC403" s="236"/>
      <c r="AD403" s="238"/>
      <c r="AE403" s="236"/>
      <c r="AF403" s="239"/>
      <c r="AG403" s="236"/>
      <c r="AH403" s="237"/>
      <c r="AI403" s="240"/>
      <c r="AJ403" s="224">
        <f t="shared" si="49"/>
        <v>0</v>
      </c>
      <c r="AK403" s="225">
        <f t="shared" si="50"/>
        <v>0</v>
      </c>
      <c r="AL403" s="226">
        <f t="shared" si="51"/>
        <v>0</v>
      </c>
      <c r="AM403" s="227">
        <f t="shared" si="52"/>
        <v>0</v>
      </c>
      <c r="AN403" s="228">
        <f t="shared" si="53"/>
        <v>0</v>
      </c>
      <c r="AO403" s="206"/>
      <c r="AP403" s="207"/>
      <c r="AQ403" s="206"/>
    </row>
    <row r="404" spans="1:43" s="150" customFormat="1" ht="12.75" x14ac:dyDescent="0.2">
      <c r="A404" s="212"/>
      <c r="B404" s="213"/>
      <c r="C404" s="230"/>
      <c r="D404" s="214"/>
      <c r="E404" s="214"/>
      <c r="F404" s="219"/>
      <c r="G404" s="295"/>
      <c r="H404" s="243"/>
      <c r="I404" s="231"/>
      <c r="J404" s="241"/>
      <c r="K404" s="216" t="str">
        <f>IF(X404='2D_LOG'!BD394," ","Errors Not Updated")</f>
        <v xml:space="preserve"> </v>
      </c>
      <c r="L404" s="217"/>
      <c r="M404" s="219"/>
      <c r="N404" s="232"/>
      <c r="O404" s="234"/>
      <c r="P404" s="232"/>
      <c r="Q404" s="234"/>
      <c r="R404" s="235"/>
      <c r="S404" s="236"/>
      <c r="T404" s="219"/>
      <c r="U404" s="244"/>
      <c r="V404" s="168">
        <f t="shared" si="47"/>
        <v>0</v>
      </c>
      <c r="W404" s="169">
        <f t="shared" si="48"/>
        <v>0</v>
      </c>
      <c r="X404" s="221">
        <f>'2D_LOG'!BD394</f>
        <v>0</v>
      </c>
      <c r="Y404" s="237"/>
      <c r="Z404" s="237"/>
      <c r="AA404" s="237"/>
      <c r="AB404" s="238"/>
      <c r="AC404" s="236"/>
      <c r="AD404" s="238"/>
      <c r="AE404" s="236"/>
      <c r="AF404" s="239"/>
      <c r="AG404" s="236"/>
      <c r="AH404" s="237"/>
      <c r="AI404" s="240"/>
      <c r="AJ404" s="224">
        <f t="shared" si="49"/>
        <v>0</v>
      </c>
      <c r="AK404" s="225">
        <f t="shared" si="50"/>
        <v>0</v>
      </c>
      <c r="AL404" s="226">
        <f t="shared" si="51"/>
        <v>0</v>
      </c>
      <c r="AM404" s="227">
        <f t="shared" si="52"/>
        <v>0</v>
      </c>
      <c r="AN404" s="228">
        <f t="shared" si="53"/>
        <v>0</v>
      </c>
      <c r="AO404" s="206"/>
      <c r="AP404" s="207"/>
      <c r="AQ404" s="206"/>
    </row>
    <row r="405" spans="1:43" s="150" customFormat="1" ht="12.75" x14ac:dyDescent="0.2">
      <c r="A405" s="229"/>
      <c r="B405" s="213"/>
      <c r="C405" s="230"/>
      <c r="D405" s="214"/>
      <c r="E405" s="214"/>
      <c r="F405" s="219"/>
      <c r="G405" s="295"/>
      <c r="H405" s="243"/>
      <c r="I405" s="231"/>
      <c r="J405" s="241"/>
      <c r="K405" s="216" t="str">
        <f>IF(X405='2D_LOG'!BD395," ","Errors Not Updated")</f>
        <v xml:space="preserve"> </v>
      </c>
      <c r="L405" s="217"/>
      <c r="M405" s="219"/>
      <c r="N405" s="232"/>
      <c r="O405" s="234"/>
      <c r="P405" s="232"/>
      <c r="Q405" s="234"/>
      <c r="R405" s="235"/>
      <c r="S405" s="236"/>
      <c r="T405" s="219"/>
      <c r="U405" s="244"/>
      <c r="V405" s="168">
        <f t="shared" si="47"/>
        <v>0</v>
      </c>
      <c r="W405" s="169">
        <f t="shared" si="48"/>
        <v>0</v>
      </c>
      <c r="X405" s="221">
        <f>'2D_LOG'!BD395</f>
        <v>0</v>
      </c>
      <c r="Y405" s="237"/>
      <c r="Z405" s="237"/>
      <c r="AA405" s="237"/>
      <c r="AB405" s="238"/>
      <c r="AC405" s="236"/>
      <c r="AD405" s="238"/>
      <c r="AE405" s="236"/>
      <c r="AF405" s="239"/>
      <c r="AG405" s="236"/>
      <c r="AH405" s="237"/>
      <c r="AI405" s="240"/>
      <c r="AJ405" s="224">
        <f t="shared" si="49"/>
        <v>0</v>
      </c>
      <c r="AK405" s="225">
        <f t="shared" si="50"/>
        <v>0</v>
      </c>
      <c r="AL405" s="226">
        <f t="shared" si="51"/>
        <v>0</v>
      </c>
      <c r="AM405" s="227">
        <f t="shared" si="52"/>
        <v>0</v>
      </c>
      <c r="AN405" s="228">
        <f t="shared" si="53"/>
        <v>0</v>
      </c>
      <c r="AO405" s="206"/>
      <c r="AP405" s="207"/>
      <c r="AQ405" s="206"/>
    </row>
    <row r="406" spans="1:43" s="150" customFormat="1" ht="12.75" x14ac:dyDescent="0.2">
      <c r="A406" s="212"/>
      <c r="B406" s="213"/>
      <c r="C406" s="230"/>
      <c r="D406" s="214"/>
      <c r="E406" s="214"/>
      <c r="F406" s="219"/>
      <c r="G406" s="295"/>
      <c r="H406" s="243"/>
      <c r="I406" s="231"/>
      <c r="J406" s="241"/>
      <c r="K406" s="216" t="str">
        <f>IF(X406='2D_LOG'!BD396," ","Errors Not Updated")</f>
        <v xml:space="preserve"> </v>
      </c>
      <c r="L406" s="217"/>
      <c r="M406" s="219"/>
      <c r="N406" s="232"/>
      <c r="O406" s="234"/>
      <c r="P406" s="232"/>
      <c r="Q406" s="234"/>
      <c r="R406" s="235"/>
      <c r="S406" s="236"/>
      <c r="T406" s="219"/>
      <c r="U406" s="244"/>
      <c r="V406" s="168">
        <f t="shared" si="47"/>
        <v>0</v>
      </c>
      <c r="W406" s="169">
        <f t="shared" si="48"/>
        <v>0</v>
      </c>
      <c r="X406" s="221">
        <f>'2D_LOG'!BD396</f>
        <v>0</v>
      </c>
      <c r="Y406" s="237"/>
      <c r="Z406" s="237"/>
      <c r="AA406" s="237"/>
      <c r="AB406" s="238"/>
      <c r="AC406" s="236"/>
      <c r="AD406" s="238"/>
      <c r="AE406" s="236"/>
      <c r="AF406" s="239"/>
      <c r="AG406" s="236"/>
      <c r="AH406" s="237"/>
      <c r="AI406" s="240"/>
      <c r="AJ406" s="224">
        <f t="shared" si="49"/>
        <v>0</v>
      </c>
      <c r="AK406" s="225">
        <f t="shared" si="50"/>
        <v>0</v>
      </c>
      <c r="AL406" s="226">
        <f t="shared" si="51"/>
        <v>0</v>
      </c>
      <c r="AM406" s="227">
        <f t="shared" si="52"/>
        <v>0</v>
      </c>
      <c r="AN406" s="228">
        <f t="shared" si="53"/>
        <v>0</v>
      </c>
      <c r="AO406" s="206"/>
      <c r="AP406" s="207"/>
      <c r="AQ406" s="206"/>
    </row>
    <row r="407" spans="1:43" s="150" customFormat="1" ht="12.75" x14ac:dyDescent="0.2">
      <c r="A407" s="229"/>
      <c r="B407" s="213"/>
      <c r="C407" s="230"/>
      <c r="D407" s="214"/>
      <c r="E407" s="214"/>
      <c r="F407" s="219"/>
      <c r="G407" s="295"/>
      <c r="H407" s="243"/>
      <c r="I407" s="231"/>
      <c r="J407" s="241"/>
      <c r="K407" s="216" t="str">
        <f>IF(X407='2D_LOG'!BD397," ","Errors Not Updated")</f>
        <v xml:space="preserve"> </v>
      </c>
      <c r="L407" s="217"/>
      <c r="M407" s="219"/>
      <c r="N407" s="232"/>
      <c r="O407" s="234"/>
      <c r="P407" s="232"/>
      <c r="Q407" s="234"/>
      <c r="R407" s="235"/>
      <c r="S407" s="236"/>
      <c r="T407" s="219"/>
      <c r="U407" s="244"/>
      <c r="V407" s="168">
        <f t="shared" si="47"/>
        <v>0</v>
      </c>
      <c r="W407" s="169">
        <f t="shared" si="48"/>
        <v>0</v>
      </c>
      <c r="X407" s="221">
        <f>'2D_LOG'!BD397</f>
        <v>0</v>
      </c>
      <c r="Y407" s="237"/>
      <c r="Z407" s="237"/>
      <c r="AA407" s="237"/>
      <c r="AB407" s="238"/>
      <c r="AC407" s="236"/>
      <c r="AD407" s="238"/>
      <c r="AE407" s="236"/>
      <c r="AF407" s="239"/>
      <c r="AG407" s="236"/>
      <c r="AH407" s="237"/>
      <c r="AI407" s="240"/>
      <c r="AJ407" s="224">
        <f t="shared" si="49"/>
        <v>0</v>
      </c>
      <c r="AK407" s="225">
        <f t="shared" si="50"/>
        <v>0</v>
      </c>
      <c r="AL407" s="226">
        <f t="shared" si="51"/>
        <v>0</v>
      </c>
      <c r="AM407" s="227">
        <f t="shared" si="52"/>
        <v>0</v>
      </c>
      <c r="AN407" s="228">
        <f t="shared" si="53"/>
        <v>0</v>
      </c>
      <c r="AO407" s="206"/>
      <c r="AP407" s="207"/>
      <c r="AQ407" s="206"/>
    </row>
    <row r="408" spans="1:43" s="150" customFormat="1" ht="12.75" x14ac:dyDescent="0.2">
      <c r="A408" s="212"/>
      <c r="B408" s="213"/>
      <c r="C408" s="230"/>
      <c r="D408" s="214"/>
      <c r="E408" s="214"/>
      <c r="F408" s="219"/>
      <c r="G408" s="295"/>
      <c r="H408" s="243"/>
      <c r="I408" s="231"/>
      <c r="J408" s="241"/>
      <c r="K408" s="216" t="str">
        <f>IF(X408='2D_LOG'!BD398," ","Errors Not Updated")</f>
        <v xml:space="preserve"> </v>
      </c>
      <c r="L408" s="217"/>
      <c r="M408" s="219"/>
      <c r="N408" s="232"/>
      <c r="O408" s="234"/>
      <c r="P408" s="232"/>
      <c r="Q408" s="234"/>
      <c r="R408" s="235"/>
      <c r="S408" s="236"/>
      <c r="T408" s="219"/>
      <c r="U408" s="244"/>
      <c r="V408" s="168">
        <f t="shared" si="47"/>
        <v>0</v>
      </c>
      <c r="W408" s="169">
        <f t="shared" si="48"/>
        <v>0</v>
      </c>
      <c r="X408" s="221">
        <f>'2D_LOG'!BD398</f>
        <v>0</v>
      </c>
      <c r="Y408" s="237"/>
      <c r="Z408" s="237"/>
      <c r="AA408" s="237"/>
      <c r="AB408" s="238"/>
      <c r="AC408" s="236"/>
      <c r="AD408" s="238"/>
      <c r="AE408" s="236"/>
      <c r="AF408" s="239"/>
      <c r="AG408" s="236"/>
      <c r="AH408" s="237"/>
      <c r="AI408" s="240"/>
      <c r="AJ408" s="224">
        <f t="shared" si="49"/>
        <v>0</v>
      </c>
      <c r="AK408" s="225">
        <f t="shared" si="50"/>
        <v>0</v>
      </c>
      <c r="AL408" s="226">
        <f t="shared" si="51"/>
        <v>0</v>
      </c>
      <c r="AM408" s="227">
        <f t="shared" si="52"/>
        <v>0</v>
      </c>
      <c r="AN408" s="228">
        <f t="shared" si="53"/>
        <v>0</v>
      </c>
      <c r="AO408" s="206"/>
      <c r="AP408" s="207"/>
      <c r="AQ408" s="206"/>
    </row>
    <row r="409" spans="1:43" s="150" customFormat="1" ht="12.75" x14ac:dyDescent="0.2">
      <c r="A409" s="229"/>
      <c r="B409" s="213"/>
      <c r="C409" s="230"/>
      <c r="D409" s="214"/>
      <c r="E409" s="214"/>
      <c r="F409" s="219"/>
      <c r="G409" s="295"/>
      <c r="H409" s="243"/>
      <c r="I409" s="231"/>
      <c r="J409" s="241"/>
      <c r="K409" s="216" t="str">
        <f>IF(X409='2D_LOG'!BD399," ","Errors Not Updated")</f>
        <v xml:space="preserve"> </v>
      </c>
      <c r="L409" s="217"/>
      <c r="M409" s="219"/>
      <c r="N409" s="232"/>
      <c r="O409" s="234"/>
      <c r="P409" s="232"/>
      <c r="Q409" s="234"/>
      <c r="R409" s="235"/>
      <c r="S409" s="236"/>
      <c r="T409" s="219"/>
      <c r="U409" s="244"/>
      <c r="V409" s="168">
        <f t="shared" si="47"/>
        <v>0</v>
      </c>
      <c r="W409" s="169">
        <f t="shared" si="48"/>
        <v>0</v>
      </c>
      <c r="X409" s="221">
        <f>'2D_LOG'!BD399</f>
        <v>0</v>
      </c>
      <c r="Y409" s="237"/>
      <c r="Z409" s="237"/>
      <c r="AA409" s="237"/>
      <c r="AB409" s="238"/>
      <c r="AC409" s="236"/>
      <c r="AD409" s="238"/>
      <c r="AE409" s="236"/>
      <c r="AF409" s="239"/>
      <c r="AG409" s="236"/>
      <c r="AH409" s="237"/>
      <c r="AI409" s="240"/>
      <c r="AJ409" s="224">
        <f t="shared" si="49"/>
        <v>0</v>
      </c>
      <c r="AK409" s="225">
        <f t="shared" si="50"/>
        <v>0</v>
      </c>
      <c r="AL409" s="226">
        <f t="shared" si="51"/>
        <v>0</v>
      </c>
      <c r="AM409" s="227">
        <f t="shared" si="52"/>
        <v>0</v>
      </c>
      <c r="AN409" s="228">
        <f t="shared" si="53"/>
        <v>0</v>
      </c>
      <c r="AO409" s="206"/>
      <c r="AP409" s="207"/>
      <c r="AQ409" s="206"/>
    </row>
    <row r="410" spans="1:43" s="150" customFormat="1" ht="12.75" x14ac:dyDescent="0.2">
      <c r="A410" s="212"/>
      <c r="B410" s="213"/>
      <c r="C410" s="230"/>
      <c r="D410" s="214"/>
      <c r="E410" s="214"/>
      <c r="F410" s="219"/>
      <c r="G410" s="295"/>
      <c r="H410" s="243"/>
      <c r="I410" s="231"/>
      <c r="J410" s="241"/>
      <c r="K410" s="216" t="str">
        <f>IF(X410='2D_LOG'!BD400," ","Errors Not Updated")</f>
        <v xml:space="preserve"> </v>
      </c>
      <c r="L410" s="217"/>
      <c r="M410" s="219"/>
      <c r="N410" s="232"/>
      <c r="O410" s="234"/>
      <c r="P410" s="232"/>
      <c r="Q410" s="234"/>
      <c r="R410" s="235"/>
      <c r="S410" s="236"/>
      <c r="T410" s="219"/>
      <c r="U410" s="244"/>
      <c r="V410" s="168">
        <f t="shared" si="47"/>
        <v>0</v>
      </c>
      <c r="W410" s="169">
        <f t="shared" si="48"/>
        <v>0</v>
      </c>
      <c r="X410" s="221">
        <f>'2D_LOG'!BD400</f>
        <v>0</v>
      </c>
      <c r="Y410" s="237"/>
      <c r="Z410" s="237"/>
      <c r="AA410" s="237"/>
      <c r="AB410" s="238"/>
      <c r="AC410" s="236"/>
      <c r="AD410" s="238"/>
      <c r="AE410" s="236"/>
      <c r="AF410" s="239"/>
      <c r="AG410" s="236"/>
      <c r="AH410" s="237"/>
      <c r="AI410" s="240"/>
      <c r="AJ410" s="224">
        <f t="shared" si="49"/>
        <v>0</v>
      </c>
      <c r="AK410" s="225">
        <f t="shared" si="50"/>
        <v>0</v>
      </c>
      <c r="AL410" s="226">
        <f t="shared" si="51"/>
        <v>0</v>
      </c>
      <c r="AM410" s="227">
        <f t="shared" si="52"/>
        <v>0</v>
      </c>
      <c r="AN410" s="228">
        <f t="shared" si="53"/>
        <v>0</v>
      </c>
      <c r="AO410" s="206"/>
      <c r="AP410" s="207"/>
      <c r="AQ410" s="206"/>
    </row>
    <row r="411" spans="1:43" s="150" customFormat="1" ht="12.75" x14ac:dyDescent="0.2">
      <c r="A411" s="229"/>
      <c r="B411" s="213"/>
      <c r="C411" s="230"/>
      <c r="D411" s="214"/>
      <c r="E411" s="214"/>
      <c r="F411" s="219"/>
      <c r="G411" s="295"/>
      <c r="H411" s="243"/>
      <c r="I411" s="231"/>
      <c r="J411" s="241"/>
      <c r="K411" s="216" t="str">
        <f>IF(X411='2D_LOG'!BD401," ","Errors Not Updated")</f>
        <v xml:space="preserve"> </v>
      </c>
      <c r="L411" s="217"/>
      <c r="M411" s="219"/>
      <c r="N411" s="232"/>
      <c r="O411" s="234"/>
      <c r="P411" s="232"/>
      <c r="Q411" s="234"/>
      <c r="R411" s="235"/>
      <c r="S411" s="236"/>
      <c r="T411" s="219"/>
      <c r="U411" s="244"/>
      <c r="V411" s="168">
        <f t="shared" si="47"/>
        <v>0</v>
      </c>
      <c r="W411" s="169">
        <f t="shared" si="48"/>
        <v>0</v>
      </c>
      <c r="X411" s="221">
        <f>'2D_LOG'!BD401</f>
        <v>0</v>
      </c>
      <c r="Y411" s="237"/>
      <c r="Z411" s="237"/>
      <c r="AA411" s="237"/>
      <c r="AB411" s="238"/>
      <c r="AC411" s="236"/>
      <c r="AD411" s="238"/>
      <c r="AE411" s="236"/>
      <c r="AF411" s="239"/>
      <c r="AG411" s="236"/>
      <c r="AH411" s="237"/>
      <c r="AI411" s="240"/>
      <c r="AJ411" s="224">
        <f t="shared" si="49"/>
        <v>0</v>
      </c>
      <c r="AK411" s="225">
        <f t="shared" si="50"/>
        <v>0</v>
      </c>
      <c r="AL411" s="226">
        <f t="shared" si="51"/>
        <v>0</v>
      </c>
      <c r="AM411" s="227">
        <f t="shared" si="52"/>
        <v>0</v>
      </c>
      <c r="AN411" s="228">
        <f t="shared" si="53"/>
        <v>0</v>
      </c>
      <c r="AO411" s="206"/>
      <c r="AP411" s="207"/>
      <c r="AQ411" s="206"/>
    </row>
    <row r="412" spans="1:43" s="150" customFormat="1" ht="12.75" x14ac:dyDescent="0.2">
      <c r="A412" s="212"/>
      <c r="B412" s="213"/>
      <c r="C412" s="230"/>
      <c r="D412" s="214"/>
      <c r="E412" s="214"/>
      <c r="F412" s="219"/>
      <c r="G412" s="295"/>
      <c r="H412" s="243"/>
      <c r="I412" s="231"/>
      <c r="J412" s="241"/>
      <c r="K412" s="216" t="str">
        <f>IF(X412='2D_LOG'!BD402," ","Errors Not Updated")</f>
        <v xml:space="preserve"> </v>
      </c>
      <c r="L412" s="217"/>
      <c r="M412" s="219"/>
      <c r="N412" s="232"/>
      <c r="O412" s="234"/>
      <c r="P412" s="232"/>
      <c r="Q412" s="234"/>
      <c r="R412" s="235"/>
      <c r="S412" s="236"/>
      <c r="T412" s="219"/>
      <c r="U412" s="244"/>
      <c r="V412" s="168">
        <f t="shared" si="47"/>
        <v>0</v>
      </c>
      <c r="W412" s="169">
        <f t="shared" si="48"/>
        <v>0</v>
      </c>
      <c r="X412" s="221">
        <f>'2D_LOG'!BD402</f>
        <v>0</v>
      </c>
      <c r="Y412" s="237"/>
      <c r="Z412" s="237"/>
      <c r="AA412" s="237"/>
      <c r="AB412" s="238"/>
      <c r="AC412" s="236"/>
      <c r="AD412" s="238"/>
      <c r="AE412" s="236"/>
      <c r="AF412" s="239"/>
      <c r="AG412" s="236"/>
      <c r="AH412" s="237"/>
      <c r="AI412" s="240"/>
      <c r="AJ412" s="224">
        <f t="shared" si="49"/>
        <v>0</v>
      </c>
      <c r="AK412" s="225">
        <f t="shared" si="50"/>
        <v>0</v>
      </c>
      <c r="AL412" s="226">
        <f t="shared" si="51"/>
        <v>0</v>
      </c>
      <c r="AM412" s="227">
        <f t="shared" si="52"/>
        <v>0</v>
      </c>
      <c r="AN412" s="228">
        <f t="shared" si="53"/>
        <v>0</v>
      </c>
      <c r="AO412" s="206"/>
      <c r="AP412" s="207"/>
      <c r="AQ412" s="206"/>
    </row>
    <row r="413" spans="1:43" s="150" customFormat="1" ht="12.75" x14ac:dyDescent="0.2">
      <c r="A413" s="229"/>
      <c r="B413" s="213"/>
      <c r="C413" s="230"/>
      <c r="D413" s="214"/>
      <c r="E413" s="214"/>
      <c r="F413" s="219"/>
      <c r="G413" s="295"/>
      <c r="H413" s="243"/>
      <c r="I413" s="231"/>
      <c r="J413" s="241"/>
      <c r="K413" s="216" t="str">
        <f>IF(X413='2D_LOG'!BD403," ","Errors Not Updated")</f>
        <v xml:space="preserve"> </v>
      </c>
      <c r="L413" s="217"/>
      <c r="M413" s="219"/>
      <c r="N413" s="232"/>
      <c r="O413" s="234"/>
      <c r="P413" s="232"/>
      <c r="Q413" s="234"/>
      <c r="R413" s="235"/>
      <c r="S413" s="236"/>
      <c r="T413" s="219"/>
      <c r="U413" s="244"/>
      <c r="V413" s="168">
        <f t="shared" si="47"/>
        <v>0</v>
      </c>
      <c r="W413" s="169">
        <f t="shared" si="48"/>
        <v>0</v>
      </c>
      <c r="X413" s="221">
        <f>'2D_LOG'!BD403</f>
        <v>0</v>
      </c>
      <c r="Y413" s="237"/>
      <c r="Z413" s="237"/>
      <c r="AA413" s="237"/>
      <c r="AB413" s="238"/>
      <c r="AC413" s="236"/>
      <c r="AD413" s="238"/>
      <c r="AE413" s="236"/>
      <c r="AF413" s="239"/>
      <c r="AG413" s="236"/>
      <c r="AH413" s="237"/>
      <c r="AI413" s="240"/>
      <c r="AJ413" s="224">
        <f t="shared" si="49"/>
        <v>0</v>
      </c>
      <c r="AK413" s="225">
        <f t="shared" si="50"/>
        <v>0</v>
      </c>
      <c r="AL413" s="226">
        <f t="shared" si="51"/>
        <v>0</v>
      </c>
      <c r="AM413" s="227">
        <f t="shared" si="52"/>
        <v>0</v>
      </c>
      <c r="AN413" s="228">
        <f t="shared" si="53"/>
        <v>0</v>
      </c>
      <c r="AO413" s="206"/>
      <c r="AP413" s="207"/>
      <c r="AQ413" s="206"/>
    </row>
    <row r="414" spans="1:43" s="150" customFormat="1" ht="12.75" x14ac:dyDescent="0.2">
      <c r="A414" s="212"/>
      <c r="B414" s="213"/>
      <c r="C414" s="230"/>
      <c r="D414" s="214"/>
      <c r="E414" s="214"/>
      <c r="F414" s="219"/>
      <c r="G414" s="295"/>
      <c r="H414" s="243"/>
      <c r="I414" s="231"/>
      <c r="J414" s="241"/>
      <c r="K414" s="216" t="str">
        <f>IF(X414='2D_LOG'!BD404," ","Errors Not Updated")</f>
        <v xml:space="preserve"> </v>
      </c>
      <c r="L414" s="217"/>
      <c r="M414" s="219"/>
      <c r="N414" s="232"/>
      <c r="O414" s="234"/>
      <c r="P414" s="232"/>
      <c r="Q414" s="234"/>
      <c r="R414" s="235"/>
      <c r="S414" s="236"/>
      <c r="T414" s="219"/>
      <c r="U414" s="244"/>
      <c r="V414" s="168">
        <f t="shared" si="47"/>
        <v>0</v>
      </c>
      <c r="W414" s="169">
        <f t="shared" si="48"/>
        <v>0</v>
      </c>
      <c r="X414" s="221">
        <f>'2D_LOG'!BD404</f>
        <v>0</v>
      </c>
      <c r="Y414" s="237"/>
      <c r="Z414" s="237"/>
      <c r="AA414" s="237"/>
      <c r="AB414" s="238"/>
      <c r="AC414" s="236"/>
      <c r="AD414" s="238"/>
      <c r="AE414" s="236"/>
      <c r="AF414" s="239"/>
      <c r="AG414" s="236"/>
      <c r="AH414" s="237"/>
      <c r="AI414" s="240"/>
      <c r="AJ414" s="224">
        <f t="shared" si="49"/>
        <v>0</v>
      </c>
      <c r="AK414" s="225">
        <f t="shared" si="50"/>
        <v>0</v>
      </c>
      <c r="AL414" s="226">
        <f t="shared" si="51"/>
        <v>0</v>
      </c>
      <c r="AM414" s="227">
        <f t="shared" si="52"/>
        <v>0</v>
      </c>
      <c r="AN414" s="228">
        <f t="shared" si="53"/>
        <v>0</v>
      </c>
      <c r="AO414" s="206"/>
      <c r="AP414" s="207"/>
      <c r="AQ414" s="206"/>
    </row>
    <row r="415" spans="1:43" s="150" customFormat="1" ht="12.75" x14ac:dyDescent="0.2">
      <c r="A415" s="229"/>
      <c r="B415" s="213"/>
      <c r="C415" s="230"/>
      <c r="D415" s="214"/>
      <c r="E415" s="214"/>
      <c r="F415" s="219"/>
      <c r="G415" s="295"/>
      <c r="H415" s="243"/>
      <c r="I415" s="231"/>
      <c r="J415" s="241"/>
      <c r="K415" s="216" t="str">
        <f>IF(X415='2D_LOG'!BD405," ","Errors Not Updated")</f>
        <v xml:space="preserve"> </v>
      </c>
      <c r="L415" s="217"/>
      <c r="M415" s="219"/>
      <c r="N415" s="232"/>
      <c r="O415" s="234"/>
      <c r="P415" s="232"/>
      <c r="Q415" s="234"/>
      <c r="R415" s="235"/>
      <c r="S415" s="236"/>
      <c r="T415" s="219"/>
      <c r="U415" s="244"/>
      <c r="V415" s="168">
        <f t="shared" si="47"/>
        <v>0</v>
      </c>
      <c r="W415" s="169">
        <f t="shared" si="48"/>
        <v>0</v>
      </c>
      <c r="X415" s="221">
        <f>'2D_LOG'!BD405</f>
        <v>0</v>
      </c>
      <c r="Y415" s="237"/>
      <c r="Z415" s="237"/>
      <c r="AA415" s="237"/>
      <c r="AB415" s="238"/>
      <c r="AC415" s="236"/>
      <c r="AD415" s="238"/>
      <c r="AE415" s="236"/>
      <c r="AF415" s="239"/>
      <c r="AG415" s="236"/>
      <c r="AH415" s="237"/>
      <c r="AI415" s="240"/>
      <c r="AJ415" s="224">
        <f t="shared" si="49"/>
        <v>0</v>
      </c>
      <c r="AK415" s="225">
        <f t="shared" si="50"/>
        <v>0</v>
      </c>
      <c r="AL415" s="226">
        <f t="shared" si="51"/>
        <v>0</v>
      </c>
      <c r="AM415" s="227">
        <f t="shared" si="52"/>
        <v>0</v>
      </c>
      <c r="AN415" s="228">
        <f t="shared" si="53"/>
        <v>0</v>
      </c>
      <c r="AO415" s="206"/>
      <c r="AP415" s="207"/>
      <c r="AQ415" s="206"/>
    </row>
    <row r="416" spans="1:43" s="150" customFormat="1" ht="12.75" x14ac:dyDescent="0.2">
      <c r="A416" s="212"/>
      <c r="B416" s="213"/>
      <c r="C416" s="230"/>
      <c r="D416" s="214"/>
      <c r="E416" s="214"/>
      <c r="F416" s="219"/>
      <c r="G416" s="295"/>
      <c r="H416" s="243"/>
      <c r="I416" s="231"/>
      <c r="J416" s="241"/>
      <c r="K416" s="216" t="str">
        <f>IF(X416='2D_LOG'!BD406," ","Errors Not Updated")</f>
        <v xml:space="preserve"> </v>
      </c>
      <c r="L416" s="217"/>
      <c r="M416" s="219"/>
      <c r="N416" s="232"/>
      <c r="O416" s="234"/>
      <c r="P416" s="232"/>
      <c r="Q416" s="234"/>
      <c r="R416" s="235"/>
      <c r="S416" s="236"/>
      <c r="T416" s="219"/>
      <c r="U416" s="244"/>
      <c r="V416" s="168">
        <f t="shared" si="47"/>
        <v>0</v>
      </c>
      <c r="W416" s="169">
        <f t="shared" si="48"/>
        <v>0</v>
      </c>
      <c r="X416" s="221">
        <f>'2D_LOG'!BD406</f>
        <v>0</v>
      </c>
      <c r="Y416" s="237"/>
      <c r="Z416" s="237"/>
      <c r="AA416" s="237"/>
      <c r="AB416" s="238"/>
      <c r="AC416" s="236"/>
      <c r="AD416" s="238"/>
      <c r="AE416" s="236"/>
      <c r="AF416" s="239"/>
      <c r="AG416" s="236"/>
      <c r="AH416" s="237"/>
      <c r="AI416" s="240"/>
      <c r="AJ416" s="224">
        <f t="shared" si="49"/>
        <v>0</v>
      </c>
      <c r="AK416" s="225">
        <f t="shared" si="50"/>
        <v>0</v>
      </c>
      <c r="AL416" s="226">
        <f t="shared" si="51"/>
        <v>0</v>
      </c>
      <c r="AM416" s="227">
        <f t="shared" si="52"/>
        <v>0</v>
      </c>
      <c r="AN416" s="228">
        <f t="shared" si="53"/>
        <v>0</v>
      </c>
      <c r="AO416" s="206"/>
      <c r="AP416" s="207"/>
      <c r="AQ416" s="206"/>
    </row>
    <row r="417" spans="1:43" s="150" customFormat="1" ht="12.75" x14ac:dyDescent="0.2">
      <c r="A417" s="229"/>
      <c r="B417" s="213"/>
      <c r="C417" s="230"/>
      <c r="D417" s="214"/>
      <c r="E417" s="214"/>
      <c r="F417" s="219"/>
      <c r="G417" s="295"/>
      <c r="H417" s="243"/>
      <c r="I417" s="231"/>
      <c r="J417" s="241"/>
      <c r="K417" s="216" t="str">
        <f>IF(X417='2D_LOG'!BD407," ","Errors Not Updated")</f>
        <v xml:space="preserve"> </v>
      </c>
      <c r="L417" s="217"/>
      <c r="M417" s="219"/>
      <c r="N417" s="232"/>
      <c r="O417" s="234"/>
      <c r="P417" s="232"/>
      <c r="Q417" s="234"/>
      <c r="R417" s="235"/>
      <c r="S417" s="236"/>
      <c r="T417" s="219"/>
      <c r="U417" s="244"/>
      <c r="V417" s="168">
        <f t="shared" si="47"/>
        <v>0</v>
      </c>
      <c r="W417" s="169">
        <f t="shared" si="48"/>
        <v>0</v>
      </c>
      <c r="X417" s="221">
        <f>'2D_LOG'!BD407</f>
        <v>0</v>
      </c>
      <c r="Y417" s="237"/>
      <c r="Z417" s="237"/>
      <c r="AA417" s="237"/>
      <c r="AB417" s="238"/>
      <c r="AC417" s="236"/>
      <c r="AD417" s="238"/>
      <c r="AE417" s="236"/>
      <c r="AF417" s="239"/>
      <c r="AG417" s="236"/>
      <c r="AH417" s="237"/>
      <c r="AI417" s="240"/>
      <c r="AJ417" s="224">
        <f t="shared" si="49"/>
        <v>0</v>
      </c>
      <c r="AK417" s="225">
        <f t="shared" si="50"/>
        <v>0</v>
      </c>
      <c r="AL417" s="226">
        <f t="shared" si="51"/>
        <v>0</v>
      </c>
      <c r="AM417" s="227">
        <f t="shared" si="52"/>
        <v>0</v>
      </c>
      <c r="AN417" s="228">
        <f t="shared" si="53"/>
        <v>0</v>
      </c>
      <c r="AO417" s="206"/>
      <c r="AP417" s="207"/>
      <c r="AQ417" s="206"/>
    </row>
    <row r="418" spans="1:43" s="150" customFormat="1" ht="12.75" x14ac:dyDescent="0.2">
      <c r="A418" s="212"/>
      <c r="B418" s="213"/>
      <c r="C418" s="230"/>
      <c r="D418" s="214"/>
      <c r="E418" s="214"/>
      <c r="F418" s="219"/>
      <c r="G418" s="295"/>
      <c r="H418" s="243"/>
      <c r="I418" s="231"/>
      <c r="J418" s="241"/>
      <c r="K418" s="216" t="str">
        <f>IF(X418='2D_LOG'!BD408," ","Errors Not Updated")</f>
        <v xml:space="preserve"> </v>
      </c>
      <c r="L418" s="217"/>
      <c r="M418" s="219"/>
      <c r="N418" s="232"/>
      <c r="O418" s="234"/>
      <c r="P418" s="232"/>
      <c r="Q418" s="234"/>
      <c r="R418" s="235"/>
      <c r="S418" s="236"/>
      <c r="T418" s="219"/>
      <c r="U418" s="244"/>
      <c r="V418" s="168">
        <f t="shared" si="47"/>
        <v>0</v>
      </c>
      <c r="W418" s="169">
        <f t="shared" si="48"/>
        <v>0</v>
      </c>
      <c r="X418" s="221">
        <f>'2D_LOG'!BD408</f>
        <v>0</v>
      </c>
      <c r="Y418" s="237"/>
      <c r="Z418" s="237"/>
      <c r="AA418" s="237"/>
      <c r="AB418" s="238"/>
      <c r="AC418" s="236"/>
      <c r="AD418" s="238"/>
      <c r="AE418" s="236"/>
      <c r="AF418" s="239"/>
      <c r="AG418" s="236"/>
      <c r="AH418" s="237"/>
      <c r="AI418" s="240"/>
      <c r="AJ418" s="224">
        <f t="shared" si="49"/>
        <v>0</v>
      </c>
      <c r="AK418" s="225">
        <f t="shared" si="50"/>
        <v>0</v>
      </c>
      <c r="AL418" s="226">
        <f t="shared" si="51"/>
        <v>0</v>
      </c>
      <c r="AM418" s="227">
        <f t="shared" si="52"/>
        <v>0</v>
      </c>
      <c r="AN418" s="228">
        <f t="shared" si="53"/>
        <v>0</v>
      </c>
      <c r="AO418" s="206"/>
      <c r="AP418" s="207"/>
      <c r="AQ418" s="206"/>
    </row>
    <row r="419" spans="1:43" s="150" customFormat="1" ht="12.75" x14ac:dyDescent="0.2">
      <c r="A419" s="229"/>
      <c r="B419" s="213"/>
      <c r="C419" s="230"/>
      <c r="D419" s="214"/>
      <c r="E419" s="214"/>
      <c r="F419" s="219"/>
      <c r="G419" s="295"/>
      <c r="H419" s="243"/>
      <c r="I419" s="231"/>
      <c r="J419" s="241"/>
      <c r="K419" s="216" t="str">
        <f>IF(X419='2D_LOG'!BD409," ","Errors Not Updated")</f>
        <v xml:space="preserve"> </v>
      </c>
      <c r="L419" s="217"/>
      <c r="M419" s="219"/>
      <c r="N419" s="232"/>
      <c r="O419" s="234"/>
      <c r="P419" s="232"/>
      <c r="Q419" s="234"/>
      <c r="R419" s="235"/>
      <c r="S419" s="236"/>
      <c r="T419" s="219"/>
      <c r="U419" s="244"/>
      <c r="V419" s="168">
        <f t="shared" si="47"/>
        <v>0</v>
      </c>
      <c r="W419" s="169">
        <f t="shared" si="48"/>
        <v>0</v>
      </c>
      <c r="X419" s="221">
        <f>'2D_LOG'!BD409</f>
        <v>0</v>
      </c>
      <c r="Y419" s="237"/>
      <c r="Z419" s="237"/>
      <c r="AA419" s="237"/>
      <c r="AB419" s="238"/>
      <c r="AC419" s="236"/>
      <c r="AD419" s="238"/>
      <c r="AE419" s="236"/>
      <c r="AF419" s="239"/>
      <c r="AG419" s="236"/>
      <c r="AH419" s="237"/>
      <c r="AI419" s="240"/>
      <c r="AJ419" s="224">
        <f t="shared" si="49"/>
        <v>0</v>
      </c>
      <c r="AK419" s="225">
        <f t="shared" si="50"/>
        <v>0</v>
      </c>
      <c r="AL419" s="226">
        <f t="shared" si="51"/>
        <v>0</v>
      </c>
      <c r="AM419" s="227">
        <f t="shared" si="52"/>
        <v>0</v>
      </c>
      <c r="AN419" s="228">
        <f t="shared" si="53"/>
        <v>0</v>
      </c>
      <c r="AO419" s="206"/>
      <c r="AP419" s="207"/>
      <c r="AQ419" s="206"/>
    </row>
    <row r="420" spans="1:43" s="150" customFormat="1" ht="12.75" x14ac:dyDescent="0.2">
      <c r="A420" s="212"/>
      <c r="B420" s="213"/>
      <c r="C420" s="230"/>
      <c r="D420" s="214"/>
      <c r="E420" s="214"/>
      <c r="F420" s="219"/>
      <c r="G420" s="295"/>
      <c r="H420" s="243"/>
      <c r="I420" s="231"/>
      <c r="J420" s="241"/>
      <c r="K420" s="216" t="str">
        <f>IF(X420='2D_LOG'!BD410," ","Errors Not Updated")</f>
        <v xml:space="preserve"> </v>
      </c>
      <c r="L420" s="217"/>
      <c r="M420" s="219"/>
      <c r="N420" s="232"/>
      <c r="O420" s="234"/>
      <c r="P420" s="232"/>
      <c r="Q420" s="234"/>
      <c r="R420" s="235"/>
      <c r="S420" s="236"/>
      <c r="T420" s="219"/>
      <c r="U420" s="244"/>
      <c r="V420" s="168">
        <f t="shared" si="47"/>
        <v>0</v>
      </c>
      <c r="W420" s="169">
        <f t="shared" si="48"/>
        <v>0</v>
      </c>
      <c r="X420" s="221">
        <f>'2D_LOG'!BD410</f>
        <v>0</v>
      </c>
      <c r="Y420" s="237"/>
      <c r="Z420" s="237"/>
      <c r="AA420" s="237"/>
      <c r="AB420" s="238"/>
      <c r="AC420" s="236"/>
      <c r="AD420" s="238"/>
      <c r="AE420" s="236"/>
      <c r="AF420" s="239"/>
      <c r="AG420" s="236"/>
      <c r="AH420" s="237"/>
      <c r="AI420" s="240"/>
      <c r="AJ420" s="224">
        <f t="shared" si="49"/>
        <v>0</v>
      </c>
      <c r="AK420" s="225">
        <f t="shared" si="50"/>
        <v>0</v>
      </c>
      <c r="AL420" s="226">
        <f t="shared" si="51"/>
        <v>0</v>
      </c>
      <c r="AM420" s="227">
        <f t="shared" si="52"/>
        <v>0</v>
      </c>
      <c r="AN420" s="228">
        <f t="shared" si="53"/>
        <v>0</v>
      </c>
      <c r="AO420" s="206"/>
      <c r="AP420" s="207"/>
      <c r="AQ420" s="206"/>
    </row>
    <row r="421" spans="1:43" s="150" customFormat="1" ht="12.75" x14ac:dyDescent="0.2">
      <c r="A421" s="229"/>
      <c r="B421" s="213"/>
      <c r="C421" s="230"/>
      <c r="D421" s="214"/>
      <c r="E421" s="214"/>
      <c r="F421" s="219"/>
      <c r="G421" s="295"/>
      <c r="H421" s="243"/>
      <c r="I421" s="231"/>
      <c r="J421" s="241"/>
      <c r="K421" s="216" t="str">
        <f>IF(X421='2D_LOG'!BD411," ","Errors Not Updated")</f>
        <v xml:space="preserve"> </v>
      </c>
      <c r="L421" s="217"/>
      <c r="M421" s="219"/>
      <c r="N421" s="232"/>
      <c r="O421" s="234"/>
      <c r="P421" s="232"/>
      <c r="Q421" s="234"/>
      <c r="R421" s="235"/>
      <c r="S421" s="236"/>
      <c r="T421" s="219"/>
      <c r="U421" s="244"/>
      <c r="V421" s="168">
        <f t="shared" si="47"/>
        <v>0</v>
      </c>
      <c r="W421" s="169">
        <f t="shared" si="48"/>
        <v>0</v>
      </c>
      <c r="X421" s="221">
        <f>'2D_LOG'!BD411</f>
        <v>0</v>
      </c>
      <c r="Y421" s="237"/>
      <c r="Z421" s="237"/>
      <c r="AA421" s="237"/>
      <c r="AB421" s="238"/>
      <c r="AC421" s="236"/>
      <c r="AD421" s="238"/>
      <c r="AE421" s="236"/>
      <c r="AF421" s="239"/>
      <c r="AG421" s="236"/>
      <c r="AH421" s="237"/>
      <c r="AI421" s="240"/>
      <c r="AJ421" s="224">
        <f t="shared" si="49"/>
        <v>0</v>
      </c>
      <c r="AK421" s="225">
        <f t="shared" si="50"/>
        <v>0</v>
      </c>
      <c r="AL421" s="226">
        <f t="shared" si="51"/>
        <v>0</v>
      </c>
      <c r="AM421" s="227">
        <f t="shared" si="52"/>
        <v>0</v>
      </c>
      <c r="AN421" s="228">
        <f t="shared" si="53"/>
        <v>0</v>
      </c>
      <c r="AO421" s="206"/>
      <c r="AP421" s="207"/>
      <c r="AQ421" s="206"/>
    </row>
    <row r="422" spans="1:43" s="150" customFormat="1" ht="12.75" x14ac:dyDescent="0.2">
      <c r="A422" s="212"/>
      <c r="B422" s="213"/>
      <c r="C422" s="230"/>
      <c r="D422" s="214"/>
      <c r="E422" s="214"/>
      <c r="F422" s="219"/>
      <c r="G422" s="295"/>
      <c r="H422" s="243"/>
      <c r="I422" s="231"/>
      <c r="J422" s="241"/>
      <c r="K422" s="216" t="str">
        <f>IF(X422='2D_LOG'!BD412," ","Errors Not Updated")</f>
        <v xml:space="preserve"> </v>
      </c>
      <c r="L422" s="217"/>
      <c r="M422" s="219"/>
      <c r="N422" s="232"/>
      <c r="O422" s="234"/>
      <c r="P422" s="232"/>
      <c r="Q422" s="234"/>
      <c r="R422" s="235"/>
      <c r="S422" s="236"/>
      <c r="T422" s="219"/>
      <c r="U422" s="244"/>
      <c r="V422" s="168">
        <f t="shared" si="47"/>
        <v>0</v>
      </c>
      <c r="W422" s="169">
        <f t="shared" si="48"/>
        <v>0</v>
      </c>
      <c r="X422" s="221">
        <f>'2D_LOG'!BD412</f>
        <v>0</v>
      </c>
      <c r="Y422" s="237"/>
      <c r="Z422" s="237"/>
      <c r="AA422" s="237"/>
      <c r="AB422" s="238"/>
      <c r="AC422" s="236"/>
      <c r="AD422" s="238"/>
      <c r="AE422" s="236"/>
      <c r="AF422" s="239"/>
      <c r="AG422" s="236"/>
      <c r="AH422" s="237"/>
      <c r="AI422" s="240"/>
      <c r="AJ422" s="224">
        <f t="shared" si="49"/>
        <v>0</v>
      </c>
      <c r="AK422" s="225">
        <f t="shared" si="50"/>
        <v>0</v>
      </c>
      <c r="AL422" s="226">
        <f t="shared" si="51"/>
        <v>0</v>
      </c>
      <c r="AM422" s="227">
        <f t="shared" si="52"/>
        <v>0</v>
      </c>
      <c r="AN422" s="228">
        <f t="shared" si="53"/>
        <v>0</v>
      </c>
      <c r="AO422" s="206"/>
      <c r="AP422" s="207"/>
      <c r="AQ422" s="206"/>
    </row>
    <row r="423" spans="1:43" s="150" customFormat="1" ht="12.75" x14ac:dyDescent="0.2">
      <c r="A423" s="229"/>
      <c r="B423" s="213"/>
      <c r="C423" s="230"/>
      <c r="D423" s="214"/>
      <c r="E423" s="214"/>
      <c r="F423" s="219"/>
      <c r="G423" s="295"/>
      <c r="H423" s="243"/>
      <c r="I423" s="231"/>
      <c r="J423" s="241"/>
      <c r="K423" s="216" t="str">
        <f>IF(X423='2D_LOG'!BD413," ","Errors Not Updated")</f>
        <v xml:space="preserve"> </v>
      </c>
      <c r="L423" s="217"/>
      <c r="M423" s="219"/>
      <c r="N423" s="232"/>
      <c r="O423" s="234"/>
      <c r="P423" s="232"/>
      <c r="Q423" s="234"/>
      <c r="R423" s="235"/>
      <c r="S423" s="236"/>
      <c r="T423" s="219"/>
      <c r="U423" s="244"/>
      <c r="V423" s="168">
        <f t="shared" si="47"/>
        <v>0</v>
      </c>
      <c r="W423" s="169">
        <f t="shared" si="48"/>
        <v>0</v>
      </c>
      <c r="X423" s="221">
        <f>'2D_LOG'!BD413</f>
        <v>0</v>
      </c>
      <c r="Y423" s="237"/>
      <c r="Z423" s="237"/>
      <c r="AA423" s="237"/>
      <c r="AB423" s="238"/>
      <c r="AC423" s="236"/>
      <c r="AD423" s="238"/>
      <c r="AE423" s="236"/>
      <c r="AF423" s="239"/>
      <c r="AG423" s="236"/>
      <c r="AH423" s="237"/>
      <c r="AI423" s="240"/>
      <c r="AJ423" s="224">
        <f t="shared" si="49"/>
        <v>0</v>
      </c>
      <c r="AK423" s="225">
        <f t="shared" si="50"/>
        <v>0</v>
      </c>
      <c r="AL423" s="226">
        <f t="shared" si="51"/>
        <v>0</v>
      </c>
      <c r="AM423" s="227">
        <f t="shared" si="52"/>
        <v>0</v>
      </c>
      <c r="AN423" s="228">
        <f t="shared" si="53"/>
        <v>0</v>
      </c>
      <c r="AO423" s="206"/>
      <c r="AP423" s="207"/>
      <c r="AQ423" s="206"/>
    </row>
    <row r="424" spans="1:43" s="150" customFormat="1" ht="12.75" x14ac:dyDescent="0.2">
      <c r="A424" s="212"/>
      <c r="B424" s="213"/>
      <c r="C424" s="230"/>
      <c r="D424" s="214"/>
      <c r="E424" s="214"/>
      <c r="F424" s="219"/>
      <c r="G424" s="295"/>
      <c r="H424" s="243"/>
      <c r="I424" s="231"/>
      <c r="J424" s="241"/>
      <c r="K424" s="216" t="str">
        <f>IF(X424='2D_LOG'!BD414," ","Errors Not Updated")</f>
        <v xml:space="preserve"> </v>
      </c>
      <c r="L424" s="217"/>
      <c r="M424" s="219"/>
      <c r="N424" s="232"/>
      <c r="O424" s="234"/>
      <c r="P424" s="232"/>
      <c r="Q424" s="234"/>
      <c r="R424" s="235"/>
      <c r="S424" s="236"/>
      <c r="T424" s="219"/>
      <c r="U424" s="244"/>
      <c r="V424" s="168">
        <f t="shared" si="47"/>
        <v>0</v>
      </c>
      <c r="W424" s="169">
        <f t="shared" si="48"/>
        <v>0</v>
      </c>
      <c r="X424" s="221">
        <f>'2D_LOG'!BD414</f>
        <v>0</v>
      </c>
      <c r="Y424" s="237"/>
      <c r="Z424" s="237"/>
      <c r="AA424" s="237"/>
      <c r="AB424" s="238"/>
      <c r="AC424" s="236"/>
      <c r="AD424" s="238"/>
      <c r="AE424" s="236"/>
      <c r="AF424" s="239"/>
      <c r="AG424" s="236"/>
      <c r="AH424" s="237"/>
      <c r="AI424" s="240"/>
      <c r="AJ424" s="224">
        <f t="shared" si="49"/>
        <v>0</v>
      </c>
      <c r="AK424" s="225">
        <f t="shared" si="50"/>
        <v>0</v>
      </c>
      <c r="AL424" s="226">
        <f t="shared" si="51"/>
        <v>0</v>
      </c>
      <c r="AM424" s="227">
        <f t="shared" si="52"/>
        <v>0</v>
      </c>
      <c r="AN424" s="228">
        <f t="shared" si="53"/>
        <v>0</v>
      </c>
      <c r="AO424" s="206"/>
      <c r="AP424" s="207"/>
      <c r="AQ424" s="206"/>
    </row>
    <row r="425" spans="1:43" s="150" customFormat="1" ht="12.75" x14ac:dyDescent="0.2">
      <c r="A425" s="229"/>
      <c r="B425" s="213"/>
      <c r="C425" s="230"/>
      <c r="D425" s="214"/>
      <c r="E425" s="214"/>
      <c r="F425" s="219"/>
      <c r="G425" s="295"/>
      <c r="H425" s="243"/>
      <c r="I425" s="231"/>
      <c r="J425" s="241"/>
      <c r="K425" s="216" t="str">
        <f>IF(X425='2D_LOG'!BD415," ","Errors Not Updated")</f>
        <v xml:space="preserve"> </v>
      </c>
      <c r="L425" s="217"/>
      <c r="M425" s="219"/>
      <c r="N425" s="232"/>
      <c r="O425" s="234"/>
      <c r="P425" s="232"/>
      <c r="Q425" s="234"/>
      <c r="R425" s="235"/>
      <c r="S425" s="236"/>
      <c r="T425" s="219"/>
      <c r="U425" s="244"/>
      <c r="V425" s="168">
        <f t="shared" si="47"/>
        <v>0</v>
      </c>
      <c r="W425" s="169">
        <f t="shared" si="48"/>
        <v>0</v>
      </c>
      <c r="X425" s="221">
        <f>'2D_LOG'!BD415</f>
        <v>0</v>
      </c>
      <c r="Y425" s="237"/>
      <c r="Z425" s="237"/>
      <c r="AA425" s="237"/>
      <c r="AB425" s="238"/>
      <c r="AC425" s="236"/>
      <c r="AD425" s="238"/>
      <c r="AE425" s="236"/>
      <c r="AF425" s="239"/>
      <c r="AG425" s="236"/>
      <c r="AH425" s="237"/>
      <c r="AI425" s="240"/>
      <c r="AJ425" s="224">
        <f t="shared" si="49"/>
        <v>0</v>
      </c>
      <c r="AK425" s="225">
        <f t="shared" si="50"/>
        <v>0</v>
      </c>
      <c r="AL425" s="226">
        <f t="shared" si="51"/>
        <v>0</v>
      </c>
      <c r="AM425" s="227">
        <f t="shared" si="52"/>
        <v>0</v>
      </c>
      <c r="AN425" s="228">
        <f t="shared" si="53"/>
        <v>0</v>
      </c>
      <c r="AO425" s="206"/>
      <c r="AP425" s="207"/>
      <c r="AQ425" s="206"/>
    </row>
    <row r="426" spans="1:43" s="150" customFormat="1" ht="12.75" x14ac:dyDescent="0.2">
      <c r="A426" s="212"/>
      <c r="B426" s="213"/>
      <c r="C426" s="230"/>
      <c r="D426" s="214"/>
      <c r="E426" s="214"/>
      <c r="F426" s="219"/>
      <c r="G426" s="295"/>
      <c r="H426" s="243"/>
      <c r="I426" s="231"/>
      <c r="J426" s="241"/>
      <c r="K426" s="216" t="str">
        <f>IF(X426='2D_LOG'!BD416," ","Errors Not Updated")</f>
        <v xml:space="preserve"> </v>
      </c>
      <c r="L426" s="217"/>
      <c r="M426" s="219"/>
      <c r="N426" s="232"/>
      <c r="O426" s="234"/>
      <c r="P426" s="232"/>
      <c r="Q426" s="234"/>
      <c r="R426" s="235"/>
      <c r="S426" s="236"/>
      <c r="T426" s="219"/>
      <c r="U426" s="244"/>
      <c r="V426" s="168">
        <f t="shared" si="47"/>
        <v>0</v>
      </c>
      <c r="W426" s="169">
        <f t="shared" si="48"/>
        <v>0</v>
      </c>
      <c r="X426" s="221">
        <f>'2D_LOG'!BD416</f>
        <v>0</v>
      </c>
      <c r="Y426" s="237"/>
      <c r="Z426" s="237"/>
      <c r="AA426" s="237"/>
      <c r="AB426" s="238"/>
      <c r="AC426" s="236"/>
      <c r="AD426" s="238"/>
      <c r="AE426" s="236"/>
      <c r="AF426" s="239"/>
      <c r="AG426" s="236"/>
      <c r="AH426" s="237"/>
      <c r="AI426" s="240"/>
      <c r="AJ426" s="224">
        <f t="shared" si="49"/>
        <v>0</v>
      </c>
      <c r="AK426" s="225">
        <f t="shared" si="50"/>
        <v>0</v>
      </c>
      <c r="AL426" s="226">
        <f t="shared" si="51"/>
        <v>0</v>
      </c>
      <c r="AM426" s="227">
        <f t="shared" si="52"/>
        <v>0</v>
      </c>
      <c r="AN426" s="228">
        <f t="shared" si="53"/>
        <v>0</v>
      </c>
      <c r="AO426" s="206"/>
      <c r="AP426" s="207"/>
      <c r="AQ426" s="206"/>
    </row>
    <row r="427" spans="1:43" s="150" customFormat="1" ht="12.75" x14ac:dyDescent="0.2">
      <c r="A427" s="229"/>
      <c r="B427" s="213"/>
      <c r="C427" s="230"/>
      <c r="D427" s="214"/>
      <c r="E427" s="214"/>
      <c r="F427" s="219"/>
      <c r="G427" s="295"/>
      <c r="H427" s="243"/>
      <c r="I427" s="231"/>
      <c r="J427" s="241"/>
      <c r="K427" s="216" t="str">
        <f>IF(X427='2D_LOG'!BD417," ","Errors Not Updated")</f>
        <v xml:space="preserve"> </v>
      </c>
      <c r="L427" s="217"/>
      <c r="M427" s="219"/>
      <c r="N427" s="232"/>
      <c r="O427" s="234"/>
      <c r="P427" s="232"/>
      <c r="Q427" s="234"/>
      <c r="R427" s="235"/>
      <c r="S427" s="236"/>
      <c r="T427" s="219"/>
      <c r="U427" s="244"/>
      <c r="V427" s="168">
        <f t="shared" si="47"/>
        <v>0</v>
      </c>
      <c r="W427" s="169">
        <f t="shared" si="48"/>
        <v>0</v>
      </c>
      <c r="X427" s="221">
        <f>'2D_LOG'!BD417</f>
        <v>0</v>
      </c>
      <c r="Y427" s="237"/>
      <c r="Z427" s="237"/>
      <c r="AA427" s="237"/>
      <c r="AB427" s="238"/>
      <c r="AC427" s="236"/>
      <c r="AD427" s="238"/>
      <c r="AE427" s="236"/>
      <c r="AF427" s="239"/>
      <c r="AG427" s="236"/>
      <c r="AH427" s="237"/>
      <c r="AI427" s="240"/>
      <c r="AJ427" s="224">
        <f t="shared" si="49"/>
        <v>0</v>
      </c>
      <c r="AK427" s="225">
        <f t="shared" si="50"/>
        <v>0</v>
      </c>
      <c r="AL427" s="226">
        <f t="shared" si="51"/>
        <v>0</v>
      </c>
      <c r="AM427" s="227">
        <f t="shared" si="52"/>
        <v>0</v>
      </c>
      <c r="AN427" s="228">
        <f t="shared" si="53"/>
        <v>0</v>
      </c>
      <c r="AO427" s="206"/>
      <c r="AP427" s="207"/>
      <c r="AQ427" s="206"/>
    </row>
    <row r="428" spans="1:43" s="150" customFormat="1" ht="12.75" x14ac:dyDescent="0.2">
      <c r="A428" s="212"/>
      <c r="B428" s="213"/>
      <c r="C428" s="230"/>
      <c r="D428" s="214"/>
      <c r="E428" s="214"/>
      <c r="F428" s="219"/>
      <c r="G428" s="295"/>
      <c r="H428" s="243"/>
      <c r="I428" s="231"/>
      <c r="J428" s="241"/>
      <c r="K428" s="216" t="str">
        <f>IF(X428='2D_LOG'!BD418," ","Errors Not Updated")</f>
        <v xml:space="preserve"> </v>
      </c>
      <c r="L428" s="217"/>
      <c r="M428" s="219"/>
      <c r="N428" s="232"/>
      <c r="O428" s="234"/>
      <c r="P428" s="232"/>
      <c r="Q428" s="234"/>
      <c r="R428" s="235"/>
      <c r="S428" s="236"/>
      <c r="T428" s="219"/>
      <c r="U428" s="244"/>
      <c r="V428" s="168">
        <f t="shared" si="47"/>
        <v>0</v>
      </c>
      <c r="W428" s="169">
        <f t="shared" si="48"/>
        <v>0</v>
      </c>
      <c r="X428" s="221">
        <f>'2D_LOG'!BD418</f>
        <v>0</v>
      </c>
      <c r="Y428" s="237"/>
      <c r="Z428" s="237"/>
      <c r="AA428" s="237"/>
      <c r="AB428" s="238"/>
      <c r="AC428" s="236"/>
      <c r="AD428" s="238"/>
      <c r="AE428" s="236"/>
      <c r="AF428" s="239"/>
      <c r="AG428" s="236"/>
      <c r="AH428" s="237"/>
      <c r="AI428" s="240"/>
      <c r="AJ428" s="224">
        <f t="shared" si="49"/>
        <v>0</v>
      </c>
      <c r="AK428" s="225">
        <f t="shared" si="50"/>
        <v>0</v>
      </c>
      <c r="AL428" s="226">
        <f t="shared" si="51"/>
        <v>0</v>
      </c>
      <c r="AM428" s="227">
        <f t="shared" si="52"/>
        <v>0</v>
      </c>
      <c r="AN428" s="228">
        <f t="shared" si="53"/>
        <v>0</v>
      </c>
      <c r="AO428" s="206"/>
      <c r="AP428" s="207"/>
      <c r="AQ428" s="206"/>
    </row>
    <row r="429" spans="1:43" s="150" customFormat="1" ht="12.75" x14ac:dyDescent="0.2">
      <c r="A429" s="229"/>
      <c r="B429" s="213"/>
      <c r="C429" s="230"/>
      <c r="D429" s="214"/>
      <c r="E429" s="214"/>
      <c r="F429" s="219"/>
      <c r="G429" s="295"/>
      <c r="H429" s="243"/>
      <c r="I429" s="231"/>
      <c r="J429" s="241"/>
      <c r="K429" s="216" t="str">
        <f>IF(X429='2D_LOG'!BD419," ","Errors Not Updated")</f>
        <v xml:space="preserve"> </v>
      </c>
      <c r="L429" s="217"/>
      <c r="M429" s="219"/>
      <c r="N429" s="232"/>
      <c r="O429" s="234"/>
      <c r="P429" s="232"/>
      <c r="Q429" s="234"/>
      <c r="R429" s="235"/>
      <c r="S429" s="236"/>
      <c r="T429" s="219"/>
      <c r="U429" s="244"/>
      <c r="V429" s="168">
        <f t="shared" si="47"/>
        <v>0</v>
      </c>
      <c r="W429" s="169">
        <f t="shared" si="48"/>
        <v>0</v>
      </c>
      <c r="X429" s="221">
        <f>'2D_LOG'!BD419</f>
        <v>0</v>
      </c>
      <c r="Y429" s="237"/>
      <c r="Z429" s="237"/>
      <c r="AA429" s="237"/>
      <c r="AB429" s="238"/>
      <c r="AC429" s="236"/>
      <c r="AD429" s="238"/>
      <c r="AE429" s="236"/>
      <c r="AF429" s="239"/>
      <c r="AG429" s="236"/>
      <c r="AH429" s="237"/>
      <c r="AI429" s="240"/>
      <c r="AJ429" s="224">
        <f t="shared" si="49"/>
        <v>0</v>
      </c>
      <c r="AK429" s="225">
        <f t="shared" si="50"/>
        <v>0</v>
      </c>
      <c r="AL429" s="226">
        <f t="shared" si="51"/>
        <v>0</v>
      </c>
      <c r="AM429" s="227">
        <f t="shared" si="52"/>
        <v>0</v>
      </c>
      <c r="AN429" s="228">
        <f t="shared" si="53"/>
        <v>0</v>
      </c>
      <c r="AO429" s="206"/>
      <c r="AP429" s="207"/>
      <c r="AQ429" s="206"/>
    </row>
    <row r="430" spans="1:43" s="150" customFormat="1" ht="12.75" x14ac:dyDescent="0.2">
      <c r="A430" s="212"/>
      <c r="B430" s="213"/>
      <c r="C430" s="230"/>
      <c r="D430" s="214"/>
      <c r="E430" s="214"/>
      <c r="F430" s="219"/>
      <c r="G430" s="295"/>
      <c r="H430" s="243"/>
      <c r="I430" s="231"/>
      <c r="J430" s="241"/>
      <c r="K430" s="216" t="str">
        <f>IF(X430='2D_LOG'!BD420," ","Errors Not Updated")</f>
        <v xml:space="preserve"> </v>
      </c>
      <c r="L430" s="217"/>
      <c r="M430" s="219"/>
      <c r="N430" s="232"/>
      <c r="O430" s="234"/>
      <c r="P430" s="232"/>
      <c r="Q430" s="234"/>
      <c r="R430" s="235"/>
      <c r="S430" s="236"/>
      <c r="T430" s="219"/>
      <c r="U430" s="244"/>
      <c r="V430" s="168">
        <f t="shared" si="47"/>
        <v>0</v>
      </c>
      <c r="W430" s="169">
        <f t="shared" si="48"/>
        <v>0</v>
      </c>
      <c r="X430" s="221">
        <f>'2D_LOG'!BD420</f>
        <v>0</v>
      </c>
      <c r="Y430" s="237"/>
      <c r="Z430" s="237"/>
      <c r="AA430" s="237"/>
      <c r="AB430" s="238"/>
      <c r="AC430" s="236"/>
      <c r="AD430" s="238"/>
      <c r="AE430" s="236"/>
      <c r="AF430" s="239"/>
      <c r="AG430" s="236"/>
      <c r="AH430" s="237"/>
      <c r="AI430" s="240"/>
      <c r="AJ430" s="224">
        <f t="shared" si="49"/>
        <v>0</v>
      </c>
      <c r="AK430" s="225">
        <f t="shared" si="50"/>
        <v>0</v>
      </c>
      <c r="AL430" s="226">
        <f t="shared" si="51"/>
        <v>0</v>
      </c>
      <c r="AM430" s="227">
        <f t="shared" si="52"/>
        <v>0</v>
      </c>
      <c r="AN430" s="228">
        <f t="shared" si="53"/>
        <v>0</v>
      </c>
      <c r="AO430" s="206"/>
      <c r="AP430" s="207"/>
      <c r="AQ430" s="206"/>
    </row>
    <row r="431" spans="1:43" s="150" customFormat="1" ht="12.75" x14ac:dyDescent="0.2">
      <c r="A431" s="229"/>
      <c r="B431" s="213"/>
      <c r="C431" s="230"/>
      <c r="D431" s="214"/>
      <c r="E431" s="214"/>
      <c r="F431" s="219"/>
      <c r="G431" s="295"/>
      <c r="H431" s="243"/>
      <c r="I431" s="231"/>
      <c r="J431" s="241"/>
      <c r="K431" s="216" t="str">
        <f>IF(X431='2D_LOG'!BD421," ","Errors Not Updated")</f>
        <v xml:space="preserve"> </v>
      </c>
      <c r="L431" s="217"/>
      <c r="M431" s="219"/>
      <c r="N431" s="232"/>
      <c r="O431" s="234"/>
      <c r="P431" s="232"/>
      <c r="Q431" s="234"/>
      <c r="R431" s="235"/>
      <c r="S431" s="236"/>
      <c r="T431" s="219"/>
      <c r="U431" s="244"/>
      <c r="V431" s="168">
        <f t="shared" si="47"/>
        <v>0</v>
      </c>
      <c r="W431" s="169">
        <f t="shared" si="48"/>
        <v>0</v>
      </c>
      <c r="X431" s="221">
        <f>'2D_LOG'!BD421</f>
        <v>0</v>
      </c>
      <c r="Y431" s="237"/>
      <c r="Z431" s="237"/>
      <c r="AA431" s="237"/>
      <c r="AB431" s="238"/>
      <c r="AC431" s="236"/>
      <c r="AD431" s="238"/>
      <c r="AE431" s="236"/>
      <c r="AF431" s="239"/>
      <c r="AG431" s="236"/>
      <c r="AH431" s="237"/>
      <c r="AI431" s="240"/>
      <c r="AJ431" s="224">
        <f t="shared" si="49"/>
        <v>0</v>
      </c>
      <c r="AK431" s="225">
        <f t="shared" si="50"/>
        <v>0</v>
      </c>
      <c r="AL431" s="226">
        <f t="shared" si="51"/>
        <v>0</v>
      </c>
      <c r="AM431" s="227">
        <f t="shared" si="52"/>
        <v>0</v>
      </c>
      <c r="AN431" s="228">
        <f t="shared" si="53"/>
        <v>0</v>
      </c>
      <c r="AO431" s="206"/>
      <c r="AP431" s="207"/>
      <c r="AQ431" s="206"/>
    </row>
    <row r="432" spans="1:43" s="150" customFormat="1" ht="12.75" x14ac:dyDescent="0.2">
      <c r="A432" s="212"/>
      <c r="B432" s="213"/>
      <c r="C432" s="230"/>
      <c r="D432" s="214"/>
      <c r="E432" s="214"/>
      <c r="F432" s="219"/>
      <c r="G432" s="295"/>
      <c r="H432" s="243"/>
      <c r="I432" s="231"/>
      <c r="J432" s="241"/>
      <c r="K432" s="216" t="str">
        <f>IF(X432='2D_LOG'!BD422," ","Errors Not Updated")</f>
        <v xml:space="preserve"> </v>
      </c>
      <c r="L432" s="217"/>
      <c r="M432" s="219"/>
      <c r="N432" s="232"/>
      <c r="O432" s="234"/>
      <c r="P432" s="232"/>
      <c r="Q432" s="234"/>
      <c r="R432" s="235"/>
      <c r="S432" s="236"/>
      <c r="T432" s="219"/>
      <c r="U432" s="244"/>
      <c r="V432" s="168">
        <f t="shared" si="47"/>
        <v>0</v>
      </c>
      <c r="W432" s="169">
        <f t="shared" si="48"/>
        <v>0</v>
      </c>
      <c r="X432" s="221">
        <f>'2D_LOG'!BD422</f>
        <v>0</v>
      </c>
      <c r="Y432" s="237"/>
      <c r="Z432" s="237"/>
      <c r="AA432" s="237"/>
      <c r="AB432" s="238"/>
      <c r="AC432" s="236"/>
      <c r="AD432" s="238"/>
      <c r="AE432" s="236"/>
      <c r="AF432" s="239"/>
      <c r="AG432" s="236"/>
      <c r="AH432" s="237"/>
      <c r="AI432" s="240"/>
      <c r="AJ432" s="224">
        <f t="shared" si="49"/>
        <v>0</v>
      </c>
      <c r="AK432" s="225">
        <f t="shared" si="50"/>
        <v>0</v>
      </c>
      <c r="AL432" s="226">
        <f t="shared" si="51"/>
        <v>0</v>
      </c>
      <c r="AM432" s="227">
        <f t="shared" si="52"/>
        <v>0</v>
      </c>
      <c r="AN432" s="228">
        <f t="shared" si="53"/>
        <v>0</v>
      </c>
      <c r="AO432" s="206"/>
      <c r="AP432" s="207"/>
      <c r="AQ432" s="206"/>
    </row>
    <row r="433" spans="1:43" s="150" customFormat="1" ht="12.75" x14ac:dyDescent="0.2">
      <c r="A433" s="229"/>
      <c r="B433" s="213"/>
      <c r="C433" s="230"/>
      <c r="D433" s="214"/>
      <c r="E433" s="214"/>
      <c r="F433" s="219"/>
      <c r="G433" s="295"/>
      <c r="H433" s="243"/>
      <c r="I433" s="231"/>
      <c r="J433" s="241"/>
      <c r="K433" s="216" t="str">
        <f>IF(X433='2D_LOG'!BD423," ","Errors Not Updated")</f>
        <v xml:space="preserve"> </v>
      </c>
      <c r="L433" s="217"/>
      <c r="M433" s="219"/>
      <c r="N433" s="232"/>
      <c r="O433" s="234"/>
      <c r="P433" s="232"/>
      <c r="Q433" s="234"/>
      <c r="R433" s="235"/>
      <c r="S433" s="236"/>
      <c r="T433" s="219"/>
      <c r="U433" s="244"/>
      <c r="V433" s="168">
        <f t="shared" si="47"/>
        <v>0</v>
      </c>
      <c r="W433" s="169">
        <f t="shared" si="48"/>
        <v>0</v>
      </c>
      <c r="X433" s="221">
        <f>'2D_LOG'!BD423</f>
        <v>0</v>
      </c>
      <c r="Y433" s="237"/>
      <c r="Z433" s="237"/>
      <c r="AA433" s="237"/>
      <c r="AB433" s="238"/>
      <c r="AC433" s="236"/>
      <c r="AD433" s="238"/>
      <c r="AE433" s="236"/>
      <c r="AF433" s="239"/>
      <c r="AG433" s="236"/>
      <c r="AH433" s="237"/>
      <c r="AI433" s="240"/>
      <c r="AJ433" s="224">
        <f t="shared" si="49"/>
        <v>0</v>
      </c>
      <c r="AK433" s="225">
        <f t="shared" si="50"/>
        <v>0</v>
      </c>
      <c r="AL433" s="226">
        <f t="shared" si="51"/>
        <v>0</v>
      </c>
      <c r="AM433" s="227">
        <f t="shared" si="52"/>
        <v>0</v>
      </c>
      <c r="AN433" s="228">
        <f t="shared" si="53"/>
        <v>0</v>
      </c>
      <c r="AO433" s="206"/>
      <c r="AP433" s="207"/>
      <c r="AQ433" s="206"/>
    </row>
    <row r="434" spans="1:43" s="150" customFormat="1" ht="12.75" x14ac:dyDescent="0.2">
      <c r="A434" s="212"/>
      <c r="B434" s="213"/>
      <c r="C434" s="230"/>
      <c r="D434" s="214"/>
      <c r="E434" s="214"/>
      <c r="F434" s="219"/>
      <c r="G434" s="295"/>
      <c r="H434" s="243"/>
      <c r="I434" s="231"/>
      <c r="J434" s="241"/>
      <c r="K434" s="216" t="str">
        <f>IF(X434='2D_LOG'!BD424," ","Errors Not Updated")</f>
        <v xml:space="preserve"> </v>
      </c>
      <c r="L434" s="217"/>
      <c r="M434" s="219"/>
      <c r="N434" s="232"/>
      <c r="O434" s="234"/>
      <c r="P434" s="232"/>
      <c r="Q434" s="234"/>
      <c r="R434" s="235"/>
      <c r="S434" s="236"/>
      <c r="T434" s="219"/>
      <c r="U434" s="244"/>
      <c r="V434" s="168">
        <f t="shared" si="47"/>
        <v>0</v>
      </c>
      <c r="W434" s="169">
        <f t="shared" si="48"/>
        <v>0</v>
      </c>
      <c r="X434" s="221">
        <f>'2D_LOG'!BD424</f>
        <v>0</v>
      </c>
      <c r="Y434" s="237"/>
      <c r="Z434" s="237"/>
      <c r="AA434" s="237"/>
      <c r="AB434" s="238"/>
      <c r="AC434" s="236"/>
      <c r="AD434" s="238"/>
      <c r="AE434" s="236"/>
      <c r="AF434" s="239"/>
      <c r="AG434" s="236"/>
      <c r="AH434" s="237"/>
      <c r="AI434" s="240"/>
      <c r="AJ434" s="224">
        <f t="shared" si="49"/>
        <v>0</v>
      </c>
      <c r="AK434" s="225">
        <f t="shared" si="50"/>
        <v>0</v>
      </c>
      <c r="AL434" s="226">
        <f t="shared" si="51"/>
        <v>0</v>
      </c>
      <c r="AM434" s="227">
        <f t="shared" si="52"/>
        <v>0</v>
      </c>
      <c r="AN434" s="228">
        <f t="shared" si="53"/>
        <v>0</v>
      </c>
      <c r="AO434" s="206"/>
      <c r="AP434" s="207"/>
      <c r="AQ434" s="206"/>
    </row>
    <row r="435" spans="1:43" s="150" customFormat="1" ht="12.75" x14ac:dyDescent="0.2">
      <c r="A435" s="229"/>
      <c r="B435" s="213"/>
      <c r="C435" s="230"/>
      <c r="D435" s="214"/>
      <c r="E435" s="214"/>
      <c r="F435" s="219"/>
      <c r="G435" s="295"/>
      <c r="H435" s="243"/>
      <c r="I435" s="231"/>
      <c r="J435" s="241"/>
      <c r="K435" s="216" t="str">
        <f>IF(X435='2D_LOG'!BD425," ","Errors Not Updated")</f>
        <v xml:space="preserve"> </v>
      </c>
      <c r="L435" s="217"/>
      <c r="M435" s="219"/>
      <c r="N435" s="232"/>
      <c r="O435" s="234"/>
      <c r="P435" s="232"/>
      <c r="Q435" s="234"/>
      <c r="R435" s="235"/>
      <c r="S435" s="236"/>
      <c r="T435" s="219"/>
      <c r="U435" s="244"/>
      <c r="V435" s="168">
        <f t="shared" si="47"/>
        <v>0</v>
      </c>
      <c r="W435" s="169">
        <f t="shared" si="48"/>
        <v>0</v>
      </c>
      <c r="X435" s="221">
        <f>'2D_LOG'!BD425</f>
        <v>0</v>
      </c>
      <c r="Y435" s="237"/>
      <c r="Z435" s="237"/>
      <c r="AA435" s="237"/>
      <c r="AB435" s="238"/>
      <c r="AC435" s="236"/>
      <c r="AD435" s="238"/>
      <c r="AE435" s="236"/>
      <c r="AF435" s="239"/>
      <c r="AG435" s="236"/>
      <c r="AH435" s="237"/>
      <c r="AI435" s="240"/>
      <c r="AJ435" s="224">
        <f t="shared" si="49"/>
        <v>0</v>
      </c>
      <c r="AK435" s="225">
        <f t="shared" si="50"/>
        <v>0</v>
      </c>
      <c r="AL435" s="226">
        <f t="shared" si="51"/>
        <v>0</v>
      </c>
      <c r="AM435" s="227">
        <f t="shared" si="52"/>
        <v>0</v>
      </c>
      <c r="AN435" s="228">
        <f t="shared" si="53"/>
        <v>0</v>
      </c>
      <c r="AO435" s="206"/>
      <c r="AP435" s="207"/>
      <c r="AQ435" s="206"/>
    </row>
    <row r="436" spans="1:43" s="150" customFormat="1" ht="12.75" x14ac:dyDescent="0.2">
      <c r="A436" s="212"/>
      <c r="B436" s="213"/>
      <c r="C436" s="230"/>
      <c r="D436" s="214"/>
      <c r="E436" s="214"/>
      <c r="F436" s="219"/>
      <c r="G436" s="295"/>
      <c r="H436" s="243"/>
      <c r="I436" s="231"/>
      <c r="J436" s="241"/>
      <c r="K436" s="216" t="str">
        <f>IF(X436='2D_LOG'!BD426," ","Errors Not Updated")</f>
        <v xml:space="preserve"> </v>
      </c>
      <c r="L436" s="217"/>
      <c r="M436" s="219"/>
      <c r="N436" s="232"/>
      <c r="O436" s="234"/>
      <c r="P436" s="232"/>
      <c r="Q436" s="234"/>
      <c r="R436" s="235"/>
      <c r="S436" s="236"/>
      <c r="T436" s="219"/>
      <c r="U436" s="244"/>
      <c r="V436" s="168">
        <f t="shared" si="47"/>
        <v>0</v>
      </c>
      <c r="W436" s="169">
        <f t="shared" si="48"/>
        <v>0</v>
      </c>
      <c r="X436" s="221">
        <f>'2D_LOG'!BD426</f>
        <v>0</v>
      </c>
      <c r="Y436" s="237"/>
      <c r="Z436" s="237"/>
      <c r="AA436" s="237"/>
      <c r="AB436" s="238"/>
      <c r="AC436" s="236"/>
      <c r="AD436" s="238"/>
      <c r="AE436" s="236"/>
      <c r="AF436" s="239"/>
      <c r="AG436" s="236"/>
      <c r="AH436" s="237"/>
      <c r="AI436" s="240"/>
      <c r="AJ436" s="224">
        <f t="shared" si="49"/>
        <v>0</v>
      </c>
      <c r="AK436" s="225">
        <f t="shared" si="50"/>
        <v>0</v>
      </c>
      <c r="AL436" s="226">
        <f t="shared" si="51"/>
        <v>0</v>
      </c>
      <c r="AM436" s="227">
        <f t="shared" si="52"/>
        <v>0</v>
      </c>
      <c r="AN436" s="228">
        <f t="shared" si="53"/>
        <v>0</v>
      </c>
      <c r="AO436" s="206"/>
      <c r="AP436" s="207"/>
      <c r="AQ436" s="206"/>
    </row>
    <row r="437" spans="1:43" s="150" customFormat="1" ht="12.75" x14ac:dyDescent="0.2">
      <c r="A437" s="229"/>
      <c r="B437" s="213"/>
      <c r="C437" s="230"/>
      <c r="D437" s="214"/>
      <c r="E437" s="214"/>
      <c r="F437" s="219"/>
      <c r="G437" s="295"/>
      <c r="H437" s="243"/>
      <c r="I437" s="231"/>
      <c r="J437" s="241"/>
      <c r="K437" s="216" t="str">
        <f>IF(X437='2D_LOG'!BD427," ","Errors Not Updated")</f>
        <v xml:space="preserve"> </v>
      </c>
      <c r="L437" s="217"/>
      <c r="M437" s="219"/>
      <c r="N437" s="232"/>
      <c r="O437" s="234"/>
      <c r="P437" s="232"/>
      <c r="Q437" s="234"/>
      <c r="R437" s="235"/>
      <c r="S437" s="236"/>
      <c r="T437" s="219"/>
      <c r="U437" s="244"/>
      <c r="V437" s="168">
        <f t="shared" si="47"/>
        <v>0</v>
      </c>
      <c r="W437" s="169">
        <f t="shared" si="48"/>
        <v>0</v>
      </c>
      <c r="X437" s="221">
        <f>'2D_LOG'!BD427</f>
        <v>0</v>
      </c>
      <c r="Y437" s="237"/>
      <c r="Z437" s="237"/>
      <c r="AA437" s="237"/>
      <c r="AB437" s="238"/>
      <c r="AC437" s="236"/>
      <c r="AD437" s="238"/>
      <c r="AE437" s="236"/>
      <c r="AF437" s="239"/>
      <c r="AG437" s="236"/>
      <c r="AH437" s="237"/>
      <c r="AI437" s="240"/>
      <c r="AJ437" s="224">
        <f t="shared" si="49"/>
        <v>0</v>
      </c>
      <c r="AK437" s="225">
        <f t="shared" si="50"/>
        <v>0</v>
      </c>
      <c r="AL437" s="226">
        <f t="shared" si="51"/>
        <v>0</v>
      </c>
      <c r="AM437" s="227">
        <f t="shared" si="52"/>
        <v>0</v>
      </c>
      <c r="AN437" s="228">
        <f t="shared" si="53"/>
        <v>0</v>
      </c>
      <c r="AO437" s="206"/>
      <c r="AP437" s="207"/>
      <c r="AQ437" s="206"/>
    </row>
    <row r="438" spans="1:43" s="150" customFormat="1" ht="12.75" x14ac:dyDescent="0.2">
      <c r="A438" s="212"/>
      <c r="B438" s="213"/>
      <c r="C438" s="230"/>
      <c r="D438" s="214"/>
      <c r="E438" s="214"/>
      <c r="F438" s="219"/>
      <c r="G438" s="295"/>
      <c r="H438" s="243"/>
      <c r="I438" s="231"/>
      <c r="J438" s="241"/>
      <c r="K438" s="216" t="str">
        <f>IF(X438='2D_LOG'!BD428," ","Errors Not Updated")</f>
        <v xml:space="preserve"> </v>
      </c>
      <c r="L438" s="217"/>
      <c r="M438" s="219"/>
      <c r="N438" s="232"/>
      <c r="O438" s="234"/>
      <c r="P438" s="232"/>
      <c r="Q438" s="234"/>
      <c r="R438" s="235"/>
      <c r="S438" s="236"/>
      <c r="T438" s="219"/>
      <c r="U438" s="244"/>
      <c r="V438" s="168">
        <f t="shared" si="47"/>
        <v>0</v>
      </c>
      <c r="W438" s="169">
        <f t="shared" si="48"/>
        <v>0</v>
      </c>
      <c r="X438" s="221">
        <f>'2D_LOG'!BD428</f>
        <v>0</v>
      </c>
      <c r="Y438" s="237"/>
      <c r="Z438" s="237"/>
      <c r="AA438" s="237"/>
      <c r="AB438" s="238"/>
      <c r="AC438" s="236"/>
      <c r="AD438" s="238"/>
      <c r="AE438" s="236"/>
      <c r="AF438" s="239"/>
      <c r="AG438" s="236"/>
      <c r="AH438" s="237"/>
      <c r="AI438" s="240"/>
      <c r="AJ438" s="224">
        <f t="shared" si="49"/>
        <v>0</v>
      </c>
      <c r="AK438" s="225">
        <f t="shared" si="50"/>
        <v>0</v>
      </c>
      <c r="AL438" s="226">
        <f t="shared" si="51"/>
        <v>0</v>
      </c>
      <c r="AM438" s="227">
        <f t="shared" si="52"/>
        <v>0</v>
      </c>
      <c r="AN438" s="228">
        <f t="shared" si="53"/>
        <v>0</v>
      </c>
      <c r="AO438" s="206"/>
      <c r="AP438" s="207"/>
      <c r="AQ438" s="206"/>
    </row>
    <row r="439" spans="1:43" s="150" customFormat="1" ht="12.75" x14ac:dyDescent="0.2">
      <c r="A439" s="229"/>
      <c r="B439" s="213"/>
      <c r="C439" s="230"/>
      <c r="D439" s="214"/>
      <c r="E439" s="214"/>
      <c r="F439" s="219"/>
      <c r="G439" s="295"/>
      <c r="H439" s="243"/>
      <c r="I439" s="231"/>
      <c r="J439" s="241"/>
      <c r="K439" s="216" t="str">
        <f>IF(X439='2D_LOG'!BD429," ","Errors Not Updated")</f>
        <v xml:space="preserve"> </v>
      </c>
      <c r="L439" s="217"/>
      <c r="M439" s="219"/>
      <c r="N439" s="232"/>
      <c r="O439" s="234"/>
      <c r="P439" s="232"/>
      <c r="Q439" s="234"/>
      <c r="R439" s="235"/>
      <c r="S439" s="236"/>
      <c r="T439" s="219"/>
      <c r="U439" s="244"/>
      <c r="V439" s="168">
        <f t="shared" si="47"/>
        <v>0</v>
      </c>
      <c r="W439" s="169">
        <f t="shared" si="48"/>
        <v>0</v>
      </c>
      <c r="X439" s="221">
        <f>'2D_LOG'!BD429</f>
        <v>0</v>
      </c>
      <c r="Y439" s="237"/>
      <c r="Z439" s="237"/>
      <c r="AA439" s="237"/>
      <c r="AB439" s="238"/>
      <c r="AC439" s="236"/>
      <c r="AD439" s="238"/>
      <c r="AE439" s="236"/>
      <c r="AF439" s="239"/>
      <c r="AG439" s="236"/>
      <c r="AH439" s="237"/>
      <c r="AI439" s="240"/>
      <c r="AJ439" s="224">
        <f t="shared" si="49"/>
        <v>0</v>
      </c>
      <c r="AK439" s="225">
        <f t="shared" si="50"/>
        <v>0</v>
      </c>
      <c r="AL439" s="226">
        <f t="shared" si="51"/>
        <v>0</v>
      </c>
      <c r="AM439" s="227">
        <f t="shared" si="52"/>
        <v>0</v>
      </c>
      <c r="AN439" s="228">
        <f t="shared" si="53"/>
        <v>0</v>
      </c>
      <c r="AO439" s="206"/>
      <c r="AP439" s="207"/>
      <c r="AQ439" s="206"/>
    </row>
    <row r="440" spans="1:43" s="150" customFormat="1" ht="12.75" x14ac:dyDescent="0.2">
      <c r="A440" s="212"/>
      <c r="B440" s="213"/>
      <c r="C440" s="230"/>
      <c r="D440" s="214"/>
      <c r="E440" s="214"/>
      <c r="F440" s="219"/>
      <c r="G440" s="295"/>
      <c r="H440" s="243"/>
      <c r="I440" s="231"/>
      <c r="J440" s="241"/>
      <c r="K440" s="216" t="str">
        <f>IF(X440='2D_LOG'!BD430," ","Errors Not Updated")</f>
        <v xml:space="preserve"> </v>
      </c>
      <c r="L440" s="217"/>
      <c r="M440" s="219"/>
      <c r="N440" s="232"/>
      <c r="O440" s="234"/>
      <c r="P440" s="232"/>
      <c r="Q440" s="234"/>
      <c r="R440" s="235"/>
      <c r="S440" s="236"/>
      <c r="T440" s="219"/>
      <c r="U440" s="244"/>
      <c r="V440" s="168">
        <f t="shared" si="47"/>
        <v>0</v>
      </c>
      <c r="W440" s="169">
        <f t="shared" si="48"/>
        <v>0</v>
      </c>
      <c r="X440" s="221">
        <f>'2D_LOG'!BD430</f>
        <v>0</v>
      </c>
      <c r="Y440" s="237"/>
      <c r="Z440" s="237"/>
      <c r="AA440" s="237"/>
      <c r="AB440" s="238"/>
      <c r="AC440" s="236"/>
      <c r="AD440" s="238"/>
      <c r="AE440" s="236"/>
      <c r="AF440" s="239"/>
      <c r="AG440" s="236"/>
      <c r="AH440" s="237"/>
      <c r="AI440" s="240"/>
      <c r="AJ440" s="224">
        <f t="shared" si="49"/>
        <v>0</v>
      </c>
      <c r="AK440" s="225">
        <f t="shared" si="50"/>
        <v>0</v>
      </c>
      <c r="AL440" s="226">
        <f t="shared" si="51"/>
        <v>0</v>
      </c>
      <c r="AM440" s="227">
        <f t="shared" si="52"/>
        <v>0</v>
      </c>
      <c r="AN440" s="228">
        <f t="shared" si="53"/>
        <v>0</v>
      </c>
      <c r="AO440" s="206"/>
      <c r="AP440" s="207"/>
      <c r="AQ440" s="206"/>
    </row>
    <row r="441" spans="1:43" s="150" customFormat="1" ht="12.75" x14ac:dyDescent="0.2">
      <c r="A441" s="229"/>
      <c r="B441" s="213"/>
      <c r="C441" s="230"/>
      <c r="D441" s="214"/>
      <c r="E441" s="214"/>
      <c r="F441" s="219"/>
      <c r="G441" s="295"/>
      <c r="H441" s="243"/>
      <c r="I441" s="231"/>
      <c r="J441" s="241"/>
      <c r="K441" s="216" t="str">
        <f>IF(X441='2D_LOG'!BD431," ","Errors Not Updated")</f>
        <v xml:space="preserve"> </v>
      </c>
      <c r="L441" s="217"/>
      <c r="M441" s="219"/>
      <c r="N441" s="232"/>
      <c r="O441" s="234"/>
      <c r="P441" s="232"/>
      <c r="Q441" s="234"/>
      <c r="R441" s="235"/>
      <c r="S441" s="236"/>
      <c r="T441" s="219"/>
      <c r="U441" s="244"/>
      <c r="V441" s="168">
        <f t="shared" si="47"/>
        <v>0</v>
      </c>
      <c r="W441" s="169">
        <f t="shared" si="48"/>
        <v>0</v>
      </c>
      <c r="X441" s="221">
        <f>'2D_LOG'!BD431</f>
        <v>0</v>
      </c>
      <c r="Y441" s="237"/>
      <c r="Z441" s="237"/>
      <c r="AA441" s="237"/>
      <c r="AB441" s="238"/>
      <c r="AC441" s="236"/>
      <c r="AD441" s="238"/>
      <c r="AE441" s="236"/>
      <c r="AF441" s="239"/>
      <c r="AG441" s="236"/>
      <c r="AH441" s="237"/>
      <c r="AI441" s="240"/>
      <c r="AJ441" s="224">
        <f t="shared" si="49"/>
        <v>0</v>
      </c>
      <c r="AK441" s="225">
        <f t="shared" si="50"/>
        <v>0</v>
      </c>
      <c r="AL441" s="226">
        <f t="shared" si="51"/>
        <v>0</v>
      </c>
      <c r="AM441" s="227">
        <f t="shared" si="52"/>
        <v>0</v>
      </c>
      <c r="AN441" s="228">
        <f t="shared" si="53"/>
        <v>0</v>
      </c>
      <c r="AO441" s="206"/>
      <c r="AP441" s="207"/>
      <c r="AQ441" s="206"/>
    </row>
    <row r="442" spans="1:43" s="150" customFormat="1" ht="12.75" x14ac:dyDescent="0.2">
      <c r="A442" s="212"/>
      <c r="B442" s="213"/>
      <c r="C442" s="230"/>
      <c r="D442" s="214"/>
      <c r="E442" s="214"/>
      <c r="F442" s="219"/>
      <c r="G442" s="295"/>
      <c r="H442" s="243"/>
      <c r="I442" s="231"/>
      <c r="J442" s="241"/>
      <c r="K442" s="216" t="str">
        <f>IF(X442='2D_LOG'!BD432," ","Errors Not Updated")</f>
        <v xml:space="preserve"> </v>
      </c>
      <c r="L442" s="217"/>
      <c r="M442" s="219"/>
      <c r="N442" s="232"/>
      <c r="O442" s="234"/>
      <c r="P442" s="232"/>
      <c r="Q442" s="234"/>
      <c r="R442" s="235"/>
      <c r="S442" s="236"/>
      <c r="T442" s="219"/>
      <c r="U442" s="244"/>
      <c r="V442" s="168">
        <f t="shared" si="47"/>
        <v>0</v>
      </c>
      <c r="W442" s="169">
        <f t="shared" si="48"/>
        <v>0</v>
      </c>
      <c r="X442" s="221">
        <f>'2D_LOG'!BD432</f>
        <v>0</v>
      </c>
      <c r="Y442" s="237"/>
      <c r="Z442" s="237"/>
      <c r="AA442" s="237"/>
      <c r="AB442" s="238"/>
      <c r="AC442" s="236"/>
      <c r="AD442" s="238"/>
      <c r="AE442" s="236"/>
      <c r="AF442" s="239"/>
      <c r="AG442" s="236"/>
      <c r="AH442" s="237"/>
      <c r="AI442" s="240"/>
      <c r="AJ442" s="224">
        <f t="shared" si="49"/>
        <v>0</v>
      </c>
      <c r="AK442" s="225">
        <f t="shared" si="50"/>
        <v>0</v>
      </c>
      <c r="AL442" s="226">
        <f t="shared" si="51"/>
        <v>0</v>
      </c>
      <c r="AM442" s="227">
        <f t="shared" si="52"/>
        <v>0</v>
      </c>
      <c r="AN442" s="228">
        <f t="shared" si="53"/>
        <v>0</v>
      </c>
      <c r="AO442" s="206"/>
      <c r="AP442" s="207"/>
      <c r="AQ442" s="206"/>
    </row>
    <row r="443" spans="1:43" s="150" customFormat="1" ht="12.75" x14ac:dyDescent="0.2">
      <c r="A443" s="229"/>
      <c r="B443" s="213"/>
      <c r="C443" s="230"/>
      <c r="D443" s="214"/>
      <c r="E443" s="214"/>
      <c r="F443" s="219"/>
      <c r="G443" s="295"/>
      <c r="H443" s="243"/>
      <c r="I443" s="231"/>
      <c r="J443" s="241"/>
      <c r="K443" s="216" t="str">
        <f>IF(X443='2D_LOG'!BD433," ","Errors Not Updated")</f>
        <v xml:space="preserve"> </v>
      </c>
      <c r="L443" s="217"/>
      <c r="M443" s="219"/>
      <c r="N443" s="232"/>
      <c r="O443" s="234"/>
      <c r="P443" s="232"/>
      <c r="Q443" s="234"/>
      <c r="R443" s="235"/>
      <c r="S443" s="236"/>
      <c r="T443" s="219"/>
      <c r="U443" s="244"/>
      <c r="V443" s="168">
        <f t="shared" si="47"/>
        <v>0</v>
      </c>
      <c r="W443" s="169">
        <f t="shared" si="48"/>
        <v>0</v>
      </c>
      <c r="X443" s="221">
        <f>'2D_LOG'!BD433</f>
        <v>0</v>
      </c>
      <c r="Y443" s="237"/>
      <c r="Z443" s="237"/>
      <c r="AA443" s="237"/>
      <c r="AB443" s="238"/>
      <c r="AC443" s="236"/>
      <c r="AD443" s="238"/>
      <c r="AE443" s="236"/>
      <c r="AF443" s="239"/>
      <c r="AG443" s="236"/>
      <c r="AH443" s="237"/>
      <c r="AI443" s="240"/>
      <c r="AJ443" s="224">
        <f t="shared" si="49"/>
        <v>0</v>
      </c>
      <c r="AK443" s="225">
        <f t="shared" si="50"/>
        <v>0</v>
      </c>
      <c r="AL443" s="226">
        <f t="shared" si="51"/>
        <v>0</v>
      </c>
      <c r="AM443" s="227">
        <f t="shared" si="52"/>
        <v>0</v>
      </c>
      <c r="AN443" s="228">
        <f t="shared" si="53"/>
        <v>0</v>
      </c>
      <c r="AO443" s="206"/>
      <c r="AP443" s="207"/>
      <c r="AQ443" s="206"/>
    </row>
    <row r="444" spans="1:43" s="150" customFormat="1" ht="12.75" x14ac:dyDescent="0.2">
      <c r="A444" s="212"/>
      <c r="B444" s="213"/>
      <c r="C444" s="230"/>
      <c r="D444" s="214"/>
      <c r="E444" s="214"/>
      <c r="F444" s="219"/>
      <c r="G444" s="295"/>
      <c r="H444" s="243"/>
      <c r="I444" s="231"/>
      <c r="J444" s="241"/>
      <c r="K444" s="216" t="str">
        <f>IF(X444='2D_LOG'!BD434," ","Errors Not Updated")</f>
        <v xml:space="preserve"> </v>
      </c>
      <c r="L444" s="217"/>
      <c r="M444" s="219"/>
      <c r="N444" s="232"/>
      <c r="O444" s="234"/>
      <c r="P444" s="232"/>
      <c r="Q444" s="234"/>
      <c r="R444" s="235"/>
      <c r="S444" s="236"/>
      <c r="T444" s="219"/>
      <c r="U444" s="244"/>
      <c r="V444" s="168">
        <f t="shared" si="47"/>
        <v>0</v>
      </c>
      <c r="W444" s="169">
        <f t="shared" si="48"/>
        <v>0</v>
      </c>
      <c r="X444" s="221">
        <f>'2D_LOG'!BD434</f>
        <v>0</v>
      </c>
      <c r="Y444" s="237"/>
      <c r="Z444" s="237"/>
      <c r="AA444" s="237"/>
      <c r="AB444" s="238"/>
      <c r="AC444" s="236"/>
      <c r="AD444" s="238"/>
      <c r="AE444" s="236"/>
      <c r="AF444" s="239"/>
      <c r="AG444" s="236"/>
      <c r="AH444" s="237"/>
      <c r="AI444" s="240"/>
      <c r="AJ444" s="224">
        <f t="shared" si="49"/>
        <v>0</v>
      </c>
      <c r="AK444" s="225">
        <f t="shared" si="50"/>
        <v>0</v>
      </c>
      <c r="AL444" s="226">
        <f t="shared" si="51"/>
        <v>0</v>
      </c>
      <c r="AM444" s="227">
        <f t="shared" si="52"/>
        <v>0</v>
      </c>
      <c r="AN444" s="228">
        <f t="shared" si="53"/>
        <v>0</v>
      </c>
      <c r="AO444" s="206"/>
      <c r="AP444" s="207"/>
      <c r="AQ444" s="206"/>
    </row>
    <row r="445" spans="1:43" s="150" customFormat="1" ht="12.75" x14ac:dyDescent="0.2">
      <c r="A445" s="229"/>
      <c r="B445" s="213"/>
      <c r="C445" s="230"/>
      <c r="D445" s="214"/>
      <c r="E445" s="214"/>
      <c r="F445" s="219"/>
      <c r="G445" s="295"/>
      <c r="H445" s="243"/>
      <c r="I445" s="231"/>
      <c r="J445" s="241"/>
      <c r="K445" s="216" t="str">
        <f>IF(X445='2D_LOG'!BD435," ","Errors Not Updated")</f>
        <v xml:space="preserve"> </v>
      </c>
      <c r="L445" s="217"/>
      <c r="M445" s="219"/>
      <c r="N445" s="232"/>
      <c r="O445" s="234"/>
      <c r="P445" s="232"/>
      <c r="Q445" s="234"/>
      <c r="R445" s="235"/>
      <c r="S445" s="236"/>
      <c r="T445" s="219"/>
      <c r="U445" s="244"/>
      <c r="V445" s="168">
        <f t="shared" si="47"/>
        <v>0</v>
      </c>
      <c r="W445" s="169">
        <f t="shared" si="48"/>
        <v>0</v>
      </c>
      <c r="X445" s="221">
        <f>'2D_LOG'!BD435</f>
        <v>0</v>
      </c>
      <c r="Y445" s="237"/>
      <c r="Z445" s="237"/>
      <c r="AA445" s="237"/>
      <c r="AB445" s="238"/>
      <c r="AC445" s="236"/>
      <c r="AD445" s="238"/>
      <c r="AE445" s="236"/>
      <c r="AF445" s="239"/>
      <c r="AG445" s="236"/>
      <c r="AH445" s="237"/>
      <c r="AI445" s="240"/>
      <c r="AJ445" s="224">
        <f t="shared" si="49"/>
        <v>0</v>
      </c>
      <c r="AK445" s="225">
        <f t="shared" si="50"/>
        <v>0</v>
      </c>
      <c r="AL445" s="226">
        <f t="shared" si="51"/>
        <v>0</v>
      </c>
      <c r="AM445" s="227">
        <f t="shared" si="52"/>
        <v>0</v>
      </c>
      <c r="AN445" s="228">
        <f t="shared" si="53"/>
        <v>0</v>
      </c>
      <c r="AO445" s="206"/>
      <c r="AP445" s="207"/>
      <c r="AQ445" s="206"/>
    </row>
    <row r="446" spans="1:43" s="150" customFormat="1" ht="12.75" x14ac:dyDescent="0.2">
      <c r="A446" s="212"/>
      <c r="B446" s="213"/>
      <c r="C446" s="230"/>
      <c r="D446" s="214"/>
      <c r="E446" s="214"/>
      <c r="F446" s="219"/>
      <c r="G446" s="295"/>
      <c r="H446" s="243"/>
      <c r="I446" s="231"/>
      <c r="J446" s="241"/>
      <c r="K446" s="216" t="str">
        <f>IF(X446='2D_LOG'!BD436," ","Errors Not Updated")</f>
        <v xml:space="preserve"> </v>
      </c>
      <c r="L446" s="217"/>
      <c r="M446" s="219"/>
      <c r="N446" s="232"/>
      <c r="O446" s="234"/>
      <c r="P446" s="232"/>
      <c r="Q446" s="234"/>
      <c r="R446" s="235"/>
      <c r="S446" s="236"/>
      <c r="T446" s="219"/>
      <c r="U446" s="244"/>
      <c r="V446" s="168">
        <f t="shared" si="47"/>
        <v>0</v>
      </c>
      <c r="W446" s="169">
        <f t="shared" si="48"/>
        <v>0</v>
      </c>
      <c r="X446" s="221">
        <f>'2D_LOG'!BD436</f>
        <v>0</v>
      </c>
      <c r="Y446" s="237"/>
      <c r="Z446" s="237"/>
      <c r="AA446" s="237"/>
      <c r="AB446" s="238"/>
      <c r="AC446" s="236"/>
      <c r="AD446" s="238"/>
      <c r="AE446" s="236"/>
      <c r="AF446" s="239"/>
      <c r="AG446" s="236"/>
      <c r="AH446" s="237"/>
      <c r="AI446" s="240"/>
      <c r="AJ446" s="224">
        <f t="shared" si="49"/>
        <v>0</v>
      </c>
      <c r="AK446" s="225">
        <f t="shared" si="50"/>
        <v>0</v>
      </c>
      <c r="AL446" s="226">
        <f t="shared" si="51"/>
        <v>0</v>
      </c>
      <c r="AM446" s="227">
        <f t="shared" si="52"/>
        <v>0</v>
      </c>
      <c r="AN446" s="228">
        <f t="shared" si="53"/>
        <v>0</v>
      </c>
      <c r="AO446" s="206"/>
      <c r="AP446" s="207"/>
      <c r="AQ446" s="206"/>
    </row>
    <row r="447" spans="1:43" s="150" customFormat="1" ht="12.75" x14ac:dyDescent="0.2">
      <c r="A447" s="229"/>
      <c r="B447" s="213"/>
      <c r="C447" s="230"/>
      <c r="D447" s="214"/>
      <c r="E447" s="214"/>
      <c r="F447" s="219"/>
      <c r="G447" s="295"/>
      <c r="H447" s="243"/>
      <c r="I447" s="231"/>
      <c r="J447" s="241"/>
      <c r="K447" s="216" t="str">
        <f>IF(X447='2D_LOG'!BD437," ","Errors Not Updated")</f>
        <v xml:space="preserve"> </v>
      </c>
      <c r="L447" s="217"/>
      <c r="M447" s="219"/>
      <c r="N447" s="232"/>
      <c r="O447" s="234"/>
      <c r="P447" s="232"/>
      <c r="Q447" s="234"/>
      <c r="R447" s="235"/>
      <c r="S447" s="236"/>
      <c r="T447" s="219"/>
      <c r="U447" s="244"/>
      <c r="V447" s="168">
        <f t="shared" si="47"/>
        <v>0</v>
      </c>
      <c r="W447" s="169">
        <f t="shared" si="48"/>
        <v>0</v>
      </c>
      <c r="X447" s="221">
        <f>'2D_LOG'!BD437</f>
        <v>0</v>
      </c>
      <c r="Y447" s="237"/>
      <c r="Z447" s="237"/>
      <c r="AA447" s="237"/>
      <c r="AB447" s="238"/>
      <c r="AC447" s="236"/>
      <c r="AD447" s="238"/>
      <c r="AE447" s="236"/>
      <c r="AF447" s="239"/>
      <c r="AG447" s="236"/>
      <c r="AH447" s="237"/>
      <c r="AI447" s="240"/>
      <c r="AJ447" s="224">
        <f t="shared" si="49"/>
        <v>0</v>
      </c>
      <c r="AK447" s="225">
        <f t="shared" si="50"/>
        <v>0</v>
      </c>
      <c r="AL447" s="226">
        <f t="shared" si="51"/>
        <v>0</v>
      </c>
      <c r="AM447" s="227">
        <f t="shared" si="52"/>
        <v>0</v>
      </c>
      <c r="AN447" s="228">
        <f t="shared" si="53"/>
        <v>0</v>
      </c>
      <c r="AO447" s="206"/>
      <c r="AP447" s="207"/>
      <c r="AQ447" s="206"/>
    </row>
    <row r="448" spans="1:43" s="150" customFormat="1" ht="12.75" x14ac:dyDescent="0.2">
      <c r="A448" s="212"/>
      <c r="B448" s="213"/>
      <c r="C448" s="230"/>
      <c r="D448" s="214"/>
      <c r="E448" s="214"/>
      <c r="F448" s="219"/>
      <c r="G448" s="295"/>
      <c r="H448" s="243"/>
      <c r="I448" s="231"/>
      <c r="J448" s="241"/>
      <c r="K448" s="216" t="str">
        <f>IF(X448='2D_LOG'!BD438," ","Errors Not Updated")</f>
        <v xml:space="preserve"> </v>
      </c>
      <c r="L448" s="217"/>
      <c r="M448" s="219"/>
      <c r="N448" s="232"/>
      <c r="O448" s="234"/>
      <c r="P448" s="232"/>
      <c r="Q448" s="234"/>
      <c r="R448" s="235"/>
      <c r="S448" s="236"/>
      <c r="T448" s="219"/>
      <c r="U448" s="244"/>
      <c r="V448" s="168">
        <f t="shared" si="47"/>
        <v>0</v>
      </c>
      <c r="W448" s="169">
        <f t="shared" si="48"/>
        <v>0</v>
      </c>
      <c r="X448" s="221">
        <f>'2D_LOG'!BD438</f>
        <v>0</v>
      </c>
      <c r="Y448" s="237"/>
      <c r="Z448" s="237"/>
      <c r="AA448" s="237"/>
      <c r="AB448" s="238"/>
      <c r="AC448" s="236"/>
      <c r="AD448" s="238"/>
      <c r="AE448" s="236"/>
      <c r="AF448" s="239"/>
      <c r="AG448" s="236"/>
      <c r="AH448" s="237"/>
      <c r="AI448" s="240"/>
      <c r="AJ448" s="224">
        <f t="shared" si="49"/>
        <v>0</v>
      </c>
      <c r="AK448" s="225">
        <f t="shared" si="50"/>
        <v>0</v>
      </c>
      <c r="AL448" s="226">
        <f t="shared" si="51"/>
        <v>0</v>
      </c>
      <c r="AM448" s="227">
        <f t="shared" si="52"/>
        <v>0</v>
      </c>
      <c r="AN448" s="228">
        <f t="shared" si="53"/>
        <v>0</v>
      </c>
      <c r="AO448" s="206"/>
      <c r="AP448" s="207"/>
      <c r="AQ448" s="206"/>
    </row>
    <row r="449" spans="1:43" s="150" customFormat="1" ht="12.75" x14ac:dyDescent="0.2">
      <c r="A449" s="229"/>
      <c r="B449" s="213"/>
      <c r="C449" s="230"/>
      <c r="D449" s="214"/>
      <c r="E449" s="214"/>
      <c r="F449" s="219"/>
      <c r="G449" s="295"/>
      <c r="H449" s="243"/>
      <c r="I449" s="231"/>
      <c r="J449" s="241"/>
      <c r="K449" s="216" t="str">
        <f>IF(X449='2D_LOG'!BD439," ","Errors Not Updated")</f>
        <v xml:space="preserve"> </v>
      </c>
      <c r="L449" s="217"/>
      <c r="M449" s="219"/>
      <c r="N449" s="232"/>
      <c r="O449" s="234"/>
      <c r="P449" s="232"/>
      <c r="Q449" s="234"/>
      <c r="R449" s="235"/>
      <c r="S449" s="236"/>
      <c r="T449" s="219"/>
      <c r="U449" s="244"/>
      <c r="V449" s="168">
        <f t="shared" si="47"/>
        <v>0</v>
      </c>
      <c r="W449" s="169">
        <f t="shared" si="48"/>
        <v>0</v>
      </c>
      <c r="X449" s="221">
        <f>'2D_LOG'!BD439</f>
        <v>0</v>
      </c>
      <c r="Y449" s="237"/>
      <c r="Z449" s="237"/>
      <c r="AA449" s="237"/>
      <c r="AB449" s="238"/>
      <c r="AC449" s="236"/>
      <c r="AD449" s="238"/>
      <c r="AE449" s="236"/>
      <c r="AF449" s="239"/>
      <c r="AG449" s="236"/>
      <c r="AH449" s="237"/>
      <c r="AI449" s="240"/>
      <c r="AJ449" s="224">
        <f t="shared" si="49"/>
        <v>0</v>
      </c>
      <c r="AK449" s="225">
        <f t="shared" si="50"/>
        <v>0</v>
      </c>
      <c r="AL449" s="226">
        <f t="shared" si="51"/>
        <v>0</v>
      </c>
      <c r="AM449" s="227">
        <f t="shared" si="52"/>
        <v>0</v>
      </c>
      <c r="AN449" s="228">
        <f t="shared" si="53"/>
        <v>0</v>
      </c>
      <c r="AO449" s="206"/>
      <c r="AP449" s="207"/>
      <c r="AQ449" s="206"/>
    </row>
    <row r="450" spans="1:43" s="150" customFormat="1" ht="12.75" x14ac:dyDescent="0.2">
      <c r="A450" s="212"/>
      <c r="B450" s="213"/>
      <c r="C450" s="230"/>
      <c r="D450" s="214"/>
      <c r="E450" s="214"/>
      <c r="F450" s="219"/>
      <c r="G450" s="295"/>
      <c r="H450" s="243"/>
      <c r="I450" s="231"/>
      <c r="J450" s="241"/>
      <c r="K450" s="216" t="str">
        <f>IF(X450='2D_LOG'!BD440," ","Errors Not Updated")</f>
        <v xml:space="preserve"> </v>
      </c>
      <c r="L450" s="217"/>
      <c r="M450" s="219"/>
      <c r="N450" s="232"/>
      <c r="O450" s="234"/>
      <c r="P450" s="232"/>
      <c r="Q450" s="234"/>
      <c r="R450" s="235"/>
      <c r="S450" s="236"/>
      <c r="T450" s="219"/>
      <c r="U450" s="244"/>
      <c r="V450" s="168">
        <f t="shared" si="47"/>
        <v>0</v>
      </c>
      <c r="W450" s="169">
        <f t="shared" si="48"/>
        <v>0</v>
      </c>
      <c r="X450" s="221">
        <f>'2D_LOG'!BD440</f>
        <v>0</v>
      </c>
      <c r="Y450" s="237"/>
      <c r="Z450" s="237"/>
      <c r="AA450" s="237"/>
      <c r="AB450" s="238"/>
      <c r="AC450" s="236"/>
      <c r="AD450" s="238"/>
      <c r="AE450" s="236"/>
      <c r="AF450" s="239"/>
      <c r="AG450" s="236"/>
      <c r="AH450" s="237"/>
      <c r="AI450" s="240"/>
      <c r="AJ450" s="224">
        <f t="shared" si="49"/>
        <v>0</v>
      </c>
      <c r="AK450" s="225">
        <f t="shared" si="50"/>
        <v>0</v>
      </c>
      <c r="AL450" s="226">
        <f t="shared" si="51"/>
        <v>0</v>
      </c>
      <c r="AM450" s="227">
        <f t="shared" si="52"/>
        <v>0</v>
      </c>
      <c r="AN450" s="228">
        <f t="shared" si="53"/>
        <v>0</v>
      </c>
      <c r="AO450" s="206"/>
      <c r="AP450" s="207"/>
      <c r="AQ450" s="206"/>
    </row>
    <row r="451" spans="1:43" s="150" customFormat="1" ht="12.75" x14ac:dyDescent="0.2">
      <c r="A451" s="229"/>
      <c r="B451" s="213"/>
      <c r="C451" s="230"/>
      <c r="D451" s="214"/>
      <c r="E451" s="214"/>
      <c r="F451" s="219"/>
      <c r="G451" s="295"/>
      <c r="H451" s="243"/>
      <c r="I451" s="231"/>
      <c r="J451" s="241"/>
      <c r="K451" s="216" t="str">
        <f>IF(X451='2D_LOG'!BD441," ","Errors Not Updated")</f>
        <v xml:space="preserve"> </v>
      </c>
      <c r="L451" s="217"/>
      <c r="M451" s="219"/>
      <c r="N451" s="232"/>
      <c r="O451" s="234"/>
      <c r="P451" s="232"/>
      <c r="Q451" s="234"/>
      <c r="R451" s="235"/>
      <c r="S451" s="236"/>
      <c r="T451" s="219"/>
      <c r="U451" s="244"/>
      <c r="V451" s="168">
        <f t="shared" si="47"/>
        <v>0</v>
      </c>
      <c r="W451" s="169">
        <f t="shared" si="48"/>
        <v>0</v>
      </c>
      <c r="X451" s="221">
        <f>'2D_LOG'!BD441</f>
        <v>0</v>
      </c>
      <c r="Y451" s="237"/>
      <c r="Z451" s="237"/>
      <c r="AA451" s="237"/>
      <c r="AB451" s="238"/>
      <c r="AC451" s="236"/>
      <c r="AD451" s="238"/>
      <c r="AE451" s="236"/>
      <c r="AF451" s="239"/>
      <c r="AG451" s="236"/>
      <c r="AH451" s="237"/>
      <c r="AI451" s="240"/>
      <c r="AJ451" s="224">
        <f t="shared" si="49"/>
        <v>0</v>
      </c>
      <c r="AK451" s="225">
        <f t="shared" si="50"/>
        <v>0</v>
      </c>
      <c r="AL451" s="226">
        <f t="shared" si="51"/>
        <v>0</v>
      </c>
      <c r="AM451" s="227">
        <f t="shared" si="52"/>
        <v>0</v>
      </c>
      <c r="AN451" s="228">
        <f t="shared" si="53"/>
        <v>0</v>
      </c>
      <c r="AO451" s="206"/>
      <c r="AP451" s="207"/>
      <c r="AQ451" s="206"/>
    </row>
    <row r="452" spans="1:43" s="150" customFormat="1" ht="12.75" x14ac:dyDescent="0.2">
      <c r="A452" s="212"/>
      <c r="B452" s="213"/>
      <c r="C452" s="230"/>
      <c r="D452" s="214"/>
      <c r="E452" s="214"/>
      <c r="F452" s="219"/>
      <c r="G452" s="295"/>
      <c r="H452" s="243"/>
      <c r="I452" s="231"/>
      <c r="J452" s="241"/>
      <c r="K452" s="216" t="str">
        <f>IF(X452='2D_LOG'!BD442," ","Errors Not Updated")</f>
        <v xml:space="preserve"> </v>
      </c>
      <c r="L452" s="217"/>
      <c r="M452" s="219"/>
      <c r="N452" s="232"/>
      <c r="O452" s="234"/>
      <c r="P452" s="232"/>
      <c r="Q452" s="234"/>
      <c r="R452" s="235"/>
      <c r="S452" s="236"/>
      <c r="T452" s="219"/>
      <c r="U452" s="244"/>
      <c r="V452" s="168">
        <f t="shared" si="47"/>
        <v>0</v>
      </c>
      <c r="W452" s="169">
        <f t="shared" si="48"/>
        <v>0</v>
      </c>
      <c r="X452" s="221">
        <f>'2D_LOG'!BD442</f>
        <v>0</v>
      </c>
      <c r="Y452" s="237"/>
      <c r="Z452" s="237"/>
      <c r="AA452" s="237"/>
      <c r="AB452" s="238"/>
      <c r="AC452" s="236"/>
      <c r="AD452" s="238"/>
      <c r="AE452" s="236"/>
      <c r="AF452" s="239"/>
      <c r="AG452" s="236"/>
      <c r="AH452" s="237"/>
      <c r="AI452" s="240"/>
      <c r="AJ452" s="224">
        <f t="shared" si="49"/>
        <v>0</v>
      </c>
      <c r="AK452" s="225">
        <f t="shared" si="50"/>
        <v>0</v>
      </c>
      <c r="AL452" s="226">
        <f t="shared" si="51"/>
        <v>0</v>
      </c>
      <c r="AM452" s="227">
        <f t="shared" si="52"/>
        <v>0</v>
      </c>
      <c r="AN452" s="228">
        <f t="shared" si="53"/>
        <v>0</v>
      </c>
      <c r="AO452" s="206"/>
      <c r="AP452" s="207"/>
      <c r="AQ452" s="206"/>
    </row>
    <row r="453" spans="1:43" s="150" customFormat="1" ht="12.75" x14ac:dyDescent="0.2">
      <c r="A453" s="229"/>
      <c r="B453" s="213"/>
      <c r="C453" s="230"/>
      <c r="D453" s="214"/>
      <c r="E453" s="214"/>
      <c r="F453" s="219"/>
      <c r="G453" s="295"/>
      <c r="H453" s="243"/>
      <c r="I453" s="231"/>
      <c r="J453" s="241"/>
      <c r="K453" s="216" t="str">
        <f>IF(X453='2D_LOG'!BD443," ","Errors Not Updated")</f>
        <v xml:space="preserve"> </v>
      </c>
      <c r="L453" s="217"/>
      <c r="M453" s="219"/>
      <c r="N453" s="232"/>
      <c r="O453" s="234"/>
      <c r="P453" s="232"/>
      <c r="Q453" s="234"/>
      <c r="R453" s="235"/>
      <c r="S453" s="236"/>
      <c r="T453" s="219"/>
      <c r="U453" s="244"/>
      <c r="V453" s="168">
        <f t="shared" si="47"/>
        <v>0</v>
      </c>
      <c r="W453" s="169">
        <f t="shared" si="48"/>
        <v>0</v>
      </c>
      <c r="X453" s="221">
        <f>'2D_LOG'!BD443</f>
        <v>0</v>
      </c>
      <c r="Y453" s="237"/>
      <c r="Z453" s="237"/>
      <c r="AA453" s="237"/>
      <c r="AB453" s="238"/>
      <c r="AC453" s="236"/>
      <c r="AD453" s="238"/>
      <c r="AE453" s="236"/>
      <c r="AF453" s="239"/>
      <c r="AG453" s="236"/>
      <c r="AH453" s="237"/>
      <c r="AI453" s="240"/>
      <c r="AJ453" s="224">
        <f t="shared" si="49"/>
        <v>0</v>
      </c>
      <c r="AK453" s="225">
        <f t="shared" si="50"/>
        <v>0</v>
      </c>
      <c r="AL453" s="226">
        <f t="shared" si="51"/>
        <v>0</v>
      </c>
      <c r="AM453" s="227">
        <f t="shared" si="52"/>
        <v>0</v>
      </c>
      <c r="AN453" s="228">
        <f t="shared" si="53"/>
        <v>0</v>
      </c>
      <c r="AO453" s="206"/>
      <c r="AP453" s="207"/>
      <c r="AQ453" s="206"/>
    </row>
    <row r="454" spans="1:43" s="150" customFormat="1" ht="12.75" x14ac:dyDescent="0.2">
      <c r="A454" s="212"/>
      <c r="B454" s="213"/>
      <c r="C454" s="230"/>
      <c r="D454" s="214"/>
      <c r="E454" s="214"/>
      <c r="F454" s="219"/>
      <c r="G454" s="295"/>
      <c r="H454" s="243"/>
      <c r="I454" s="231"/>
      <c r="J454" s="241"/>
      <c r="K454" s="216" t="str">
        <f>IF(X454='2D_LOG'!BD444," ","Errors Not Updated")</f>
        <v xml:space="preserve"> </v>
      </c>
      <c r="L454" s="217"/>
      <c r="M454" s="219"/>
      <c r="N454" s="232"/>
      <c r="O454" s="234"/>
      <c r="P454" s="232"/>
      <c r="Q454" s="234"/>
      <c r="R454" s="235"/>
      <c r="S454" s="236"/>
      <c r="T454" s="219"/>
      <c r="U454" s="244"/>
      <c r="V454" s="168">
        <f t="shared" si="47"/>
        <v>0</v>
      </c>
      <c r="W454" s="169">
        <f t="shared" si="48"/>
        <v>0</v>
      </c>
      <c r="X454" s="221">
        <f>'2D_LOG'!BD444</f>
        <v>0</v>
      </c>
      <c r="Y454" s="237"/>
      <c r="Z454" s="237"/>
      <c r="AA454" s="237"/>
      <c r="AB454" s="238"/>
      <c r="AC454" s="236"/>
      <c r="AD454" s="238"/>
      <c r="AE454" s="236"/>
      <c r="AF454" s="239"/>
      <c r="AG454" s="236"/>
      <c r="AH454" s="237"/>
      <c r="AI454" s="240"/>
      <c r="AJ454" s="224">
        <f t="shared" si="49"/>
        <v>0</v>
      </c>
      <c r="AK454" s="225">
        <f t="shared" si="50"/>
        <v>0</v>
      </c>
      <c r="AL454" s="226">
        <f t="shared" si="51"/>
        <v>0</v>
      </c>
      <c r="AM454" s="227">
        <f t="shared" si="52"/>
        <v>0</v>
      </c>
      <c r="AN454" s="228">
        <f t="shared" si="53"/>
        <v>0</v>
      </c>
      <c r="AO454" s="206"/>
      <c r="AP454" s="207"/>
      <c r="AQ454" s="206"/>
    </row>
    <row r="455" spans="1:43" s="150" customFormat="1" ht="12.75" x14ac:dyDescent="0.2">
      <c r="A455" s="229"/>
      <c r="B455" s="213"/>
      <c r="C455" s="230"/>
      <c r="D455" s="214"/>
      <c r="E455" s="214"/>
      <c r="F455" s="219"/>
      <c r="G455" s="295"/>
      <c r="H455" s="243"/>
      <c r="I455" s="231"/>
      <c r="J455" s="241"/>
      <c r="K455" s="216" t="str">
        <f>IF(X455='2D_LOG'!BD445," ","Errors Not Updated")</f>
        <v xml:space="preserve"> </v>
      </c>
      <c r="L455" s="217"/>
      <c r="M455" s="219"/>
      <c r="N455" s="232"/>
      <c r="O455" s="234"/>
      <c r="P455" s="232"/>
      <c r="Q455" s="234"/>
      <c r="R455" s="235"/>
      <c r="S455" s="236"/>
      <c r="T455" s="219"/>
      <c r="U455" s="244"/>
      <c r="V455" s="168">
        <f t="shared" si="47"/>
        <v>0</v>
      </c>
      <c r="W455" s="169">
        <f t="shared" si="48"/>
        <v>0</v>
      </c>
      <c r="X455" s="221">
        <f>'2D_LOG'!BD445</f>
        <v>0</v>
      </c>
      <c r="Y455" s="237"/>
      <c r="Z455" s="237"/>
      <c r="AA455" s="237"/>
      <c r="AB455" s="238"/>
      <c r="AC455" s="236"/>
      <c r="AD455" s="238"/>
      <c r="AE455" s="236"/>
      <c r="AF455" s="239"/>
      <c r="AG455" s="236"/>
      <c r="AH455" s="237"/>
      <c r="AI455" s="240"/>
      <c r="AJ455" s="224">
        <f t="shared" si="49"/>
        <v>0</v>
      </c>
      <c r="AK455" s="225">
        <f t="shared" si="50"/>
        <v>0</v>
      </c>
      <c r="AL455" s="226">
        <f t="shared" si="51"/>
        <v>0</v>
      </c>
      <c r="AM455" s="227">
        <f t="shared" si="52"/>
        <v>0</v>
      </c>
      <c r="AN455" s="228">
        <f t="shared" si="53"/>
        <v>0</v>
      </c>
      <c r="AO455" s="206"/>
      <c r="AP455" s="207"/>
      <c r="AQ455" s="206"/>
    </row>
    <row r="456" spans="1:43" s="150" customFormat="1" ht="12.75" x14ac:dyDescent="0.2">
      <c r="A456" s="212"/>
      <c r="B456" s="213"/>
      <c r="C456" s="230"/>
      <c r="D456" s="214"/>
      <c r="E456" s="214"/>
      <c r="F456" s="219"/>
      <c r="G456" s="295"/>
      <c r="H456" s="243"/>
      <c r="I456" s="231"/>
      <c r="J456" s="241"/>
      <c r="K456" s="216" t="str">
        <f>IF(X456='2D_LOG'!BD446," ","Errors Not Updated")</f>
        <v xml:space="preserve"> </v>
      </c>
      <c r="L456" s="217"/>
      <c r="M456" s="219"/>
      <c r="N456" s="232"/>
      <c r="O456" s="234"/>
      <c r="P456" s="232"/>
      <c r="Q456" s="234"/>
      <c r="R456" s="235"/>
      <c r="S456" s="236"/>
      <c r="T456" s="219"/>
      <c r="U456" s="244"/>
      <c r="V456" s="168">
        <f t="shared" si="47"/>
        <v>0</v>
      </c>
      <c r="W456" s="169">
        <f t="shared" si="48"/>
        <v>0</v>
      </c>
      <c r="X456" s="221">
        <f>'2D_LOG'!BD446</f>
        <v>0</v>
      </c>
      <c r="Y456" s="237"/>
      <c r="Z456" s="237"/>
      <c r="AA456" s="237"/>
      <c r="AB456" s="238"/>
      <c r="AC456" s="236"/>
      <c r="AD456" s="238"/>
      <c r="AE456" s="236"/>
      <c r="AF456" s="239"/>
      <c r="AG456" s="236"/>
      <c r="AH456" s="237"/>
      <c r="AI456" s="240"/>
      <c r="AJ456" s="224">
        <f t="shared" si="49"/>
        <v>0</v>
      </c>
      <c r="AK456" s="225">
        <f t="shared" si="50"/>
        <v>0</v>
      </c>
      <c r="AL456" s="226">
        <f t="shared" si="51"/>
        <v>0</v>
      </c>
      <c r="AM456" s="227">
        <f t="shared" si="52"/>
        <v>0</v>
      </c>
      <c r="AN456" s="228">
        <f t="shared" si="53"/>
        <v>0</v>
      </c>
      <c r="AO456" s="206"/>
      <c r="AP456" s="207"/>
      <c r="AQ456" s="206"/>
    </row>
    <row r="457" spans="1:43" s="150" customFormat="1" ht="12.75" x14ac:dyDescent="0.2">
      <c r="A457" s="229"/>
      <c r="B457" s="213"/>
      <c r="C457" s="230"/>
      <c r="D457" s="214"/>
      <c r="E457" s="214"/>
      <c r="F457" s="219"/>
      <c r="G457" s="295"/>
      <c r="H457" s="243"/>
      <c r="I457" s="231"/>
      <c r="J457" s="241"/>
      <c r="K457" s="216" t="str">
        <f>IF(X457='2D_LOG'!BD447," ","Errors Not Updated")</f>
        <v xml:space="preserve"> </v>
      </c>
      <c r="L457" s="217"/>
      <c r="M457" s="219"/>
      <c r="N457" s="232"/>
      <c r="O457" s="234"/>
      <c r="P457" s="232"/>
      <c r="Q457" s="234"/>
      <c r="R457" s="235"/>
      <c r="S457" s="236"/>
      <c r="T457" s="219"/>
      <c r="U457" s="244"/>
      <c r="V457" s="168">
        <f t="shared" si="47"/>
        <v>0</v>
      </c>
      <c r="W457" s="169">
        <f t="shared" si="48"/>
        <v>0</v>
      </c>
      <c r="X457" s="221">
        <f>'2D_LOG'!BD447</f>
        <v>0</v>
      </c>
      <c r="Y457" s="237"/>
      <c r="Z457" s="237"/>
      <c r="AA457" s="237"/>
      <c r="AB457" s="238"/>
      <c r="AC457" s="236"/>
      <c r="AD457" s="238"/>
      <c r="AE457" s="236"/>
      <c r="AF457" s="239"/>
      <c r="AG457" s="236"/>
      <c r="AH457" s="237"/>
      <c r="AI457" s="240"/>
      <c r="AJ457" s="224">
        <f t="shared" si="49"/>
        <v>0</v>
      </c>
      <c r="AK457" s="225">
        <f t="shared" si="50"/>
        <v>0</v>
      </c>
      <c r="AL457" s="226">
        <f t="shared" si="51"/>
        <v>0</v>
      </c>
      <c r="AM457" s="227">
        <f t="shared" si="52"/>
        <v>0</v>
      </c>
      <c r="AN457" s="228">
        <f t="shared" si="53"/>
        <v>0</v>
      </c>
      <c r="AO457" s="206"/>
      <c r="AP457" s="207"/>
      <c r="AQ457" s="206"/>
    </row>
    <row r="458" spans="1:43" s="150" customFormat="1" ht="12.75" x14ac:dyDescent="0.2">
      <c r="A458" s="212"/>
      <c r="B458" s="213"/>
      <c r="C458" s="230"/>
      <c r="D458" s="214"/>
      <c r="E458" s="214"/>
      <c r="F458" s="219"/>
      <c r="G458" s="295"/>
      <c r="H458" s="243"/>
      <c r="I458" s="231"/>
      <c r="J458" s="241"/>
      <c r="K458" s="216" t="str">
        <f>IF(X458='2D_LOG'!BD448," ","Errors Not Updated")</f>
        <v xml:space="preserve"> </v>
      </c>
      <c r="L458" s="217"/>
      <c r="M458" s="219"/>
      <c r="N458" s="232"/>
      <c r="O458" s="234"/>
      <c r="P458" s="232"/>
      <c r="Q458" s="234"/>
      <c r="R458" s="235"/>
      <c r="S458" s="236"/>
      <c r="T458" s="219"/>
      <c r="U458" s="244"/>
      <c r="V458" s="168">
        <f t="shared" si="47"/>
        <v>0</v>
      </c>
      <c r="W458" s="169">
        <f t="shared" si="48"/>
        <v>0</v>
      </c>
      <c r="X458" s="221">
        <f>'2D_LOG'!BD448</f>
        <v>0</v>
      </c>
      <c r="Y458" s="237"/>
      <c r="Z458" s="237"/>
      <c r="AA458" s="237"/>
      <c r="AB458" s="238"/>
      <c r="AC458" s="236"/>
      <c r="AD458" s="238"/>
      <c r="AE458" s="236"/>
      <c r="AF458" s="239"/>
      <c r="AG458" s="236"/>
      <c r="AH458" s="237"/>
      <c r="AI458" s="240"/>
      <c r="AJ458" s="224">
        <f t="shared" si="49"/>
        <v>0</v>
      </c>
      <c r="AK458" s="225">
        <f t="shared" si="50"/>
        <v>0</v>
      </c>
      <c r="AL458" s="226">
        <f t="shared" si="51"/>
        <v>0</v>
      </c>
      <c r="AM458" s="227">
        <f t="shared" si="52"/>
        <v>0</v>
      </c>
      <c r="AN458" s="228">
        <f t="shared" si="53"/>
        <v>0</v>
      </c>
      <c r="AO458" s="206"/>
      <c r="AP458" s="207"/>
      <c r="AQ458" s="206"/>
    </row>
    <row r="459" spans="1:43" s="150" customFormat="1" ht="12.75" x14ac:dyDescent="0.2">
      <c r="A459" s="229"/>
      <c r="B459" s="213"/>
      <c r="C459" s="230"/>
      <c r="D459" s="214"/>
      <c r="E459" s="214"/>
      <c r="F459" s="219"/>
      <c r="G459" s="295"/>
      <c r="H459" s="243"/>
      <c r="I459" s="231"/>
      <c r="J459" s="241"/>
      <c r="K459" s="216" t="str">
        <f>IF(X459='2D_LOG'!BD449," ","Errors Not Updated")</f>
        <v xml:space="preserve"> </v>
      </c>
      <c r="L459" s="217"/>
      <c r="M459" s="219"/>
      <c r="N459" s="232"/>
      <c r="O459" s="234"/>
      <c r="P459" s="232"/>
      <c r="Q459" s="234"/>
      <c r="R459" s="235"/>
      <c r="S459" s="236"/>
      <c r="T459" s="219"/>
      <c r="U459" s="244"/>
      <c r="V459" s="168">
        <f t="shared" si="47"/>
        <v>0</v>
      </c>
      <c r="W459" s="169">
        <f t="shared" si="48"/>
        <v>0</v>
      </c>
      <c r="X459" s="221">
        <f>'2D_LOG'!BD449</f>
        <v>0</v>
      </c>
      <c r="Y459" s="237"/>
      <c r="Z459" s="237"/>
      <c r="AA459" s="237"/>
      <c r="AB459" s="238"/>
      <c r="AC459" s="236"/>
      <c r="AD459" s="238"/>
      <c r="AE459" s="236"/>
      <c r="AF459" s="239"/>
      <c r="AG459" s="236"/>
      <c r="AH459" s="237"/>
      <c r="AI459" s="240"/>
      <c r="AJ459" s="224">
        <f t="shared" si="49"/>
        <v>0</v>
      </c>
      <c r="AK459" s="225">
        <f t="shared" si="50"/>
        <v>0</v>
      </c>
      <c r="AL459" s="226">
        <f t="shared" si="51"/>
        <v>0</v>
      </c>
      <c r="AM459" s="227">
        <f t="shared" si="52"/>
        <v>0</v>
      </c>
      <c r="AN459" s="228">
        <f t="shared" si="53"/>
        <v>0</v>
      </c>
      <c r="AO459" s="206"/>
      <c r="AP459" s="207"/>
      <c r="AQ459" s="206"/>
    </row>
    <row r="460" spans="1:43" s="150" customFormat="1" ht="12.75" x14ac:dyDescent="0.2">
      <c r="A460" s="212"/>
      <c r="B460" s="213"/>
      <c r="C460" s="230"/>
      <c r="D460" s="214"/>
      <c r="E460" s="214"/>
      <c r="F460" s="219"/>
      <c r="G460" s="295"/>
      <c r="H460" s="243"/>
      <c r="I460" s="231"/>
      <c r="J460" s="241"/>
      <c r="K460" s="216" t="str">
        <f>IF(X460='2D_LOG'!BD450," ","Errors Not Updated")</f>
        <v xml:space="preserve"> </v>
      </c>
      <c r="L460" s="217"/>
      <c r="M460" s="219"/>
      <c r="N460" s="232"/>
      <c r="O460" s="234"/>
      <c r="P460" s="232"/>
      <c r="Q460" s="234"/>
      <c r="R460" s="235"/>
      <c r="S460" s="236"/>
      <c r="T460" s="219"/>
      <c r="U460" s="244"/>
      <c r="V460" s="168">
        <f t="shared" si="47"/>
        <v>0</v>
      </c>
      <c r="W460" s="169">
        <f t="shared" si="48"/>
        <v>0</v>
      </c>
      <c r="X460" s="221">
        <f>'2D_LOG'!BD450</f>
        <v>0</v>
      </c>
      <c r="Y460" s="237"/>
      <c r="Z460" s="237"/>
      <c r="AA460" s="237"/>
      <c r="AB460" s="238"/>
      <c r="AC460" s="236"/>
      <c r="AD460" s="238"/>
      <c r="AE460" s="236"/>
      <c r="AF460" s="239"/>
      <c r="AG460" s="236"/>
      <c r="AH460" s="237"/>
      <c r="AI460" s="240"/>
      <c r="AJ460" s="224">
        <f t="shared" si="49"/>
        <v>0</v>
      </c>
      <c r="AK460" s="225">
        <f t="shared" si="50"/>
        <v>0</v>
      </c>
      <c r="AL460" s="226">
        <f t="shared" si="51"/>
        <v>0</v>
      </c>
      <c r="AM460" s="227">
        <f t="shared" si="52"/>
        <v>0</v>
      </c>
      <c r="AN460" s="228">
        <f t="shared" si="53"/>
        <v>0</v>
      </c>
      <c r="AO460" s="206"/>
      <c r="AP460" s="207"/>
      <c r="AQ460" s="206"/>
    </row>
    <row r="461" spans="1:43" s="150" customFormat="1" ht="12.75" x14ac:dyDescent="0.2">
      <c r="A461" s="229"/>
      <c r="B461" s="213"/>
      <c r="C461" s="230"/>
      <c r="D461" s="214"/>
      <c r="E461" s="214"/>
      <c r="F461" s="219"/>
      <c r="G461" s="295"/>
      <c r="H461" s="243"/>
      <c r="I461" s="231"/>
      <c r="J461" s="241"/>
      <c r="K461" s="216" t="str">
        <f>IF(X461='2D_LOG'!BD451," ","Errors Not Updated")</f>
        <v xml:space="preserve"> </v>
      </c>
      <c r="L461" s="217"/>
      <c r="M461" s="219"/>
      <c r="N461" s="232"/>
      <c r="O461" s="234"/>
      <c r="P461" s="232"/>
      <c r="Q461" s="234"/>
      <c r="R461" s="235"/>
      <c r="S461" s="236"/>
      <c r="T461" s="219"/>
      <c r="U461" s="244"/>
      <c r="V461" s="168">
        <f t="shared" ref="V461:V524" si="54">(24*(DAY((Q461-O461)-S461)))+HOUR((Q461-O461)-S461)+(MINUTE((Q461-O461)-S461)/60)</f>
        <v>0</v>
      </c>
      <c r="W461" s="169">
        <f t="shared" ref="W461:W524" si="55">J461*0.3</f>
        <v>0</v>
      </c>
      <c r="X461" s="221">
        <f>'2D_LOG'!BD451</f>
        <v>0</v>
      </c>
      <c r="Y461" s="237"/>
      <c r="Z461" s="237"/>
      <c r="AA461" s="237"/>
      <c r="AB461" s="238"/>
      <c r="AC461" s="236"/>
      <c r="AD461" s="238"/>
      <c r="AE461" s="236"/>
      <c r="AF461" s="239"/>
      <c r="AG461" s="236"/>
      <c r="AH461" s="237"/>
      <c r="AI461" s="240"/>
      <c r="AJ461" s="224">
        <f t="shared" ref="AJ461:AJ524" si="56">(24*(DAY(($AE461-$AC461)-$AG461))+HOUR(($AE461-$AC461)-$AG461)+(MINUTE(($AE461-$AC461)-$AG461)/60))</f>
        <v>0</v>
      </c>
      <c r="AK461" s="225">
        <f t="shared" si="50"/>
        <v>0</v>
      </c>
      <c r="AL461" s="226">
        <f t="shared" si="51"/>
        <v>0</v>
      </c>
      <c r="AM461" s="227">
        <f t="shared" si="52"/>
        <v>0</v>
      </c>
      <c r="AN461" s="228">
        <f t="shared" si="53"/>
        <v>0</v>
      </c>
      <c r="AO461" s="206"/>
      <c r="AP461" s="207"/>
      <c r="AQ461" s="206"/>
    </row>
    <row r="462" spans="1:43" s="150" customFormat="1" ht="12.75" x14ac:dyDescent="0.2">
      <c r="A462" s="212"/>
      <c r="B462" s="213"/>
      <c r="C462" s="230"/>
      <c r="D462" s="214"/>
      <c r="E462" s="214"/>
      <c r="F462" s="219"/>
      <c r="G462" s="295"/>
      <c r="H462" s="243"/>
      <c r="I462" s="231"/>
      <c r="J462" s="241"/>
      <c r="K462" s="216" t="str">
        <f>IF(X462='2D_LOG'!BD452," ","Errors Not Updated")</f>
        <v xml:space="preserve"> </v>
      </c>
      <c r="L462" s="217"/>
      <c r="M462" s="219"/>
      <c r="N462" s="232"/>
      <c r="O462" s="234"/>
      <c r="P462" s="232"/>
      <c r="Q462" s="234"/>
      <c r="R462" s="235"/>
      <c r="S462" s="236"/>
      <c r="T462" s="219"/>
      <c r="U462" s="244"/>
      <c r="V462" s="168">
        <f t="shared" si="54"/>
        <v>0</v>
      </c>
      <c r="W462" s="169">
        <f t="shared" si="55"/>
        <v>0</v>
      </c>
      <c r="X462" s="221">
        <f>'2D_LOG'!BD452</f>
        <v>0</v>
      </c>
      <c r="Y462" s="237"/>
      <c r="Z462" s="237"/>
      <c r="AA462" s="237"/>
      <c r="AB462" s="238"/>
      <c r="AC462" s="236"/>
      <c r="AD462" s="238"/>
      <c r="AE462" s="236"/>
      <c r="AF462" s="239"/>
      <c r="AG462" s="236"/>
      <c r="AH462" s="237"/>
      <c r="AI462" s="240"/>
      <c r="AJ462" s="224">
        <f t="shared" si="56"/>
        <v>0</v>
      </c>
      <c r="AK462" s="225">
        <f t="shared" ref="AK462:AK525" si="57">V462+AJ462</f>
        <v>0</v>
      </c>
      <c r="AL462" s="226">
        <f t="shared" ref="AL462:AL525" si="58">W462</f>
        <v>0</v>
      </c>
      <c r="AM462" s="227">
        <f t="shared" ref="AM462:AM525" si="59">AL462-AK462</f>
        <v>0</v>
      </c>
      <c r="AN462" s="228">
        <f t="shared" ref="AN462:AN525" si="60">AM462</f>
        <v>0</v>
      </c>
      <c r="AO462" s="206"/>
      <c r="AP462" s="207"/>
      <c r="AQ462" s="206"/>
    </row>
    <row r="463" spans="1:43" s="150" customFormat="1" ht="12.75" x14ac:dyDescent="0.2">
      <c r="A463" s="229"/>
      <c r="B463" s="213"/>
      <c r="C463" s="230"/>
      <c r="D463" s="214"/>
      <c r="E463" s="214"/>
      <c r="F463" s="219"/>
      <c r="G463" s="295"/>
      <c r="H463" s="243"/>
      <c r="I463" s="231"/>
      <c r="J463" s="241"/>
      <c r="K463" s="216" t="str">
        <f>IF(X463='2D_LOG'!BD453," ","Errors Not Updated")</f>
        <v xml:space="preserve"> </v>
      </c>
      <c r="L463" s="217"/>
      <c r="M463" s="219"/>
      <c r="N463" s="232"/>
      <c r="O463" s="234"/>
      <c r="P463" s="232"/>
      <c r="Q463" s="234"/>
      <c r="R463" s="235"/>
      <c r="S463" s="236"/>
      <c r="T463" s="219"/>
      <c r="U463" s="244"/>
      <c r="V463" s="168">
        <f t="shared" si="54"/>
        <v>0</v>
      </c>
      <c r="W463" s="169">
        <f t="shared" si="55"/>
        <v>0</v>
      </c>
      <c r="X463" s="221">
        <f>'2D_LOG'!BD453</f>
        <v>0</v>
      </c>
      <c r="Y463" s="237"/>
      <c r="Z463" s="237"/>
      <c r="AA463" s="237"/>
      <c r="AB463" s="238"/>
      <c r="AC463" s="236"/>
      <c r="AD463" s="238"/>
      <c r="AE463" s="236"/>
      <c r="AF463" s="239"/>
      <c r="AG463" s="236"/>
      <c r="AH463" s="237"/>
      <c r="AI463" s="240"/>
      <c r="AJ463" s="224">
        <f t="shared" si="56"/>
        <v>0</v>
      </c>
      <c r="AK463" s="225">
        <f t="shared" si="57"/>
        <v>0</v>
      </c>
      <c r="AL463" s="226">
        <f t="shared" si="58"/>
        <v>0</v>
      </c>
      <c r="AM463" s="227">
        <f t="shared" si="59"/>
        <v>0</v>
      </c>
      <c r="AN463" s="228">
        <f t="shared" si="60"/>
        <v>0</v>
      </c>
      <c r="AO463" s="206"/>
      <c r="AP463" s="207"/>
      <c r="AQ463" s="206"/>
    </row>
    <row r="464" spans="1:43" s="150" customFormat="1" ht="12.75" x14ac:dyDescent="0.2">
      <c r="A464" s="212"/>
      <c r="B464" s="213"/>
      <c r="C464" s="230"/>
      <c r="D464" s="214"/>
      <c r="E464" s="214"/>
      <c r="F464" s="219"/>
      <c r="G464" s="295"/>
      <c r="H464" s="243"/>
      <c r="I464" s="231"/>
      <c r="J464" s="241"/>
      <c r="K464" s="216" t="str">
        <f>IF(X464='2D_LOG'!BD454," ","Errors Not Updated")</f>
        <v xml:space="preserve"> </v>
      </c>
      <c r="L464" s="217"/>
      <c r="M464" s="219"/>
      <c r="N464" s="232"/>
      <c r="O464" s="234"/>
      <c r="P464" s="232"/>
      <c r="Q464" s="234"/>
      <c r="R464" s="235"/>
      <c r="S464" s="236"/>
      <c r="T464" s="219"/>
      <c r="U464" s="244"/>
      <c r="V464" s="168">
        <f t="shared" si="54"/>
        <v>0</v>
      </c>
      <c r="W464" s="169">
        <f t="shared" si="55"/>
        <v>0</v>
      </c>
      <c r="X464" s="221">
        <f>'2D_LOG'!BD454</f>
        <v>0</v>
      </c>
      <c r="Y464" s="237"/>
      <c r="Z464" s="237"/>
      <c r="AA464" s="237"/>
      <c r="AB464" s="238"/>
      <c r="AC464" s="236"/>
      <c r="AD464" s="238"/>
      <c r="AE464" s="236"/>
      <c r="AF464" s="239"/>
      <c r="AG464" s="236"/>
      <c r="AH464" s="237"/>
      <c r="AI464" s="240"/>
      <c r="AJ464" s="224">
        <f t="shared" si="56"/>
        <v>0</v>
      </c>
      <c r="AK464" s="225">
        <f t="shared" si="57"/>
        <v>0</v>
      </c>
      <c r="AL464" s="226">
        <f t="shared" si="58"/>
        <v>0</v>
      </c>
      <c r="AM464" s="227">
        <f t="shared" si="59"/>
        <v>0</v>
      </c>
      <c r="AN464" s="228">
        <f t="shared" si="60"/>
        <v>0</v>
      </c>
      <c r="AO464" s="206"/>
      <c r="AP464" s="207"/>
      <c r="AQ464" s="206"/>
    </row>
    <row r="465" spans="1:43" s="150" customFormat="1" ht="12.75" x14ac:dyDescent="0.2">
      <c r="A465" s="229"/>
      <c r="B465" s="213"/>
      <c r="C465" s="230"/>
      <c r="D465" s="214"/>
      <c r="E465" s="214"/>
      <c r="F465" s="219"/>
      <c r="G465" s="295"/>
      <c r="H465" s="243"/>
      <c r="I465" s="231"/>
      <c r="J465" s="241"/>
      <c r="K465" s="216" t="str">
        <f>IF(X465='2D_LOG'!BD455," ","Errors Not Updated")</f>
        <v xml:space="preserve"> </v>
      </c>
      <c r="L465" s="217"/>
      <c r="M465" s="219"/>
      <c r="N465" s="232"/>
      <c r="O465" s="234"/>
      <c r="P465" s="232"/>
      <c r="Q465" s="234"/>
      <c r="R465" s="235"/>
      <c r="S465" s="236"/>
      <c r="T465" s="219"/>
      <c r="U465" s="244"/>
      <c r="V465" s="168">
        <f t="shared" si="54"/>
        <v>0</v>
      </c>
      <c r="W465" s="169">
        <f t="shared" si="55"/>
        <v>0</v>
      </c>
      <c r="X465" s="221">
        <f>'2D_LOG'!BD455</f>
        <v>0</v>
      </c>
      <c r="Y465" s="237"/>
      <c r="Z465" s="237"/>
      <c r="AA465" s="237"/>
      <c r="AB465" s="238"/>
      <c r="AC465" s="236"/>
      <c r="AD465" s="238"/>
      <c r="AE465" s="236"/>
      <c r="AF465" s="239"/>
      <c r="AG465" s="236"/>
      <c r="AH465" s="237"/>
      <c r="AI465" s="240"/>
      <c r="AJ465" s="224">
        <f t="shared" si="56"/>
        <v>0</v>
      </c>
      <c r="AK465" s="225">
        <f t="shared" si="57"/>
        <v>0</v>
      </c>
      <c r="AL465" s="226">
        <f t="shared" si="58"/>
        <v>0</v>
      </c>
      <c r="AM465" s="227">
        <f t="shared" si="59"/>
        <v>0</v>
      </c>
      <c r="AN465" s="228">
        <f t="shared" si="60"/>
        <v>0</v>
      </c>
      <c r="AO465" s="206"/>
      <c r="AP465" s="207"/>
      <c r="AQ465" s="206"/>
    </row>
    <row r="466" spans="1:43" s="150" customFormat="1" ht="12.75" x14ac:dyDescent="0.2">
      <c r="A466" s="212"/>
      <c r="B466" s="213"/>
      <c r="C466" s="230"/>
      <c r="D466" s="214"/>
      <c r="E466" s="214"/>
      <c r="F466" s="219"/>
      <c r="G466" s="295"/>
      <c r="H466" s="243"/>
      <c r="I466" s="231"/>
      <c r="J466" s="241"/>
      <c r="K466" s="216" t="str">
        <f>IF(X466='2D_LOG'!BD456," ","Errors Not Updated")</f>
        <v xml:space="preserve"> </v>
      </c>
      <c r="L466" s="217"/>
      <c r="M466" s="219"/>
      <c r="N466" s="232"/>
      <c r="O466" s="234"/>
      <c r="P466" s="232"/>
      <c r="Q466" s="234"/>
      <c r="R466" s="235"/>
      <c r="S466" s="236"/>
      <c r="T466" s="219"/>
      <c r="U466" s="244"/>
      <c r="V466" s="168">
        <f t="shared" si="54"/>
        <v>0</v>
      </c>
      <c r="W466" s="169">
        <f t="shared" si="55"/>
        <v>0</v>
      </c>
      <c r="X466" s="221">
        <f>'2D_LOG'!BD456</f>
        <v>0</v>
      </c>
      <c r="Y466" s="237"/>
      <c r="Z466" s="237"/>
      <c r="AA466" s="237"/>
      <c r="AB466" s="238"/>
      <c r="AC466" s="236"/>
      <c r="AD466" s="238"/>
      <c r="AE466" s="236"/>
      <c r="AF466" s="239"/>
      <c r="AG466" s="236"/>
      <c r="AH466" s="237"/>
      <c r="AI466" s="240"/>
      <c r="AJ466" s="224">
        <f t="shared" si="56"/>
        <v>0</v>
      </c>
      <c r="AK466" s="225">
        <f t="shared" si="57"/>
        <v>0</v>
      </c>
      <c r="AL466" s="226">
        <f t="shared" si="58"/>
        <v>0</v>
      </c>
      <c r="AM466" s="227">
        <f t="shared" si="59"/>
        <v>0</v>
      </c>
      <c r="AN466" s="228">
        <f t="shared" si="60"/>
        <v>0</v>
      </c>
      <c r="AO466" s="206"/>
      <c r="AP466" s="207"/>
      <c r="AQ466" s="206"/>
    </row>
    <row r="467" spans="1:43" s="150" customFormat="1" ht="12.75" x14ac:dyDescent="0.2">
      <c r="A467" s="229"/>
      <c r="B467" s="213"/>
      <c r="C467" s="230"/>
      <c r="D467" s="214"/>
      <c r="E467" s="214"/>
      <c r="F467" s="219"/>
      <c r="G467" s="295"/>
      <c r="H467" s="243"/>
      <c r="I467" s="231"/>
      <c r="J467" s="241"/>
      <c r="K467" s="216" t="str">
        <f>IF(X467='2D_LOG'!BD457," ","Errors Not Updated")</f>
        <v xml:space="preserve"> </v>
      </c>
      <c r="L467" s="217"/>
      <c r="M467" s="219"/>
      <c r="N467" s="232"/>
      <c r="O467" s="234"/>
      <c r="P467" s="232"/>
      <c r="Q467" s="234"/>
      <c r="R467" s="235"/>
      <c r="S467" s="236"/>
      <c r="T467" s="219"/>
      <c r="U467" s="244"/>
      <c r="V467" s="168">
        <f t="shared" si="54"/>
        <v>0</v>
      </c>
      <c r="W467" s="169">
        <f t="shared" si="55"/>
        <v>0</v>
      </c>
      <c r="X467" s="221">
        <f>'2D_LOG'!BD457</f>
        <v>0</v>
      </c>
      <c r="Y467" s="237"/>
      <c r="Z467" s="237"/>
      <c r="AA467" s="237"/>
      <c r="AB467" s="238"/>
      <c r="AC467" s="236"/>
      <c r="AD467" s="238"/>
      <c r="AE467" s="236"/>
      <c r="AF467" s="239"/>
      <c r="AG467" s="236"/>
      <c r="AH467" s="237"/>
      <c r="AI467" s="240"/>
      <c r="AJ467" s="224">
        <f t="shared" si="56"/>
        <v>0</v>
      </c>
      <c r="AK467" s="225">
        <f t="shared" si="57"/>
        <v>0</v>
      </c>
      <c r="AL467" s="226">
        <f t="shared" si="58"/>
        <v>0</v>
      </c>
      <c r="AM467" s="227">
        <f t="shared" si="59"/>
        <v>0</v>
      </c>
      <c r="AN467" s="228">
        <f t="shared" si="60"/>
        <v>0</v>
      </c>
      <c r="AO467" s="206"/>
      <c r="AP467" s="207"/>
      <c r="AQ467" s="206"/>
    </row>
    <row r="468" spans="1:43" s="150" customFormat="1" ht="12.75" x14ac:dyDescent="0.2">
      <c r="A468" s="212"/>
      <c r="B468" s="213"/>
      <c r="C468" s="230"/>
      <c r="D468" s="214"/>
      <c r="E468" s="214"/>
      <c r="F468" s="219"/>
      <c r="G468" s="295"/>
      <c r="H468" s="243"/>
      <c r="I468" s="231"/>
      <c r="J468" s="241"/>
      <c r="K468" s="216" t="str">
        <f>IF(X468='2D_LOG'!BD458," ","Errors Not Updated")</f>
        <v xml:space="preserve"> </v>
      </c>
      <c r="L468" s="217"/>
      <c r="M468" s="219"/>
      <c r="N468" s="232"/>
      <c r="O468" s="234"/>
      <c r="P468" s="232"/>
      <c r="Q468" s="234"/>
      <c r="R468" s="235"/>
      <c r="S468" s="236"/>
      <c r="T468" s="219"/>
      <c r="U468" s="244"/>
      <c r="V468" s="168">
        <f t="shared" si="54"/>
        <v>0</v>
      </c>
      <c r="W468" s="169">
        <f t="shared" si="55"/>
        <v>0</v>
      </c>
      <c r="X468" s="221">
        <f>'2D_LOG'!BD458</f>
        <v>0</v>
      </c>
      <c r="Y468" s="237"/>
      <c r="Z468" s="237"/>
      <c r="AA468" s="237"/>
      <c r="AB468" s="238"/>
      <c r="AC468" s="236"/>
      <c r="AD468" s="238"/>
      <c r="AE468" s="236"/>
      <c r="AF468" s="239"/>
      <c r="AG468" s="236"/>
      <c r="AH468" s="237"/>
      <c r="AI468" s="240"/>
      <c r="AJ468" s="224">
        <f t="shared" si="56"/>
        <v>0</v>
      </c>
      <c r="AK468" s="225">
        <f t="shared" si="57"/>
        <v>0</v>
      </c>
      <c r="AL468" s="226">
        <f t="shared" si="58"/>
        <v>0</v>
      </c>
      <c r="AM468" s="227">
        <f t="shared" si="59"/>
        <v>0</v>
      </c>
      <c r="AN468" s="228">
        <f t="shared" si="60"/>
        <v>0</v>
      </c>
      <c r="AO468" s="206"/>
      <c r="AP468" s="207"/>
      <c r="AQ468" s="206"/>
    </row>
    <row r="469" spans="1:43" s="150" customFormat="1" ht="12.75" x14ac:dyDescent="0.2">
      <c r="A469" s="229"/>
      <c r="B469" s="213"/>
      <c r="C469" s="230"/>
      <c r="D469" s="214"/>
      <c r="E469" s="214"/>
      <c r="F469" s="219"/>
      <c r="G469" s="295"/>
      <c r="H469" s="243"/>
      <c r="I469" s="231"/>
      <c r="J469" s="241"/>
      <c r="K469" s="216" t="str">
        <f>IF(X469='2D_LOG'!BD459," ","Errors Not Updated")</f>
        <v xml:space="preserve"> </v>
      </c>
      <c r="L469" s="217"/>
      <c r="M469" s="219"/>
      <c r="N469" s="232"/>
      <c r="O469" s="234"/>
      <c r="P469" s="232"/>
      <c r="Q469" s="234"/>
      <c r="R469" s="235"/>
      <c r="S469" s="236"/>
      <c r="T469" s="219"/>
      <c r="U469" s="244"/>
      <c r="V469" s="168">
        <f t="shared" si="54"/>
        <v>0</v>
      </c>
      <c r="W469" s="169">
        <f t="shared" si="55"/>
        <v>0</v>
      </c>
      <c r="X469" s="221">
        <f>'2D_LOG'!BD459</f>
        <v>0</v>
      </c>
      <c r="Y469" s="237"/>
      <c r="Z469" s="237"/>
      <c r="AA469" s="237"/>
      <c r="AB469" s="238"/>
      <c r="AC469" s="236"/>
      <c r="AD469" s="238"/>
      <c r="AE469" s="236"/>
      <c r="AF469" s="239"/>
      <c r="AG469" s="236"/>
      <c r="AH469" s="237"/>
      <c r="AI469" s="240"/>
      <c r="AJ469" s="224">
        <f t="shared" si="56"/>
        <v>0</v>
      </c>
      <c r="AK469" s="225">
        <f t="shared" si="57"/>
        <v>0</v>
      </c>
      <c r="AL469" s="226">
        <f t="shared" si="58"/>
        <v>0</v>
      </c>
      <c r="AM469" s="227">
        <f t="shared" si="59"/>
        <v>0</v>
      </c>
      <c r="AN469" s="228">
        <f t="shared" si="60"/>
        <v>0</v>
      </c>
      <c r="AO469" s="206"/>
      <c r="AP469" s="207"/>
      <c r="AQ469" s="206"/>
    </row>
    <row r="470" spans="1:43" s="150" customFormat="1" ht="12.75" x14ac:dyDescent="0.2">
      <c r="A470" s="212"/>
      <c r="B470" s="213"/>
      <c r="C470" s="230"/>
      <c r="D470" s="214"/>
      <c r="E470" s="214"/>
      <c r="F470" s="219"/>
      <c r="G470" s="295"/>
      <c r="H470" s="243"/>
      <c r="I470" s="231"/>
      <c r="J470" s="241"/>
      <c r="K470" s="216" t="str">
        <f>IF(X470='2D_LOG'!BD460," ","Errors Not Updated")</f>
        <v xml:space="preserve"> </v>
      </c>
      <c r="L470" s="217"/>
      <c r="M470" s="219"/>
      <c r="N470" s="232"/>
      <c r="O470" s="234"/>
      <c r="P470" s="232"/>
      <c r="Q470" s="234"/>
      <c r="R470" s="235"/>
      <c r="S470" s="236"/>
      <c r="T470" s="219"/>
      <c r="U470" s="244"/>
      <c r="V470" s="168">
        <f t="shared" si="54"/>
        <v>0</v>
      </c>
      <c r="W470" s="169">
        <f t="shared" si="55"/>
        <v>0</v>
      </c>
      <c r="X470" s="221">
        <f>'2D_LOG'!BD460</f>
        <v>0</v>
      </c>
      <c r="Y470" s="237"/>
      <c r="Z470" s="237"/>
      <c r="AA470" s="237"/>
      <c r="AB470" s="238"/>
      <c r="AC470" s="236"/>
      <c r="AD470" s="238"/>
      <c r="AE470" s="236"/>
      <c r="AF470" s="239"/>
      <c r="AG470" s="236"/>
      <c r="AH470" s="237"/>
      <c r="AI470" s="240"/>
      <c r="AJ470" s="224">
        <f t="shared" si="56"/>
        <v>0</v>
      </c>
      <c r="AK470" s="225">
        <f t="shared" si="57"/>
        <v>0</v>
      </c>
      <c r="AL470" s="226">
        <f t="shared" si="58"/>
        <v>0</v>
      </c>
      <c r="AM470" s="227">
        <f t="shared" si="59"/>
        <v>0</v>
      </c>
      <c r="AN470" s="228">
        <f t="shared" si="60"/>
        <v>0</v>
      </c>
      <c r="AO470" s="206"/>
      <c r="AP470" s="207"/>
      <c r="AQ470" s="206"/>
    </row>
    <row r="471" spans="1:43" s="150" customFormat="1" ht="12.75" x14ac:dyDescent="0.2">
      <c r="A471" s="229"/>
      <c r="B471" s="213"/>
      <c r="C471" s="230"/>
      <c r="D471" s="214"/>
      <c r="E471" s="214"/>
      <c r="F471" s="219"/>
      <c r="G471" s="295"/>
      <c r="H471" s="243"/>
      <c r="I471" s="231"/>
      <c r="J471" s="241"/>
      <c r="K471" s="216" t="str">
        <f>IF(X471='2D_LOG'!BD461," ","Errors Not Updated")</f>
        <v xml:space="preserve"> </v>
      </c>
      <c r="L471" s="217"/>
      <c r="M471" s="219"/>
      <c r="N471" s="232"/>
      <c r="O471" s="234"/>
      <c r="P471" s="232"/>
      <c r="Q471" s="234"/>
      <c r="R471" s="235"/>
      <c r="S471" s="236"/>
      <c r="T471" s="219"/>
      <c r="U471" s="244"/>
      <c r="V471" s="168">
        <f t="shared" si="54"/>
        <v>0</v>
      </c>
      <c r="W471" s="169">
        <f t="shared" si="55"/>
        <v>0</v>
      </c>
      <c r="X471" s="221">
        <f>'2D_LOG'!BD461</f>
        <v>0</v>
      </c>
      <c r="Y471" s="237"/>
      <c r="Z471" s="237"/>
      <c r="AA471" s="237"/>
      <c r="AB471" s="238"/>
      <c r="AC471" s="236"/>
      <c r="AD471" s="238"/>
      <c r="AE471" s="236"/>
      <c r="AF471" s="239"/>
      <c r="AG471" s="236"/>
      <c r="AH471" s="237"/>
      <c r="AI471" s="240"/>
      <c r="AJ471" s="224">
        <f t="shared" si="56"/>
        <v>0</v>
      </c>
      <c r="AK471" s="225">
        <f t="shared" si="57"/>
        <v>0</v>
      </c>
      <c r="AL471" s="226">
        <f t="shared" si="58"/>
        <v>0</v>
      </c>
      <c r="AM471" s="227">
        <f t="shared" si="59"/>
        <v>0</v>
      </c>
      <c r="AN471" s="228">
        <f t="shared" si="60"/>
        <v>0</v>
      </c>
      <c r="AO471" s="206"/>
      <c r="AP471" s="207"/>
      <c r="AQ471" s="206"/>
    </row>
    <row r="472" spans="1:43" s="150" customFormat="1" ht="12.75" x14ac:dyDescent="0.2">
      <c r="A472" s="212"/>
      <c r="B472" s="213"/>
      <c r="C472" s="230"/>
      <c r="D472" s="214"/>
      <c r="E472" s="214"/>
      <c r="F472" s="219"/>
      <c r="G472" s="295"/>
      <c r="H472" s="243"/>
      <c r="I472" s="231"/>
      <c r="J472" s="241"/>
      <c r="K472" s="216" t="str">
        <f>IF(X472='2D_LOG'!BD462," ","Errors Not Updated")</f>
        <v xml:space="preserve"> </v>
      </c>
      <c r="L472" s="217"/>
      <c r="M472" s="219"/>
      <c r="N472" s="232"/>
      <c r="O472" s="234"/>
      <c r="P472" s="232"/>
      <c r="Q472" s="234"/>
      <c r="R472" s="235"/>
      <c r="S472" s="236"/>
      <c r="T472" s="219"/>
      <c r="U472" s="244"/>
      <c r="V472" s="168">
        <f t="shared" si="54"/>
        <v>0</v>
      </c>
      <c r="W472" s="169">
        <f t="shared" si="55"/>
        <v>0</v>
      </c>
      <c r="X472" s="221">
        <f>'2D_LOG'!BD462</f>
        <v>0</v>
      </c>
      <c r="Y472" s="237"/>
      <c r="Z472" s="237"/>
      <c r="AA472" s="237"/>
      <c r="AB472" s="238"/>
      <c r="AC472" s="236"/>
      <c r="AD472" s="238"/>
      <c r="AE472" s="236"/>
      <c r="AF472" s="239"/>
      <c r="AG472" s="236"/>
      <c r="AH472" s="237"/>
      <c r="AI472" s="240"/>
      <c r="AJ472" s="224">
        <f t="shared" si="56"/>
        <v>0</v>
      </c>
      <c r="AK472" s="225">
        <f t="shared" si="57"/>
        <v>0</v>
      </c>
      <c r="AL472" s="226">
        <f t="shared" si="58"/>
        <v>0</v>
      </c>
      <c r="AM472" s="227">
        <f t="shared" si="59"/>
        <v>0</v>
      </c>
      <c r="AN472" s="228">
        <f t="shared" si="60"/>
        <v>0</v>
      </c>
      <c r="AO472" s="206"/>
      <c r="AP472" s="207"/>
      <c r="AQ472" s="206"/>
    </row>
    <row r="473" spans="1:43" s="150" customFormat="1" ht="12.75" x14ac:dyDescent="0.2">
      <c r="A473" s="229"/>
      <c r="B473" s="213"/>
      <c r="C473" s="230"/>
      <c r="D473" s="214"/>
      <c r="E473" s="214"/>
      <c r="F473" s="219"/>
      <c r="G473" s="295"/>
      <c r="H473" s="243"/>
      <c r="I473" s="231"/>
      <c r="J473" s="241"/>
      <c r="K473" s="216" t="str">
        <f>IF(X473='2D_LOG'!BD463," ","Errors Not Updated")</f>
        <v xml:space="preserve"> </v>
      </c>
      <c r="L473" s="217"/>
      <c r="M473" s="219"/>
      <c r="N473" s="232"/>
      <c r="O473" s="234"/>
      <c r="P473" s="232"/>
      <c r="Q473" s="234"/>
      <c r="R473" s="235"/>
      <c r="S473" s="236"/>
      <c r="T473" s="219"/>
      <c r="U473" s="244"/>
      <c r="V473" s="168">
        <f t="shared" si="54"/>
        <v>0</v>
      </c>
      <c r="W473" s="169">
        <f t="shared" si="55"/>
        <v>0</v>
      </c>
      <c r="X473" s="221">
        <f>'2D_LOG'!BD463</f>
        <v>0</v>
      </c>
      <c r="Y473" s="237"/>
      <c r="Z473" s="237"/>
      <c r="AA473" s="237"/>
      <c r="AB473" s="238"/>
      <c r="AC473" s="236"/>
      <c r="AD473" s="238"/>
      <c r="AE473" s="236"/>
      <c r="AF473" s="239"/>
      <c r="AG473" s="236"/>
      <c r="AH473" s="237"/>
      <c r="AI473" s="240"/>
      <c r="AJ473" s="224">
        <f t="shared" si="56"/>
        <v>0</v>
      </c>
      <c r="AK473" s="225">
        <f t="shared" si="57"/>
        <v>0</v>
      </c>
      <c r="AL473" s="226">
        <f t="shared" si="58"/>
        <v>0</v>
      </c>
      <c r="AM473" s="227">
        <f t="shared" si="59"/>
        <v>0</v>
      </c>
      <c r="AN473" s="228">
        <f t="shared" si="60"/>
        <v>0</v>
      </c>
      <c r="AO473" s="206"/>
      <c r="AP473" s="207"/>
      <c r="AQ473" s="206"/>
    </row>
    <row r="474" spans="1:43" s="150" customFormat="1" ht="12.75" x14ac:dyDescent="0.2">
      <c r="A474" s="212"/>
      <c r="B474" s="213"/>
      <c r="C474" s="230"/>
      <c r="D474" s="214"/>
      <c r="E474" s="214"/>
      <c r="F474" s="219"/>
      <c r="G474" s="295"/>
      <c r="H474" s="243"/>
      <c r="I474" s="231"/>
      <c r="J474" s="241"/>
      <c r="K474" s="216" t="str">
        <f>IF(X474='2D_LOG'!BD464," ","Errors Not Updated")</f>
        <v xml:space="preserve"> </v>
      </c>
      <c r="L474" s="217"/>
      <c r="M474" s="219"/>
      <c r="N474" s="232"/>
      <c r="O474" s="234"/>
      <c r="P474" s="232"/>
      <c r="Q474" s="234"/>
      <c r="R474" s="235"/>
      <c r="S474" s="236"/>
      <c r="T474" s="219"/>
      <c r="U474" s="244"/>
      <c r="V474" s="168">
        <f t="shared" si="54"/>
        <v>0</v>
      </c>
      <c r="W474" s="169">
        <f t="shared" si="55"/>
        <v>0</v>
      </c>
      <c r="X474" s="221">
        <f>'2D_LOG'!BD464</f>
        <v>0</v>
      </c>
      <c r="Y474" s="237"/>
      <c r="Z474" s="237"/>
      <c r="AA474" s="237"/>
      <c r="AB474" s="238"/>
      <c r="AC474" s="236"/>
      <c r="AD474" s="238"/>
      <c r="AE474" s="236"/>
      <c r="AF474" s="239"/>
      <c r="AG474" s="236"/>
      <c r="AH474" s="237"/>
      <c r="AI474" s="240"/>
      <c r="AJ474" s="224">
        <f t="shared" si="56"/>
        <v>0</v>
      </c>
      <c r="AK474" s="225">
        <f t="shared" si="57"/>
        <v>0</v>
      </c>
      <c r="AL474" s="226">
        <f t="shared" si="58"/>
        <v>0</v>
      </c>
      <c r="AM474" s="227">
        <f t="shared" si="59"/>
        <v>0</v>
      </c>
      <c r="AN474" s="228">
        <f t="shared" si="60"/>
        <v>0</v>
      </c>
      <c r="AO474" s="206"/>
      <c r="AP474" s="207"/>
      <c r="AQ474" s="206"/>
    </row>
    <row r="475" spans="1:43" s="150" customFormat="1" ht="12.75" x14ac:dyDescent="0.2">
      <c r="A475" s="229"/>
      <c r="B475" s="213"/>
      <c r="C475" s="230"/>
      <c r="D475" s="214"/>
      <c r="E475" s="214"/>
      <c r="F475" s="219"/>
      <c r="G475" s="295"/>
      <c r="H475" s="243"/>
      <c r="I475" s="231"/>
      <c r="J475" s="241"/>
      <c r="K475" s="216" t="str">
        <f>IF(X475='2D_LOG'!BD465," ","Errors Not Updated")</f>
        <v xml:space="preserve"> </v>
      </c>
      <c r="L475" s="217"/>
      <c r="M475" s="219"/>
      <c r="N475" s="232"/>
      <c r="O475" s="234"/>
      <c r="P475" s="232"/>
      <c r="Q475" s="234"/>
      <c r="R475" s="235"/>
      <c r="S475" s="236"/>
      <c r="T475" s="219"/>
      <c r="U475" s="244"/>
      <c r="V475" s="168">
        <f t="shared" si="54"/>
        <v>0</v>
      </c>
      <c r="W475" s="169">
        <f t="shared" si="55"/>
        <v>0</v>
      </c>
      <c r="X475" s="221">
        <f>'2D_LOG'!BD465</f>
        <v>0</v>
      </c>
      <c r="Y475" s="237"/>
      <c r="Z475" s="237"/>
      <c r="AA475" s="237"/>
      <c r="AB475" s="238"/>
      <c r="AC475" s="236"/>
      <c r="AD475" s="238"/>
      <c r="AE475" s="236"/>
      <c r="AF475" s="239"/>
      <c r="AG475" s="236"/>
      <c r="AH475" s="237"/>
      <c r="AI475" s="240"/>
      <c r="AJ475" s="224">
        <f t="shared" si="56"/>
        <v>0</v>
      </c>
      <c r="AK475" s="225">
        <f t="shared" si="57"/>
        <v>0</v>
      </c>
      <c r="AL475" s="226">
        <f t="shared" si="58"/>
        <v>0</v>
      </c>
      <c r="AM475" s="227">
        <f t="shared" si="59"/>
        <v>0</v>
      </c>
      <c r="AN475" s="228">
        <f t="shared" si="60"/>
        <v>0</v>
      </c>
      <c r="AO475" s="206"/>
      <c r="AP475" s="207"/>
      <c r="AQ475" s="206"/>
    </row>
    <row r="476" spans="1:43" s="150" customFormat="1" ht="12.75" x14ac:dyDescent="0.2">
      <c r="A476" s="212"/>
      <c r="B476" s="213"/>
      <c r="C476" s="230"/>
      <c r="D476" s="214"/>
      <c r="E476" s="214"/>
      <c r="F476" s="219"/>
      <c r="G476" s="295"/>
      <c r="H476" s="243"/>
      <c r="I476" s="231"/>
      <c r="J476" s="241"/>
      <c r="K476" s="216" t="str">
        <f>IF(X476='2D_LOG'!BD466," ","Errors Not Updated")</f>
        <v xml:space="preserve"> </v>
      </c>
      <c r="L476" s="217"/>
      <c r="M476" s="219"/>
      <c r="N476" s="232"/>
      <c r="O476" s="234"/>
      <c r="P476" s="232"/>
      <c r="Q476" s="234"/>
      <c r="R476" s="235"/>
      <c r="S476" s="236"/>
      <c r="T476" s="219"/>
      <c r="U476" s="244"/>
      <c r="V476" s="168">
        <f t="shared" si="54"/>
        <v>0</v>
      </c>
      <c r="W476" s="169">
        <f t="shared" si="55"/>
        <v>0</v>
      </c>
      <c r="X476" s="221">
        <f>'2D_LOG'!BD466</f>
        <v>0</v>
      </c>
      <c r="Y476" s="237"/>
      <c r="Z476" s="237"/>
      <c r="AA476" s="237"/>
      <c r="AB476" s="238"/>
      <c r="AC476" s="236"/>
      <c r="AD476" s="238"/>
      <c r="AE476" s="236"/>
      <c r="AF476" s="239"/>
      <c r="AG476" s="236"/>
      <c r="AH476" s="237"/>
      <c r="AI476" s="240"/>
      <c r="AJ476" s="224">
        <f t="shared" si="56"/>
        <v>0</v>
      </c>
      <c r="AK476" s="225">
        <f t="shared" si="57"/>
        <v>0</v>
      </c>
      <c r="AL476" s="226">
        <f t="shared" si="58"/>
        <v>0</v>
      </c>
      <c r="AM476" s="227">
        <f t="shared" si="59"/>
        <v>0</v>
      </c>
      <c r="AN476" s="228">
        <f t="shared" si="60"/>
        <v>0</v>
      </c>
      <c r="AO476" s="206"/>
      <c r="AP476" s="207"/>
      <c r="AQ476" s="206"/>
    </row>
    <row r="477" spans="1:43" s="150" customFormat="1" ht="12.75" x14ac:dyDescent="0.2">
      <c r="A477" s="229"/>
      <c r="B477" s="213"/>
      <c r="C477" s="230"/>
      <c r="D477" s="214"/>
      <c r="E477" s="214"/>
      <c r="F477" s="219"/>
      <c r="G477" s="295"/>
      <c r="H477" s="243"/>
      <c r="I477" s="231"/>
      <c r="J477" s="241"/>
      <c r="K477" s="216" t="str">
        <f>IF(X477='2D_LOG'!BD467," ","Errors Not Updated")</f>
        <v xml:space="preserve"> </v>
      </c>
      <c r="L477" s="217"/>
      <c r="M477" s="219"/>
      <c r="N477" s="232"/>
      <c r="O477" s="234"/>
      <c r="P477" s="232"/>
      <c r="Q477" s="234"/>
      <c r="R477" s="235"/>
      <c r="S477" s="236"/>
      <c r="T477" s="219"/>
      <c r="U477" s="244"/>
      <c r="V477" s="168">
        <f t="shared" si="54"/>
        <v>0</v>
      </c>
      <c r="W477" s="169">
        <f t="shared" si="55"/>
        <v>0</v>
      </c>
      <c r="X477" s="221">
        <f>'2D_LOG'!BD467</f>
        <v>0</v>
      </c>
      <c r="Y477" s="237"/>
      <c r="Z477" s="237"/>
      <c r="AA477" s="237"/>
      <c r="AB477" s="238"/>
      <c r="AC477" s="236"/>
      <c r="AD477" s="238"/>
      <c r="AE477" s="236"/>
      <c r="AF477" s="239"/>
      <c r="AG477" s="236"/>
      <c r="AH477" s="237"/>
      <c r="AI477" s="240"/>
      <c r="AJ477" s="224">
        <f t="shared" si="56"/>
        <v>0</v>
      </c>
      <c r="AK477" s="225">
        <f t="shared" si="57"/>
        <v>0</v>
      </c>
      <c r="AL477" s="226">
        <f t="shared" si="58"/>
        <v>0</v>
      </c>
      <c r="AM477" s="227">
        <f t="shared" si="59"/>
        <v>0</v>
      </c>
      <c r="AN477" s="228">
        <f t="shared" si="60"/>
        <v>0</v>
      </c>
      <c r="AO477" s="206"/>
      <c r="AP477" s="207"/>
      <c r="AQ477" s="206"/>
    </row>
    <row r="478" spans="1:43" s="150" customFormat="1" ht="12.75" x14ac:dyDescent="0.2">
      <c r="A478" s="212"/>
      <c r="B478" s="213"/>
      <c r="C478" s="230"/>
      <c r="D478" s="214"/>
      <c r="E478" s="214"/>
      <c r="F478" s="219"/>
      <c r="G478" s="295"/>
      <c r="H478" s="243"/>
      <c r="I478" s="231"/>
      <c r="J478" s="241"/>
      <c r="K478" s="216" t="str">
        <f>IF(X478='2D_LOG'!BD468," ","Errors Not Updated")</f>
        <v xml:space="preserve"> </v>
      </c>
      <c r="L478" s="217"/>
      <c r="M478" s="219"/>
      <c r="N478" s="232"/>
      <c r="O478" s="234"/>
      <c r="P478" s="232"/>
      <c r="Q478" s="234"/>
      <c r="R478" s="235"/>
      <c r="S478" s="236"/>
      <c r="T478" s="219"/>
      <c r="U478" s="244"/>
      <c r="V478" s="168">
        <f t="shared" si="54"/>
        <v>0</v>
      </c>
      <c r="W478" s="169">
        <f t="shared" si="55"/>
        <v>0</v>
      </c>
      <c r="X478" s="221">
        <f>'2D_LOG'!BD468</f>
        <v>0</v>
      </c>
      <c r="Y478" s="237"/>
      <c r="Z478" s="237"/>
      <c r="AA478" s="237"/>
      <c r="AB478" s="238"/>
      <c r="AC478" s="236"/>
      <c r="AD478" s="238"/>
      <c r="AE478" s="236"/>
      <c r="AF478" s="239"/>
      <c r="AG478" s="236"/>
      <c r="AH478" s="237"/>
      <c r="AI478" s="240"/>
      <c r="AJ478" s="224">
        <f t="shared" si="56"/>
        <v>0</v>
      </c>
      <c r="AK478" s="225">
        <f t="shared" si="57"/>
        <v>0</v>
      </c>
      <c r="AL478" s="226">
        <f t="shared" si="58"/>
        <v>0</v>
      </c>
      <c r="AM478" s="227">
        <f t="shared" si="59"/>
        <v>0</v>
      </c>
      <c r="AN478" s="228">
        <f t="shared" si="60"/>
        <v>0</v>
      </c>
      <c r="AO478" s="206"/>
      <c r="AP478" s="207"/>
      <c r="AQ478" s="206"/>
    </row>
    <row r="479" spans="1:43" s="150" customFormat="1" ht="12.75" x14ac:dyDescent="0.2">
      <c r="A479" s="229"/>
      <c r="B479" s="213"/>
      <c r="C479" s="230"/>
      <c r="D479" s="214"/>
      <c r="E479" s="214"/>
      <c r="F479" s="219"/>
      <c r="G479" s="295"/>
      <c r="H479" s="243"/>
      <c r="I479" s="231"/>
      <c r="J479" s="241"/>
      <c r="K479" s="216" t="str">
        <f>IF(X479='2D_LOG'!BD469," ","Errors Not Updated")</f>
        <v xml:space="preserve"> </v>
      </c>
      <c r="L479" s="217"/>
      <c r="M479" s="219"/>
      <c r="N479" s="232"/>
      <c r="O479" s="234"/>
      <c r="P479" s="232"/>
      <c r="Q479" s="234"/>
      <c r="R479" s="235"/>
      <c r="S479" s="236"/>
      <c r="T479" s="219"/>
      <c r="U479" s="244"/>
      <c r="V479" s="168">
        <f t="shared" si="54"/>
        <v>0</v>
      </c>
      <c r="W479" s="169">
        <f t="shared" si="55"/>
        <v>0</v>
      </c>
      <c r="X479" s="221">
        <f>'2D_LOG'!BD469</f>
        <v>0</v>
      </c>
      <c r="Y479" s="237"/>
      <c r="Z479" s="237"/>
      <c r="AA479" s="237"/>
      <c r="AB479" s="238"/>
      <c r="AC479" s="236"/>
      <c r="AD479" s="238"/>
      <c r="AE479" s="236"/>
      <c r="AF479" s="239"/>
      <c r="AG479" s="236"/>
      <c r="AH479" s="237"/>
      <c r="AI479" s="240"/>
      <c r="AJ479" s="224">
        <f t="shared" si="56"/>
        <v>0</v>
      </c>
      <c r="AK479" s="225">
        <f t="shared" si="57"/>
        <v>0</v>
      </c>
      <c r="AL479" s="226">
        <f t="shared" si="58"/>
        <v>0</v>
      </c>
      <c r="AM479" s="227">
        <f t="shared" si="59"/>
        <v>0</v>
      </c>
      <c r="AN479" s="228">
        <f t="shared" si="60"/>
        <v>0</v>
      </c>
      <c r="AO479" s="206"/>
      <c r="AP479" s="207"/>
      <c r="AQ479" s="206"/>
    </row>
    <row r="480" spans="1:43" s="150" customFormat="1" ht="12.75" x14ac:dyDescent="0.2">
      <c r="A480" s="212"/>
      <c r="B480" s="213"/>
      <c r="C480" s="230"/>
      <c r="D480" s="214"/>
      <c r="E480" s="214"/>
      <c r="F480" s="219"/>
      <c r="G480" s="295"/>
      <c r="H480" s="243"/>
      <c r="I480" s="231"/>
      <c r="J480" s="241"/>
      <c r="K480" s="216" t="str">
        <f>IF(X480='2D_LOG'!BD470," ","Errors Not Updated")</f>
        <v xml:space="preserve"> </v>
      </c>
      <c r="L480" s="217"/>
      <c r="M480" s="219"/>
      <c r="N480" s="232"/>
      <c r="O480" s="234"/>
      <c r="P480" s="232"/>
      <c r="Q480" s="234"/>
      <c r="R480" s="235"/>
      <c r="S480" s="236"/>
      <c r="T480" s="219"/>
      <c r="U480" s="244"/>
      <c r="V480" s="168">
        <f t="shared" si="54"/>
        <v>0</v>
      </c>
      <c r="W480" s="169">
        <f t="shared" si="55"/>
        <v>0</v>
      </c>
      <c r="X480" s="221">
        <f>'2D_LOG'!BD470</f>
        <v>0</v>
      </c>
      <c r="Y480" s="237"/>
      <c r="Z480" s="237"/>
      <c r="AA480" s="237"/>
      <c r="AB480" s="238"/>
      <c r="AC480" s="236"/>
      <c r="AD480" s="238"/>
      <c r="AE480" s="236"/>
      <c r="AF480" s="239"/>
      <c r="AG480" s="236"/>
      <c r="AH480" s="237"/>
      <c r="AI480" s="240"/>
      <c r="AJ480" s="224">
        <f t="shared" si="56"/>
        <v>0</v>
      </c>
      <c r="AK480" s="225">
        <f t="shared" si="57"/>
        <v>0</v>
      </c>
      <c r="AL480" s="226">
        <f t="shared" si="58"/>
        <v>0</v>
      </c>
      <c r="AM480" s="227">
        <f t="shared" si="59"/>
        <v>0</v>
      </c>
      <c r="AN480" s="228">
        <f t="shared" si="60"/>
        <v>0</v>
      </c>
      <c r="AO480" s="206"/>
      <c r="AP480" s="207"/>
      <c r="AQ480" s="206"/>
    </row>
    <row r="481" spans="1:43" s="150" customFormat="1" ht="12.75" x14ac:dyDescent="0.2">
      <c r="A481" s="229"/>
      <c r="B481" s="213"/>
      <c r="C481" s="230"/>
      <c r="D481" s="214"/>
      <c r="E481" s="214"/>
      <c r="F481" s="219"/>
      <c r="G481" s="295"/>
      <c r="H481" s="243"/>
      <c r="I481" s="231"/>
      <c r="J481" s="241"/>
      <c r="K481" s="216" t="str">
        <f>IF(X481='2D_LOG'!BD471," ","Errors Not Updated")</f>
        <v xml:space="preserve"> </v>
      </c>
      <c r="L481" s="217"/>
      <c r="M481" s="219"/>
      <c r="N481" s="232"/>
      <c r="O481" s="234"/>
      <c r="P481" s="232"/>
      <c r="Q481" s="234"/>
      <c r="R481" s="235"/>
      <c r="S481" s="236"/>
      <c r="T481" s="219"/>
      <c r="U481" s="244"/>
      <c r="V481" s="168">
        <f t="shared" si="54"/>
        <v>0</v>
      </c>
      <c r="W481" s="169">
        <f t="shared" si="55"/>
        <v>0</v>
      </c>
      <c r="X481" s="221">
        <f>'2D_LOG'!BD471</f>
        <v>0</v>
      </c>
      <c r="Y481" s="237"/>
      <c r="Z481" s="237"/>
      <c r="AA481" s="237"/>
      <c r="AB481" s="238"/>
      <c r="AC481" s="236"/>
      <c r="AD481" s="238"/>
      <c r="AE481" s="236"/>
      <c r="AF481" s="239"/>
      <c r="AG481" s="236"/>
      <c r="AH481" s="237"/>
      <c r="AI481" s="240"/>
      <c r="AJ481" s="224">
        <f t="shared" si="56"/>
        <v>0</v>
      </c>
      <c r="AK481" s="225">
        <f t="shared" si="57"/>
        <v>0</v>
      </c>
      <c r="AL481" s="226">
        <f t="shared" si="58"/>
        <v>0</v>
      </c>
      <c r="AM481" s="227">
        <f t="shared" si="59"/>
        <v>0</v>
      </c>
      <c r="AN481" s="228">
        <f t="shared" si="60"/>
        <v>0</v>
      </c>
      <c r="AO481" s="206"/>
      <c r="AP481" s="207"/>
      <c r="AQ481" s="206"/>
    </row>
    <row r="482" spans="1:43" s="150" customFormat="1" ht="12.75" x14ac:dyDescent="0.2">
      <c r="A482" s="212"/>
      <c r="B482" s="213"/>
      <c r="C482" s="230"/>
      <c r="D482" s="214"/>
      <c r="E482" s="214"/>
      <c r="F482" s="219"/>
      <c r="G482" s="295"/>
      <c r="H482" s="243"/>
      <c r="I482" s="231"/>
      <c r="J482" s="241"/>
      <c r="K482" s="216" t="str">
        <f>IF(X482='2D_LOG'!BD472," ","Errors Not Updated")</f>
        <v xml:space="preserve"> </v>
      </c>
      <c r="L482" s="217"/>
      <c r="M482" s="219"/>
      <c r="N482" s="232"/>
      <c r="O482" s="234"/>
      <c r="P482" s="232"/>
      <c r="Q482" s="234"/>
      <c r="R482" s="235"/>
      <c r="S482" s="236"/>
      <c r="T482" s="219"/>
      <c r="U482" s="244"/>
      <c r="V482" s="168">
        <f t="shared" si="54"/>
        <v>0</v>
      </c>
      <c r="W482" s="169">
        <f t="shared" si="55"/>
        <v>0</v>
      </c>
      <c r="X482" s="221">
        <f>'2D_LOG'!BD472</f>
        <v>0</v>
      </c>
      <c r="Y482" s="237"/>
      <c r="Z482" s="237"/>
      <c r="AA482" s="237"/>
      <c r="AB482" s="238"/>
      <c r="AC482" s="236"/>
      <c r="AD482" s="238"/>
      <c r="AE482" s="236"/>
      <c r="AF482" s="239"/>
      <c r="AG482" s="236"/>
      <c r="AH482" s="237"/>
      <c r="AI482" s="240"/>
      <c r="AJ482" s="224">
        <f t="shared" si="56"/>
        <v>0</v>
      </c>
      <c r="AK482" s="225">
        <f t="shared" si="57"/>
        <v>0</v>
      </c>
      <c r="AL482" s="226">
        <f t="shared" si="58"/>
        <v>0</v>
      </c>
      <c r="AM482" s="227">
        <f t="shared" si="59"/>
        <v>0</v>
      </c>
      <c r="AN482" s="228">
        <f t="shared" si="60"/>
        <v>0</v>
      </c>
      <c r="AO482" s="206"/>
      <c r="AP482" s="207"/>
      <c r="AQ482" s="206"/>
    </row>
    <row r="483" spans="1:43" s="150" customFormat="1" ht="12.75" x14ac:dyDescent="0.2">
      <c r="A483" s="229"/>
      <c r="B483" s="213"/>
      <c r="C483" s="230"/>
      <c r="D483" s="214"/>
      <c r="E483" s="214"/>
      <c r="F483" s="219"/>
      <c r="G483" s="295"/>
      <c r="H483" s="243"/>
      <c r="I483" s="231"/>
      <c r="J483" s="241"/>
      <c r="K483" s="216" t="str">
        <f>IF(X483='2D_LOG'!BD473," ","Errors Not Updated")</f>
        <v xml:space="preserve"> </v>
      </c>
      <c r="L483" s="217"/>
      <c r="M483" s="219"/>
      <c r="N483" s="232"/>
      <c r="O483" s="234"/>
      <c r="P483" s="232"/>
      <c r="Q483" s="234"/>
      <c r="R483" s="235"/>
      <c r="S483" s="236"/>
      <c r="T483" s="219"/>
      <c r="U483" s="244"/>
      <c r="V483" s="168">
        <f t="shared" si="54"/>
        <v>0</v>
      </c>
      <c r="W483" s="169">
        <f t="shared" si="55"/>
        <v>0</v>
      </c>
      <c r="X483" s="221">
        <f>'2D_LOG'!BD473</f>
        <v>0</v>
      </c>
      <c r="Y483" s="237"/>
      <c r="Z483" s="237"/>
      <c r="AA483" s="237"/>
      <c r="AB483" s="238"/>
      <c r="AC483" s="236"/>
      <c r="AD483" s="238"/>
      <c r="AE483" s="236"/>
      <c r="AF483" s="239"/>
      <c r="AG483" s="236"/>
      <c r="AH483" s="237"/>
      <c r="AI483" s="240"/>
      <c r="AJ483" s="224">
        <f t="shared" si="56"/>
        <v>0</v>
      </c>
      <c r="AK483" s="225">
        <f t="shared" si="57"/>
        <v>0</v>
      </c>
      <c r="AL483" s="226">
        <f t="shared" si="58"/>
        <v>0</v>
      </c>
      <c r="AM483" s="227">
        <f t="shared" si="59"/>
        <v>0</v>
      </c>
      <c r="AN483" s="228">
        <f t="shared" si="60"/>
        <v>0</v>
      </c>
      <c r="AO483" s="206"/>
      <c r="AP483" s="207"/>
      <c r="AQ483" s="206"/>
    </row>
    <row r="484" spans="1:43" s="150" customFormat="1" ht="12.75" x14ac:dyDescent="0.2">
      <c r="A484" s="212"/>
      <c r="B484" s="213"/>
      <c r="C484" s="230"/>
      <c r="D484" s="214"/>
      <c r="E484" s="214"/>
      <c r="F484" s="219"/>
      <c r="G484" s="295"/>
      <c r="H484" s="243"/>
      <c r="I484" s="231"/>
      <c r="J484" s="241"/>
      <c r="K484" s="216" t="str">
        <f>IF(X484='2D_LOG'!BD474," ","Errors Not Updated")</f>
        <v xml:space="preserve"> </v>
      </c>
      <c r="L484" s="217"/>
      <c r="M484" s="219"/>
      <c r="N484" s="232"/>
      <c r="O484" s="234"/>
      <c r="P484" s="232"/>
      <c r="Q484" s="234"/>
      <c r="R484" s="235"/>
      <c r="S484" s="236"/>
      <c r="T484" s="219"/>
      <c r="U484" s="244"/>
      <c r="V484" s="168">
        <f t="shared" si="54"/>
        <v>0</v>
      </c>
      <c r="W484" s="169">
        <f t="shared" si="55"/>
        <v>0</v>
      </c>
      <c r="X484" s="221">
        <f>'2D_LOG'!BD474</f>
        <v>0</v>
      </c>
      <c r="Y484" s="237"/>
      <c r="Z484" s="237"/>
      <c r="AA484" s="237"/>
      <c r="AB484" s="238"/>
      <c r="AC484" s="236"/>
      <c r="AD484" s="238"/>
      <c r="AE484" s="236"/>
      <c r="AF484" s="239"/>
      <c r="AG484" s="236"/>
      <c r="AH484" s="237"/>
      <c r="AI484" s="240"/>
      <c r="AJ484" s="224">
        <f t="shared" si="56"/>
        <v>0</v>
      </c>
      <c r="AK484" s="225">
        <f t="shared" si="57"/>
        <v>0</v>
      </c>
      <c r="AL484" s="226">
        <f t="shared" si="58"/>
        <v>0</v>
      </c>
      <c r="AM484" s="227">
        <f t="shared" si="59"/>
        <v>0</v>
      </c>
      <c r="AN484" s="228">
        <f t="shared" si="60"/>
        <v>0</v>
      </c>
      <c r="AO484" s="206"/>
      <c r="AP484" s="207"/>
      <c r="AQ484" s="206"/>
    </row>
    <row r="485" spans="1:43" s="150" customFormat="1" ht="12.75" x14ac:dyDescent="0.2">
      <c r="A485" s="229"/>
      <c r="B485" s="213"/>
      <c r="C485" s="230"/>
      <c r="D485" s="214"/>
      <c r="E485" s="214"/>
      <c r="F485" s="219"/>
      <c r="G485" s="295"/>
      <c r="H485" s="243"/>
      <c r="I485" s="231"/>
      <c r="J485" s="241"/>
      <c r="K485" s="216" t="str">
        <f>IF(X485='2D_LOG'!BD475," ","Errors Not Updated")</f>
        <v xml:space="preserve"> </v>
      </c>
      <c r="L485" s="217"/>
      <c r="M485" s="219"/>
      <c r="N485" s="232"/>
      <c r="O485" s="234"/>
      <c r="P485" s="232"/>
      <c r="Q485" s="234"/>
      <c r="R485" s="235"/>
      <c r="S485" s="236"/>
      <c r="T485" s="219"/>
      <c r="U485" s="244"/>
      <c r="V485" s="168">
        <f t="shared" si="54"/>
        <v>0</v>
      </c>
      <c r="W485" s="169">
        <f t="shared" si="55"/>
        <v>0</v>
      </c>
      <c r="X485" s="221">
        <f>'2D_LOG'!BD475</f>
        <v>0</v>
      </c>
      <c r="Y485" s="237"/>
      <c r="Z485" s="237"/>
      <c r="AA485" s="237"/>
      <c r="AB485" s="238"/>
      <c r="AC485" s="236"/>
      <c r="AD485" s="238"/>
      <c r="AE485" s="236"/>
      <c r="AF485" s="239"/>
      <c r="AG485" s="236"/>
      <c r="AH485" s="237"/>
      <c r="AI485" s="240"/>
      <c r="AJ485" s="224">
        <f t="shared" si="56"/>
        <v>0</v>
      </c>
      <c r="AK485" s="225">
        <f t="shared" si="57"/>
        <v>0</v>
      </c>
      <c r="AL485" s="226">
        <f t="shared" si="58"/>
        <v>0</v>
      </c>
      <c r="AM485" s="227">
        <f t="shared" si="59"/>
        <v>0</v>
      </c>
      <c r="AN485" s="228">
        <f t="shared" si="60"/>
        <v>0</v>
      </c>
      <c r="AO485" s="206"/>
      <c r="AP485" s="207"/>
      <c r="AQ485" s="206"/>
    </row>
    <row r="486" spans="1:43" s="150" customFormat="1" ht="12.75" x14ac:dyDescent="0.2">
      <c r="A486" s="212"/>
      <c r="B486" s="213"/>
      <c r="C486" s="230"/>
      <c r="D486" s="214"/>
      <c r="E486" s="214"/>
      <c r="F486" s="219"/>
      <c r="G486" s="295"/>
      <c r="H486" s="243"/>
      <c r="I486" s="231"/>
      <c r="J486" s="241"/>
      <c r="K486" s="216" t="str">
        <f>IF(X486='2D_LOG'!BD476," ","Errors Not Updated")</f>
        <v xml:space="preserve"> </v>
      </c>
      <c r="L486" s="217"/>
      <c r="M486" s="219"/>
      <c r="N486" s="232"/>
      <c r="O486" s="234"/>
      <c r="P486" s="232"/>
      <c r="Q486" s="234"/>
      <c r="R486" s="235"/>
      <c r="S486" s="236"/>
      <c r="T486" s="219"/>
      <c r="U486" s="244"/>
      <c r="V486" s="168">
        <f t="shared" si="54"/>
        <v>0</v>
      </c>
      <c r="W486" s="169">
        <f t="shared" si="55"/>
        <v>0</v>
      </c>
      <c r="X486" s="221">
        <f>'2D_LOG'!BD476</f>
        <v>0</v>
      </c>
      <c r="Y486" s="237"/>
      <c r="Z486" s="237"/>
      <c r="AA486" s="237"/>
      <c r="AB486" s="238"/>
      <c r="AC486" s="236"/>
      <c r="AD486" s="238"/>
      <c r="AE486" s="236"/>
      <c r="AF486" s="239"/>
      <c r="AG486" s="236"/>
      <c r="AH486" s="237"/>
      <c r="AI486" s="240"/>
      <c r="AJ486" s="224">
        <f t="shared" si="56"/>
        <v>0</v>
      </c>
      <c r="AK486" s="225">
        <f t="shared" si="57"/>
        <v>0</v>
      </c>
      <c r="AL486" s="226">
        <f t="shared" si="58"/>
        <v>0</v>
      </c>
      <c r="AM486" s="227">
        <f t="shared" si="59"/>
        <v>0</v>
      </c>
      <c r="AN486" s="228">
        <f t="shared" si="60"/>
        <v>0</v>
      </c>
      <c r="AO486" s="206"/>
      <c r="AP486" s="207"/>
      <c r="AQ486" s="206"/>
    </row>
    <row r="487" spans="1:43" s="150" customFormat="1" ht="12.75" x14ac:dyDescent="0.2">
      <c r="A487" s="229"/>
      <c r="B487" s="213"/>
      <c r="C487" s="230"/>
      <c r="D487" s="214"/>
      <c r="E487" s="214"/>
      <c r="F487" s="219"/>
      <c r="G487" s="295"/>
      <c r="H487" s="243"/>
      <c r="I487" s="231"/>
      <c r="J487" s="241"/>
      <c r="K487" s="216" t="str">
        <f>IF(X487='2D_LOG'!BD477," ","Errors Not Updated")</f>
        <v xml:space="preserve"> </v>
      </c>
      <c r="L487" s="217"/>
      <c r="M487" s="219"/>
      <c r="N487" s="232"/>
      <c r="O487" s="234"/>
      <c r="P487" s="232"/>
      <c r="Q487" s="234"/>
      <c r="R487" s="235"/>
      <c r="S487" s="236"/>
      <c r="T487" s="219"/>
      <c r="U487" s="244"/>
      <c r="V487" s="168">
        <f t="shared" si="54"/>
        <v>0</v>
      </c>
      <c r="W487" s="169">
        <f t="shared" si="55"/>
        <v>0</v>
      </c>
      <c r="X487" s="221">
        <f>'2D_LOG'!BD477</f>
        <v>0</v>
      </c>
      <c r="Y487" s="237"/>
      <c r="Z487" s="237"/>
      <c r="AA487" s="237"/>
      <c r="AB487" s="238"/>
      <c r="AC487" s="236"/>
      <c r="AD487" s="238"/>
      <c r="AE487" s="236"/>
      <c r="AF487" s="239"/>
      <c r="AG487" s="236"/>
      <c r="AH487" s="237"/>
      <c r="AI487" s="240"/>
      <c r="AJ487" s="224">
        <f t="shared" si="56"/>
        <v>0</v>
      </c>
      <c r="AK487" s="225">
        <f t="shared" si="57"/>
        <v>0</v>
      </c>
      <c r="AL487" s="226">
        <f t="shared" si="58"/>
        <v>0</v>
      </c>
      <c r="AM487" s="227">
        <f t="shared" si="59"/>
        <v>0</v>
      </c>
      <c r="AN487" s="228">
        <f t="shared" si="60"/>
        <v>0</v>
      </c>
      <c r="AO487" s="206"/>
      <c r="AP487" s="207"/>
      <c r="AQ487" s="206"/>
    </row>
    <row r="488" spans="1:43" s="150" customFormat="1" ht="12.75" x14ac:dyDescent="0.2">
      <c r="A488" s="212"/>
      <c r="B488" s="213"/>
      <c r="C488" s="230"/>
      <c r="D488" s="214"/>
      <c r="E488" s="214"/>
      <c r="F488" s="219"/>
      <c r="G488" s="295"/>
      <c r="H488" s="243"/>
      <c r="I488" s="231"/>
      <c r="J488" s="241"/>
      <c r="K488" s="216" t="str">
        <f>IF(X488='2D_LOG'!BD478," ","Errors Not Updated")</f>
        <v xml:space="preserve"> </v>
      </c>
      <c r="L488" s="217"/>
      <c r="M488" s="219"/>
      <c r="N488" s="232"/>
      <c r="O488" s="234"/>
      <c r="P488" s="232"/>
      <c r="Q488" s="234"/>
      <c r="R488" s="235"/>
      <c r="S488" s="236"/>
      <c r="T488" s="219"/>
      <c r="U488" s="244"/>
      <c r="V488" s="168">
        <f t="shared" si="54"/>
        <v>0</v>
      </c>
      <c r="W488" s="169">
        <f t="shared" si="55"/>
        <v>0</v>
      </c>
      <c r="X488" s="221">
        <f>'2D_LOG'!BD478</f>
        <v>0</v>
      </c>
      <c r="Y488" s="237"/>
      <c r="Z488" s="237"/>
      <c r="AA488" s="237"/>
      <c r="AB488" s="238"/>
      <c r="AC488" s="236"/>
      <c r="AD488" s="238"/>
      <c r="AE488" s="236"/>
      <c r="AF488" s="239"/>
      <c r="AG488" s="236"/>
      <c r="AH488" s="237"/>
      <c r="AI488" s="240"/>
      <c r="AJ488" s="224">
        <f t="shared" si="56"/>
        <v>0</v>
      </c>
      <c r="AK488" s="225">
        <f t="shared" si="57"/>
        <v>0</v>
      </c>
      <c r="AL488" s="226">
        <f t="shared" si="58"/>
        <v>0</v>
      </c>
      <c r="AM488" s="227">
        <f t="shared" si="59"/>
        <v>0</v>
      </c>
      <c r="AN488" s="228">
        <f t="shared" si="60"/>
        <v>0</v>
      </c>
      <c r="AO488" s="206"/>
      <c r="AP488" s="207"/>
      <c r="AQ488" s="206"/>
    </row>
    <row r="489" spans="1:43" s="150" customFormat="1" ht="12.75" x14ac:dyDescent="0.2">
      <c r="A489" s="229"/>
      <c r="B489" s="213"/>
      <c r="C489" s="230"/>
      <c r="D489" s="214"/>
      <c r="E489" s="214"/>
      <c r="F489" s="219"/>
      <c r="G489" s="295"/>
      <c r="H489" s="243"/>
      <c r="I489" s="231"/>
      <c r="J489" s="241"/>
      <c r="K489" s="216" t="str">
        <f>IF(X489='2D_LOG'!BD479," ","Errors Not Updated")</f>
        <v xml:space="preserve"> </v>
      </c>
      <c r="L489" s="217"/>
      <c r="M489" s="219"/>
      <c r="N489" s="232"/>
      <c r="O489" s="234"/>
      <c r="P489" s="232"/>
      <c r="Q489" s="234"/>
      <c r="R489" s="235"/>
      <c r="S489" s="236"/>
      <c r="T489" s="219"/>
      <c r="U489" s="244"/>
      <c r="V489" s="168">
        <f t="shared" si="54"/>
        <v>0</v>
      </c>
      <c r="W489" s="169">
        <f t="shared" si="55"/>
        <v>0</v>
      </c>
      <c r="X489" s="221">
        <f>'2D_LOG'!BD479</f>
        <v>0</v>
      </c>
      <c r="Y489" s="237"/>
      <c r="Z489" s="237"/>
      <c r="AA489" s="237"/>
      <c r="AB489" s="238"/>
      <c r="AC489" s="236"/>
      <c r="AD489" s="238"/>
      <c r="AE489" s="236"/>
      <c r="AF489" s="239"/>
      <c r="AG489" s="236"/>
      <c r="AH489" s="237"/>
      <c r="AI489" s="240"/>
      <c r="AJ489" s="224">
        <f t="shared" si="56"/>
        <v>0</v>
      </c>
      <c r="AK489" s="225">
        <f t="shared" si="57"/>
        <v>0</v>
      </c>
      <c r="AL489" s="226">
        <f t="shared" si="58"/>
        <v>0</v>
      </c>
      <c r="AM489" s="227">
        <f t="shared" si="59"/>
        <v>0</v>
      </c>
      <c r="AN489" s="228">
        <f t="shared" si="60"/>
        <v>0</v>
      </c>
      <c r="AO489" s="206"/>
      <c r="AP489" s="207"/>
      <c r="AQ489" s="206"/>
    </row>
    <row r="490" spans="1:43" s="150" customFormat="1" ht="12.75" x14ac:dyDescent="0.2">
      <c r="A490" s="212"/>
      <c r="B490" s="213"/>
      <c r="C490" s="230"/>
      <c r="D490" s="214"/>
      <c r="E490" s="214"/>
      <c r="F490" s="219"/>
      <c r="G490" s="295"/>
      <c r="H490" s="243"/>
      <c r="I490" s="231"/>
      <c r="J490" s="241"/>
      <c r="K490" s="216" t="str">
        <f>IF(X490='2D_LOG'!BD480," ","Errors Not Updated")</f>
        <v xml:space="preserve"> </v>
      </c>
      <c r="L490" s="217"/>
      <c r="M490" s="219"/>
      <c r="N490" s="232"/>
      <c r="O490" s="234"/>
      <c r="P490" s="232"/>
      <c r="Q490" s="234"/>
      <c r="R490" s="235"/>
      <c r="S490" s="236"/>
      <c r="T490" s="219"/>
      <c r="U490" s="244"/>
      <c r="V490" s="168">
        <f t="shared" si="54"/>
        <v>0</v>
      </c>
      <c r="W490" s="169">
        <f t="shared" si="55"/>
        <v>0</v>
      </c>
      <c r="X490" s="221">
        <f>'2D_LOG'!BD480</f>
        <v>0</v>
      </c>
      <c r="Y490" s="237"/>
      <c r="Z490" s="237"/>
      <c r="AA490" s="237"/>
      <c r="AB490" s="238"/>
      <c r="AC490" s="236"/>
      <c r="AD490" s="238"/>
      <c r="AE490" s="236"/>
      <c r="AF490" s="239"/>
      <c r="AG490" s="236"/>
      <c r="AH490" s="237"/>
      <c r="AI490" s="240"/>
      <c r="AJ490" s="224">
        <f t="shared" si="56"/>
        <v>0</v>
      </c>
      <c r="AK490" s="225">
        <f t="shared" si="57"/>
        <v>0</v>
      </c>
      <c r="AL490" s="226">
        <f t="shared" si="58"/>
        <v>0</v>
      </c>
      <c r="AM490" s="227">
        <f t="shared" si="59"/>
        <v>0</v>
      </c>
      <c r="AN490" s="228">
        <f t="shared" si="60"/>
        <v>0</v>
      </c>
      <c r="AO490" s="206"/>
      <c r="AP490" s="207"/>
      <c r="AQ490" s="206"/>
    </row>
    <row r="491" spans="1:43" s="150" customFormat="1" ht="12.75" x14ac:dyDescent="0.2">
      <c r="A491" s="229"/>
      <c r="B491" s="213"/>
      <c r="C491" s="230"/>
      <c r="D491" s="214"/>
      <c r="E491" s="214"/>
      <c r="F491" s="219"/>
      <c r="G491" s="295"/>
      <c r="H491" s="243"/>
      <c r="I491" s="231"/>
      <c r="J491" s="241"/>
      <c r="K491" s="216" t="str">
        <f>IF(X491='2D_LOG'!BD481," ","Errors Not Updated")</f>
        <v xml:space="preserve"> </v>
      </c>
      <c r="L491" s="217"/>
      <c r="M491" s="219"/>
      <c r="N491" s="232"/>
      <c r="O491" s="234"/>
      <c r="P491" s="232"/>
      <c r="Q491" s="234"/>
      <c r="R491" s="235"/>
      <c r="S491" s="236"/>
      <c r="T491" s="219"/>
      <c r="U491" s="244"/>
      <c r="V491" s="168">
        <f t="shared" si="54"/>
        <v>0</v>
      </c>
      <c r="W491" s="169">
        <f t="shared" si="55"/>
        <v>0</v>
      </c>
      <c r="X491" s="221">
        <f>'2D_LOG'!BD481</f>
        <v>0</v>
      </c>
      <c r="Y491" s="237"/>
      <c r="Z491" s="237"/>
      <c r="AA491" s="237"/>
      <c r="AB491" s="238"/>
      <c r="AC491" s="236"/>
      <c r="AD491" s="238"/>
      <c r="AE491" s="236"/>
      <c r="AF491" s="239"/>
      <c r="AG491" s="236"/>
      <c r="AH491" s="237"/>
      <c r="AI491" s="240"/>
      <c r="AJ491" s="224">
        <f t="shared" si="56"/>
        <v>0</v>
      </c>
      <c r="AK491" s="225">
        <f t="shared" si="57"/>
        <v>0</v>
      </c>
      <c r="AL491" s="226">
        <f t="shared" si="58"/>
        <v>0</v>
      </c>
      <c r="AM491" s="227">
        <f t="shared" si="59"/>
        <v>0</v>
      </c>
      <c r="AN491" s="228">
        <f t="shared" si="60"/>
        <v>0</v>
      </c>
      <c r="AO491" s="206"/>
      <c r="AP491" s="207"/>
      <c r="AQ491" s="206"/>
    </row>
    <row r="492" spans="1:43" s="150" customFormat="1" ht="12.75" x14ac:dyDescent="0.2">
      <c r="A492" s="212"/>
      <c r="B492" s="213"/>
      <c r="C492" s="230"/>
      <c r="D492" s="214"/>
      <c r="E492" s="214"/>
      <c r="F492" s="219"/>
      <c r="G492" s="295"/>
      <c r="H492" s="243"/>
      <c r="I492" s="231"/>
      <c r="J492" s="241"/>
      <c r="K492" s="216" t="str">
        <f>IF(X492='2D_LOG'!BD482," ","Errors Not Updated")</f>
        <v xml:space="preserve"> </v>
      </c>
      <c r="L492" s="217"/>
      <c r="M492" s="219"/>
      <c r="N492" s="232"/>
      <c r="O492" s="234"/>
      <c r="P492" s="232"/>
      <c r="Q492" s="234"/>
      <c r="R492" s="235"/>
      <c r="S492" s="236"/>
      <c r="T492" s="219"/>
      <c r="U492" s="244"/>
      <c r="V492" s="168">
        <f t="shared" si="54"/>
        <v>0</v>
      </c>
      <c r="W492" s="169">
        <f t="shared" si="55"/>
        <v>0</v>
      </c>
      <c r="X492" s="221">
        <f>'2D_LOG'!BD482</f>
        <v>0</v>
      </c>
      <c r="Y492" s="237"/>
      <c r="Z492" s="237"/>
      <c r="AA492" s="237"/>
      <c r="AB492" s="238"/>
      <c r="AC492" s="236"/>
      <c r="AD492" s="238"/>
      <c r="AE492" s="236"/>
      <c r="AF492" s="239"/>
      <c r="AG492" s="236"/>
      <c r="AH492" s="237"/>
      <c r="AI492" s="240"/>
      <c r="AJ492" s="224">
        <f t="shared" si="56"/>
        <v>0</v>
      </c>
      <c r="AK492" s="225">
        <f t="shared" si="57"/>
        <v>0</v>
      </c>
      <c r="AL492" s="226">
        <f t="shared" si="58"/>
        <v>0</v>
      </c>
      <c r="AM492" s="227">
        <f t="shared" si="59"/>
        <v>0</v>
      </c>
      <c r="AN492" s="228">
        <f t="shared" si="60"/>
        <v>0</v>
      </c>
      <c r="AO492" s="206"/>
      <c r="AP492" s="207"/>
      <c r="AQ492" s="206"/>
    </row>
    <row r="493" spans="1:43" s="150" customFormat="1" ht="12.75" x14ac:dyDescent="0.2">
      <c r="A493" s="229"/>
      <c r="B493" s="213"/>
      <c r="C493" s="230"/>
      <c r="D493" s="214"/>
      <c r="E493" s="214"/>
      <c r="F493" s="219"/>
      <c r="G493" s="295"/>
      <c r="H493" s="243"/>
      <c r="I493" s="231"/>
      <c r="J493" s="241"/>
      <c r="K493" s="216" t="str">
        <f>IF(X493='2D_LOG'!BD483," ","Errors Not Updated")</f>
        <v xml:space="preserve"> </v>
      </c>
      <c r="L493" s="217"/>
      <c r="M493" s="219"/>
      <c r="N493" s="232"/>
      <c r="O493" s="234"/>
      <c r="P493" s="232"/>
      <c r="Q493" s="234"/>
      <c r="R493" s="235"/>
      <c r="S493" s="236"/>
      <c r="T493" s="219"/>
      <c r="U493" s="244"/>
      <c r="V493" s="168">
        <f t="shared" si="54"/>
        <v>0</v>
      </c>
      <c r="W493" s="169">
        <f t="shared" si="55"/>
        <v>0</v>
      </c>
      <c r="X493" s="221">
        <f>'2D_LOG'!BD483</f>
        <v>0</v>
      </c>
      <c r="Y493" s="237"/>
      <c r="Z493" s="237"/>
      <c r="AA493" s="237"/>
      <c r="AB493" s="238"/>
      <c r="AC493" s="236"/>
      <c r="AD493" s="238"/>
      <c r="AE493" s="236"/>
      <c r="AF493" s="239"/>
      <c r="AG493" s="236"/>
      <c r="AH493" s="237"/>
      <c r="AI493" s="240"/>
      <c r="AJ493" s="224">
        <f t="shared" si="56"/>
        <v>0</v>
      </c>
      <c r="AK493" s="225">
        <f t="shared" si="57"/>
        <v>0</v>
      </c>
      <c r="AL493" s="226">
        <f t="shared" si="58"/>
        <v>0</v>
      </c>
      <c r="AM493" s="227">
        <f t="shared" si="59"/>
        <v>0</v>
      </c>
      <c r="AN493" s="228">
        <f t="shared" si="60"/>
        <v>0</v>
      </c>
      <c r="AO493" s="206"/>
      <c r="AP493" s="207"/>
      <c r="AQ493" s="206"/>
    </row>
    <row r="494" spans="1:43" s="150" customFormat="1" ht="12.75" x14ac:dyDescent="0.2">
      <c r="A494" s="212"/>
      <c r="B494" s="213"/>
      <c r="C494" s="230"/>
      <c r="D494" s="214"/>
      <c r="E494" s="214"/>
      <c r="F494" s="219"/>
      <c r="G494" s="295"/>
      <c r="H494" s="243"/>
      <c r="I494" s="231"/>
      <c r="J494" s="241"/>
      <c r="K494" s="216" t="str">
        <f>IF(X494='2D_LOG'!BD484," ","Errors Not Updated")</f>
        <v xml:space="preserve"> </v>
      </c>
      <c r="L494" s="217"/>
      <c r="M494" s="219"/>
      <c r="N494" s="232"/>
      <c r="O494" s="234"/>
      <c r="P494" s="232"/>
      <c r="Q494" s="234"/>
      <c r="R494" s="235"/>
      <c r="S494" s="236"/>
      <c r="T494" s="219"/>
      <c r="U494" s="244"/>
      <c r="V494" s="168">
        <f t="shared" si="54"/>
        <v>0</v>
      </c>
      <c r="W494" s="169">
        <f t="shared" si="55"/>
        <v>0</v>
      </c>
      <c r="X494" s="221">
        <f>'2D_LOG'!BD484</f>
        <v>0</v>
      </c>
      <c r="Y494" s="237"/>
      <c r="Z494" s="237"/>
      <c r="AA494" s="237"/>
      <c r="AB494" s="238"/>
      <c r="AC494" s="236"/>
      <c r="AD494" s="238"/>
      <c r="AE494" s="236"/>
      <c r="AF494" s="239"/>
      <c r="AG494" s="236"/>
      <c r="AH494" s="237"/>
      <c r="AI494" s="240"/>
      <c r="AJ494" s="224">
        <f t="shared" si="56"/>
        <v>0</v>
      </c>
      <c r="AK494" s="225">
        <f t="shared" si="57"/>
        <v>0</v>
      </c>
      <c r="AL494" s="226">
        <f t="shared" si="58"/>
        <v>0</v>
      </c>
      <c r="AM494" s="227">
        <f t="shared" si="59"/>
        <v>0</v>
      </c>
      <c r="AN494" s="228">
        <f t="shared" si="60"/>
        <v>0</v>
      </c>
      <c r="AO494" s="206"/>
      <c r="AP494" s="207"/>
      <c r="AQ494" s="206"/>
    </row>
    <row r="495" spans="1:43" s="150" customFormat="1" ht="12.75" x14ac:dyDescent="0.2">
      <c r="A495" s="229"/>
      <c r="B495" s="213"/>
      <c r="C495" s="230"/>
      <c r="D495" s="214"/>
      <c r="E495" s="214"/>
      <c r="F495" s="219"/>
      <c r="G495" s="295"/>
      <c r="H495" s="243"/>
      <c r="I495" s="231"/>
      <c r="J495" s="241"/>
      <c r="K495" s="216" t="str">
        <f>IF(X495='2D_LOG'!BD485," ","Errors Not Updated")</f>
        <v xml:space="preserve"> </v>
      </c>
      <c r="L495" s="217"/>
      <c r="M495" s="219"/>
      <c r="N495" s="232"/>
      <c r="O495" s="234"/>
      <c r="P495" s="232"/>
      <c r="Q495" s="234"/>
      <c r="R495" s="235"/>
      <c r="S495" s="236"/>
      <c r="T495" s="219"/>
      <c r="U495" s="244"/>
      <c r="V495" s="168">
        <f t="shared" si="54"/>
        <v>0</v>
      </c>
      <c r="W495" s="169">
        <f t="shared" si="55"/>
        <v>0</v>
      </c>
      <c r="X495" s="221">
        <f>'2D_LOG'!BD485</f>
        <v>0</v>
      </c>
      <c r="Y495" s="237"/>
      <c r="Z495" s="237"/>
      <c r="AA495" s="237"/>
      <c r="AB495" s="238"/>
      <c r="AC495" s="236"/>
      <c r="AD495" s="238"/>
      <c r="AE495" s="236"/>
      <c r="AF495" s="239"/>
      <c r="AG495" s="236"/>
      <c r="AH495" s="237"/>
      <c r="AI495" s="240"/>
      <c r="AJ495" s="224">
        <f t="shared" si="56"/>
        <v>0</v>
      </c>
      <c r="AK495" s="225">
        <f t="shared" si="57"/>
        <v>0</v>
      </c>
      <c r="AL495" s="226">
        <f t="shared" si="58"/>
        <v>0</v>
      </c>
      <c r="AM495" s="227">
        <f t="shared" si="59"/>
        <v>0</v>
      </c>
      <c r="AN495" s="228">
        <f t="shared" si="60"/>
        <v>0</v>
      </c>
      <c r="AO495" s="206"/>
      <c r="AP495" s="207"/>
      <c r="AQ495" s="206"/>
    </row>
    <row r="496" spans="1:43" s="150" customFormat="1" ht="12.75" x14ac:dyDescent="0.2">
      <c r="A496" s="212"/>
      <c r="B496" s="213"/>
      <c r="C496" s="230"/>
      <c r="D496" s="214"/>
      <c r="E496" s="214"/>
      <c r="F496" s="219"/>
      <c r="G496" s="295"/>
      <c r="H496" s="243"/>
      <c r="I496" s="231"/>
      <c r="J496" s="241"/>
      <c r="K496" s="216" t="str">
        <f>IF(X496='2D_LOG'!BD486," ","Errors Not Updated")</f>
        <v xml:space="preserve"> </v>
      </c>
      <c r="L496" s="217"/>
      <c r="M496" s="219"/>
      <c r="N496" s="232"/>
      <c r="O496" s="234"/>
      <c r="P496" s="232"/>
      <c r="Q496" s="234"/>
      <c r="R496" s="235"/>
      <c r="S496" s="236"/>
      <c r="T496" s="219"/>
      <c r="U496" s="244"/>
      <c r="V496" s="168">
        <f t="shared" si="54"/>
        <v>0</v>
      </c>
      <c r="W496" s="169">
        <f t="shared" si="55"/>
        <v>0</v>
      </c>
      <c r="X496" s="221">
        <f>'2D_LOG'!BD486</f>
        <v>0</v>
      </c>
      <c r="Y496" s="237"/>
      <c r="Z496" s="237"/>
      <c r="AA496" s="237"/>
      <c r="AB496" s="238"/>
      <c r="AC496" s="236"/>
      <c r="AD496" s="238"/>
      <c r="AE496" s="236"/>
      <c r="AF496" s="239"/>
      <c r="AG496" s="236"/>
      <c r="AH496" s="237"/>
      <c r="AI496" s="240"/>
      <c r="AJ496" s="224">
        <f t="shared" si="56"/>
        <v>0</v>
      </c>
      <c r="AK496" s="225">
        <f t="shared" si="57"/>
        <v>0</v>
      </c>
      <c r="AL496" s="226">
        <f t="shared" si="58"/>
        <v>0</v>
      </c>
      <c r="AM496" s="227">
        <f t="shared" si="59"/>
        <v>0</v>
      </c>
      <c r="AN496" s="228">
        <f t="shared" si="60"/>
        <v>0</v>
      </c>
      <c r="AO496" s="206"/>
      <c r="AP496" s="207"/>
      <c r="AQ496" s="206"/>
    </row>
    <row r="497" spans="1:43" s="150" customFormat="1" ht="12.75" x14ac:dyDescent="0.2">
      <c r="A497" s="229"/>
      <c r="B497" s="213"/>
      <c r="C497" s="230"/>
      <c r="D497" s="214"/>
      <c r="E497" s="214"/>
      <c r="F497" s="219"/>
      <c r="G497" s="295"/>
      <c r="H497" s="243"/>
      <c r="I497" s="231"/>
      <c r="J497" s="241"/>
      <c r="K497" s="216" t="str">
        <f>IF(X497='2D_LOG'!BD487," ","Errors Not Updated")</f>
        <v xml:space="preserve"> </v>
      </c>
      <c r="L497" s="217"/>
      <c r="M497" s="219"/>
      <c r="N497" s="232"/>
      <c r="O497" s="234"/>
      <c r="P497" s="232"/>
      <c r="Q497" s="234"/>
      <c r="R497" s="235"/>
      <c r="S497" s="236"/>
      <c r="T497" s="219"/>
      <c r="U497" s="244"/>
      <c r="V497" s="168">
        <f t="shared" si="54"/>
        <v>0</v>
      </c>
      <c r="W497" s="169">
        <f t="shared" si="55"/>
        <v>0</v>
      </c>
      <c r="X497" s="221">
        <f>'2D_LOG'!BD487</f>
        <v>0</v>
      </c>
      <c r="Y497" s="237"/>
      <c r="Z497" s="237"/>
      <c r="AA497" s="237"/>
      <c r="AB497" s="238"/>
      <c r="AC497" s="236"/>
      <c r="AD497" s="238"/>
      <c r="AE497" s="236"/>
      <c r="AF497" s="239"/>
      <c r="AG497" s="236"/>
      <c r="AH497" s="237"/>
      <c r="AI497" s="240"/>
      <c r="AJ497" s="224">
        <f t="shared" si="56"/>
        <v>0</v>
      </c>
      <c r="AK497" s="225">
        <f t="shared" si="57"/>
        <v>0</v>
      </c>
      <c r="AL497" s="226">
        <f t="shared" si="58"/>
        <v>0</v>
      </c>
      <c r="AM497" s="227">
        <f t="shared" si="59"/>
        <v>0</v>
      </c>
      <c r="AN497" s="228">
        <f t="shared" si="60"/>
        <v>0</v>
      </c>
      <c r="AO497" s="206"/>
      <c r="AP497" s="207"/>
      <c r="AQ497" s="206"/>
    </row>
    <row r="498" spans="1:43" s="150" customFormat="1" ht="12.75" x14ac:dyDescent="0.2">
      <c r="A498" s="212"/>
      <c r="B498" s="213"/>
      <c r="C498" s="230"/>
      <c r="D498" s="214"/>
      <c r="E498" s="214"/>
      <c r="F498" s="219"/>
      <c r="G498" s="295"/>
      <c r="H498" s="243"/>
      <c r="I498" s="231"/>
      <c r="J498" s="241"/>
      <c r="K498" s="216" t="str">
        <f>IF(X498='2D_LOG'!BD488," ","Errors Not Updated")</f>
        <v xml:space="preserve"> </v>
      </c>
      <c r="L498" s="217"/>
      <c r="M498" s="219"/>
      <c r="N498" s="232"/>
      <c r="O498" s="234"/>
      <c r="P498" s="232"/>
      <c r="Q498" s="234"/>
      <c r="R498" s="235"/>
      <c r="S498" s="236"/>
      <c r="T498" s="219"/>
      <c r="U498" s="244"/>
      <c r="V498" s="168">
        <f t="shared" si="54"/>
        <v>0</v>
      </c>
      <c r="W498" s="169">
        <f t="shared" si="55"/>
        <v>0</v>
      </c>
      <c r="X498" s="221">
        <f>'2D_LOG'!BD488</f>
        <v>0</v>
      </c>
      <c r="Y498" s="237"/>
      <c r="Z498" s="237"/>
      <c r="AA498" s="237"/>
      <c r="AB498" s="238"/>
      <c r="AC498" s="236"/>
      <c r="AD498" s="238"/>
      <c r="AE498" s="236"/>
      <c r="AF498" s="239"/>
      <c r="AG498" s="236"/>
      <c r="AH498" s="237"/>
      <c r="AI498" s="240"/>
      <c r="AJ498" s="224">
        <f t="shared" si="56"/>
        <v>0</v>
      </c>
      <c r="AK498" s="225">
        <f t="shared" si="57"/>
        <v>0</v>
      </c>
      <c r="AL498" s="226">
        <f t="shared" si="58"/>
        <v>0</v>
      </c>
      <c r="AM498" s="227">
        <f t="shared" si="59"/>
        <v>0</v>
      </c>
      <c r="AN498" s="228">
        <f t="shared" si="60"/>
        <v>0</v>
      </c>
      <c r="AO498" s="206"/>
      <c r="AP498" s="207"/>
      <c r="AQ498" s="206"/>
    </row>
    <row r="499" spans="1:43" s="150" customFormat="1" ht="12.75" x14ac:dyDescent="0.2">
      <c r="A499" s="229"/>
      <c r="B499" s="213"/>
      <c r="C499" s="230"/>
      <c r="D499" s="214"/>
      <c r="E499" s="214"/>
      <c r="F499" s="219"/>
      <c r="G499" s="295"/>
      <c r="H499" s="243"/>
      <c r="I499" s="231"/>
      <c r="J499" s="241"/>
      <c r="K499" s="216" t="str">
        <f>IF(X499='2D_LOG'!BD489," ","Errors Not Updated")</f>
        <v xml:space="preserve"> </v>
      </c>
      <c r="L499" s="217"/>
      <c r="M499" s="219"/>
      <c r="N499" s="232"/>
      <c r="O499" s="234"/>
      <c r="P499" s="232"/>
      <c r="Q499" s="234"/>
      <c r="R499" s="235"/>
      <c r="S499" s="236"/>
      <c r="T499" s="219"/>
      <c r="U499" s="244"/>
      <c r="V499" s="168">
        <f t="shared" si="54"/>
        <v>0</v>
      </c>
      <c r="W499" s="169">
        <f t="shared" si="55"/>
        <v>0</v>
      </c>
      <c r="X499" s="221">
        <f>'2D_LOG'!BD489</f>
        <v>0</v>
      </c>
      <c r="Y499" s="237"/>
      <c r="Z499" s="237"/>
      <c r="AA499" s="237"/>
      <c r="AB499" s="238"/>
      <c r="AC499" s="236"/>
      <c r="AD499" s="238"/>
      <c r="AE499" s="236"/>
      <c r="AF499" s="239"/>
      <c r="AG499" s="236"/>
      <c r="AH499" s="237"/>
      <c r="AI499" s="240"/>
      <c r="AJ499" s="224">
        <f t="shared" si="56"/>
        <v>0</v>
      </c>
      <c r="AK499" s="225">
        <f t="shared" si="57"/>
        <v>0</v>
      </c>
      <c r="AL499" s="226">
        <f t="shared" si="58"/>
        <v>0</v>
      </c>
      <c r="AM499" s="227">
        <f t="shared" si="59"/>
        <v>0</v>
      </c>
      <c r="AN499" s="228">
        <f t="shared" si="60"/>
        <v>0</v>
      </c>
      <c r="AO499" s="206"/>
      <c r="AP499" s="207"/>
      <c r="AQ499" s="206"/>
    </row>
    <row r="500" spans="1:43" s="150" customFormat="1" ht="12.75" x14ac:dyDescent="0.2">
      <c r="A500" s="212"/>
      <c r="B500" s="213"/>
      <c r="C500" s="230"/>
      <c r="D500" s="214"/>
      <c r="E500" s="214"/>
      <c r="F500" s="219"/>
      <c r="G500" s="295"/>
      <c r="H500" s="243"/>
      <c r="I500" s="231"/>
      <c r="J500" s="241"/>
      <c r="K500" s="216" t="str">
        <f>IF(X500='2D_LOG'!BD490," ","Errors Not Updated")</f>
        <v xml:space="preserve"> </v>
      </c>
      <c r="L500" s="217"/>
      <c r="M500" s="219"/>
      <c r="N500" s="232"/>
      <c r="O500" s="234"/>
      <c r="P500" s="232"/>
      <c r="Q500" s="234"/>
      <c r="R500" s="235"/>
      <c r="S500" s="236"/>
      <c r="T500" s="219"/>
      <c r="U500" s="244"/>
      <c r="V500" s="168">
        <f t="shared" si="54"/>
        <v>0</v>
      </c>
      <c r="W500" s="169">
        <f t="shared" si="55"/>
        <v>0</v>
      </c>
      <c r="X500" s="221">
        <f>'2D_LOG'!BD490</f>
        <v>0</v>
      </c>
      <c r="Y500" s="237"/>
      <c r="Z500" s="237"/>
      <c r="AA500" s="237"/>
      <c r="AB500" s="238"/>
      <c r="AC500" s="236"/>
      <c r="AD500" s="238"/>
      <c r="AE500" s="236"/>
      <c r="AF500" s="239"/>
      <c r="AG500" s="236"/>
      <c r="AH500" s="237"/>
      <c r="AI500" s="240"/>
      <c r="AJ500" s="224">
        <f t="shared" si="56"/>
        <v>0</v>
      </c>
      <c r="AK500" s="225">
        <f t="shared" si="57"/>
        <v>0</v>
      </c>
      <c r="AL500" s="226">
        <f t="shared" si="58"/>
        <v>0</v>
      </c>
      <c r="AM500" s="227">
        <f t="shared" si="59"/>
        <v>0</v>
      </c>
      <c r="AN500" s="228">
        <f t="shared" si="60"/>
        <v>0</v>
      </c>
      <c r="AO500" s="206"/>
      <c r="AP500" s="207"/>
      <c r="AQ500" s="206"/>
    </row>
    <row r="501" spans="1:43" s="150" customFormat="1" ht="12.75" x14ac:dyDescent="0.2">
      <c r="A501" s="229"/>
      <c r="B501" s="213"/>
      <c r="C501" s="230"/>
      <c r="D501" s="214"/>
      <c r="E501" s="214"/>
      <c r="F501" s="219"/>
      <c r="G501" s="295"/>
      <c r="H501" s="243"/>
      <c r="I501" s="231"/>
      <c r="J501" s="241"/>
      <c r="K501" s="216" t="str">
        <f>IF(X501='2D_LOG'!BD491," ","Errors Not Updated")</f>
        <v xml:space="preserve"> </v>
      </c>
      <c r="L501" s="217"/>
      <c r="M501" s="219"/>
      <c r="N501" s="232"/>
      <c r="O501" s="234"/>
      <c r="P501" s="232"/>
      <c r="Q501" s="234"/>
      <c r="R501" s="235"/>
      <c r="S501" s="236"/>
      <c r="T501" s="219"/>
      <c r="U501" s="244"/>
      <c r="V501" s="168">
        <f t="shared" si="54"/>
        <v>0</v>
      </c>
      <c r="W501" s="169">
        <f t="shared" si="55"/>
        <v>0</v>
      </c>
      <c r="X501" s="221">
        <f>'2D_LOG'!BD491</f>
        <v>0</v>
      </c>
      <c r="Y501" s="237"/>
      <c r="Z501" s="237"/>
      <c r="AA501" s="237"/>
      <c r="AB501" s="238"/>
      <c r="AC501" s="236"/>
      <c r="AD501" s="238"/>
      <c r="AE501" s="236"/>
      <c r="AF501" s="239"/>
      <c r="AG501" s="236"/>
      <c r="AH501" s="237"/>
      <c r="AI501" s="240"/>
      <c r="AJ501" s="224">
        <f t="shared" si="56"/>
        <v>0</v>
      </c>
      <c r="AK501" s="225">
        <f t="shared" si="57"/>
        <v>0</v>
      </c>
      <c r="AL501" s="226">
        <f t="shared" si="58"/>
        <v>0</v>
      </c>
      <c r="AM501" s="227">
        <f t="shared" si="59"/>
        <v>0</v>
      </c>
      <c r="AN501" s="228">
        <f t="shared" si="60"/>
        <v>0</v>
      </c>
      <c r="AO501" s="206"/>
      <c r="AP501" s="207"/>
      <c r="AQ501" s="206"/>
    </row>
    <row r="502" spans="1:43" s="150" customFormat="1" ht="12.75" x14ac:dyDescent="0.2">
      <c r="A502" s="212"/>
      <c r="B502" s="213"/>
      <c r="C502" s="230"/>
      <c r="D502" s="214"/>
      <c r="E502" s="214"/>
      <c r="F502" s="219"/>
      <c r="G502" s="295"/>
      <c r="H502" s="243"/>
      <c r="I502" s="231"/>
      <c r="J502" s="241"/>
      <c r="K502" s="216" t="str">
        <f>IF(X502='2D_LOG'!BD492," ","Errors Not Updated")</f>
        <v xml:space="preserve"> </v>
      </c>
      <c r="L502" s="217"/>
      <c r="M502" s="219"/>
      <c r="N502" s="232"/>
      <c r="O502" s="234"/>
      <c r="P502" s="232"/>
      <c r="Q502" s="234"/>
      <c r="R502" s="235"/>
      <c r="S502" s="236"/>
      <c r="T502" s="219"/>
      <c r="U502" s="244"/>
      <c r="V502" s="168">
        <f t="shared" si="54"/>
        <v>0</v>
      </c>
      <c r="W502" s="169">
        <f t="shared" si="55"/>
        <v>0</v>
      </c>
      <c r="X502" s="221">
        <f>'2D_LOG'!BD492</f>
        <v>0</v>
      </c>
      <c r="Y502" s="237"/>
      <c r="Z502" s="237"/>
      <c r="AA502" s="237"/>
      <c r="AB502" s="238"/>
      <c r="AC502" s="236"/>
      <c r="AD502" s="238"/>
      <c r="AE502" s="236"/>
      <c r="AF502" s="239"/>
      <c r="AG502" s="236"/>
      <c r="AH502" s="237"/>
      <c r="AI502" s="240"/>
      <c r="AJ502" s="224">
        <f t="shared" si="56"/>
        <v>0</v>
      </c>
      <c r="AK502" s="225">
        <f t="shared" si="57"/>
        <v>0</v>
      </c>
      <c r="AL502" s="226">
        <f t="shared" si="58"/>
        <v>0</v>
      </c>
      <c r="AM502" s="227">
        <f t="shared" si="59"/>
        <v>0</v>
      </c>
      <c r="AN502" s="228">
        <f t="shared" si="60"/>
        <v>0</v>
      </c>
      <c r="AO502" s="206"/>
      <c r="AP502" s="207"/>
      <c r="AQ502" s="206"/>
    </row>
    <row r="503" spans="1:43" s="150" customFormat="1" ht="12.75" x14ac:dyDescent="0.2">
      <c r="A503" s="229"/>
      <c r="B503" s="213"/>
      <c r="C503" s="230"/>
      <c r="D503" s="214"/>
      <c r="E503" s="214"/>
      <c r="F503" s="219"/>
      <c r="G503" s="295"/>
      <c r="H503" s="243"/>
      <c r="I503" s="231"/>
      <c r="J503" s="241"/>
      <c r="K503" s="216" t="str">
        <f>IF(X503='2D_LOG'!BD493," ","Errors Not Updated")</f>
        <v xml:space="preserve"> </v>
      </c>
      <c r="L503" s="217"/>
      <c r="M503" s="219"/>
      <c r="N503" s="232"/>
      <c r="O503" s="234"/>
      <c r="P503" s="232"/>
      <c r="Q503" s="234"/>
      <c r="R503" s="235"/>
      <c r="S503" s="236"/>
      <c r="T503" s="219"/>
      <c r="U503" s="244"/>
      <c r="V503" s="168">
        <f t="shared" si="54"/>
        <v>0</v>
      </c>
      <c r="W503" s="169">
        <f t="shared" si="55"/>
        <v>0</v>
      </c>
      <c r="X503" s="221">
        <f>'2D_LOG'!BD493</f>
        <v>0</v>
      </c>
      <c r="Y503" s="237"/>
      <c r="Z503" s="237"/>
      <c r="AA503" s="237"/>
      <c r="AB503" s="238"/>
      <c r="AC503" s="236"/>
      <c r="AD503" s="238"/>
      <c r="AE503" s="236"/>
      <c r="AF503" s="239"/>
      <c r="AG503" s="236"/>
      <c r="AH503" s="237"/>
      <c r="AI503" s="240"/>
      <c r="AJ503" s="224">
        <f t="shared" si="56"/>
        <v>0</v>
      </c>
      <c r="AK503" s="225">
        <f t="shared" si="57"/>
        <v>0</v>
      </c>
      <c r="AL503" s="226">
        <f t="shared" si="58"/>
        <v>0</v>
      </c>
      <c r="AM503" s="227">
        <f t="shared" si="59"/>
        <v>0</v>
      </c>
      <c r="AN503" s="228">
        <f t="shared" si="60"/>
        <v>0</v>
      </c>
      <c r="AO503" s="206"/>
      <c r="AP503" s="207"/>
      <c r="AQ503" s="206"/>
    </row>
    <row r="504" spans="1:43" s="150" customFormat="1" ht="12.75" x14ac:dyDescent="0.2">
      <c r="A504" s="212"/>
      <c r="B504" s="213"/>
      <c r="C504" s="230"/>
      <c r="D504" s="214"/>
      <c r="E504" s="214"/>
      <c r="F504" s="219"/>
      <c r="G504" s="295"/>
      <c r="H504" s="243"/>
      <c r="I504" s="231"/>
      <c r="J504" s="241"/>
      <c r="K504" s="216" t="str">
        <f>IF(X504='2D_LOG'!BD494," ","Errors Not Updated")</f>
        <v xml:space="preserve"> </v>
      </c>
      <c r="L504" s="217"/>
      <c r="M504" s="219"/>
      <c r="N504" s="232"/>
      <c r="O504" s="234"/>
      <c r="P504" s="232"/>
      <c r="Q504" s="234"/>
      <c r="R504" s="235"/>
      <c r="S504" s="236"/>
      <c r="T504" s="219"/>
      <c r="U504" s="244"/>
      <c r="V504" s="168">
        <f t="shared" si="54"/>
        <v>0</v>
      </c>
      <c r="W504" s="169">
        <f t="shared" si="55"/>
        <v>0</v>
      </c>
      <c r="X504" s="221">
        <f>'2D_LOG'!BD494</f>
        <v>0</v>
      </c>
      <c r="Y504" s="237"/>
      <c r="Z504" s="237"/>
      <c r="AA504" s="237"/>
      <c r="AB504" s="238"/>
      <c r="AC504" s="236"/>
      <c r="AD504" s="238"/>
      <c r="AE504" s="236"/>
      <c r="AF504" s="239"/>
      <c r="AG504" s="236"/>
      <c r="AH504" s="237"/>
      <c r="AI504" s="240"/>
      <c r="AJ504" s="224">
        <f t="shared" si="56"/>
        <v>0</v>
      </c>
      <c r="AK504" s="225">
        <f t="shared" si="57"/>
        <v>0</v>
      </c>
      <c r="AL504" s="226">
        <f t="shared" si="58"/>
        <v>0</v>
      </c>
      <c r="AM504" s="227">
        <f t="shared" si="59"/>
        <v>0</v>
      </c>
      <c r="AN504" s="228">
        <f t="shared" si="60"/>
        <v>0</v>
      </c>
      <c r="AO504" s="206"/>
      <c r="AP504" s="207"/>
      <c r="AQ504" s="206"/>
    </row>
    <row r="505" spans="1:43" s="150" customFormat="1" ht="12.75" x14ac:dyDescent="0.2">
      <c r="A505" s="229"/>
      <c r="B505" s="213"/>
      <c r="C505" s="230"/>
      <c r="D505" s="214"/>
      <c r="E505" s="214"/>
      <c r="F505" s="219"/>
      <c r="G505" s="295"/>
      <c r="H505" s="243"/>
      <c r="I505" s="231"/>
      <c r="J505" s="241"/>
      <c r="K505" s="216" t="str">
        <f>IF(X505='2D_LOG'!BD495," ","Errors Not Updated")</f>
        <v xml:space="preserve"> </v>
      </c>
      <c r="L505" s="217"/>
      <c r="M505" s="219"/>
      <c r="N505" s="232"/>
      <c r="O505" s="234"/>
      <c r="P505" s="232"/>
      <c r="Q505" s="234"/>
      <c r="R505" s="235"/>
      <c r="S505" s="236"/>
      <c r="T505" s="219"/>
      <c r="U505" s="244"/>
      <c r="V505" s="168">
        <f t="shared" si="54"/>
        <v>0</v>
      </c>
      <c r="W505" s="169">
        <f t="shared" si="55"/>
        <v>0</v>
      </c>
      <c r="X505" s="221">
        <f>'2D_LOG'!BD495</f>
        <v>0</v>
      </c>
      <c r="Y505" s="237"/>
      <c r="Z505" s="237"/>
      <c r="AA505" s="237"/>
      <c r="AB505" s="238"/>
      <c r="AC505" s="236"/>
      <c r="AD505" s="238"/>
      <c r="AE505" s="236"/>
      <c r="AF505" s="239"/>
      <c r="AG505" s="236"/>
      <c r="AH505" s="237"/>
      <c r="AI505" s="240"/>
      <c r="AJ505" s="224">
        <f t="shared" si="56"/>
        <v>0</v>
      </c>
      <c r="AK505" s="225">
        <f t="shared" si="57"/>
        <v>0</v>
      </c>
      <c r="AL505" s="226">
        <f t="shared" si="58"/>
        <v>0</v>
      </c>
      <c r="AM505" s="227">
        <f t="shared" si="59"/>
        <v>0</v>
      </c>
      <c r="AN505" s="228">
        <f t="shared" si="60"/>
        <v>0</v>
      </c>
      <c r="AO505" s="206"/>
      <c r="AP505" s="207"/>
      <c r="AQ505" s="206"/>
    </row>
    <row r="506" spans="1:43" s="150" customFormat="1" ht="12.75" x14ac:dyDescent="0.2">
      <c r="A506" s="212"/>
      <c r="B506" s="213"/>
      <c r="C506" s="230"/>
      <c r="D506" s="214"/>
      <c r="E506" s="214"/>
      <c r="F506" s="219"/>
      <c r="G506" s="295"/>
      <c r="H506" s="243"/>
      <c r="I506" s="231"/>
      <c r="J506" s="241"/>
      <c r="K506" s="216" t="str">
        <f>IF(X506='2D_LOG'!BD496," ","Errors Not Updated")</f>
        <v xml:space="preserve"> </v>
      </c>
      <c r="L506" s="217"/>
      <c r="M506" s="219"/>
      <c r="N506" s="232"/>
      <c r="O506" s="234"/>
      <c r="P506" s="232"/>
      <c r="Q506" s="234"/>
      <c r="R506" s="235"/>
      <c r="S506" s="236"/>
      <c r="T506" s="219"/>
      <c r="U506" s="244"/>
      <c r="V506" s="168">
        <f t="shared" si="54"/>
        <v>0</v>
      </c>
      <c r="W506" s="169">
        <f t="shared" si="55"/>
        <v>0</v>
      </c>
      <c r="X506" s="221">
        <f>'2D_LOG'!BD496</f>
        <v>0</v>
      </c>
      <c r="Y506" s="237"/>
      <c r="Z506" s="237"/>
      <c r="AA506" s="237"/>
      <c r="AB506" s="238"/>
      <c r="AC506" s="236"/>
      <c r="AD506" s="238"/>
      <c r="AE506" s="236"/>
      <c r="AF506" s="239"/>
      <c r="AG506" s="236"/>
      <c r="AH506" s="237"/>
      <c r="AI506" s="240"/>
      <c r="AJ506" s="224">
        <f t="shared" si="56"/>
        <v>0</v>
      </c>
      <c r="AK506" s="225">
        <f t="shared" si="57"/>
        <v>0</v>
      </c>
      <c r="AL506" s="226">
        <f t="shared" si="58"/>
        <v>0</v>
      </c>
      <c r="AM506" s="227">
        <f t="shared" si="59"/>
        <v>0</v>
      </c>
      <c r="AN506" s="228">
        <f t="shared" si="60"/>
        <v>0</v>
      </c>
      <c r="AO506" s="206"/>
      <c r="AP506" s="207"/>
      <c r="AQ506" s="206"/>
    </row>
    <row r="507" spans="1:43" s="150" customFormat="1" ht="12.75" x14ac:dyDescent="0.2">
      <c r="A507" s="229"/>
      <c r="B507" s="213"/>
      <c r="C507" s="230"/>
      <c r="D507" s="214"/>
      <c r="E507" s="214"/>
      <c r="F507" s="219"/>
      <c r="G507" s="295"/>
      <c r="H507" s="243"/>
      <c r="I507" s="231"/>
      <c r="J507" s="241"/>
      <c r="K507" s="216" t="str">
        <f>IF(X507='2D_LOG'!BD497," ","Errors Not Updated")</f>
        <v xml:space="preserve"> </v>
      </c>
      <c r="L507" s="217"/>
      <c r="M507" s="219"/>
      <c r="N507" s="232"/>
      <c r="O507" s="234"/>
      <c r="P507" s="232"/>
      <c r="Q507" s="234"/>
      <c r="R507" s="235"/>
      <c r="S507" s="236"/>
      <c r="T507" s="219"/>
      <c r="U507" s="244"/>
      <c r="V507" s="168">
        <f t="shared" si="54"/>
        <v>0</v>
      </c>
      <c r="W507" s="169">
        <f t="shared" si="55"/>
        <v>0</v>
      </c>
      <c r="X507" s="221">
        <f>'2D_LOG'!BD497</f>
        <v>0</v>
      </c>
      <c r="Y507" s="237"/>
      <c r="Z507" s="237"/>
      <c r="AA507" s="237"/>
      <c r="AB507" s="238"/>
      <c r="AC507" s="236"/>
      <c r="AD507" s="238"/>
      <c r="AE507" s="236"/>
      <c r="AF507" s="239"/>
      <c r="AG507" s="236"/>
      <c r="AH507" s="237"/>
      <c r="AI507" s="240"/>
      <c r="AJ507" s="224">
        <f t="shared" si="56"/>
        <v>0</v>
      </c>
      <c r="AK507" s="225">
        <f t="shared" si="57"/>
        <v>0</v>
      </c>
      <c r="AL507" s="226">
        <f t="shared" si="58"/>
        <v>0</v>
      </c>
      <c r="AM507" s="227">
        <f t="shared" si="59"/>
        <v>0</v>
      </c>
      <c r="AN507" s="228">
        <f t="shared" si="60"/>
        <v>0</v>
      </c>
      <c r="AO507" s="206"/>
      <c r="AP507" s="207"/>
      <c r="AQ507" s="206"/>
    </row>
    <row r="508" spans="1:43" s="150" customFormat="1" ht="12.75" x14ac:dyDescent="0.2">
      <c r="A508" s="212"/>
      <c r="B508" s="213"/>
      <c r="C508" s="230"/>
      <c r="D508" s="214"/>
      <c r="E508" s="214"/>
      <c r="F508" s="219"/>
      <c r="G508" s="295"/>
      <c r="H508" s="243"/>
      <c r="I508" s="231"/>
      <c r="J508" s="241"/>
      <c r="K508" s="216" t="str">
        <f>IF(X508='2D_LOG'!BD498," ","Errors Not Updated")</f>
        <v xml:space="preserve"> </v>
      </c>
      <c r="L508" s="217"/>
      <c r="M508" s="219"/>
      <c r="N508" s="232"/>
      <c r="O508" s="234"/>
      <c r="P508" s="232"/>
      <c r="Q508" s="234"/>
      <c r="R508" s="235"/>
      <c r="S508" s="236"/>
      <c r="T508" s="219"/>
      <c r="U508" s="244"/>
      <c r="V508" s="168">
        <f t="shared" si="54"/>
        <v>0</v>
      </c>
      <c r="W508" s="169">
        <f t="shared" si="55"/>
        <v>0</v>
      </c>
      <c r="X508" s="221">
        <f>'2D_LOG'!BD498</f>
        <v>0</v>
      </c>
      <c r="Y508" s="237"/>
      <c r="Z508" s="237"/>
      <c r="AA508" s="237"/>
      <c r="AB508" s="238"/>
      <c r="AC508" s="236"/>
      <c r="AD508" s="238"/>
      <c r="AE508" s="236"/>
      <c r="AF508" s="239"/>
      <c r="AG508" s="236"/>
      <c r="AH508" s="237"/>
      <c r="AI508" s="240"/>
      <c r="AJ508" s="224">
        <f t="shared" si="56"/>
        <v>0</v>
      </c>
      <c r="AK508" s="225">
        <f t="shared" si="57"/>
        <v>0</v>
      </c>
      <c r="AL508" s="226">
        <f t="shared" si="58"/>
        <v>0</v>
      </c>
      <c r="AM508" s="227">
        <f t="shared" si="59"/>
        <v>0</v>
      </c>
      <c r="AN508" s="228">
        <f t="shared" si="60"/>
        <v>0</v>
      </c>
      <c r="AO508" s="206"/>
      <c r="AP508" s="207"/>
      <c r="AQ508" s="206"/>
    </row>
    <row r="509" spans="1:43" s="150" customFormat="1" ht="12.75" x14ac:dyDescent="0.2">
      <c r="A509" s="229"/>
      <c r="B509" s="213"/>
      <c r="C509" s="230"/>
      <c r="D509" s="214"/>
      <c r="E509" s="214"/>
      <c r="F509" s="219"/>
      <c r="G509" s="295"/>
      <c r="H509" s="243"/>
      <c r="I509" s="231"/>
      <c r="J509" s="241"/>
      <c r="K509" s="216" t="str">
        <f>IF(X509='2D_LOG'!BD499," ","Errors Not Updated")</f>
        <v xml:space="preserve"> </v>
      </c>
      <c r="L509" s="217"/>
      <c r="M509" s="219"/>
      <c r="N509" s="232"/>
      <c r="O509" s="234"/>
      <c r="P509" s="232"/>
      <c r="Q509" s="234"/>
      <c r="R509" s="235"/>
      <c r="S509" s="236"/>
      <c r="T509" s="219"/>
      <c r="U509" s="244"/>
      <c r="V509" s="168">
        <f t="shared" si="54"/>
        <v>0</v>
      </c>
      <c r="W509" s="169">
        <f t="shared" si="55"/>
        <v>0</v>
      </c>
      <c r="X509" s="221">
        <f>'2D_LOG'!BD499</f>
        <v>0</v>
      </c>
      <c r="Y509" s="237"/>
      <c r="Z509" s="237"/>
      <c r="AA509" s="237"/>
      <c r="AB509" s="238"/>
      <c r="AC509" s="236"/>
      <c r="AD509" s="238"/>
      <c r="AE509" s="236"/>
      <c r="AF509" s="239"/>
      <c r="AG509" s="236"/>
      <c r="AH509" s="237"/>
      <c r="AI509" s="240"/>
      <c r="AJ509" s="224">
        <f t="shared" si="56"/>
        <v>0</v>
      </c>
      <c r="AK509" s="225">
        <f t="shared" si="57"/>
        <v>0</v>
      </c>
      <c r="AL509" s="226">
        <f t="shared" si="58"/>
        <v>0</v>
      </c>
      <c r="AM509" s="227">
        <f t="shared" si="59"/>
        <v>0</v>
      </c>
      <c r="AN509" s="228">
        <f t="shared" si="60"/>
        <v>0</v>
      </c>
      <c r="AO509" s="206"/>
      <c r="AP509" s="207"/>
      <c r="AQ509" s="206"/>
    </row>
    <row r="510" spans="1:43" s="150" customFormat="1" ht="12.75" x14ac:dyDescent="0.2">
      <c r="A510" s="212"/>
      <c r="B510" s="213"/>
      <c r="C510" s="230"/>
      <c r="D510" s="214"/>
      <c r="E510" s="214"/>
      <c r="F510" s="219"/>
      <c r="G510" s="295"/>
      <c r="H510" s="243"/>
      <c r="I510" s="231"/>
      <c r="J510" s="241"/>
      <c r="K510" s="216" t="str">
        <f>IF(X510='2D_LOG'!BD500," ","Errors Not Updated")</f>
        <v xml:space="preserve"> </v>
      </c>
      <c r="L510" s="217"/>
      <c r="M510" s="219"/>
      <c r="N510" s="232"/>
      <c r="O510" s="234"/>
      <c r="P510" s="232"/>
      <c r="Q510" s="234"/>
      <c r="R510" s="235"/>
      <c r="S510" s="236"/>
      <c r="T510" s="219"/>
      <c r="U510" s="244"/>
      <c r="V510" s="168">
        <f t="shared" si="54"/>
        <v>0</v>
      </c>
      <c r="W510" s="169">
        <f t="shared" si="55"/>
        <v>0</v>
      </c>
      <c r="X510" s="221">
        <f>'2D_LOG'!BD500</f>
        <v>0</v>
      </c>
      <c r="Y510" s="237"/>
      <c r="Z510" s="237"/>
      <c r="AA510" s="237"/>
      <c r="AB510" s="238"/>
      <c r="AC510" s="236"/>
      <c r="AD510" s="238"/>
      <c r="AE510" s="236"/>
      <c r="AF510" s="239"/>
      <c r="AG510" s="236"/>
      <c r="AH510" s="237"/>
      <c r="AI510" s="240"/>
      <c r="AJ510" s="224">
        <f t="shared" si="56"/>
        <v>0</v>
      </c>
      <c r="AK510" s="225">
        <f t="shared" si="57"/>
        <v>0</v>
      </c>
      <c r="AL510" s="226">
        <f t="shared" si="58"/>
        <v>0</v>
      </c>
      <c r="AM510" s="227">
        <f t="shared" si="59"/>
        <v>0</v>
      </c>
      <c r="AN510" s="228">
        <f t="shared" si="60"/>
        <v>0</v>
      </c>
      <c r="AO510" s="206"/>
      <c r="AP510" s="207"/>
      <c r="AQ510" s="206"/>
    </row>
    <row r="511" spans="1:43" s="150" customFormat="1" ht="12.75" x14ac:dyDescent="0.2">
      <c r="A511" s="229"/>
      <c r="B511" s="213"/>
      <c r="C511" s="230"/>
      <c r="D511" s="214"/>
      <c r="E511" s="214"/>
      <c r="F511" s="219"/>
      <c r="G511" s="295"/>
      <c r="H511" s="243"/>
      <c r="I511" s="231"/>
      <c r="J511" s="241"/>
      <c r="K511" s="216" t="str">
        <f>IF(X511='2D_LOG'!BD501," ","Errors Not Updated")</f>
        <v xml:space="preserve"> </v>
      </c>
      <c r="L511" s="217"/>
      <c r="M511" s="219"/>
      <c r="N511" s="232"/>
      <c r="O511" s="234"/>
      <c r="P511" s="232"/>
      <c r="Q511" s="234"/>
      <c r="R511" s="235"/>
      <c r="S511" s="236"/>
      <c r="T511" s="219"/>
      <c r="U511" s="244"/>
      <c r="V511" s="168">
        <f t="shared" si="54"/>
        <v>0</v>
      </c>
      <c r="W511" s="169">
        <f t="shared" si="55"/>
        <v>0</v>
      </c>
      <c r="X511" s="221">
        <f>'2D_LOG'!BD501</f>
        <v>0</v>
      </c>
      <c r="Y511" s="237"/>
      <c r="Z511" s="237"/>
      <c r="AA511" s="237"/>
      <c r="AB511" s="238"/>
      <c r="AC511" s="236"/>
      <c r="AD511" s="238"/>
      <c r="AE511" s="236"/>
      <c r="AF511" s="239"/>
      <c r="AG511" s="236"/>
      <c r="AH511" s="237"/>
      <c r="AI511" s="240"/>
      <c r="AJ511" s="224">
        <f t="shared" si="56"/>
        <v>0</v>
      </c>
      <c r="AK511" s="225">
        <f t="shared" si="57"/>
        <v>0</v>
      </c>
      <c r="AL511" s="226">
        <f t="shared" si="58"/>
        <v>0</v>
      </c>
      <c r="AM511" s="227">
        <f t="shared" si="59"/>
        <v>0</v>
      </c>
      <c r="AN511" s="228">
        <f t="shared" si="60"/>
        <v>0</v>
      </c>
      <c r="AO511" s="206"/>
      <c r="AP511" s="207"/>
      <c r="AQ511" s="206"/>
    </row>
    <row r="512" spans="1:43" s="150" customFormat="1" ht="12.75" x14ac:dyDescent="0.2">
      <c r="A512" s="212"/>
      <c r="B512" s="213"/>
      <c r="C512" s="230"/>
      <c r="D512" s="214"/>
      <c r="E512" s="214"/>
      <c r="F512" s="219"/>
      <c r="G512" s="295"/>
      <c r="H512" s="243"/>
      <c r="I512" s="231"/>
      <c r="J512" s="241"/>
      <c r="K512" s="216" t="str">
        <f>IF(X512='2D_LOG'!BD502," ","Errors Not Updated")</f>
        <v xml:space="preserve"> </v>
      </c>
      <c r="L512" s="217"/>
      <c r="M512" s="219"/>
      <c r="N512" s="232"/>
      <c r="O512" s="234"/>
      <c r="P512" s="232"/>
      <c r="Q512" s="234"/>
      <c r="R512" s="235"/>
      <c r="S512" s="236"/>
      <c r="T512" s="219"/>
      <c r="U512" s="244"/>
      <c r="V512" s="168">
        <f t="shared" si="54"/>
        <v>0</v>
      </c>
      <c r="W512" s="169">
        <f t="shared" si="55"/>
        <v>0</v>
      </c>
      <c r="X512" s="221">
        <f>'2D_LOG'!BD502</f>
        <v>0</v>
      </c>
      <c r="Y512" s="237"/>
      <c r="Z512" s="237"/>
      <c r="AA512" s="237"/>
      <c r="AB512" s="238"/>
      <c r="AC512" s="236"/>
      <c r="AD512" s="238"/>
      <c r="AE512" s="236"/>
      <c r="AF512" s="239"/>
      <c r="AG512" s="236"/>
      <c r="AH512" s="237"/>
      <c r="AI512" s="240"/>
      <c r="AJ512" s="224">
        <f t="shared" si="56"/>
        <v>0</v>
      </c>
      <c r="AK512" s="225">
        <f t="shared" si="57"/>
        <v>0</v>
      </c>
      <c r="AL512" s="226">
        <f t="shared" si="58"/>
        <v>0</v>
      </c>
      <c r="AM512" s="227">
        <f t="shared" si="59"/>
        <v>0</v>
      </c>
      <c r="AN512" s="228">
        <f t="shared" si="60"/>
        <v>0</v>
      </c>
      <c r="AO512" s="206"/>
      <c r="AP512" s="207"/>
      <c r="AQ512" s="206"/>
    </row>
    <row r="513" spans="1:43" s="150" customFormat="1" ht="12.75" x14ac:dyDescent="0.2">
      <c r="A513" s="229"/>
      <c r="B513" s="213"/>
      <c r="C513" s="230"/>
      <c r="D513" s="214"/>
      <c r="E513" s="214"/>
      <c r="F513" s="219"/>
      <c r="G513" s="295"/>
      <c r="H513" s="243"/>
      <c r="I513" s="231"/>
      <c r="J513" s="241"/>
      <c r="K513" s="216" t="str">
        <f>IF(X513='2D_LOG'!BD503," ","Errors Not Updated")</f>
        <v xml:space="preserve"> </v>
      </c>
      <c r="L513" s="217"/>
      <c r="M513" s="219"/>
      <c r="N513" s="232"/>
      <c r="O513" s="234"/>
      <c r="P513" s="232"/>
      <c r="Q513" s="234"/>
      <c r="R513" s="235"/>
      <c r="S513" s="236"/>
      <c r="T513" s="219"/>
      <c r="U513" s="244"/>
      <c r="V513" s="168">
        <f t="shared" si="54"/>
        <v>0</v>
      </c>
      <c r="W513" s="169">
        <f t="shared" si="55"/>
        <v>0</v>
      </c>
      <c r="X513" s="221">
        <f>'2D_LOG'!BD503</f>
        <v>0</v>
      </c>
      <c r="Y513" s="237"/>
      <c r="Z513" s="237"/>
      <c r="AA513" s="237"/>
      <c r="AB513" s="238"/>
      <c r="AC513" s="236"/>
      <c r="AD513" s="238"/>
      <c r="AE513" s="236"/>
      <c r="AF513" s="239"/>
      <c r="AG513" s="236"/>
      <c r="AH513" s="237"/>
      <c r="AI513" s="240"/>
      <c r="AJ513" s="224">
        <f t="shared" si="56"/>
        <v>0</v>
      </c>
      <c r="AK513" s="225">
        <f t="shared" si="57"/>
        <v>0</v>
      </c>
      <c r="AL513" s="226">
        <f t="shared" si="58"/>
        <v>0</v>
      </c>
      <c r="AM513" s="227">
        <f t="shared" si="59"/>
        <v>0</v>
      </c>
      <c r="AN513" s="228">
        <f t="shared" si="60"/>
        <v>0</v>
      </c>
      <c r="AO513" s="206"/>
      <c r="AP513" s="207"/>
      <c r="AQ513" s="206"/>
    </row>
    <row r="514" spans="1:43" s="150" customFormat="1" ht="12.75" x14ac:dyDescent="0.2">
      <c r="A514" s="212"/>
      <c r="B514" s="213"/>
      <c r="C514" s="230"/>
      <c r="D514" s="214"/>
      <c r="E514" s="214"/>
      <c r="F514" s="219"/>
      <c r="G514" s="295"/>
      <c r="H514" s="243"/>
      <c r="I514" s="231"/>
      <c r="J514" s="241"/>
      <c r="K514" s="216" t="str">
        <f>IF(X514='2D_LOG'!BD504," ","Errors Not Updated")</f>
        <v xml:space="preserve"> </v>
      </c>
      <c r="L514" s="217"/>
      <c r="M514" s="219"/>
      <c r="N514" s="232"/>
      <c r="O514" s="234"/>
      <c r="P514" s="232"/>
      <c r="Q514" s="234"/>
      <c r="R514" s="235"/>
      <c r="S514" s="236"/>
      <c r="T514" s="219"/>
      <c r="U514" s="244"/>
      <c r="V514" s="168">
        <f t="shared" si="54"/>
        <v>0</v>
      </c>
      <c r="W514" s="169">
        <f t="shared" si="55"/>
        <v>0</v>
      </c>
      <c r="X514" s="221">
        <f>'2D_LOG'!BD504</f>
        <v>0</v>
      </c>
      <c r="Y514" s="237"/>
      <c r="Z514" s="237"/>
      <c r="AA514" s="237"/>
      <c r="AB514" s="238"/>
      <c r="AC514" s="236"/>
      <c r="AD514" s="238"/>
      <c r="AE514" s="236"/>
      <c r="AF514" s="239"/>
      <c r="AG514" s="236"/>
      <c r="AH514" s="237"/>
      <c r="AI514" s="240"/>
      <c r="AJ514" s="224">
        <f t="shared" si="56"/>
        <v>0</v>
      </c>
      <c r="AK514" s="225">
        <f t="shared" si="57"/>
        <v>0</v>
      </c>
      <c r="AL514" s="226">
        <f t="shared" si="58"/>
        <v>0</v>
      </c>
      <c r="AM514" s="227">
        <f t="shared" si="59"/>
        <v>0</v>
      </c>
      <c r="AN514" s="228">
        <f t="shared" si="60"/>
        <v>0</v>
      </c>
      <c r="AO514" s="206"/>
      <c r="AP514" s="207"/>
      <c r="AQ514" s="206"/>
    </row>
    <row r="515" spans="1:43" s="150" customFormat="1" ht="12.75" x14ac:dyDescent="0.2">
      <c r="A515" s="229"/>
      <c r="B515" s="213"/>
      <c r="C515" s="230"/>
      <c r="D515" s="214"/>
      <c r="E515" s="214"/>
      <c r="F515" s="219"/>
      <c r="G515" s="295"/>
      <c r="H515" s="243"/>
      <c r="I515" s="231"/>
      <c r="J515" s="241"/>
      <c r="K515" s="216" t="str">
        <f>IF(X515='2D_LOG'!BD505," ","Errors Not Updated")</f>
        <v xml:space="preserve"> </v>
      </c>
      <c r="L515" s="217"/>
      <c r="M515" s="219"/>
      <c r="N515" s="232"/>
      <c r="O515" s="234"/>
      <c r="P515" s="232"/>
      <c r="Q515" s="234"/>
      <c r="R515" s="235"/>
      <c r="S515" s="236"/>
      <c r="T515" s="219"/>
      <c r="U515" s="244"/>
      <c r="V515" s="168">
        <f t="shared" si="54"/>
        <v>0</v>
      </c>
      <c r="W515" s="169">
        <f t="shared" si="55"/>
        <v>0</v>
      </c>
      <c r="X515" s="221">
        <f>'2D_LOG'!BD505</f>
        <v>0</v>
      </c>
      <c r="Y515" s="237"/>
      <c r="Z515" s="237"/>
      <c r="AA515" s="237"/>
      <c r="AB515" s="238"/>
      <c r="AC515" s="236"/>
      <c r="AD515" s="238"/>
      <c r="AE515" s="236"/>
      <c r="AF515" s="239"/>
      <c r="AG515" s="236"/>
      <c r="AH515" s="237"/>
      <c r="AI515" s="240"/>
      <c r="AJ515" s="224">
        <f t="shared" si="56"/>
        <v>0</v>
      </c>
      <c r="AK515" s="225">
        <f t="shared" si="57"/>
        <v>0</v>
      </c>
      <c r="AL515" s="226">
        <f t="shared" si="58"/>
        <v>0</v>
      </c>
      <c r="AM515" s="227">
        <f t="shared" si="59"/>
        <v>0</v>
      </c>
      <c r="AN515" s="228">
        <f t="shared" si="60"/>
        <v>0</v>
      </c>
      <c r="AO515" s="206"/>
      <c r="AP515" s="207"/>
      <c r="AQ515" s="206"/>
    </row>
    <row r="516" spans="1:43" s="150" customFormat="1" ht="12.75" x14ac:dyDescent="0.2">
      <c r="A516" s="212"/>
      <c r="B516" s="213"/>
      <c r="C516" s="230"/>
      <c r="D516" s="214"/>
      <c r="E516" s="214"/>
      <c r="F516" s="219"/>
      <c r="G516" s="295"/>
      <c r="H516" s="243"/>
      <c r="I516" s="231"/>
      <c r="J516" s="241"/>
      <c r="K516" s="216" t="str">
        <f>IF(X516='2D_LOG'!BD506," ","Errors Not Updated")</f>
        <v xml:space="preserve"> </v>
      </c>
      <c r="L516" s="217"/>
      <c r="M516" s="219"/>
      <c r="N516" s="232"/>
      <c r="O516" s="234"/>
      <c r="P516" s="232"/>
      <c r="Q516" s="234"/>
      <c r="R516" s="235"/>
      <c r="S516" s="236"/>
      <c r="T516" s="219"/>
      <c r="U516" s="244"/>
      <c r="V516" s="168">
        <f t="shared" si="54"/>
        <v>0</v>
      </c>
      <c r="W516" s="169">
        <f t="shared" si="55"/>
        <v>0</v>
      </c>
      <c r="X516" s="221">
        <f>'2D_LOG'!BD506</f>
        <v>0</v>
      </c>
      <c r="Y516" s="237"/>
      <c r="Z516" s="237"/>
      <c r="AA516" s="237"/>
      <c r="AB516" s="238"/>
      <c r="AC516" s="236"/>
      <c r="AD516" s="238"/>
      <c r="AE516" s="236"/>
      <c r="AF516" s="239"/>
      <c r="AG516" s="236"/>
      <c r="AH516" s="237"/>
      <c r="AI516" s="240"/>
      <c r="AJ516" s="224">
        <f t="shared" si="56"/>
        <v>0</v>
      </c>
      <c r="AK516" s="225">
        <f t="shared" si="57"/>
        <v>0</v>
      </c>
      <c r="AL516" s="226">
        <f t="shared" si="58"/>
        <v>0</v>
      </c>
      <c r="AM516" s="227">
        <f t="shared" si="59"/>
        <v>0</v>
      </c>
      <c r="AN516" s="228">
        <f t="shared" si="60"/>
        <v>0</v>
      </c>
      <c r="AO516" s="206"/>
      <c r="AP516" s="207"/>
      <c r="AQ516" s="206"/>
    </row>
    <row r="517" spans="1:43" s="150" customFormat="1" ht="12.75" x14ac:dyDescent="0.2">
      <c r="A517" s="229"/>
      <c r="B517" s="213"/>
      <c r="C517" s="230"/>
      <c r="D517" s="214"/>
      <c r="E517" s="214"/>
      <c r="F517" s="219"/>
      <c r="G517" s="295"/>
      <c r="H517" s="243"/>
      <c r="I517" s="231"/>
      <c r="J517" s="241"/>
      <c r="K517" s="216" t="str">
        <f>IF(X517='2D_LOG'!BD507," ","Errors Not Updated")</f>
        <v xml:space="preserve"> </v>
      </c>
      <c r="L517" s="217"/>
      <c r="M517" s="219"/>
      <c r="N517" s="232"/>
      <c r="O517" s="234"/>
      <c r="P517" s="232"/>
      <c r="Q517" s="234"/>
      <c r="R517" s="235"/>
      <c r="S517" s="236"/>
      <c r="T517" s="219"/>
      <c r="U517" s="244"/>
      <c r="V517" s="168">
        <f t="shared" si="54"/>
        <v>0</v>
      </c>
      <c r="W517" s="169">
        <f t="shared" si="55"/>
        <v>0</v>
      </c>
      <c r="X517" s="221">
        <f>'2D_LOG'!BD507</f>
        <v>0</v>
      </c>
      <c r="Y517" s="237"/>
      <c r="Z517" s="237"/>
      <c r="AA517" s="237"/>
      <c r="AB517" s="238"/>
      <c r="AC517" s="236"/>
      <c r="AD517" s="238"/>
      <c r="AE517" s="236"/>
      <c r="AF517" s="239"/>
      <c r="AG517" s="236"/>
      <c r="AH517" s="237"/>
      <c r="AI517" s="240"/>
      <c r="AJ517" s="224">
        <f t="shared" si="56"/>
        <v>0</v>
      </c>
      <c r="AK517" s="225">
        <f t="shared" si="57"/>
        <v>0</v>
      </c>
      <c r="AL517" s="226">
        <f t="shared" si="58"/>
        <v>0</v>
      </c>
      <c r="AM517" s="227">
        <f t="shared" si="59"/>
        <v>0</v>
      </c>
      <c r="AN517" s="228">
        <f t="shared" si="60"/>
        <v>0</v>
      </c>
      <c r="AO517" s="206"/>
      <c r="AP517" s="207"/>
      <c r="AQ517" s="206"/>
    </row>
    <row r="518" spans="1:43" s="150" customFormat="1" ht="12.75" x14ac:dyDescent="0.2">
      <c r="A518" s="212"/>
      <c r="B518" s="213"/>
      <c r="C518" s="230"/>
      <c r="D518" s="214"/>
      <c r="E518" s="214"/>
      <c r="F518" s="219"/>
      <c r="G518" s="295"/>
      <c r="H518" s="243"/>
      <c r="I518" s="231"/>
      <c r="J518" s="241"/>
      <c r="K518" s="216" t="str">
        <f>IF(X518='2D_LOG'!BD508," ","Errors Not Updated")</f>
        <v xml:space="preserve"> </v>
      </c>
      <c r="L518" s="217"/>
      <c r="M518" s="219"/>
      <c r="N518" s="232"/>
      <c r="O518" s="234"/>
      <c r="P518" s="232"/>
      <c r="Q518" s="234"/>
      <c r="R518" s="235"/>
      <c r="S518" s="236"/>
      <c r="T518" s="219"/>
      <c r="U518" s="244"/>
      <c r="V518" s="168">
        <f t="shared" si="54"/>
        <v>0</v>
      </c>
      <c r="W518" s="169">
        <f t="shared" si="55"/>
        <v>0</v>
      </c>
      <c r="X518" s="221">
        <f>'2D_LOG'!BD508</f>
        <v>0</v>
      </c>
      <c r="Y518" s="237"/>
      <c r="Z518" s="237"/>
      <c r="AA518" s="237"/>
      <c r="AB518" s="238"/>
      <c r="AC518" s="236"/>
      <c r="AD518" s="238"/>
      <c r="AE518" s="236"/>
      <c r="AF518" s="239"/>
      <c r="AG518" s="236"/>
      <c r="AH518" s="237"/>
      <c r="AI518" s="240"/>
      <c r="AJ518" s="224">
        <f t="shared" si="56"/>
        <v>0</v>
      </c>
      <c r="AK518" s="225">
        <f t="shared" si="57"/>
        <v>0</v>
      </c>
      <c r="AL518" s="226">
        <f t="shared" si="58"/>
        <v>0</v>
      </c>
      <c r="AM518" s="227">
        <f t="shared" si="59"/>
        <v>0</v>
      </c>
      <c r="AN518" s="228">
        <f t="shared" si="60"/>
        <v>0</v>
      </c>
      <c r="AO518" s="206"/>
      <c r="AP518" s="207"/>
      <c r="AQ518" s="206"/>
    </row>
    <row r="519" spans="1:43" s="150" customFormat="1" ht="12.75" x14ac:dyDescent="0.2">
      <c r="A519" s="229"/>
      <c r="B519" s="213"/>
      <c r="C519" s="230"/>
      <c r="D519" s="214"/>
      <c r="E519" s="214"/>
      <c r="F519" s="219"/>
      <c r="G519" s="295"/>
      <c r="H519" s="243"/>
      <c r="I519" s="231"/>
      <c r="J519" s="241"/>
      <c r="K519" s="216" t="str">
        <f>IF(X519='2D_LOG'!BD509," ","Errors Not Updated")</f>
        <v xml:space="preserve"> </v>
      </c>
      <c r="L519" s="217"/>
      <c r="M519" s="219"/>
      <c r="N519" s="232"/>
      <c r="O519" s="234"/>
      <c r="P519" s="232"/>
      <c r="Q519" s="234"/>
      <c r="R519" s="235"/>
      <c r="S519" s="236"/>
      <c r="T519" s="219"/>
      <c r="U519" s="244"/>
      <c r="V519" s="168">
        <f t="shared" si="54"/>
        <v>0</v>
      </c>
      <c r="W519" s="169">
        <f t="shared" si="55"/>
        <v>0</v>
      </c>
      <c r="X519" s="221">
        <f>'2D_LOG'!BD509</f>
        <v>0</v>
      </c>
      <c r="Y519" s="237"/>
      <c r="Z519" s="237"/>
      <c r="AA519" s="237"/>
      <c r="AB519" s="238"/>
      <c r="AC519" s="236"/>
      <c r="AD519" s="238"/>
      <c r="AE519" s="236"/>
      <c r="AF519" s="239"/>
      <c r="AG519" s="236"/>
      <c r="AH519" s="237"/>
      <c r="AI519" s="240"/>
      <c r="AJ519" s="224">
        <f t="shared" si="56"/>
        <v>0</v>
      </c>
      <c r="AK519" s="225">
        <f t="shared" si="57"/>
        <v>0</v>
      </c>
      <c r="AL519" s="226">
        <f t="shared" si="58"/>
        <v>0</v>
      </c>
      <c r="AM519" s="227">
        <f t="shared" si="59"/>
        <v>0</v>
      </c>
      <c r="AN519" s="228">
        <f t="shared" si="60"/>
        <v>0</v>
      </c>
      <c r="AO519" s="206"/>
      <c r="AP519" s="207"/>
      <c r="AQ519" s="206"/>
    </row>
    <row r="520" spans="1:43" s="150" customFormat="1" ht="12.75" x14ac:dyDescent="0.2">
      <c r="A520" s="212"/>
      <c r="B520" s="213"/>
      <c r="C520" s="230"/>
      <c r="D520" s="214"/>
      <c r="E520" s="214"/>
      <c r="F520" s="219"/>
      <c r="G520" s="295"/>
      <c r="H520" s="243"/>
      <c r="I520" s="231"/>
      <c r="J520" s="241"/>
      <c r="K520" s="216" t="str">
        <f>IF(X520='2D_LOG'!BD510," ","Errors Not Updated")</f>
        <v xml:space="preserve"> </v>
      </c>
      <c r="L520" s="217"/>
      <c r="M520" s="219"/>
      <c r="N520" s="232"/>
      <c r="O520" s="234"/>
      <c r="P520" s="232"/>
      <c r="Q520" s="234"/>
      <c r="R520" s="235"/>
      <c r="S520" s="236"/>
      <c r="T520" s="219"/>
      <c r="U520" s="244"/>
      <c r="V520" s="168">
        <f t="shared" si="54"/>
        <v>0</v>
      </c>
      <c r="W520" s="169">
        <f t="shared" si="55"/>
        <v>0</v>
      </c>
      <c r="X520" s="221">
        <f>'2D_LOG'!BD510</f>
        <v>0</v>
      </c>
      <c r="Y520" s="237"/>
      <c r="Z520" s="237"/>
      <c r="AA520" s="237"/>
      <c r="AB520" s="238"/>
      <c r="AC520" s="236"/>
      <c r="AD520" s="238"/>
      <c r="AE520" s="236"/>
      <c r="AF520" s="239"/>
      <c r="AG520" s="236"/>
      <c r="AH520" s="237"/>
      <c r="AI520" s="240"/>
      <c r="AJ520" s="224">
        <f t="shared" si="56"/>
        <v>0</v>
      </c>
      <c r="AK520" s="225">
        <f t="shared" si="57"/>
        <v>0</v>
      </c>
      <c r="AL520" s="226">
        <f t="shared" si="58"/>
        <v>0</v>
      </c>
      <c r="AM520" s="227">
        <f t="shared" si="59"/>
        <v>0</v>
      </c>
      <c r="AN520" s="228">
        <f t="shared" si="60"/>
        <v>0</v>
      </c>
      <c r="AO520" s="206"/>
      <c r="AP520" s="207"/>
      <c r="AQ520" s="206"/>
    </row>
    <row r="521" spans="1:43" s="150" customFormat="1" ht="12.75" x14ac:dyDescent="0.2">
      <c r="A521" s="229"/>
      <c r="B521" s="213"/>
      <c r="C521" s="230"/>
      <c r="D521" s="214"/>
      <c r="E521" s="214"/>
      <c r="F521" s="219"/>
      <c r="G521" s="295"/>
      <c r="H521" s="243"/>
      <c r="I521" s="231"/>
      <c r="J521" s="241"/>
      <c r="K521" s="216" t="str">
        <f>IF(X521='2D_LOG'!BD511," ","Errors Not Updated")</f>
        <v xml:space="preserve"> </v>
      </c>
      <c r="L521" s="217"/>
      <c r="M521" s="219"/>
      <c r="N521" s="232"/>
      <c r="O521" s="234"/>
      <c r="P521" s="232"/>
      <c r="Q521" s="234"/>
      <c r="R521" s="235"/>
      <c r="S521" s="236"/>
      <c r="T521" s="219"/>
      <c r="U521" s="244"/>
      <c r="V521" s="168">
        <f t="shared" si="54"/>
        <v>0</v>
      </c>
      <c r="W521" s="169">
        <f t="shared" si="55"/>
        <v>0</v>
      </c>
      <c r="X521" s="221">
        <f>'2D_LOG'!BD511</f>
        <v>0</v>
      </c>
      <c r="Y521" s="237"/>
      <c r="Z521" s="237"/>
      <c r="AA521" s="237"/>
      <c r="AB521" s="238"/>
      <c r="AC521" s="236"/>
      <c r="AD521" s="238"/>
      <c r="AE521" s="236"/>
      <c r="AF521" s="239"/>
      <c r="AG521" s="236"/>
      <c r="AH521" s="237"/>
      <c r="AI521" s="240"/>
      <c r="AJ521" s="224">
        <f t="shared" si="56"/>
        <v>0</v>
      </c>
      <c r="AK521" s="225">
        <f t="shared" si="57"/>
        <v>0</v>
      </c>
      <c r="AL521" s="226">
        <f t="shared" si="58"/>
        <v>0</v>
      </c>
      <c r="AM521" s="227">
        <f t="shared" si="59"/>
        <v>0</v>
      </c>
      <c r="AN521" s="228">
        <f t="shared" si="60"/>
        <v>0</v>
      </c>
      <c r="AO521" s="206"/>
      <c r="AP521" s="207"/>
      <c r="AQ521" s="206"/>
    </row>
    <row r="522" spans="1:43" s="150" customFormat="1" ht="12.75" x14ac:dyDescent="0.2">
      <c r="A522" s="212"/>
      <c r="B522" s="213"/>
      <c r="C522" s="230"/>
      <c r="D522" s="214"/>
      <c r="E522" s="214"/>
      <c r="F522" s="219"/>
      <c r="G522" s="295"/>
      <c r="H522" s="243"/>
      <c r="I522" s="231"/>
      <c r="J522" s="241"/>
      <c r="K522" s="216" t="str">
        <f>IF(X522='2D_LOG'!BD512," ","Errors Not Updated")</f>
        <v xml:space="preserve"> </v>
      </c>
      <c r="L522" s="217"/>
      <c r="M522" s="219"/>
      <c r="N522" s="232"/>
      <c r="O522" s="234"/>
      <c r="P522" s="232"/>
      <c r="Q522" s="234"/>
      <c r="R522" s="235"/>
      <c r="S522" s="236"/>
      <c r="T522" s="219"/>
      <c r="U522" s="244"/>
      <c r="V522" s="168">
        <f t="shared" si="54"/>
        <v>0</v>
      </c>
      <c r="W522" s="169">
        <f t="shared" si="55"/>
        <v>0</v>
      </c>
      <c r="X522" s="221">
        <f>'2D_LOG'!BD512</f>
        <v>0</v>
      </c>
      <c r="Y522" s="237"/>
      <c r="Z522" s="237"/>
      <c r="AA522" s="237"/>
      <c r="AB522" s="238"/>
      <c r="AC522" s="236"/>
      <c r="AD522" s="238"/>
      <c r="AE522" s="236"/>
      <c r="AF522" s="239"/>
      <c r="AG522" s="236"/>
      <c r="AH522" s="237"/>
      <c r="AI522" s="240"/>
      <c r="AJ522" s="224">
        <f t="shared" si="56"/>
        <v>0</v>
      </c>
      <c r="AK522" s="225">
        <f t="shared" si="57"/>
        <v>0</v>
      </c>
      <c r="AL522" s="226">
        <f t="shared" si="58"/>
        <v>0</v>
      </c>
      <c r="AM522" s="227">
        <f t="shared" si="59"/>
        <v>0</v>
      </c>
      <c r="AN522" s="228">
        <f t="shared" si="60"/>
        <v>0</v>
      </c>
      <c r="AO522" s="206"/>
      <c r="AP522" s="207"/>
      <c r="AQ522" s="206"/>
    </row>
    <row r="523" spans="1:43" s="150" customFormat="1" ht="12.75" x14ac:dyDescent="0.2">
      <c r="A523" s="229"/>
      <c r="B523" s="213"/>
      <c r="C523" s="230"/>
      <c r="D523" s="214"/>
      <c r="E523" s="214"/>
      <c r="F523" s="219"/>
      <c r="G523" s="295"/>
      <c r="H523" s="243"/>
      <c r="I523" s="231"/>
      <c r="J523" s="241"/>
      <c r="K523" s="216" t="str">
        <f>IF(X523='2D_LOG'!BD513," ","Errors Not Updated")</f>
        <v xml:space="preserve"> </v>
      </c>
      <c r="L523" s="217"/>
      <c r="M523" s="219"/>
      <c r="N523" s="232"/>
      <c r="O523" s="234"/>
      <c r="P523" s="232"/>
      <c r="Q523" s="234"/>
      <c r="R523" s="235"/>
      <c r="S523" s="236"/>
      <c r="T523" s="219"/>
      <c r="U523" s="244"/>
      <c r="V523" s="168">
        <f t="shared" si="54"/>
        <v>0</v>
      </c>
      <c r="W523" s="169">
        <f t="shared" si="55"/>
        <v>0</v>
      </c>
      <c r="X523" s="221">
        <f>'2D_LOG'!BD513</f>
        <v>0</v>
      </c>
      <c r="Y523" s="237"/>
      <c r="Z523" s="237"/>
      <c r="AA523" s="237"/>
      <c r="AB523" s="238"/>
      <c r="AC523" s="236"/>
      <c r="AD523" s="238"/>
      <c r="AE523" s="236"/>
      <c r="AF523" s="239"/>
      <c r="AG523" s="236"/>
      <c r="AH523" s="237"/>
      <c r="AI523" s="240"/>
      <c r="AJ523" s="224">
        <f t="shared" si="56"/>
        <v>0</v>
      </c>
      <c r="AK523" s="225">
        <f t="shared" si="57"/>
        <v>0</v>
      </c>
      <c r="AL523" s="226">
        <f t="shared" si="58"/>
        <v>0</v>
      </c>
      <c r="AM523" s="227">
        <f t="shared" si="59"/>
        <v>0</v>
      </c>
      <c r="AN523" s="228">
        <f t="shared" si="60"/>
        <v>0</v>
      </c>
      <c r="AO523" s="206"/>
      <c r="AP523" s="207"/>
      <c r="AQ523" s="206"/>
    </row>
    <row r="524" spans="1:43" s="150" customFormat="1" ht="12.75" x14ac:dyDescent="0.2">
      <c r="A524" s="212"/>
      <c r="B524" s="213"/>
      <c r="C524" s="230"/>
      <c r="D524" s="214"/>
      <c r="E524" s="214"/>
      <c r="F524" s="219"/>
      <c r="G524" s="295"/>
      <c r="H524" s="243"/>
      <c r="I524" s="231"/>
      <c r="J524" s="241"/>
      <c r="K524" s="216" t="str">
        <f>IF(X524='2D_LOG'!BD514," ","Errors Not Updated")</f>
        <v xml:space="preserve"> </v>
      </c>
      <c r="L524" s="217"/>
      <c r="M524" s="219"/>
      <c r="N524" s="232"/>
      <c r="O524" s="234"/>
      <c r="P524" s="232"/>
      <c r="Q524" s="234"/>
      <c r="R524" s="235"/>
      <c r="S524" s="236"/>
      <c r="T524" s="219"/>
      <c r="U524" s="244"/>
      <c r="V524" s="168">
        <f t="shared" si="54"/>
        <v>0</v>
      </c>
      <c r="W524" s="169">
        <f t="shared" si="55"/>
        <v>0</v>
      </c>
      <c r="X524" s="221">
        <f>'2D_LOG'!BD514</f>
        <v>0</v>
      </c>
      <c r="Y524" s="237"/>
      <c r="Z524" s="237"/>
      <c r="AA524" s="237"/>
      <c r="AB524" s="238"/>
      <c r="AC524" s="236"/>
      <c r="AD524" s="238"/>
      <c r="AE524" s="236"/>
      <c r="AF524" s="239"/>
      <c r="AG524" s="236"/>
      <c r="AH524" s="237"/>
      <c r="AI524" s="240"/>
      <c r="AJ524" s="224">
        <f t="shared" si="56"/>
        <v>0</v>
      </c>
      <c r="AK524" s="225">
        <f t="shared" si="57"/>
        <v>0</v>
      </c>
      <c r="AL524" s="226">
        <f t="shared" si="58"/>
        <v>0</v>
      </c>
      <c r="AM524" s="227">
        <f t="shared" si="59"/>
        <v>0</v>
      </c>
      <c r="AN524" s="228">
        <f t="shared" si="60"/>
        <v>0</v>
      </c>
      <c r="AO524" s="206"/>
      <c r="AP524" s="207"/>
      <c r="AQ524" s="206"/>
    </row>
    <row r="525" spans="1:43" s="150" customFormat="1" ht="12.75" x14ac:dyDescent="0.2">
      <c r="A525" s="229"/>
      <c r="B525" s="213"/>
      <c r="C525" s="230"/>
      <c r="D525" s="214"/>
      <c r="E525" s="214"/>
      <c r="F525" s="219"/>
      <c r="G525" s="295"/>
      <c r="H525" s="243"/>
      <c r="I525" s="231"/>
      <c r="J525" s="241"/>
      <c r="K525" s="216" t="str">
        <f>IF(X525='2D_LOG'!BD515," ","Errors Not Updated")</f>
        <v xml:space="preserve"> </v>
      </c>
      <c r="L525" s="217"/>
      <c r="M525" s="219"/>
      <c r="N525" s="232"/>
      <c r="O525" s="234"/>
      <c r="P525" s="232"/>
      <c r="Q525" s="234"/>
      <c r="R525" s="235"/>
      <c r="S525" s="236"/>
      <c r="T525" s="219"/>
      <c r="U525" s="244"/>
      <c r="V525" s="168">
        <f t="shared" ref="V525:V588" si="61">(24*(DAY((Q525-O525)-S525)))+HOUR((Q525-O525)-S525)+(MINUTE((Q525-O525)-S525)/60)</f>
        <v>0</v>
      </c>
      <c r="W525" s="169">
        <f t="shared" ref="W525:W588" si="62">J525*0.3</f>
        <v>0</v>
      </c>
      <c r="X525" s="221">
        <f>'2D_LOG'!BD515</f>
        <v>0</v>
      </c>
      <c r="Y525" s="237"/>
      <c r="Z525" s="237"/>
      <c r="AA525" s="237"/>
      <c r="AB525" s="238"/>
      <c r="AC525" s="236"/>
      <c r="AD525" s="238"/>
      <c r="AE525" s="236"/>
      <c r="AF525" s="239"/>
      <c r="AG525" s="236"/>
      <c r="AH525" s="237"/>
      <c r="AI525" s="240"/>
      <c r="AJ525" s="224">
        <f t="shared" ref="AJ525:AJ588" si="63">(24*(DAY(($AE525-$AC525)-$AG525))+HOUR(($AE525-$AC525)-$AG525)+(MINUTE(($AE525-$AC525)-$AG525)/60))</f>
        <v>0</v>
      </c>
      <c r="AK525" s="225">
        <f t="shared" si="57"/>
        <v>0</v>
      </c>
      <c r="AL525" s="226">
        <f t="shared" si="58"/>
        <v>0</v>
      </c>
      <c r="AM525" s="227">
        <f t="shared" si="59"/>
        <v>0</v>
      </c>
      <c r="AN525" s="228">
        <f t="shared" si="60"/>
        <v>0</v>
      </c>
      <c r="AO525" s="206"/>
      <c r="AP525" s="207"/>
      <c r="AQ525" s="206"/>
    </row>
    <row r="526" spans="1:43" s="150" customFormat="1" ht="12.75" x14ac:dyDescent="0.2">
      <c r="A526" s="212"/>
      <c r="B526" s="213"/>
      <c r="C526" s="230"/>
      <c r="D526" s="214"/>
      <c r="E526" s="214"/>
      <c r="F526" s="219"/>
      <c r="G526" s="295"/>
      <c r="H526" s="243"/>
      <c r="I526" s="231"/>
      <c r="J526" s="241"/>
      <c r="K526" s="216" t="str">
        <f>IF(X526='2D_LOG'!BD516," ","Errors Not Updated")</f>
        <v xml:space="preserve"> </v>
      </c>
      <c r="L526" s="217"/>
      <c r="M526" s="219"/>
      <c r="N526" s="232"/>
      <c r="O526" s="234"/>
      <c r="P526" s="232"/>
      <c r="Q526" s="234"/>
      <c r="R526" s="235"/>
      <c r="S526" s="236"/>
      <c r="T526" s="219"/>
      <c r="U526" s="244"/>
      <c r="V526" s="168">
        <f t="shared" si="61"/>
        <v>0</v>
      </c>
      <c r="W526" s="169">
        <f t="shared" si="62"/>
        <v>0</v>
      </c>
      <c r="X526" s="221">
        <f>'2D_LOG'!BD516</f>
        <v>0</v>
      </c>
      <c r="Y526" s="237"/>
      <c r="Z526" s="237"/>
      <c r="AA526" s="237"/>
      <c r="AB526" s="238"/>
      <c r="AC526" s="236"/>
      <c r="AD526" s="238"/>
      <c r="AE526" s="236"/>
      <c r="AF526" s="239"/>
      <c r="AG526" s="236"/>
      <c r="AH526" s="237"/>
      <c r="AI526" s="240"/>
      <c r="AJ526" s="224">
        <f t="shared" si="63"/>
        <v>0</v>
      </c>
      <c r="AK526" s="225">
        <f t="shared" ref="AK526:AK589" si="64">V526+AJ526</f>
        <v>0</v>
      </c>
      <c r="AL526" s="226">
        <f t="shared" ref="AL526:AL589" si="65">W526</f>
        <v>0</v>
      </c>
      <c r="AM526" s="227">
        <f t="shared" ref="AM526:AM589" si="66">AL526-AK526</f>
        <v>0</v>
      </c>
      <c r="AN526" s="228">
        <f t="shared" ref="AN526:AN589" si="67">AM526</f>
        <v>0</v>
      </c>
      <c r="AO526" s="206"/>
      <c r="AP526" s="207"/>
      <c r="AQ526" s="206"/>
    </row>
    <row r="527" spans="1:43" s="150" customFormat="1" ht="12.75" x14ac:dyDescent="0.2">
      <c r="A527" s="229"/>
      <c r="B527" s="213"/>
      <c r="C527" s="230"/>
      <c r="D527" s="214"/>
      <c r="E527" s="214"/>
      <c r="F527" s="219"/>
      <c r="G527" s="295"/>
      <c r="H527" s="243"/>
      <c r="I527" s="231"/>
      <c r="J527" s="241"/>
      <c r="K527" s="216" t="str">
        <f>IF(X527='2D_LOG'!BD517," ","Errors Not Updated")</f>
        <v xml:space="preserve"> </v>
      </c>
      <c r="L527" s="217"/>
      <c r="M527" s="219"/>
      <c r="N527" s="232"/>
      <c r="O527" s="234"/>
      <c r="P527" s="232"/>
      <c r="Q527" s="234"/>
      <c r="R527" s="235"/>
      <c r="S527" s="236"/>
      <c r="T527" s="219"/>
      <c r="U527" s="244"/>
      <c r="V527" s="168">
        <f t="shared" si="61"/>
        <v>0</v>
      </c>
      <c r="W527" s="169">
        <f t="shared" si="62"/>
        <v>0</v>
      </c>
      <c r="X527" s="221">
        <f>'2D_LOG'!BD517</f>
        <v>0</v>
      </c>
      <c r="Y527" s="237"/>
      <c r="Z527" s="237"/>
      <c r="AA527" s="237"/>
      <c r="AB527" s="238"/>
      <c r="AC527" s="236"/>
      <c r="AD527" s="238"/>
      <c r="AE527" s="236"/>
      <c r="AF527" s="239"/>
      <c r="AG527" s="236"/>
      <c r="AH527" s="237"/>
      <c r="AI527" s="240"/>
      <c r="AJ527" s="224">
        <f t="shared" si="63"/>
        <v>0</v>
      </c>
      <c r="AK527" s="225">
        <f t="shared" si="64"/>
        <v>0</v>
      </c>
      <c r="AL527" s="226">
        <f t="shared" si="65"/>
        <v>0</v>
      </c>
      <c r="AM527" s="227">
        <f t="shared" si="66"/>
        <v>0</v>
      </c>
      <c r="AN527" s="228">
        <f t="shared" si="67"/>
        <v>0</v>
      </c>
      <c r="AO527" s="206"/>
      <c r="AP527" s="207"/>
      <c r="AQ527" s="206"/>
    </row>
    <row r="528" spans="1:43" s="150" customFormat="1" ht="12.75" x14ac:dyDescent="0.2">
      <c r="A528" s="212"/>
      <c r="B528" s="213"/>
      <c r="C528" s="230"/>
      <c r="D528" s="214"/>
      <c r="E528" s="214"/>
      <c r="F528" s="219"/>
      <c r="G528" s="295"/>
      <c r="H528" s="243"/>
      <c r="I528" s="231"/>
      <c r="J528" s="241"/>
      <c r="K528" s="216" t="str">
        <f>IF(X528='2D_LOG'!BD518," ","Errors Not Updated")</f>
        <v xml:space="preserve"> </v>
      </c>
      <c r="L528" s="217"/>
      <c r="M528" s="219"/>
      <c r="N528" s="232"/>
      <c r="O528" s="234"/>
      <c r="P528" s="232"/>
      <c r="Q528" s="234"/>
      <c r="R528" s="235"/>
      <c r="S528" s="236"/>
      <c r="T528" s="219"/>
      <c r="U528" s="244"/>
      <c r="V528" s="168">
        <f t="shared" si="61"/>
        <v>0</v>
      </c>
      <c r="W528" s="169">
        <f t="shared" si="62"/>
        <v>0</v>
      </c>
      <c r="X528" s="221">
        <f>'2D_LOG'!BD518</f>
        <v>0</v>
      </c>
      <c r="Y528" s="237"/>
      <c r="Z528" s="237"/>
      <c r="AA528" s="237"/>
      <c r="AB528" s="238"/>
      <c r="AC528" s="236"/>
      <c r="AD528" s="238"/>
      <c r="AE528" s="236"/>
      <c r="AF528" s="239"/>
      <c r="AG528" s="236"/>
      <c r="AH528" s="237"/>
      <c r="AI528" s="240"/>
      <c r="AJ528" s="224">
        <f t="shared" si="63"/>
        <v>0</v>
      </c>
      <c r="AK528" s="225">
        <f t="shared" si="64"/>
        <v>0</v>
      </c>
      <c r="AL528" s="226">
        <f t="shared" si="65"/>
        <v>0</v>
      </c>
      <c r="AM528" s="227">
        <f t="shared" si="66"/>
        <v>0</v>
      </c>
      <c r="AN528" s="228">
        <f t="shared" si="67"/>
        <v>0</v>
      </c>
      <c r="AO528" s="206"/>
      <c r="AP528" s="207"/>
      <c r="AQ528" s="206"/>
    </row>
    <row r="529" spans="1:43" s="150" customFormat="1" ht="12.75" x14ac:dyDescent="0.2">
      <c r="A529" s="229"/>
      <c r="B529" s="213"/>
      <c r="C529" s="230"/>
      <c r="D529" s="214"/>
      <c r="E529" s="214"/>
      <c r="F529" s="219"/>
      <c r="G529" s="295"/>
      <c r="H529" s="243"/>
      <c r="I529" s="231"/>
      <c r="J529" s="241"/>
      <c r="K529" s="216" t="str">
        <f>IF(X529='2D_LOG'!BD519," ","Errors Not Updated")</f>
        <v xml:space="preserve"> </v>
      </c>
      <c r="L529" s="217"/>
      <c r="M529" s="219"/>
      <c r="N529" s="232"/>
      <c r="O529" s="234"/>
      <c r="P529" s="232"/>
      <c r="Q529" s="234"/>
      <c r="R529" s="235"/>
      <c r="S529" s="236"/>
      <c r="T529" s="219"/>
      <c r="U529" s="244"/>
      <c r="V529" s="168">
        <f t="shared" si="61"/>
        <v>0</v>
      </c>
      <c r="W529" s="169">
        <f t="shared" si="62"/>
        <v>0</v>
      </c>
      <c r="X529" s="221">
        <f>'2D_LOG'!BD519</f>
        <v>0</v>
      </c>
      <c r="Y529" s="237"/>
      <c r="Z529" s="237"/>
      <c r="AA529" s="237"/>
      <c r="AB529" s="238"/>
      <c r="AC529" s="236"/>
      <c r="AD529" s="238"/>
      <c r="AE529" s="236"/>
      <c r="AF529" s="239"/>
      <c r="AG529" s="236"/>
      <c r="AH529" s="237"/>
      <c r="AI529" s="240"/>
      <c r="AJ529" s="224">
        <f t="shared" si="63"/>
        <v>0</v>
      </c>
      <c r="AK529" s="225">
        <f t="shared" si="64"/>
        <v>0</v>
      </c>
      <c r="AL529" s="226">
        <f t="shared" si="65"/>
        <v>0</v>
      </c>
      <c r="AM529" s="227">
        <f t="shared" si="66"/>
        <v>0</v>
      </c>
      <c r="AN529" s="228">
        <f t="shared" si="67"/>
        <v>0</v>
      </c>
      <c r="AO529" s="206"/>
      <c r="AP529" s="207"/>
      <c r="AQ529" s="206"/>
    </row>
    <row r="530" spans="1:43" s="150" customFormat="1" ht="12.75" x14ac:dyDescent="0.2">
      <c r="A530" s="212"/>
      <c r="B530" s="213"/>
      <c r="C530" s="230"/>
      <c r="D530" s="214"/>
      <c r="E530" s="214"/>
      <c r="F530" s="219"/>
      <c r="G530" s="295"/>
      <c r="H530" s="243"/>
      <c r="I530" s="231"/>
      <c r="J530" s="241"/>
      <c r="K530" s="216" t="str">
        <f>IF(X530='2D_LOG'!BD520," ","Errors Not Updated")</f>
        <v xml:space="preserve"> </v>
      </c>
      <c r="L530" s="217"/>
      <c r="M530" s="219"/>
      <c r="N530" s="232"/>
      <c r="O530" s="234"/>
      <c r="P530" s="232"/>
      <c r="Q530" s="234"/>
      <c r="R530" s="235"/>
      <c r="S530" s="236"/>
      <c r="T530" s="219"/>
      <c r="U530" s="244"/>
      <c r="V530" s="168">
        <f t="shared" si="61"/>
        <v>0</v>
      </c>
      <c r="W530" s="169">
        <f t="shared" si="62"/>
        <v>0</v>
      </c>
      <c r="X530" s="221">
        <f>'2D_LOG'!BD520</f>
        <v>0</v>
      </c>
      <c r="Y530" s="237"/>
      <c r="Z530" s="237"/>
      <c r="AA530" s="237"/>
      <c r="AB530" s="238"/>
      <c r="AC530" s="236"/>
      <c r="AD530" s="238"/>
      <c r="AE530" s="236"/>
      <c r="AF530" s="239"/>
      <c r="AG530" s="236"/>
      <c r="AH530" s="237"/>
      <c r="AI530" s="240"/>
      <c r="AJ530" s="224">
        <f t="shared" si="63"/>
        <v>0</v>
      </c>
      <c r="AK530" s="225">
        <f t="shared" si="64"/>
        <v>0</v>
      </c>
      <c r="AL530" s="226">
        <f t="shared" si="65"/>
        <v>0</v>
      </c>
      <c r="AM530" s="227">
        <f t="shared" si="66"/>
        <v>0</v>
      </c>
      <c r="AN530" s="228">
        <f t="shared" si="67"/>
        <v>0</v>
      </c>
      <c r="AO530" s="206"/>
      <c r="AP530" s="207"/>
      <c r="AQ530" s="206"/>
    </row>
    <row r="531" spans="1:43" s="150" customFormat="1" ht="12.75" x14ac:dyDescent="0.2">
      <c r="A531" s="229"/>
      <c r="B531" s="213"/>
      <c r="C531" s="230"/>
      <c r="D531" s="214"/>
      <c r="E531" s="214"/>
      <c r="F531" s="219"/>
      <c r="G531" s="295"/>
      <c r="H531" s="243"/>
      <c r="I531" s="231"/>
      <c r="J531" s="241"/>
      <c r="K531" s="216" t="str">
        <f>IF(X531='2D_LOG'!BD521," ","Errors Not Updated")</f>
        <v xml:space="preserve"> </v>
      </c>
      <c r="L531" s="217"/>
      <c r="M531" s="219"/>
      <c r="N531" s="232"/>
      <c r="O531" s="234"/>
      <c r="P531" s="232"/>
      <c r="Q531" s="234"/>
      <c r="R531" s="235"/>
      <c r="S531" s="236"/>
      <c r="T531" s="219"/>
      <c r="U531" s="244"/>
      <c r="V531" s="168">
        <f t="shared" si="61"/>
        <v>0</v>
      </c>
      <c r="W531" s="169">
        <f t="shared" si="62"/>
        <v>0</v>
      </c>
      <c r="X531" s="221">
        <f>'2D_LOG'!BD521</f>
        <v>0</v>
      </c>
      <c r="Y531" s="237"/>
      <c r="Z531" s="237"/>
      <c r="AA531" s="237"/>
      <c r="AB531" s="238"/>
      <c r="AC531" s="236"/>
      <c r="AD531" s="238"/>
      <c r="AE531" s="236"/>
      <c r="AF531" s="239"/>
      <c r="AG531" s="236"/>
      <c r="AH531" s="237"/>
      <c r="AI531" s="240"/>
      <c r="AJ531" s="224">
        <f t="shared" si="63"/>
        <v>0</v>
      </c>
      <c r="AK531" s="225">
        <f t="shared" si="64"/>
        <v>0</v>
      </c>
      <c r="AL531" s="226">
        <f t="shared" si="65"/>
        <v>0</v>
      </c>
      <c r="AM531" s="227">
        <f t="shared" si="66"/>
        <v>0</v>
      </c>
      <c r="AN531" s="228">
        <f t="shared" si="67"/>
        <v>0</v>
      </c>
      <c r="AO531" s="206"/>
      <c r="AP531" s="207"/>
      <c r="AQ531" s="206"/>
    </row>
    <row r="532" spans="1:43" s="150" customFormat="1" ht="12.75" x14ac:dyDescent="0.2">
      <c r="A532" s="212"/>
      <c r="B532" s="213"/>
      <c r="C532" s="230"/>
      <c r="D532" s="214"/>
      <c r="E532" s="214"/>
      <c r="F532" s="219"/>
      <c r="G532" s="295"/>
      <c r="H532" s="243"/>
      <c r="I532" s="231"/>
      <c r="J532" s="241"/>
      <c r="K532" s="216" t="str">
        <f>IF(X532='2D_LOG'!BD522," ","Errors Not Updated")</f>
        <v xml:space="preserve"> </v>
      </c>
      <c r="L532" s="217"/>
      <c r="M532" s="219"/>
      <c r="N532" s="232"/>
      <c r="O532" s="234"/>
      <c r="P532" s="232"/>
      <c r="Q532" s="234"/>
      <c r="R532" s="235"/>
      <c r="S532" s="236"/>
      <c r="T532" s="219"/>
      <c r="U532" s="244"/>
      <c r="V532" s="168">
        <f t="shared" si="61"/>
        <v>0</v>
      </c>
      <c r="W532" s="169">
        <f t="shared" si="62"/>
        <v>0</v>
      </c>
      <c r="X532" s="221">
        <f>'2D_LOG'!BD522</f>
        <v>0</v>
      </c>
      <c r="Y532" s="237"/>
      <c r="Z532" s="237"/>
      <c r="AA532" s="237"/>
      <c r="AB532" s="238"/>
      <c r="AC532" s="236"/>
      <c r="AD532" s="238"/>
      <c r="AE532" s="236"/>
      <c r="AF532" s="239"/>
      <c r="AG532" s="236"/>
      <c r="AH532" s="237"/>
      <c r="AI532" s="240"/>
      <c r="AJ532" s="224">
        <f t="shared" si="63"/>
        <v>0</v>
      </c>
      <c r="AK532" s="225">
        <f t="shared" si="64"/>
        <v>0</v>
      </c>
      <c r="AL532" s="226">
        <f t="shared" si="65"/>
        <v>0</v>
      </c>
      <c r="AM532" s="227">
        <f t="shared" si="66"/>
        <v>0</v>
      </c>
      <c r="AN532" s="228">
        <f t="shared" si="67"/>
        <v>0</v>
      </c>
      <c r="AO532" s="206"/>
      <c r="AP532" s="207"/>
      <c r="AQ532" s="206"/>
    </row>
    <row r="533" spans="1:43" s="150" customFormat="1" ht="12.75" x14ac:dyDescent="0.2">
      <c r="A533" s="229"/>
      <c r="B533" s="213"/>
      <c r="C533" s="230"/>
      <c r="D533" s="214"/>
      <c r="E533" s="214"/>
      <c r="F533" s="219"/>
      <c r="G533" s="295"/>
      <c r="H533" s="243"/>
      <c r="I533" s="231"/>
      <c r="J533" s="241"/>
      <c r="K533" s="216" t="str">
        <f>IF(X533='2D_LOG'!BD523," ","Errors Not Updated")</f>
        <v xml:space="preserve"> </v>
      </c>
      <c r="L533" s="217"/>
      <c r="M533" s="219"/>
      <c r="N533" s="232"/>
      <c r="O533" s="234"/>
      <c r="P533" s="232"/>
      <c r="Q533" s="234"/>
      <c r="R533" s="235"/>
      <c r="S533" s="236"/>
      <c r="T533" s="219"/>
      <c r="U533" s="244"/>
      <c r="V533" s="168">
        <f t="shared" si="61"/>
        <v>0</v>
      </c>
      <c r="W533" s="169">
        <f t="shared" si="62"/>
        <v>0</v>
      </c>
      <c r="X533" s="221">
        <f>'2D_LOG'!BD523</f>
        <v>0</v>
      </c>
      <c r="Y533" s="237"/>
      <c r="Z533" s="237"/>
      <c r="AA533" s="237"/>
      <c r="AB533" s="238"/>
      <c r="AC533" s="236"/>
      <c r="AD533" s="238"/>
      <c r="AE533" s="236"/>
      <c r="AF533" s="239"/>
      <c r="AG533" s="236"/>
      <c r="AH533" s="237"/>
      <c r="AI533" s="240"/>
      <c r="AJ533" s="224">
        <f t="shared" si="63"/>
        <v>0</v>
      </c>
      <c r="AK533" s="225">
        <f t="shared" si="64"/>
        <v>0</v>
      </c>
      <c r="AL533" s="226">
        <f t="shared" si="65"/>
        <v>0</v>
      </c>
      <c r="AM533" s="227">
        <f t="shared" si="66"/>
        <v>0</v>
      </c>
      <c r="AN533" s="228">
        <f t="shared" si="67"/>
        <v>0</v>
      </c>
      <c r="AO533" s="206"/>
      <c r="AP533" s="207"/>
      <c r="AQ533" s="206"/>
    </row>
    <row r="534" spans="1:43" s="150" customFormat="1" ht="12.75" x14ac:dyDescent="0.2">
      <c r="A534" s="212"/>
      <c r="B534" s="213"/>
      <c r="C534" s="230"/>
      <c r="D534" s="214"/>
      <c r="E534" s="214"/>
      <c r="F534" s="219"/>
      <c r="G534" s="295"/>
      <c r="H534" s="243"/>
      <c r="I534" s="231"/>
      <c r="J534" s="241"/>
      <c r="K534" s="216" t="str">
        <f>IF(X534='2D_LOG'!BD524," ","Errors Not Updated")</f>
        <v xml:space="preserve"> </v>
      </c>
      <c r="L534" s="217"/>
      <c r="M534" s="219"/>
      <c r="N534" s="232"/>
      <c r="O534" s="234"/>
      <c r="P534" s="232"/>
      <c r="Q534" s="234"/>
      <c r="R534" s="235"/>
      <c r="S534" s="236"/>
      <c r="T534" s="219"/>
      <c r="U534" s="244"/>
      <c r="V534" s="168">
        <f t="shared" si="61"/>
        <v>0</v>
      </c>
      <c r="W534" s="169">
        <f t="shared" si="62"/>
        <v>0</v>
      </c>
      <c r="X534" s="221">
        <f>'2D_LOG'!BD524</f>
        <v>0</v>
      </c>
      <c r="Y534" s="237"/>
      <c r="Z534" s="237"/>
      <c r="AA534" s="237"/>
      <c r="AB534" s="238"/>
      <c r="AC534" s="236"/>
      <c r="AD534" s="238"/>
      <c r="AE534" s="236"/>
      <c r="AF534" s="239"/>
      <c r="AG534" s="236"/>
      <c r="AH534" s="237"/>
      <c r="AI534" s="240"/>
      <c r="AJ534" s="224">
        <f t="shared" si="63"/>
        <v>0</v>
      </c>
      <c r="AK534" s="225">
        <f t="shared" si="64"/>
        <v>0</v>
      </c>
      <c r="AL534" s="226">
        <f t="shared" si="65"/>
        <v>0</v>
      </c>
      <c r="AM534" s="227">
        <f t="shared" si="66"/>
        <v>0</v>
      </c>
      <c r="AN534" s="228">
        <f t="shared" si="67"/>
        <v>0</v>
      </c>
      <c r="AO534" s="206"/>
      <c r="AP534" s="207"/>
      <c r="AQ534" s="206"/>
    </row>
    <row r="535" spans="1:43" s="150" customFormat="1" ht="12.75" x14ac:dyDescent="0.2">
      <c r="A535" s="229"/>
      <c r="B535" s="213"/>
      <c r="C535" s="230"/>
      <c r="D535" s="214"/>
      <c r="E535" s="214"/>
      <c r="F535" s="219"/>
      <c r="G535" s="295"/>
      <c r="H535" s="243"/>
      <c r="I535" s="231"/>
      <c r="J535" s="241"/>
      <c r="K535" s="216" t="str">
        <f>IF(X535='2D_LOG'!BD525," ","Errors Not Updated")</f>
        <v xml:space="preserve"> </v>
      </c>
      <c r="L535" s="217"/>
      <c r="M535" s="219"/>
      <c r="N535" s="232"/>
      <c r="O535" s="234"/>
      <c r="P535" s="232"/>
      <c r="Q535" s="234"/>
      <c r="R535" s="235"/>
      <c r="S535" s="236"/>
      <c r="T535" s="219"/>
      <c r="U535" s="244"/>
      <c r="V535" s="168">
        <f t="shared" si="61"/>
        <v>0</v>
      </c>
      <c r="W535" s="169">
        <f t="shared" si="62"/>
        <v>0</v>
      </c>
      <c r="X535" s="221">
        <f>'2D_LOG'!BD525</f>
        <v>0</v>
      </c>
      <c r="Y535" s="237"/>
      <c r="Z535" s="237"/>
      <c r="AA535" s="237"/>
      <c r="AB535" s="238"/>
      <c r="AC535" s="236"/>
      <c r="AD535" s="238"/>
      <c r="AE535" s="236"/>
      <c r="AF535" s="239"/>
      <c r="AG535" s="236"/>
      <c r="AH535" s="237"/>
      <c r="AI535" s="240"/>
      <c r="AJ535" s="224">
        <f t="shared" si="63"/>
        <v>0</v>
      </c>
      <c r="AK535" s="225">
        <f t="shared" si="64"/>
        <v>0</v>
      </c>
      <c r="AL535" s="226">
        <f t="shared" si="65"/>
        <v>0</v>
      </c>
      <c r="AM535" s="227">
        <f t="shared" si="66"/>
        <v>0</v>
      </c>
      <c r="AN535" s="228">
        <f t="shared" si="67"/>
        <v>0</v>
      </c>
      <c r="AO535" s="206"/>
      <c r="AP535" s="207"/>
      <c r="AQ535" s="206"/>
    </row>
    <row r="536" spans="1:43" s="150" customFormat="1" ht="12.75" x14ac:dyDescent="0.2">
      <c r="A536" s="212"/>
      <c r="B536" s="213"/>
      <c r="C536" s="230"/>
      <c r="D536" s="214"/>
      <c r="E536" s="214"/>
      <c r="F536" s="219"/>
      <c r="G536" s="295"/>
      <c r="H536" s="243"/>
      <c r="I536" s="231"/>
      <c r="J536" s="241"/>
      <c r="K536" s="216" t="str">
        <f>IF(X536='2D_LOG'!BD526," ","Errors Not Updated")</f>
        <v xml:space="preserve"> </v>
      </c>
      <c r="L536" s="217"/>
      <c r="M536" s="219"/>
      <c r="N536" s="232"/>
      <c r="O536" s="234"/>
      <c r="P536" s="232"/>
      <c r="Q536" s="234"/>
      <c r="R536" s="235"/>
      <c r="S536" s="236"/>
      <c r="T536" s="219"/>
      <c r="U536" s="244"/>
      <c r="V536" s="168">
        <f t="shared" si="61"/>
        <v>0</v>
      </c>
      <c r="W536" s="169">
        <f t="shared" si="62"/>
        <v>0</v>
      </c>
      <c r="X536" s="221">
        <f>'2D_LOG'!BD526</f>
        <v>0</v>
      </c>
      <c r="Y536" s="237"/>
      <c r="Z536" s="237"/>
      <c r="AA536" s="237"/>
      <c r="AB536" s="238"/>
      <c r="AC536" s="236"/>
      <c r="AD536" s="238"/>
      <c r="AE536" s="236"/>
      <c r="AF536" s="239"/>
      <c r="AG536" s="236"/>
      <c r="AH536" s="237"/>
      <c r="AI536" s="240"/>
      <c r="AJ536" s="224">
        <f t="shared" si="63"/>
        <v>0</v>
      </c>
      <c r="AK536" s="225">
        <f t="shared" si="64"/>
        <v>0</v>
      </c>
      <c r="AL536" s="226">
        <f t="shared" si="65"/>
        <v>0</v>
      </c>
      <c r="AM536" s="227">
        <f t="shared" si="66"/>
        <v>0</v>
      </c>
      <c r="AN536" s="228">
        <f t="shared" si="67"/>
        <v>0</v>
      </c>
      <c r="AO536" s="206"/>
      <c r="AP536" s="207"/>
      <c r="AQ536" s="206"/>
    </row>
    <row r="537" spans="1:43" s="150" customFormat="1" ht="12.75" x14ac:dyDescent="0.2">
      <c r="A537" s="229"/>
      <c r="B537" s="213"/>
      <c r="C537" s="230"/>
      <c r="D537" s="214"/>
      <c r="E537" s="214"/>
      <c r="F537" s="219"/>
      <c r="G537" s="295"/>
      <c r="H537" s="243"/>
      <c r="I537" s="231"/>
      <c r="J537" s="241"/>
      <c r="K537" s="216" t="str">
        <f>IF(X537='2D_LOG'!BD527," ","Errors Not Updated")</f>
        <v xml:space="preserve"> </v>
      </c>
      <c r="L537" s="217"/>
      <c r="M537" s="219"/>
      <c r="N537" s="232"/>
      <c r="O537" s="234"/>
      <c r="P537" s="232"/>
      <c r="Q537" s="234"/>
      <c r="R537" s="235"/>
      <c r="S537" s="236"/>
      <c r="T537" s="219"/>
      <c r="U537" s="244"/>
      <c r="V537" s="168">
        <f t="shared" si="61"/>
        <v>0</v>
      </c>
      <c r="W537" s="169">
        <f t="shared" si="62"/>
        <v>0</v>
      </c>
      <c r="X537" s="221">
        <f>'2D_LOG'!BD527</f>
        <v>0</v>
      </c>
      <c r="Y537" s="237"/>
      <c r="Z537" s="237"/>
      <c r="AA537" s="237"/>
      <c r="AB537" s="238"/>
      <c r="AC537" s="236"/>
      <c r="AD537" s="238"/>
      <c r="AE537" s="236"/>
      <c r="AF537" s="239"/>
      <c r="AG537" s="236"/>
      <c r="AH537" s="237"/>
      <c r="AI537" s="240"/>
      <c r="AJ537" s="224">
        <f t="shared" si="63"/>
        <v>0</v>
      </c>
      <c r="AK537" s="225">
        <f t="shared" si="64"/>
        <v>0</v>
      </c>
      <c r="AL537" s="226">
        <f t="shared" si="65"/>
        <v>0</v>
      </c>
      <c r="AM537" s="227">
        <f t="shared" si="66"/>
        <v>0</v>
      </c>
      <c r="AN537" s="228">
        <f t="shared" si="67"/>
        <v>0</v>
      </c>
      <c r="AO537" s="206"/>
      <c r="AP537" s="207"/>
      <c r="AQ537" s="206"/>
    </row>
    <row r="538" spans="1:43" s="150" customFormat="1" ht="12.75" x14ac:dyDescent="0.2">
      <c r="A538" s="212"/>
      <c r="B538" s="213"/>
      <c r="C538" s="230"/>
      <c r="D538" s="214"/>
      <c r="E538" s="214"/>
      <c r="F538" s="219"/>
      <c r="G538" s="295"/>
      <c r="H538" s="243"/>
      <c r="I538" s="231"/>
      <c r="J538" s="241"/>
      <c r="K538" s="216" t="str">
        <f>IF(X538='2D_LOG'!BD528," ","Errors Not Updated")</f>
        <v xml:space="preserve"> </v>
      </c>
      <c r="L538" s="217"/>
      <c r="M538" s="219"/>
      <c r="N538" s="232"/>
      <c r="O538" s="234"/>
      <c r="P538" s="232"/>
      <c r="Q538" s="234"/>
      <c r="R538" s="235"/>
      <c r="S538" s="236"/>
      <c r="T538" s="219"/>
      <c r="U538" s="244"/>
      <c r="V538" s="168">
        <f t="shared" si="61"/>
        <v>0</v>
      </c>
      <c r="W538" s="169">
        <f t="shared" si="62"/>
        <v>0</v>
      </c>
      <c r="X538" s="221">
        <f>'2D_LOG'!BD528</f>
        <v>0</v>
      </c>
      <c r="Y538" s="237"/>
      <c r="Z538" s="237"/>
      <c r="AA538" s="237"/>
      <c r="AB538" s="238"/>
      <c r="AC538" s="236"/>
      <c r="AD538" s="238"/>
      <c r="AE538" s="236"/>
      <c r="AF538" s="239"/>
      <c r="AG538" s="236"/>
      <c r="AH538" s="237"/>
      <c r="AI538" s="240"/>
      <c r="AJ538" s="224">
        <f t="shared" si="63"/>
        <v>0</v>
      </c>
      <c r="AK538" s="225">
        <f t="shared" si="64"/>
        <v>0</v>
      </c>
      <c r="AL538" s="226">
        <f t="shared" si="65"/>
        <v>0</v>
      </c>
      <c r="AM538" s="227">
        <f t="shared" si="66"/>
        <v>0</v>
      </c>
      <c r="AN538" s="228">
        <f t="shared" si="67"/>
        <v>0</v>
      </c>
      <c r="AO538" s="206"/>
      <c r="AP538" s="207"/>
      <c r="AQ538" s="206"/>
    </row>
    <row r="539" spans="1:43" s="150" customFormat="1" ht="12.75" x14ac:dyDescent="0.2">
      <c r="A539" s="229"/>
      <c r="B539" s="213"/>
      <c r="C539" s="230"/>
      <c r="D539" s="214"/>
      <c r="E539" s="214"/>
      <c r="F539" s="219"/>
      <c r="G539" s="295"/>
      <c r="H539" s="243"/>
      <c r="I539" s="231"/>
      <c r="J539" s="241"/>
      <c r="K539" s="216" t="str">
        <f>IF(X539='2D_LOG'!BD529," ","Errors Not Updated")</f>
        <v xml:space="preserve"> </v>
      </c>
      <c r="L539" s="217"/>
      <c r="M539" s="219"/>
      <c r="N539" s="232"/>
      <c r="O539" s="234"/>
      <c r="P539" s="232"/>
      <c r="Q539" s="234"/>
      <c r="R539" s="235"/>
      <c r="S539" s="236"/>
      <c r="T539" s="219"/>
      <c r="U539" s="244"/>
      <c r="V539" s="168">
        <f t="shared" si="61"/>
        <v>0</v>
      </c>
      <c r="W539" s="169">
        <f t="shared" si="62"/>
        <v>0</v>
      </c>
      <c r="X539" s="221">
        <f>'2D_LOG'!BD529</f>
        <v>0</v>
      </c>
      <c r="Y539" s="237"/>
      <c r="Z539" s="237"/>
      <c r="AA539" s="237"/>
      <c r="AB539" s="238"/>
      <c r="AC539" s="236"/>
      <c r="AD539" s="238"/>
      <c r="AE539" s="236"/>
      <c r="AF539" s="239"/>
      <c r="AG539" s="236"/>
      <c r="AH539" s="237"/>
      <c r="AI539" s="240"/>
      <c r="AJ539" s="224">
        <f t="shared" si="63"/>
        <v>0</v>
      </c>
      <c r="AK539" s="225">
        <f t="shared" si="64"/>
        <v>0</v>
      </c>
      <c r="AL539" s="226">
        <f t="shared" si="65"/>
        <v>0</v>
      </c>
      <c r="AM539" s="227">
        <f t="shared" si="66"/>
        <v>0</v>
      </c>
      <c r="AN539" s="228">
        <f t="shared" si="67"/>
        <v>0</v>
      </c>
      <c r="AO539" s="206"/>
      <c r="AP539" s="207"/>
      <c r="AQ539" s="206"/>
    </row>
    <row r="540" spans="1:43" s="150" customFormat="1" ht="12.75" x14ac:dyDescent="0.2">
      <c r="A540" s="212"/>
      <c r="B540" s="213"/>
      <c r="C540" s="230"/>
      <c r="D540" s="214"/>
      <c r="E540" s="214"/>
      <c r="F540" s="219"/>
      <c r="G540" s="295"/>
      <c r="H540" s="243"/>
      <c r="I540" s="231"/>
      <c r="J540" s="241"/>
      <c r="K540" s="216" t="str">
        <f>IF(X540='2D_LOG'!BD530," ","Errors Not Updated")</f>
        <v xml:space="preserve"> </v>
      </c>
      <c r="L540" s="217"/>
      <c r="M540" s="219"/>
      <c r="N540" s="232"/>
      <c r="O540" s="234"/>
      <c r="P540" s="232"/>
      <c r="Q540" s="234"/>
      <c r="R540" s="235"/>
      <c r="S540" s="236"/>
      <c r="T540" s="219"/>
      <c r="U540" s="244"/>
      <c r="V540" s="168">
        <f t="shared" si="61"/>
        <v>0</v>
      </c>
      <c r="W540" s="169">
        <f t="shared" si="62"/>
        <v>0</v>
      </c>
      <c r="X540" s="221">
        <f>'2D_LOG'!BD530</f>
        <v>0</v>
      </c>
      <c r="Y540" s="237"/>
      <c r="Z540" s="237"/>
      <c r="AA540" s="237"/>
      <c r="AB540" s="238"/>
      <c r="AC540" s="236"/>
      <c r="AD540" s="238"/>
      <c r="AE540" s="236"/>
      <c r="AF540" s="239"/>
      <c r="AG540" s="236"/>
      <c r="AH540" s="237"/>
      <c r="AI540" s="240"/>
      <c r="AJ540" s="224">
        <f t="shared" si="63"/>
        <v>0</v>
      </c>
      <c r="AK540" s="225">
        <f t="shared" si="64"/>
        <v>0</v>
      </c>
      <c r="AL540" s="226">
        <f t="shared" si="65"/>
        <v>0</v>
      </c>
      <c r="AM540" s="227">
        <f t="shared" si="66"/>
        <v>0</v>
      </c>
      <c r="AN540" s="228">
        <f t="shared" si="67"/>
        <v>0</v>
      </c>
      <c r="AO540" s="206"/>
      <c r="AP540" s="207"/>
      <c r="AQ540" s="206"/>
    </row>
    <row r="541" spans="1:43" s="150" customFormat="1" ht="12.75" x14ac:dyDescent="0.2">
      <c r="A541" s="229"/>
      <c r="B541" s="213"/>
      <c r="C541" s="230"/>
      <c r="D541" s="214"/>
      <c r="E541" s="214"/>
      <c r="F541" s="219"/>
      <c r="G541" s="295"/>
      <c r="H541" s="243"/>
      <c r="I541" s="231"/>
      <c r="J541" s="241"/>
      <c r="K541" s="216" t="str">
        <f>IF(X541='2D_LOG'!BD531," ","Errors Not Updated")</f>
        <v xml:space="preserve"> </v>
      </c>
      <c r="L541" s="217"/>
      <c r="M541" s="219"/>
      <c r="N541" s="232"/>
      <c r="O541" s="234"/>
      <c r="P541" s="232"/>
      <c r="Q541" s="234"/>
      <c r="R541" s="235"/>
      <c r="S541" s="236"/>
      <c r="T541" s="219"/>
      <c r="U541" s="244"/>
      <c r="V541" s="168">
        <f t="shared" si="61"/>
        <v>0</v>
      </c>
      <c r="W541" s="169">
        <f t="shared" si="62"/>
        <v>0</v>
      </c>
      <c r="X541" s="221">
        <f>'2D_LOG'!BD531</f>
        <v>0</v>
      </c>
      <c r="Y541" s="237"/>
      <c r="Z541" s="237"/>
      <c r="AA541" s="237"/>
      <c r="AB541" s="238"/>
      <c r="AC541" s="236"/>
      <c r="AD541" s="238"/>
      <c r="AE541" s="236"/>
      <c r="AF541" s="239"/>
      <c r="AG541" s="236"/>
      <c r="AH541" s="237"/>
      <c r="AI541" s="240"/>
      <c r="AJ541" s="224">
        <f t="shared" si="63"/>
        <v>0</v>
      </c>
      <c r="AK541" s="225">
        <f t="shared" si="64"/>
        <v>0</v>
      </c>
      <c r="AL541" s="226">
        <f t="shared" si="65"/>
        <v>0</v>
      </c>
      <c r="AM541" s="227">
        <f t="shared" si="66"/>
        <v>0</v>
      </c>
      <c r="AN541" s="228">
        <f t="shared" si="67"/>
        <v>0</v>
      </c>
      <c r="AO541" s="206"/>
      <c r="AP541" s="207"/>
      <c r="AQ541" s="206"/>
    </row>
    <row r="542" spans="1:43" s="150" customFormat="1" ht="12.75" x14ac:dyDescent="0.2">
      <c r="A542" s="212"/>
      <c r="B542" s="213"/>
      <c r="C542" s="230"/>
      <c r="D542" s="214"/>
      <c r="E542" s="214"/>
      <c r="F542" s="219"/>
      <c r="G542" s="295"/>
      <c r="H542" s="243"/>
      <c r="I542" s="231"/>
      <c r="J542" s="241"/>
      <c r="K542" s="216" t="str">
        <f>IF(X542='2D_LOG'!BD532," ","Errors Not Updated")</f>
        <v xml:space="preserve"> </v>
      </c>
      <c r="L542" s="217"/>
      <c r="M542" s="219"/>
      <c r="N542" s="232"/>
      <c r="O542" s="234"/>
      <c r="P542" s="232"/>
      <c r="Q542" s="234"/>
      <c r="R542" s="235"/>
      <c r="S542" s="236"/>
      <c r="T542" s="219"/>
      <c r="U542" s="244"/>
      <c r="V542" s="168">
        <f t="shared" si="61"/>
        <v>0</v>
      </c>
      <c r="W542" s="169">
        <f t="shared" si="62"/>
        <v>0</v>
      </c>
      <c r="X542" s="221">
        <f>'2D_LOG'!BD532</f>
        <v>0</v>
      </c>
      <c r="Y542" s="237"/>
      <c r="Z542" s="237"/>
      <c r="AA542" s="237"/>
      <c r="AB542" s="238"/>
      <c r="AC542" s="236"/>
      <c r="AD542" s="238"/>
      <c r="AE542" s="236"/>
      <c r="AF542" s="239"/>
      <c r="AG542" s="236"/>
      <c r="AH542" s="237"/>
      <c r="AI542" s="240"/>
      <c r="AJ542" s="224">
        <f t="shared" si="63"/>
        <v>0</v>
      </c>
      <c r="AK542" s="225">
        <f t="shared" si="64"/>
        <v>0</v>
      </c>
      <c r="AL542" s="226">
        <f t="shared" si="65"/>
        <v>0</v>
      </c>
      <c r="AM542" s="227">
        <f t="shared" si="66"/>
        <v>0</v>
      </c>
      <c r="AN542" s="228">
        <f t="shared" si="67"/>
        <v>0</v>
      </c>
      <c r="AO542" s="206"/>
      <c r="AP542" s="207"/>
      <c r="AQ542" s="206"/>
    </row>
    <row r="543" spans="1:43" s="150" customFormat="1" ht="12.75" x14ac:dyDescent="0.2">
      <c r="A543" s="229"/>
      <c r="B543" s="213"/>
      <c r="C543" s="230"/>
      <c r="D543" s="214"/>
      <c r="E543" s="214"/>
      <c r="F543" s="219"/>
      <c r="G543" s="295"/>
      <c r="H543" s="243"/>
      <c r="I543" s="231"/>
      <c r="J543" s="241"/>
      <c r="K543" s="216" t="str">
        <f>IF(X543='2D_LOG'!BD533," ","Errors Not Updated")</f>
        <v xml:space="preserve"> </v>
      </c>
      <c r="L543" s="217"/>
      <c r="M543" s="219"/>
      <c r="N543" s="232"/>
      <c r="O543" s="234"/>
      <c r="P543" s="232"/>
      <c r="Q543" s="234"/>
      <c r="R543" s="235"/>
      <c r="S543" s="236"/>
      <c r="T543" s="219"/>
      <c r="U543" s="244"/>
      <c r="V543" s="168">
        <f t="shared" si="61"/>
        <v>0</v>
      </c>
      <c r="W543" s="169">
        <f t="shared" si="62"/>
        <v>0</v>
      </c>
      <c r="X543" s="221">
        <f>'2D_LOG'!BD533</f>
        <v>0</v>
      </c>
      <c r="Y543" s="237"/>
      <c r="Z543" s="237"/>
      <c r="AA543" s="237"/>
      <c r="AB543" s="238"/>
      <c r="AC543" s="236"/>
      <c r="AD543" s="238"/>
      <c r="AE543" s="236"/>
      <c r="AF543" s="239"/>
      <c r="AG543" s="236"/>
      <c r="AH543" s="237"/>
      <c r="AI543" s="240"/>
      <c r="AJ543" s="224">
        <f t="shared" si="63"/>
        <v>0</v>
      </c>
      <c r="AK543" s="225">
        <f t="shared" si="64"/>
        <v>0</v>
      </c>
      <c r="AL543" s="226">
        <f t="shared" si="65"/>
        <v>0</v>
      </c>
      <c r="AM543" s="227">
        <f t="shared" si="66"/>
        <v>0</v>
      </c>
      <c r="AN543" s="228">
        <f t="shared" si="67"/>
        <v>0</v>
      </c>
      <c r="AO543" s="206"/>
      <c r="AP543" s="207"/>
      <c r="AQ543" s="206"/>
    </row>
    <row r="544" spans="1:43" s="150" customFormat="1" ht="12.75" x14ac:dyDescent="0.2">
      <c r="A544" s="212"/>
      <c r="B544" s="213"/>
      <c r="C544" s="230"/>
      <c r="D544" s="214"/>
      <c r="E544" s="214"/>
      <c r="F544" s="219"/>
      <c r="G544" s="295"/>
      <c r="H544" s="243"/>
      <c r="I544" s="231"/>
      <c r="J544" s="241"/>
      <c r="K544" s="216" t="str">
        <f>IF(X544='2D_LOG'!BD534," ","Errors Not Updated")</f>
        <v xml:space="preserve"> </v>
      </c>
      <c r="L544" s="217"/>
      <c r="M544" s="219"/>
      <c r="N544" s="232"/>
      <c r="O544" s="234"/>
      <c r="P544" s="232"/>
      <c r="Q544" s="234"/>
      <c r="R544" s="235"/>
      <c r="S544" s="236"/>
      <c r="T544" s="219"/>
      <c r="U544" s="244"/>
      <c r="V544" s="168">
        <f t="shared" si="61"/>
        <v>0</v>
      </c>
      <c r="W544" s="169">
        <f t="shared" si="62"/>
        <v>0</v>
      </c>
      <c r="X544" s="221">
        <f>'2D_LOG'!BD534</f>
        <v>0</v>
      </c>
      <c r="Y544" s="237"/>
      <c r="Z544" s="237"/>
      <c r="AA544" s="237"/>
      <c r="AB544" s="238"/>
      <c r="AC544" s="236"/>
      <c r="AD544" s="238"/>
      <c r="AE544" s="236"/>
      <c r="AF544" s="239"/>
      <c r="AG544" s="236"/>
      <c r="AH544" s="237"/>
      <c r="AI544" s="240"/>
      <c r="AJ544" s="224">
        <f t="shared" si="63"/>
        <v>0</v>
      </c>
      <c r="AK544" s="225">
        <f t="shared" si="64"/>
        <v>0</v>
      </c>
      <c r="AL544" s="226">
        <f t="shared" si="65"/>
        <v>0</v>
      </c>
      <c r="AM544" s="227">
        <f t="shared" si="66"/>
        <v>0</v>
      </c>
      <c r="AN544" s="228">
        <f t="shared" si="67"/>
        <v>0</v>
      </c>
      <c r="AO544" s="206"/>
      <c r="AP544" s="207"/>
      <c r="AQ544" s="206"/>
    </row>
    <row r="545" spans="1:43" s="150" customFormat="1" ht="12.75" x14ac:dyDescent="0.2">
      <c r="A545" s="229"/>
      <c r="B545" s="213"/>
      <c r="C545" s="230"/>
      <c r="D545" s="214"/>
      <c r="E545" s="214"/>
      <c r="F545" s="219"/>
      <c r="G545" s="295"/>
      <c r="H545" s="243"/>
      <c r="I545" s="231"/>
      <c r="J545" s="241"/>
      <c r="K545" s="216" t="str">
        <f>IF(X545='2D_LOG'!BD535," ","Errors Not Updated")</f>
        <v xml:space="preserve"> </v>
      </c>
      <c r="L545" s="217"/>
      <c r="M545" s="219"/>
      <c r="N545" s="232"/>
      <c r="O545" s="234"/>
      <c r="P545" s="232"/>
      <c r="Q545" s="234"/>
      <c r="R545" s="235"/>
      <c r="S545" s="236"/>
      <c r="T545" s="219"/>
      <c r="U545" s="244"/>
      <c r="V545" s="168">
        <f t="shared" si="61"/>
        <v>0</v>
      </c>
      <c r="W545" s="169">
        <f t="shared" si="62"/>
        <v>0</v>
      </c>
      <c r="X545" s="221">
        <f>'2D_LOG'!BD535</f>
        <v>0</v>
      </c>
      <c r="Y545" s="237"/>
      <c r="Z545" s="237"/>
      <c r="AA545" s="237"/>
      <c r="AB545" s="238"/>
      <c r="AC545" s="236"/>
      <c r="AD545" s="238"/>
      <c r="AE545" s="236"/>
      <c r="AF545" s="239"/>
      <c r="AG545" s="236"/>
      <c r="AH545" s="237"/>
      <c r="AI545" s="240"/>
      <c r="AJ545" s="224">
        <f t="shared" si="63"/>
        <v>0</v>
      </c>
      <c r="AK545" s="225">
        <f t="shared" si="64"/>
        <v>0</v>
      </c>
      <c r="AL545" s="226">
        <f t="shared" si="65"/>
        <v>0</v>
      </c>
      <c r="AM545" s="227">
        <f t="shared" si="66"/>
        <v>0</v>
      </c>
      <c r="AN545" s="228">
        <f t="shared" si="67"/>
        <v>0</v>
      </c>
      <c r="AO545" s="206"/>
      <c r="AP545" s="207"/>
      <c r="AQ545" s="206"/>
    </row>
    <row r="546" spans="1:43" s="150" customFormat="1" ht="12.75" x14ac:dyDescent="0.2">
      <c r="A546" s="212"/>
      <c r="B546" s="213"/>
      <c r="C546" s="230"/>
      <c r="D546" s="214"/>
      <c r="E546" s="214"/>
      <c r="F546" s="219"/>
      <c r="G546" s="295"/>
      <c r="H546" s="243"/>
      <c r="I546" s="231"/>
      <c r="J546" s="241"/>
      <c r="K546" s="216" t="str">
        <f>IF(X546='2D_LOG'!BD536," ","Errors Not Updated")</f>
        <v xml:space="preserve"> </v>
      </c>
      <c r="L546" s="217"/>
      <c r="M546" s="219"/>
      <c r="N546" s="232"/>
      <c r="O546" s="234"/>
      <c r="P546" s="232"/>
      <c r="Q546" s="234"/>
      <c r="R546" s="235"/>
      <c r="S546" s="236"/>
      <c r="T546" s="219"/>
      <c r="U546" s="244"/>
      <c r="V546" s="168">
        <f t="shared" si="61"/>
        <v>0</v>
      </c>
      <c r="W546" s="169">
        <f t="shared" si="62"/>
        <v>0</v>
      </c>
      <c r="X546" s="221">
        <f>'2D_LOG'!BD536</f>
        <v>0</v>
      </c>
      <c r="Y546" s="237"/>
      <c r="Z546" s="237"/>
      <c r="AA546" s="237"/>
      <c r="AB546" s="238"/>
      <c r="AC546" s="236"/>
      <c r="AD546" s="238"/>
      <c r="AE546" s="236"/>
      <c r="AF546" s="239"/>
      <c r="AG546" s="236"/>
      <c r="AH546" s="237"/>
      <c r="AI546" s="240"/>
      <c r="AJ546" s="224">
        <f t="shared" si="63"/>
        <v>0</v>
      </c>
      <c r="AK546" s="225">
        <f t="shared" si="64"/>
        <v>0</v>
      </c>
      <c r="AL546" s="226">
        <f t="shared" si="65"/>
        <v>0</v>
      </c>
      <c r="AM546" s="227">
        <f t="shared" si="66"/>
        <v>0</v>
      </c>
      <c r="AN546" s="228">
        <f t="shared" si="67"/>
        <v>0</v>
      </c>
      <c r="AO546" s="206"/>
      <c r="AP546" s="207"/>
      <c r="AQ546" s="206"/>
    </row>
    <row r="547" spans="1:43" s="150" customFormat="1" ht="12.75" x14ac:dyDescent="0.2">
      <c r="A547" s="229"/>
      <c r="B547" s="213"/>
      <c r="C547" s="230"/>
      <c r="D547" s="214"/>
      <c r="E547" s="214"/>
      <c r="F547" s="219"/>
      <c r="G547" s="295"/>
      <c r="H547" s="243"/>
      <c r="I547" s="231"/>
      <c r="J547" s="241"/>
      <c r="K547" s="216" t="str">
        <f>IF(X547='2D_LOG'!BD537," ","Errors Not Updated")</f>
        <v xml:space="preserve"> </v>
      </c>
      <c r="L547" s="217"/>
      <c r="M547" s="219"/>
      <c r="N547" s="232"/>
      <c r="O547" s="234"/>
      <c r="P547" s="232"/>
      <c r="Q547" s="234"/>
      <c r="R547" s="235"/>
      <c r="S547" s="236"/>
      <c r="T547" s="219"/>
      <c r="U547" s="244"/>
      <c r="V547" s="168">
        <f t="shared" si="61"/>
        <v>0</v>
      </c>
      <c r="W547" s="169">
        <f t="shared" si="62"/>
        <v>0</v>
      </c>
      <c r="X547" s="221">
        <f>'2D_LOG'!BD537</f>
        <v>0</v>
      </c>
      <c r="Y547" s="237"/>
      <c r="Z547" s="237"/>
      <c r="AA547" s="237"/>
      <c r="AB547" s="238"/>
      <c r="AC547" s="236"/>
      <c r="AD547" s="238"/>
      <c r="AE547" s="236"/>
      <c r="AF547" s="239"/>
      <c r="AG547" s="236"/>
      <c r="AH547" s="237"/>
      <c r="AI547" s="240"/>
      <c r="AJ547" s="224">
        <f t="shared" si="63"/>
        <v>0</v>
      </c>
      <c r="AK547" s="225">
        <f t="shared" si="64"/>
        <v>0</v>
      </c>
      <c r="AL547" s="226">
        <f t="shared" si="65"/>
        <v>0</v>
      </c>
      <c r="AM547" s="227">
        <f t="shared" si="66"/>
        <v>0</v>
      </c>
      <c r="AN547" s="228">
        <f t="shared" si="67"/>
        <v>0</v>
      </c>
      <c r="AO547" s="206"/>
      <c r="AP547" s="207"/>
      <c r="AQ547" s="206"/>
    </row>
    <row r="548" spans="1:43" s="150" customFormat="1" ht="12.75" x14ac:dyDescent="0.2">
      <c r="A548" s="212"/>
      <c r="B548" s="213"/>
      <c r="C548" s="230"/>
      <c r="D548" s="214"/>
      <c r="E548" s="214"/>
      <c r="F548" s="219"/>
      <c r="G548" s="295"/>
      <c r="H548" s="243"/>
      <c r="I548" s="231"/>
      <c r="J548" s="241"/>
      <c r="K548" s="216" t="str">
        <f>IF(X548='2D_LOG'!BD538," ","Errors Not Updated")</f>
        <v xml:space="preserve"> </v>
      </c>
      <c r="L548" s="217"/>
      <c r="M548" s="219"/>
      <c r="N548" s="232"/>
      <c r="O548" s="234"/>
      <c r="P548" s="232"/>
      <c r="Q548" s="234"/>
      <c r="R548" s="235"/>
      <c r="S548" s="236"/>
      <c r="T548" s="219"/>
      <c r="U548" s="244"/>
      <c r="V548" s="168">
        <f t="shared" si="61"/>
        <v>0</v>
      </c>
      <c r="W548" s="169">
        <f t="shared" si="62"/>
        <v>0</v>
      </c>
      <c r="X548" s="221">
        <f>'2D_LOG'!BD538</f>
        <v>0</v>
      </c>
      <c r="Y548" s="237"/>
      <c r="Z548" s="237"/>
      <c r="AA548" s="237"/>
      <c r="AB548" s="238"/>
      <c r="AC548" s="236"/>
      <c r="AD548" s="238"/>
      <c r="AE548" s="236"/>
      <c r="AF548" s="239"/>
      <c r="AG548" s="236"/>
      <c r="AH548" s="237"/>
      <c r="AI548" s="240"/>
      <c r="AJ548" s="224">
        <f t="shared" si="63"/>
        <v>0</v>
      </c>
      <c r="AK548" s="225">
        <f t="shared" si="64"/>
        <v>0</v>
      </c>
      <c r="AL548" s="226">
        <f t="shared" si="65"/>
        <v>0</v>
      </c>
      <c r="AM548" s="227">
        <f t="shared" si="66"/>
        <v>0</v>
      </c>
      <c r="AN548" s="228">
        <f t="shared" si="67"/>
        <v>0</v>
      </c>
      <c r="AO548" s="206"/>
      <c r="AP548" s="207"/>
      <c r="AQ548" s="206"/>
    </row>
    <row r="549" spans="1:43" s="150" customFormat="1" ht="12.75" x14ac:dyDescent="0.2">
      <c r="A549" s="229"/>
      <c r="B549" s="213"/>
      <c r="C549" s="230"/>
      <c r="D549" s="214"/>
      <c r="E549" s="214"/>
      <c r="F549" s="219"/>
      <c r="G549" s="295"/>
      <c r="H549" s="243"/>
      <c r="I549" s="231"/>
      <c r="J549" s="241"/>
      <c r="K549" s="216" t="str">
        <f>IF(X549='2D_LOG'!BD539," ","Errors Not Updated")</f>
        <v xml:space="preserve"> </v>
      </c>
      <c r="L549" s="217"/>
      <c r="M549" s="219"/>
      <c r="N549" s="232"/>
      <c r="O549" s="234"/>
      <c r="P549" s="232"/>
      <c r="Q549" s="234"/>
      <c r="R549" s="235"/>
      <c r="S549" s="236"/>
      <c r="T549" s="219"/>
      <c r="U549" s="244"/>
      <c r="V549" s="168">
        <f t="shared" si="61"/>
        <v>0</v>
      </c>
      <c r="W549" s="169">
        <f t="shared" si="62"/>
        <v>0</v>
      </c>
      <c r="X549" s="221">
        <f>'2D_LOG'!BD539</f>
        <v>0</v>
      </c>
      <c r="Y549" s="237"/>
      <c r="Z549" s="237"/>
      <c r="AA549" s="237"/>
      <c r="AB549" s="238"/>
      <c r="AC549" s="236"/>
      <c r="AD549" s="238"/>
      <c r="AE549" s="236"/>
      <c r="AF549" s="239"/>
      <c r="AG549" s="236"/>
      <c r="AH549" s="237"/>
      <c r="AI549" s="240"/>
      <c r="AJ549" s="224">
        <f t="shared" si="63"/>
        <v>0</v>
      </c>
      <c r="AK549" s="225">
        <f t="shared" si="64"/>
        <v>0</v>
      </c>
      <c r="AL549" s="226">
        <f t="shared" si="65"/>
        <v>0</v>
      </c>
      <c r="AM549" s="227">
        <f t="shared" si="66"/>
        <v>0</v>
      </c>
      <c r="AN549" s="228">
        <f t="shared" si="67"/>
        <v>0</v>
      </c>
      <c r="AO549" s="206"/>
      <c r="AP549" s="207"/>
      <c r="AQ549" s="206"/>
    </row>
    <row r="550" spans="1:43" s="150" customFormat="1" ht="12.75" x14ac:dyDescent="0.2">
      <c r="A550" s="212"/>
      <c r="B550" s="213"/>
      <c r="C550" s="230"/>
      <c r="D550" s="214"/>
      <c r="E550" s="214"/>
      <c r="F550" s="219"/>
      <c r="G550" s="295"/>
      <c r="H550" s="243"/>
      <c r="I550" s="231"/>
      <c r="J550" s="241"/>
      <c r="K550" s="216" t="str">
        <f>IF(X550='2D_LOG'!BD540," ","Errors Not Updated")</f>
        <v xml:space="preserve"> </v>
      </c>
      <c r="L550" s="217"/>
      <c r="M550" s="219"/>
      <c r="N550" s="232"/>
      <c r="O550" s="234"/>
      <c r="P550" s="232"/>
      <c r="Q550" s="234"/>
      <c r="R550" s="235"/>
      <c r="S550" s="236"/>
      <c r="T550" s="219"/>
      <c r="U550" s="244"/>
      <c r="V550" s="168">
        <f t="shared" si="61"/>
        <v>0</v>
      </c>
      <c r="W550" s="169">
        <f t="shared" si="62"/>
        <v>0</v>
      </c>
      <c r="X550" s="221">
        <f>'2D_LOG'!BD540</f>
        <v>0</v>
      </c>
      <c r="Y550" s="237"/>
      <c r="Z550" s="237"/>
      <c r="AA550" s="237"/>
      <c r="AB550" s="238"/>
      <c r="AC550" s="236"/>
      <c r="AD550" s="238"/>
      <c r="AE550" s="236"/>
      <c r="AF550" s="239"/>
      <c r="AG550" s="236"/>
      <c r="AH550" s="237"/>
      <c r="AI550" s="240"/>
      <c r="AJ550" s="224">
        <f t="shared" si="63"/>
        <v>0</v>
      </c>
      <c r="AK550" s="225">
        <f t="shared" si="64"/>
        <v>0</v>
      </c>
      <c r="AL550" s="226">
        <f t="shared" si="65"/>
        <v>0</v>
      </c>
      <c r="AM550" s="227">
        <f t="shared" si="66"/>
        <v>0</v>
      </c>
      <c r="AN550" s="228">
        <f t="shared" si="67"/>
        <v>0</v>
      </c>
      <c r="AO550" s="206"/>
      <c r="AP550" s="207"/>
      <c r="AQ550" s="206"/>
    </row>
    <row r="551" spans="1:43" s="150" customFormat="1" ht="12.75" x14ac:dyDescent="0.2">
      <c r="A551" s="229"/>
      <c r="B551" s="213"/>
      <c r="C551" s="230"/>
      <c r="D551" s="214"/>
      <c r="E551" s="214"/>
      <c r="F551" s="219"/>
      <c r="G551" s="295"/>
      <c r="H551" s="243"/>
      <c r="I551" s="231"/>
      <c r="J551" s="241"/>
      <c r="K551" s="216" t="str">
        <f>IF(X551='2D_LOG'!BD541," ","Errors Not Updated")</f>
        <v xml:space="preserve"> </v>
      </c>
      <c r="L551" s="217"/>
      <c r="M551" s="219"/>
      <c r="N551" s="232"/>
      <c r="O551" s="234"/>
      <c r="P551" s="232"/>
      <c r="Q551" s="234"/>
      <c r="R551" s="235"/>
      <c r="S551" s="236"/>
      <c r="T551" s="219"/>
      <c r="U551" s="244"/>
      <c r="V551" s="168">
        <f t="shared" si="61"/>
        <v>0</v>
      </c>
      <c r="W551" s="169">
        <f t="shared" si="62"/>
        <v>0</v>
      </c>
      <c r="X551" s="221">
        <f>'2D_LOG'!BD541</f>
        <v>0</v>
      </c>
      <c r="Y551" s="237"/>
      <c r="Z551" s="237"/>
      <c r="AA551" s="237"/>
      <c r="AB551" s="238"/>
      <c r="AC551" s="236"/>
      <c r="AD551" s="238"/>
      <c r="AE551" s="236"/>
      <c r="AF551" s="239"/>
      <c r="AG551" s="236"/>
      <c r="AH551" s="237"/>
      <c r="AI551" s="240"/>
      <c r="AJ551" s="224">
        <f t="shared" si="63"/>
        <v>0</v>
      </c>
      <c r="AK551" s="225">
        <f t="shared" si="64"/>
        <v>0</v>
      </c>
      <c r="AL551" s="226">
        <f t="shared" si="65"/>
        <v>0</v>
      </c>
      <c r="AM551" s="227">
        <f t="shared" si="66"/>
        <v>0</v>
      </c>
      <c r="AN551" s="228">
        <f t="shared" si="67"/>
        <v>0</v>
      </c>
      <c r="AO551" s="206"/>
      <c r="AP551" s="207"/>
      <c r="AQ551" s="206"/>
    </row>
    <row r="552" spans="1:43" s="150" customFormat="1" ht="12.75" x14ac:dyDescent="0.2">
      <c r="A552" s="212"/>
      <c r="B552" s="213"/>
      <c r="C552" s="230"/>
      <c r="D552" s="214"/>
      <c r="E552" s="214"/>
      <c r="F552" s="219"/>
      <c r="G552" s="295"/>
      <c r="H552" s="243"/>
      <c r="I552" s="231"/>
      <c r="J552" s="241"/>
      <c r="K552" s="216" t="str">
        <f>IF(X552='2D_LOG'!BD542," ","Errors Not Updated")</f>
        <v xml:space="preserve"> </v>
      </c>
      <c r="L552" s="217"/>
      <c r="M552" s="219"/>
      <c r="N552" s="232"/>
      <c r="O552" s="234"/>
      <c r="P552" s="232"/>
      <c r="Q552" s="234"/>
      <c r="R552" s="235"/>
      <c r="S552" s="236"/>
      <c r="T552" s="219"/>
      <c r="U552" s="244"/>
      <c r="V552" s="168">
        <f t="shared" si="61"/>
        <v>0</v>
      </c>
      <c r="W552" s="169">
        <f t="shared" si="62"/>
        <v>0</v>
      </c>
      <c r="X552" s="221">
        <f>'2D_LOG'!BD542</f>
        <v>0</v>
      </c>
      <c r="Y552" s="237"/>
      <c r="Z552" s="237"/>
      <c r="AA552" s="237"/>
      <c r="AB552" s="238"/>
      <c r="AC552" s="236"/>
      <c r="AD552" s="238"/>
      <c r="AE552" s="236"/>
      <c r="AF552" s="239"/>
      <c r="AG552" s="236"/>
      <c r="AH552" s="237"/>
      <c r="AI552" s="240"/>
      <c r="AJ552" s="224">
        <f t="shared" si="63"/>
        <v>0</v>
      </c>
      <c r="AK552" s="225">
        <f t="shared" si="64"/>
        <v>0</v>
      </c>
      <c r="AL552" s="226">
        <f t="shared" si="65"/>
        <v>0</v>
      </c>
      <c r="AM552" s="227">
        <f t="shared" si="66"/>
        <v>0</v>
      </c>
      <c r="AN552" s="228">
        <f t="shared" si="67"/>
        <v>0</v>
      </c>
      <c r="AO552" s="206"/>
      <c r="AP552" s="207"/>
      <c r="AQ552" s="206"/>
    </row>
    <row r="553" spans="1:43" s="150" customFormat="1" ht="12.75" x14ac:dyDescent="0.2">
      <c r="A553" s="229"/>
      <c r="B553" s="213"/>
      <c r="C553" s="230"/>
      <c r="D553" s="214"/>
      <c r="E553" s="214"/>
      <c r="F553" s="219"/>
      <c r="G553" s="295"/>
      <c r="H553" s="243"/>
      <c r="I553" s="231"/>
      <c r="J553" s="241"/>
      <c r="K553" s="216" t="str">
        <f>IF(X553='2D_LOG'!BD543," ","Errors Not Updated")</f>
        <v xml:space="preserve"> </v>
      </c>
      <c r="L553" s="217"/>
      <c r="M553" s="219"/>
      <c r="N553" s="232"/>
      <c r="O553" s="234"/>
      <c r="P553" s="232"/>
      <c r="Q553" s="234"/>
      <c r="R553" s="235"/>
      <c r="S553" s="236"/>
      <c r="T553" s="219"/>
      <c r="U553" s="244"/>
      <c r="V553" s="168">
        <f t="shared" si="61"/>
        <v>0</v>
      </c>
      <c r="W553" s="169">
        <f t="shared" si="62"/>
        <v>0</v>
      </c>
      <c r="X553" s="221">
        <f>'2D_LOG'!BD543</f>
        <v>0</v>
      </c>
      <c r="Y553" s="237"/>
      <c r="Z553" s="237"/>
      <c r="AA553" s="237"/>
      <c r="AB553" s="238"/>
      <c r="AC553" s="236"/>
      <c r="AD553" s="238"/>
      <c r="AE553" s="236"/>
      <c r="AF553" s="239"/>
      <c r="AG553" s="236"/>
      <c r="AH553" s="237"/>
      <c r="AI553" s="240"/>
      <c r="AJ553" s="224">
        <f t="shared" si="63"/>
        <v>0</v>
      </c>
      <c r="AK553" s="225">
        <f t="shared" si="64"/>
        <v>0</v>
      </c>
      <c r="AL553" s="226">
        <f t="shared" si="65"/>
        <v>0</v>
      </c>
      <c r="AM553" s="227">
        <f t="shared" si="66"/>
        <v>0</v>
      </c>
      <c r="AN553" s="228">
        <f t="shared" si="67"/>
        <v>0</v>
      </c>
      <c r="AO553" s="206"/>
      <c r="AP553" s="207"/>
      <c r="AQ553" s="206"/>
    </row>
    <row r="554" spans="1:43" s="150" customFormat="1" ht="12.75" x14ac:dyDescent="0.2">
      <c r="A554" s="212"/>
      <c r="B554" s="213"/>
      <c r="C554" s="230"/>
      <c r="D554" s="214"/>
      <c r="E554" s="214"/>
      <c r="F554" s="219"/>
      <c r="G554" s="295"/>
      <c r="H554" s="243"/>
      <c r="I554" s="231"/>
      <c r="J554" s="241"/>
      <c r="K554" s="216" t="str">
        <f>IF(X554='2D_LOG'!BD544," ","Errors Not Updated")</f>
        <v xml:space="preserve"> </v>
      </c>
      <c r="L554" s="217"/>
      <c r="M554" s="219"/>
      <c r="N554" s="232"/>
      <c r="O554" s="234"/>
      <c r="P554" s="232"/>
      <c r="Q554" s="234"/>
      <c r="R554" s="235"/>
      <c r="S554" s="236"/>
      <c r="T554" s="219"/>
      <c r="U554" s="244"/>
      <c r="V554" s="168">
        <f t="shared" si="61"/>
        <v>0</v>
      </c>
      <c r="W554" s="169">
        <f t="shared" si="62"/>
        <v>0</v>
      </c>
      <c r="X554" s="221">
        <f>'2D_LOG'!BD544</f>
        <v>0</v>
      </c>
      <c r="Y554" s="237"/>
      <c r="Z554" s="237"/>
      <c r="AA554" s="237"/>
      <c r="AB554" s="238"/>
      <c r="AC554" s="236"/>
      <c r="AD554" s="238"/>
      <c r="AE554" s="236"/>
      <c r="AF554" s="239"/>
      <c r="AG554" s="236"/>
      <c r="AH554" s="237"/>
      <c r="AI554" s="240"/>
      <c r="AJ554" s="224">
        <f t="shared" si="63"/>
        <v>0</v>
      </c>
      <c r="AK554" s="225">
        <f t="shared" si="64"/>
        <v>0</v>
      </c>
      <c r="AL554" s="226">
        <f t="shared" si="65"/>
        <v>0</v>
      </c>
      <c r="AM554" s="227">
        <f t="shared" si="66"/>
        <v>0</v>
      </c>
      <c r="AN554" s="228">
        <f t="shared" si="67"/>
        <v>0</v>
      </c>
      <c r="AO554" s="206"/>
      <c r="AP554" s="207"/>
      <c r="AQ554" s="206"/>
    </row>
    <row r="555" spans="1:43" s="150" customFormat="1" ht="12.75" x14ac:dyDescent="0.2">
      <c r="A555" s="229"/>
      <c r="B555" s="213"/>
      <c r="C555" s="230"/>
      <c r="D555" s="214"/>
      <c r="E555" s="214"/>
      <c r="F555" s="219"/>
      <c r="G555" s="295"/>
      <c r="H555" s="243"/>
      <c r="I555" s="231"/>
      <c r="J555" s="241"/>
      <c r="K555" s="216" t="str">
        <f>IF(X555='2D_LOG'!BD545," ","Errors Not Updated")</f>
        <v xml:space="preserve"> </v>
      </c>
      <c r="L555" s="217"/>
      <c r="M555" s="219"/>
      <c r="N555" s="232"/>
      <c r="O555" s="234"/>
      <c r="P555" s="232"/>
      <c r="Q555" s="234"/>
      <c r="R555" s="235"/>
      <c r="S555" s="236"/>
      <c r="T555" s="219"/>
      <c r="U555" s="244"/>
      <c r="V555" s="168">
        <f t="shared" si="61"/>
        <v>0</v>
      </c>
      <c r="W555" s="169">
        <f t="shared" si="62"/>
        <v>0</v>
      </c>
      <c r="X555" s="221">
        <f>'2D_LOG'!BD545</f>
        <v>0</v>
      </c>
      <c r="Y555" s="237"/>
      <c r="Z555" s="237"/>
      <c r="AA555" s="237"/>
      <c r="AB555" s="238"/>
      <c r="AC555" s="236"/>
      <c r="AD555" s="238"/>
      <c r="AE555" s="236"/>
      <c r="AF555" s="239"/>
      <c r="AG555" s="236"/>
      <c r="AH555" s="237"/>
      <c r="AI555" s="240"/>
      <c r="AJ555" s="224">
        <f t="shared" si="63"/>
        <v>0</v>
      </c>
      <c r="AK555" s="225">
        <f t="shared" si="64"/>
        <v>0</v>
      </c>
      <c r="AL555" s="226">
        <f t="shared" si="65"/>
        <v>0</v>
      </c>
      <c r="AM555" s="227">
        <f t="shared" si="66"/>
        <v>0</v>
      </c>
      <c r="AN555" s="228">
        <f t="shared" si="67"/>
        <v>0</v>
      </c>
      <c r="AO555" s="206"/>
      <c r="AP555" s="207"/>
      <c r="AQ555" s="206"/>
    </row>
    <row r="556" spans="1:43" s="150" customFormat="1" ht="12.75" x14ac:dyDescent="0.2">
      <c r="A556" s="212"/>
      <c r="B556" s="213"/>
      <c r="C556" s="230"/>
      <c r="D556" s="214"/>
      <c r="E556" s="214"/>
      <c r="F556" s="219"/>
      <c r="G556" s="295"/>
      <c r="H556" s="243"/>
      <c r="I556" s="231"/>
      <c r="J556" s="241"/>
      <c r="K556" s="216" t="str">
        <f>IF(X556='2D_LOG'!BD546," ","Errors Not Updated")</f>
        <v xml:space="preserve"> </v>
      </c>
      <c r="L556" s="217"/>
      <c r="M556" s="219"/>
      <c r="N556" s="232"/>
      <c r="O556" s="234"/>
      <c r="P556" s="232"/>
      <c r="Q556" s="234"/>
      <c r="R556" s="235"/>
      <c r="S556" s="236"/>
      <c r="T556" s="219"/>
      <c r="U556" s="244"/>
      <c r="V556" s="168">
        <f t="shared" si="61"/>
        <v>0</v>
      </c>
      <c r="W556" s="169">
        <f t="shared" si="62"/>
        <v>0</v>
      </c>
      <c r="X556" s="221">
        <f>'2D_LOG'!BD546</f>
        <v>0</v>
      </c>
      <c r="Y556" s="237"/>
      <c r="Z556" s="237"/>
      <c r="AA556" s="237"/>
      <c r="AB556" s="238"/>
      <c r="AC556" s="236"/>
      <c r="AD556" s="238"/>
      <c r="AE556" s="236"/>
      <c r="AF556" s="239"/>
      <c r="AG556" s="236"/>
      <c r="AH556" s="237"/>
      <c r="AI556" s="240"/>
      <c r="AJ556" s="224">
        <f t="shared" si="63"/>
        <v>0</v>
      </c>
      <c r="AK556" s="225">
        <f t="shared" si="64"/>
        <v>0</v>
      </c>
      <c r="AL556" s="226">
        <f t="shared" si="65"/>
        <v>0</v>
      </c>
      <c r="AM556" s="227">
        <f t="shared" si="66"/>
        <v>0</v>
      </c>
      <c r="AN556" s="228">
        <f t="shared" si="67"/>
        <v>0</v>
      </c>
      <c r="AO556" s="206"/>
      <c r="AP556" s="207"/>
      <c r="AQ556" s="206"/>
    </row>
    <row r="557" spans="1:43" s="150" customFormat="1" ht="12.75" x14ac:dyDescent="0.2">
      <c r="A557" s="229"/>
      <c r="B557" s="213"/>
      <c r="C557" s="230"/>
      <c r="D557" s="214"/>
      <c r="E557" s="214"/>
      <c r="F557" s="219"/>
      <c r="G557" s="295"/>
      <c r="H557" s="243"/>
      <c r="I557" s="231"/>
      <c r="J557" s="241"/>
      <c r="K557" s="216" t="str">
        <f>IF(X557='2D_LOG'!BD547," ","Errors Not Updated")</f>
        <v xml:space="preserve"> </v>
      </c>
      <c r="L557" s="217"/>
      <c r="M557" s="219"/>
      <c r="N557" s="232"/>
      <c r="O557" s="234"/>
      <c r="P557" s="232"/>
      <c r="Q557" s="234"/>
      <c r="R557" s="235"/>
      <c r="S557" s="236"/>
      <c r="T557" s="219"/>
      <c r="U557" s="244"/>
      <c r="V557" s="168">
        <f t="shared" si="61"/>
        <v>0</v>
      </c>
      <c r="W557" s="169">
        <f t="shared" si="62"/>
        <v>0</v>
      </c>
      <c r="X557" s="221">
        <f>'2D_LOG'!BD547</f>
        <v>0</v>
      </c>
      <c r="Y557" s="237"/>
      <c r="Z557" s="237"/>
      <c r="AA557" s="237"/>
      <c r="AB557" s="238"/>
      <c r="AC557" s="236"/>
      <c r="AD557" s="238"/>
      <c r="AE557" s="236"/>
      <c r="AF557" s="239"/>
      <c r="AG557" s="236"/>
      <c r="AH557" s="237"/>
      <c r="AI557" s="240"/>
      <c r="AJ557" s="224">
        <f t="shared" si="63"/>
        <v>0</v>
      </c>
      <c r="AK557" s="225">
        <f t="shared" si="64"/>
        <v>0</v>
      </c>
      <c r="AL557" s="226">
        <f t="shared" si="65"/>
        <v>0</v>
      </c>
      <c r="AM557" s="227">
        <f t="shared" si="66"/>
        <v>0</v>
      </c>
      <c r="AN557" s="228">
        <f t="shared" si="67"/>
        <v>0</v>
      </c>
      <c r="AO557" s="206"/>
      <c r="AP557" s="207"/>
      <c r="AQ557" s="206"/>
    </row>
    <row r="558" spans="1:43" s="150" customFormat="1" ht="12.75" x14ac:dyDescent="0.2">
      <c r="A558" s="212"/>
      <c r="B558" s="213"/>
      <c r="C558" s="230"/>
      <c r="D558" s="214"/>
      <c r="E558" s="214"/>
      <c r="F558" s="219"/>
      <c r="G558" s="295"/>
      <c r="H558" s="243"/>
      <c r="I558" s="231"/>
      <c r="J558" s="241"/>
      <c r="K558" s="216" t="str">
        <f>IF(X558='2D_LOG'!BD548," ","Errors Not Updated")</f>
        <v xml:space="preserve"> </v>
      </c>
      <c r="L558" s="217"/>
      <c r="M558" s="219"/>
      <c r="N558" s="232"/>
      <c r="O558" s="234"/>
      <c r="P558" s="232"/>
      <c r="Q558" s="234"/>
      <c r="R558" s="235"/>
      <c r="S558" s="236"/>
      <c r="T558" s="219"/>
      <c r="U558" s="244"/>
      <c r="V558" s="168">
        <f t="shared" si="61"/>
        <v>0</v>
      </c>
      <c r="W558" s="169">
        <f t="shared" si="62"/>
        <v>0</v>
      </c>
      <c r="X558" s="221">
        <f>'2D_LOG'!BD548</f>
        <v>0</v>
      </c>
      <c r="Y558" s="237"/>
      <c r="Z558" s="237"/>
      <c r="AA558" s="237"/>
      <c r="AB558" s="238"/>
      <c r="AC558" s="236"/>
      <c r="AD558" s="238"/>
      <c r="AE558" s="236"/>
      <c r="AF558" s="239"/>
      <c r="AG558" s="236"/>
      <c r="AH558" s="237"/>
      <c r="AI558" s="240"/>
      <c r="AJ558" s="224">
        <f t="shared" si="63"/>
        <v>0</v>
      </c>
      <c r="AK558" s="225">
        <f t="shared" si="64"/>
        <v>0</v>
      </c>
      <c r="AL558" s="226">
        <f t="shared" si="65"/>
        <v>0</v>
      </c>
      <c r="AM558" s="227">
        <f t="shared" si="66"/>
        <v>0</v>
      </c>
      <c r="AN558" s="228">
        <f t="shared" si="67"/>
        <v>0</v>
      </c>
      <c r="AO558" s="206"/>
      <c r="AP558" s="207"/>
      <c r="AQ558" s="206"/>
    </row>
    <row r="559" spans="1:43" s="150" customFormat="1" ht="12.75" x14ac:dyDescent="0.2">
      <c r="A559" s="229"/>
      <c r="B559" s="213"/>
      <c r="C559" s="230"/>
      <c r="D559" s="214"/>
      <c r="E559" s="214"/>
      <c r="F559" s="219"/>
      <c r="G559" s="295"/>
      <c r="H559" s="243"/>
      <c r="I559" s="231"/>
      <c r="J559" s="241"/>
      <c r="K559" s="216" t="str">
        <f>IF(X559='2D_LOG'!BD549," ","Errors Not Updated")</f>
        <v xml:space="preserve"> </v>
      </c>
      <c r="L559" s="217"/>
      <c r="M559" s="219"/>
      <c r="N559" s="232"/>
      <c r="O559" s="234"/>
      <c r="P559" s="232"/>
      <c r="Q559" s="234"/>
      <c r="R559" s="235"/>
      <c r="S559" s="236"/>
      <c r="T559" s="219"/>
      <c r="U559" s="244"/>
      <c r="V559" s="168">
        <f t="shared" si="61"/>
        <v>0</v>
      </c>
      <c r="W559" s="169">
        <f t="shared" si="62"/>
        <v>0</v>
      </c>
      <c r="X559" s="221">
        <f>'2D_LOG'!BD549</f>
        <v>0</v>
      </c>
      <c r="Y559" s="237"/>
      <c r="Z559" s="237"/>
      <c r="AA559" s="237"/>
      <c r="AB559" s="238"/>
      <c r="AC559" s="236"/>
      <c r="AD559" s="238"/>
      <c r="AE559" s="236"/>
      <c r="AF559" s="239"/>
      <c r="AG559" s="236"/>
      <c r="AH559" s="237"/>
      <c r="AI559" s="240"/>
      <c r="AJ559" s="224">
        <f t="shared" si="63"/>
        <v>0</v>
      </c>
      <c r="AK559" s="225">
        <f t="shared" si="64"/>
        <v>0</v>
      </c>
      <c r="AL559" s="226">
        <f t="shared" si="65"/>
        <v>0</v>
      </c>
      <c r="AM559" s="227">
        <f t="shared" si="66"/>
        <v>0</v>
      </c>
      <c r="AN559" s="228">
        <f t="shared" si="67"/>
        <v>0</v>
      </c>
      <c r="AO559" s="206"/>
      <c r="AP559" s="207"/>
      <c r="AQ559" s="206"/>
    </row>
    <row r="560" spans="1:43" s="150" customFormat="1" ht="12.75" x14ac:dyDescent="0.2">
      <c r="A560" s="212"/>
      <c r="B560" s="213"/>
      <c r="C560" s="230"/>
      <c r="D560" s="214"/>
      <c r="E560" s="214"/>
      <c r="F560" s="219"/>
      <c r="G560" s="295"/>
      <c r="H560" s="243"/>
      <c r="I560" s="231"/>
      <c r="J560" s="241"/>
      <c r="K560" s="216" t="str">
        <f>IF(X560='2D_LOG'!BD550," ","Errors Not Updated")</f>
        <v xml:space="preserve"> </v>
      </c>
      <c r="L560" s="217"/>
      <c r="M560" s="219"/>
      <c r="N560" s="232"/>
      <c r="O560" s="234"/>
      <c r="P560" s="232"/>
      <c r="Q560" s="234"/>
      <c r="R560" s="235"/>
      <c r="S560" s="236"/>
      <c r="T560" s="219"/>
      <c r="U560" s="244"/>
      <c r="V560" s="168">
        <f t="shared" si="61"/>
        <v>0</v>
      </c>
      <c r="W560" s="169">
        <f t="shared" si="62"/>
        <v>0</v>
      </c>
      <c r="X560" s="221">
        <f>'2D_LOG'!BD550</f>
        <v>0</v>
      </c>
      <c r="Y560" s="237"/>
      <c r="Z560" s="237"/>
      <c r="AA560" s="237"/>
      <c r="AB560" s="238"/>
      <c r="AC560" s="236"/>
      <c r="AD560" s="238"/>
      <c r="AE560" s="236"/>
      <c r="AF560" s="239"/>
      <c r="AG560" s="236"/>
      <c r="AH560" s="237"/>
      <c r="AI560" s="240"/>
      <c r="AJ560" s="224">
        <f t="shared" si="63"/>
        <v>0</v>
      </c>
      <c r="AK560" s="225">
        <f t="shared" si="64"/>
        <v>0</v>
      </c>
      <c r="AL560" s="226">
        <f t="shared" si="65"/>
        <v>0</v>
      </c>
      <c r="AM560" s="227">
        <f t="shared" si="66"/>
        <v>0</v>
      </c>
      <c r="AN560" s="228">
        <f t="shared" si="67"/>
        <v>0</v>
      </c>
      <c r="AO560" s="206"/>
      <c r="AP560" s="207"/>
      <c r="AQ560" s="206"/>
    </row>
    <row r="561" spans="1:43" s="150" customFormat="1" ht="12.75" x14ac:dyDescent="0.2">
      <c r="A561" s="229"/>
      <c r="B561" s="213"/>
      <c r="C561" s="230"/>
      <c r="D561" s="214"/>
      <c r="E561" s="214"/>
      <c r="F561" s="219"/>
      <c r="G561" s="295"/>
      <c r="H561" s="243"/>
      <c r="I561" s="231"/>
      <c r="J561" s="241"/>
      <c r="K561" s="216" t="str">
        <f>IF(X561='2D_LOG'!BD551," ","Errors Not Updated")</f>
        <v xml:space="preserve"> </v>
      </c>
      <c r="L561" s="217"/>
      <c r="M561" s="219"/>
      <c r="N561" s="232"/>
      <c r="O561" s="234"/>
      <c r="P561" s="232"/>
      <c r="Q561" s="234"/>
      <c r="R561" s="235"/>
      <c r="S561" s="236"/>
      <c r="T561" s="219"/>
      <c r="U561" s="244"/>
      <c r="V561" s="168">
        <f t="shared" si="61"/>
        <v>0</v>
      </c>
      <c r="W561" s="169">
        <f t="shared" si="62"/>
        <v>0</v>
      </c>
      <c r="X561" s="221">
        <f>'2D_LOG'!BD551</f>
        <v>0</v>
      </c>
      <c r="Y561" s="237"/>
      <c r="Z561" s="237"/>
      <c r="AA561" s="237"/>
      <c r="AB561" s="238"/>
      <c r="AC561" s="236"/>
      <c r="AD561" s="238"/>
      <c r="AE561" s="236"/>
      <c r="AF561" s="239"/>
      <c r="AG561" s="236"/>
      <c r="AH561" s="237"/>
      <c r="AI561" s="240"/>
      <c r="AJ561" s="224">
        <f t="shared" si="63"/>
        <v>0</v>
      </c>
      <c r="AK561" s="225">
        <f t="shared" si="64"/>
        <v>0</v>
      </c>
      <c r="AL561" s="226">
        <f t="shared" si="65"/>
        <v>0</v>
      </c>
      <c r="AM561" s="227">
        <f t="shared" si="66"/>
        <v>0</v>
      </c>
      <c r="AN561" s="228">
        <f t="shared" si="67"/>
        <v>0</v>
      </c>
      <c r="AO561" s="206"/>
      <c r="AP561" s="207"/>
      <c r="AQ561" s="206"/>
    </row>
    <row r="562" spans="1:43" s="150" customFormat="1" ht="12.75" x14ac:dyDescent="0.2">
      <c r="A562" s="212"/>
      <c r="B562" s="213"/>
      <c r="C562" s="230"/>
      <c r="D562" s="214"/>
      <c r="E562" s="214"/>
      <c r="F562" s="219"/>
      <c r="G562" s="295"/>
      <c r="H562" s="243"/>
      <c r="I562" s="231"/>
      <c r="J562" s="241"/>
      <c r="K562" s="216" t="str">
        <f>IF(X562='2D_LOG'!BD552," ","Errors Not Updated")</f>
        <v xml:space="preserve"> </v>
      </c>
      <c r="L562" s="217"/>
      <c r="M562" s="219"/>
      <c r="N562" s="232"/>
      <c r="O562" s="234"/>
      <c r="P562" s="232"/>
      <c r="Q562" s="234"/>
      <c r="R562" s="235"/>
      <c r="S562" s="236"/>
      <c r="T562" s="219"/>
      <c r="U562" s="244"/>
      <c r="V562" s="168">
        <f t="shared" si="61"/>
        <v>0</v>
      </c>
      <c r="W562" s="169">
        <f t="shared" si="62"/>
        <v>0</v>
      </c>
      <c r="X562" s="221">
        <f>'2D_LOG'!BD552</f>
        <v>0</v>
      </c>
      <c r="Y562" s="237"/>
      <c r="Z562" s="237"/>
      <c r="AA562" s="237"/>
      <c r="AB562" s="238"/>
      <c r="AC562" s="236"/>
      <c r="AD562" s="238"/>
      <c r="AE562" s="236"/>
      <c r="AF562" s="239"/>
      <c r="AG562" s="236"/>
      <c r="AH562" s="237"/>
      <c r="AI562" s="240"/>
      <c r="AJ562" s="224">
        <f t="shared" si="63"/>
        <v>0</v>
      </c>
      <c r="AK562" s="225">
        <f t="shared" si="64"/>
        <v>0</v>
      </c>
      <c r="AL562" s="226">
        <f t="shared" si="65"/>
        <v>0</v>
      </c>
      <c r="AM562" s="227">
        <f t="shared" si="66"/>
        <v>0</v>
      </c>
      <c r="AN562" s="228">
        <f t="shared" si="67"/>
        <v>0</v>
      </c>
      <c r="AO562" s="206"/>
      <c r="AP562" s="207"/>
      <c r="AQ562" s="206"/>
    </row>
    <row r="563" spans="1:43" s="150" customFormat="1" ht="12.75" x14ac:dyDescent="0.2">
      <c r="A563" s="229"/>
      <c r="B563" s="213"/>
      <c r="C563" s="230"/>
      <c r="D563" s="214"/>
      <c r="E563" s="214"/>
      <c r="F563" s="219"/>
      <c r="G563" s="295"/>
      <c r="H563" s="243"/>
      <c r="I563" s="231"/>
      <c r="J563" s="241"/>
      <c r="K563" s="216" t="str">
        <f>IF(X563='2D_LOG'!BD553," ","Errors Not Updated")</f>
        <v xml:space="preserve"> </v>
      </c>
      <c r="L563" s="217"/>
      <c r="M563" s="219"/>
      <c r="N563" s="232"/>
      <c r="O563" s="234"/>
      <c r="P563" s="232"/>
      <c r="Q563" s="234"/>
      <c r="R563" s="235"/>
      <c r="S563" s="236"/>
      <c r="T563" s="219"/>
      <c r="U563" s="244"/>
      <c r="V563" s="168">
        <f t="shared" si="61"/>
        <v>0</v>
      </c>
      <c r="W563" s="169">
        <f t="shared" si="62"/>
        <v>0</v>
      </c>
      <c r="X563" s="221">
        <f>'2D_LOG'!BD553</f>
        <v>0</v>
      </c>
      <c r="Y563" s="237"/>
      <c r="Z563" s="237"/>
      <c r="AA563" s="237"/>
      <c r="AB563" s="238"/>
      <c r="AC563" s="236"/>
      <c r="AD563" s="238"/>
      <c r="AE563" s="236"/>
      <c r="AF563" s="239"/>
      <c r="AG563" s="236"/>
      <c r="AH563" s="237"/>
      <c r="AI563" s="240"/>
      <c r="AJ563" s="224">
        <f t="shared" si="63"/>
        <v>0</v>
      </c>
      <c r="AK563" s="225">
        <f t="shared" si="64"/>
        <v>0</v>
      </c>
      <c r="AL563" s="226">
        <f t="shared" si="65"/>
        <v>0</v>
      </c>
      <c r="AM563" s="227">
        <f t="shared" si="66"/>
        <v>0</v>
      </c>
      <c r="AN563" s="228">
        <f t="shared" si="67"/>
        <v>0</v>
      </c>
      <c r="AO563" s="206"/>
      <c r="AP563" s="207"/>
      <c r="AQ563" s="206"/>
    </row>
    <row r="564" spans="1:43" s="150" customFormat="1" ht="12.75" x14ac:dyDescent="0.2">
      <c r="A564" s="212"/>
      <c r="B564" s="213"/>
      <c r="C564" s="230"/>
      <c r="D564" s="214"/>
      <c r="E564" s="214"/>
      <c r="F564" s="219"/>
      <c r="G564" s="295"/>
      <c r="H564" s="243"/>
      <c r="I564" s="231"/>
      <c r="J564" s="241"/>
      <c r="K564" s="216" t="str">
        <f>IF(X564='2D_LOG'!BD554," ","Errors Not Updated")</f>
        <v xml:space="preserve"> </v>
      </c>
      <c r="L564" s="217"/>
      <c r="M564" s="219"/>
      <c r="N564" s="232"/>
      <c r="O564" s="234"/>
      <c r="P564" s="232"/>
      <c r="Q564" s="234"/>
      <c r="R564" s="235"/>
      <c r="S564" s="236"/>
      <c r="T564" s="219"/>
      <c r="U564" s="244"/>
      <c r="V564" s="168">
        <f t="shared" si="61"/>
        <v>0</v>
      </c>
      <c r="W564" s="169">
        <f t="shared" si="62"/>
        <v>0</v>
      </c>
      <c r="X564" s="221">
        <f>'2D_LOG'!BD554</f>
        <v>0</v>
      </c>
      <c r="Y564" s="237"/>
      <c r="Z564" s="237"/>
      <c r="AA564" s="237"/>
      <c r="AB564" s="238"/>
      <c r="AC564" s="236"/>
      <c r="AD564" s="238"/>
      <c r="AE564" s="236"/>
      <c r="AF564" s="239"/>
      <c r="AG564" s="236"/>
      <c r="AH564" s="237"/>
      <c r="AI564" s="240"/>
      <c r="AJ564" s="224">
        <f t="shared" si="63"/>
        <v>0</v>
      </c>
      <c r="AK564" s="225">
        <f t="shared" si="64"/>
        <v>0</v>
      </c>
      <c r="AL564" s="226">
        <f t="shared" si="65"/>
        <v>0</v>
      </c>
      <c r="AM564" s="227">
        <f t="shared" si="66"/>
        <v>0</v>
      </c>
      <c r="AN564" s="228">
        <f t="shared" si="67"/>
        <v>0</v>
      </c>
      <c r="AO564" s="206"/>
      <c r="AP564" s="207"/>
      <c r="AQ564" s="206"/>
    </row>
    <row r="565" spans="1:43" s="150" customFormat="1" ht="12.75" x14ac:dyDescent="0.2">
      <c r="A565" s="229"/>
      <c r="B565" s="213"/>
      <c r="C565" s="230"/>
      <c r="D565" s="214"/>
      <c r="E565" s="214"/>
      <c r="F565" s="219"/>
      <c r="G565" s="295"/>
      <c r="H565" s="243"/>
      <c r="I565" s="231"/>
      <c r="J565" s="241"/>
      <c r="K565" s="216" t="str">
        <f>IF(X565='2D_LOG'!BD555," ","Errors Not Updated")</f>
        <v xml:space="preserve"> </v>
      </c>
      <c r="L565" s="217"/>
      <c r="M565" s="219"/>
      <c r="N565" s="232"/>
      <c r="O565" s="234"/>
      <c r="P565" s="232"/>
      <c r="Q565" s="234"/>
      <c r="R565" s="235"/>
      <c r="S565" s="236"/>
      <c r="T565" s="219"/>
      <c r="U565" s="244"/>
      <c r="V565" s="168">
        <f t="shared" si="61"/>
        <v>0</v>
      </c>
      <c r="W565" s="169">
        <f t="shared" si="62"/>
        <v>0</v>
      </c>
      <c r="X565" s="221">
        <f>'2D_LOG'!BD555</f>
        <v>0</v>
      </c>
      <c r="Y565" s="237"/>
      <c r="Z565" s="237"/>
      <c r="AA565" s="237"/>
      <c r="AB565" s="238"/>
      <c r="AC565" s="236"/>
      <c r="AD565" s="238"/>
      <c r="AE565" s="236"/>
      <c r="AF565" s="239"/>
      <c r="AG565" s="236"/>
      <c r="AH565" s="237"/>
      <c r="AI565" s="240"/>
      <c r="AJ565" s="224">
        <f t="shared" si="63"/>
        <v>0</v>
      </c>
      <c r="AK565" s="225">
        <f t="shared" si="64"/>
        <v>0</v>
      </c>
      <c r="AL565" s="226">
        <f t="shared" si="65"/>
        <v>0</v>
      </c>
      <c r="AM565" s="227">
        <f t="shared" si="66"/>
        <v>0</v>
      </c>
      <c r="AN565" s="228">
        <f t="shared" si="67"/>
        <v>0</v>
      </c>
      <c r="AO565" s="206"/>
      <c r="AP565" s="207"/>
      <c r="AQ565" s="206"/>
    </row>
    <row r="566" spans="1:43" s="150" customFormat="1" ht="12.75" x14ac:dyDescent="0.2">
      <c r="A566" s="212"/>
      <c r="B566" s="213"/>
      <c r="C566" s="230"/>
      <c r="D566" s="214"/>
      <c r="E566" s="214"/>
      <c r="F566" s="219"/>
      <c r="G566" s="295"/>
      <c r="H566" s="243"/>
      <c r="I566" s="231"/>
      <c r="J566" s="241"/>
      <c r="K566" s="216" t="str">
        <f>IF(X566='2D_LOG'!BD556," ","Errors Not Updated")</f>
        <v xml:space="preserve"> </v>
      </c>
      <c r="L566" s="217"/>
      <c r="M566" s="219"/>
      <c r="N566" s="232"/>
      <c r="O566" s="234"/>
      <c r="P566" s="232"/>
      <c r="Q566" s="234"/>
      <c r="R566" s="235"/>
      <c r="S566" s="236"/>
      <c r="T566" s="219"/>
      <c r="U566" s="244"/>
      <c r="V566" s="168">
        <f t="shared" si="61"/>
        <v>0</v>
      </c>
      <c r="W566" s="169">
        <f t="shared" si="62"/>
        <v>0</v>
      </c>
      <c r="X566" s="221">
        <f>'2D_LOG'!BD556</f>
        <v>0</v>
      </c>
      <c r="Y566" s="237"/>
      <c r="Z566" s="237"/>
      <c r="AA566" s="237"/>
      <c r="AB566" s="238"/>
      <c r="AC566" s="236"/>
      <c r="AD566" s="238"/>
      <c r="AE566" s="236"/>
      <c r="AF566" s="239"/>
      <c r="AG566" s="236"/>
      <c r="AH566" s="237"/>
      <c r="AI566" s="240"/>
      <c r="AJ566" s="224">
        <f t="shared" si="63"/>
        <v>0</v>
      </c>
      <c r="AK566" s="225">
        <f t="shared" si="64"/>
        <v>0</v>
      </c>
      <c r="AL566" s="226">
        <f t="shared" si="65"/>
        <v>0</v>
      </c>
      <c r="AM566" s="227">
        <f t="shared" si="66"/>
        <v>0</v>
      </c>
      <c r="AN566" s="228">
        <f t="shared" si="67"/>
        <v>0</v>
      </c>
      <c r="AO566" s="206"/>
      <c r="AP566" s="207"/>
      <c r="AQ566" s="206"/>
    </row>
    <row r="567" spans="1:43" s="150" customFormat="1" ht="12.75" x14ac:dyDescent="0.2">
      <c r="A567" s="229"/>
      <c r="B567" s="213"/>
      <c r="C567" s="230"/>
      <c r="D567" s="214"/>
      <c r="E567" s="214"/>
      <c r="F567" s="219"/>
      <c r="G567" s="295"/>
      <c r="H567" s="243"/>
      <c r="I567" s="231"/>
      <c r="J567" s="241"/>
      <c r="K567" s="216" t="str">
        <f>IF(X567='2D_LOG'!BD557," ","Errors Not Updated")</f>
        <v xml:space="preserve"> </v>
      </c>
      <c r="L567" s="217"/>
      <c r="M567" s="219"/>
      <c r="N567" s="232"/>
      <c r="O567" s="234"/>
      <c r="P567" s="232"/>
      <c r="Q567" s="234"/>
      <c r="R567" s="235"/>
      <c r="S567" s="236"/>
      <c r="T567" s="219"/>
      <c r="U567" s="244"/>
      <c r="V567" s="168">
        <f t="shared" si="61"/>
        <v>0</v>
      </c>
      <c r="W567" s="169">
        <f t="shared" si="62"/>
        <v>0</v>
      </c>
      <c r="X567" s="221">
        <f>'2D_LOG'!BD557</f>
        <v>0</v>
      </c>
      <c r="Y567" s="237"/>
      <c r="Z567" s="237"/>
      <c r="AA567" s="237"/>
      <c r="AB567" s="238"/>
      <c r="AC567" s="236"/>
      <c r="AD567" s="238"/>
      <c r="AE567" s="236"/>
      <c r="AF567" s="239"/>
      <c r="AG567" s="236"/>
      <c r="AH567" s="237"/>
      <c r="AI567" s="240"/>
      <c r="AJ567" s="224">
        <f t="shared" si="63"/>
        <v>0</v>
      </c>
      <c r="AK567" s="225">
        <f t="shared" si="64"/>
        <v>0</v>
      </c>
      <c r="AL567" s="226">
        <f t="shared" si="65"/>
        <v>0</v>
      </c>
      <c r="AM567" s="227">
        <f t="shared" si="66"/>
        <v>0</v>
      </c>
      <c r="AN567" s="228">
        <f t="shared" si="67"/>
        <v>0</v>
      </c>
      <c r="AO567" s="206"/>
      <c r="AP567" s="207"/>
      <c r="AQ567" s="206"/>
    </row>
    <row r="568" spans="1:43" s="150" customFormat="1" ht="12.75" x14ac:dyDescent="0.2">
      <c r="A568" s="212"/>
      <c r="B568" s="213"/>
      <c r="C568" s="230"/>
      <c r="D568" s="214"/>
      <c r="E568" s="214"/>
      <c r="F568" s="219"/>
      <c r="G568" s="295"/>
      <c r="H568" s="243"/>
      <c r="I568" s="231"/>
      <c r="J568" s="241"/>
      <c r="K568" s="216" t="str">
        <f>IF(X568='2D_LOG'!BD558," ","Errors Not Updated")</f>
        <v xml:space="preserve"> </v>
      </c>
      <c r="L568" s="217"/>
      <c r="M568" s="219"/>
      <c r="N568" s="232"/>
      <c r="O568" s="234"/>
      <c r="P568" s="232"/>
      <c r="Q568" s="234"/>
      <c r="R568" s="235"/>
      <c r="S568" s="236"/>
      <c r="T568" s="219"/>
      <c r="U568" s="244"/>
      <c r="V568" s="168">
        <f t="shared" si="61"/>
        <v>0</v>
      </c>
      <c r="W568" s="169">
        <f t="shared" si="62"/>
        <v>0</v>
      </c>
      <c r="X568" s="221">
        <f>'2D_LOG'!BD558</f>
        <v>0</v>
      </c>
      <c r="Y568" s="237"/>
      <c r="Z568" s="237"/>
      <c r="AA568" s="237"/>
      <c r="AB568" s="238"/>
      <c r="AC568" s="236"/>
      <c r="AD568" s="238"/>
      <c r="AE568" s="236"/>
      <c r="AF568" s="239"/>
      <c r="AG568" s="236"/>
      <c r="AH568" s="237"/>
      <c r="AI568" s="240"/>
      <c r="AJ568" s="224">
        <f t="shared" si="63"/>
        <v>0</v>
      </c>
      <c r="AK568" s="225">
        <f t="shared" si="64"/>
        <v>0</v>
      </c>
      <c r="AL568" s="226">
        <f t="shared" si="65"/>
        <v>0</v>
      </c>
      <c r="AM568" s="227">
        <f t="shared" si="66"/>
        <v>0</v>
      </c>
      <c r="AN568" s="228">
        <f t="shared" si="67"/>
        <v>0</v>
      </c>
      <c r="AO568" s="206"/>
      <c r="AP568" s="207"/>
      <c r="AQ568" s="206"/>
    </row>
    <row r="569" spans="1:43" s="150" customFormat="1" ht="12.75" x14ac:dyDescent="0.2">
      <c r="A569" s="229"/>
      <c r="B569" s="213"/>
      <c r="C569" s="230"/>
      <c r="D569" s="214"/>
      <c r="E569" s="214"/>
      <c r="F569" s="219"/>
      <c r="G569" s="295"/>
      <c r="H569" s="243"/>
      <c r="I569" s="231"/>
      <c r="J569" s="241"/>
      <c r="K569" s="216" t="str">
        <f>IF(X569='2D_LOG'!BD559," ","Errors Not Updated")</f>
        <v xml:space="preserve"> </v>
      </c>
      <c r="L569" s="217"/>
      <c r="M569" s="219"/>
      <c r="N569" s="232"/>
      <c r="O569" s="234"/>
      <c r="P569" s="232"/>
      <c r="Q569" s="234"/>
      <c r="R569" s="235"/>
      <c r="S569" s="236"/>
      <c r="T569" s="219"/>
      <c r="U569" s="244"/>
      <c r="V569" s="168">
        <f t="shared" si="61"/>
        <v>0</v>
      </c>
      <c r="W569" s="169">
        <f t="shared" si="62"/>
        <v>0</v>
      </c>
      <c r="X569" s="221">
        <f>'2D_LOG'!BD559</f>
        <v>0</v>
      </c>
      <c r="Y569" s="237"/>
      <c r="Z569" s="237"/>
      <c r="AA569" s="237"/>
      <c r="AB569" s="238"/>
      <c r="AC569" s="236"/>
      <c r="AD569" s="238"/>
      <c r="AE569" s="236"/>
      <c r="AF569" s="239"/>
      <c r="AG569" s="236"/>
      <c r="AH569" s="237"/>
      <c r="AI569" s="240"/>
      <c r="AJ569" s="224">
        <f t="shared" si="63"/>
        <v>0</v>
      </c>
      <c r="AK569" s="225">
        <f t="shared" si="64"/>
        <v>0</v>
      </c>
      <c r="AL569" s="226">
        <f t="shared" si="65"/>
        <v>0</v>
      </c>
      <c r="AM569" s="227">
        <f t="shared" si="66"/>
        <v>0</v>
      </c>
      <c r="AN569" s="228">
        <f t="shared" si="67"/>
        <v>0</v>
      </c>
      <c r="AO569" s="206"/>
      <c r="AP569" s="207"/>
      <c r="AQ569" s="206"/>
    </row>
    <row r="570" spans="1:43" s="150" customFormat="1" ht="12.75" x14ac:dyDescent="0.2">
      <c r="A570" s="212"/>
      <c r="B570" s="213"/>
      <c r="C570" s="230"/>
      <c r="D570" s="214"/>
      <c r="E570" s="214"/>
      <c r="F570" s="219"/>
      <c r="G570" s="295"/>
      <c r="H570" s="243"/>
      <c r="I570" s="231"/>
      <c r="J570" s="241"/>
      <c r="K570" s="216" t="str">
        <f>IF(X570='2D_LOG'!BD560," ","Errors Not Updated")</f>
        <v xml:space="preserve"> </v>
      </c>
      <c r="L570" s="217"/>
      <c r="M570" s="219"/>
      <c r="N570" s="232"/>
      <c r="O570" s="234"/>
      <c r="P570" s="232"/>
      <c r="Q570" s="234"/>
      <c r="R570" s="235"/>
      <c r="S570" s="236"/>
      <c r="T570" s="219"/>
      <c r="U570" s="244"/>
      <c r="V570" s="168">
        <f t="shared" si="61"/>
        <v>0</v>
      </c>
      <c r="W570" s="169">
        <f t="shared" si="62"/>
        <v>0</v>
      </c>
      <c r="X570" s="221">
        <f>'2D_LOG'!BD560</f>
        <v>0</v>
      </c>
      <c r="Y570" s="237"/>
      <c r="Z570" s="237"/>
      <c r="AA570" s="237"/>
      <c r="AB570" s="238"/>
      <c r="AC570" s="236"/>
      <c r="AD570" s="238"/>
      <c r="AE570" s="236"/>
      <c r="AF570" s="239"/>
      <c r="AG570" s="236"/>
      <c r="AH570" s="237"/>
      <c r="AI570" s="240"/>
      <c r="AJ570" s="224">
        <f t="shared" si="63"/>
        <v>0</v>
      </c>
      <c r="AK570" s="225">
        <f t="shared" si="64"/>
        <v>0</v>
      </c>
      <c r="AL570" s="226">
        <f t="shared" si="65"/>
        <v>0</v>
      </c>
      <c r="AM570" s="227">
        <f t="shared" si="66"/>
        <v>0</v>
      </c>
      <c r="AN570" s="228">
        <f t="shared" si="67"/>
        <v>0</v>
      </c>
      <c r="AO570" s="206"/>
      <c r="AP570" s="207"/>
      <c r="AQ570" s="206"/>
    </row>
    <row r="571" spans="1:43" s="150" customFormat="1" ht="12.75" x14ac:dyDescent="0.2">
      <c r="A571" s="229"/>
      <c r="B571" s="213"/>
      <c r="C571" s="230"/>
      <c r="D571" s="214"/>
      <c r="E571" s="214"/>
      <c r="F571" s="219"/>
      <c r="G571" s="295"/>
      <c r="H571" s="243"/>
      <c r="I571" s="231"/>
      <c r="J571" s="241"/>
      <c r="K571" s="216" t="str">
        <f>IF(X571='2D_LOG'!BD561," ","Errors Not Updated")</f>
        <v xml:space="preserve"> </v>
      </c>
      <c r="L571" s="217"/>
      <c r="M571" s="219"/>
      <c r="N571" s="232"/>
      <c r="O571" s="234"/>
      <c r="P571" s="232"/>
      <c r="Q571" s="234"/>
      <c r="R571" s="235"/>
      <c r="S571" s="236"/>
      <c r="T571" s="219"/>
      <c r="U571" s="244"/>
      <c r="V571" s="168">
        <f t="shared" si="61"/>
        <v>0</v>
      </c>
      <c r="W571" s="169">
        <f t="shared" si="62"/>
        <v>0</v>
      </c>
      <c r="X571" s="221">
        <f>'2D_LOG'!BD561</f>
        <v>0</v>
      </c>
      <c r="Y571" s="237"/>
      <c r="Z571" s="237"/>
      <c r="AA571" s="237"/>
      <c r="AB571" s="238"/>
      <c r="AC571" s="236"/>
      <c r="AD571" s="238"/>
      <c r="AE571" s="236"/>
      <c r="AF571" s="239"/>
      <c r="AG571" s="236"/>
      <c r="AH571" s="237"/>
      <c r="AI571" s="240"/>
      <c r="AJ571" s="224">
        <f t="shared" si="63"/>
        <v>0</v>
      </c>
      <c r="AK571" s="225">
        <f t="shared" si="64"/>
        <v>0</v>
      </c>
      <c r="AL571" s="226">
        <f t="shared" si="65"/>
        <v>0</v>
      </c>
      <c r="AM571" s="227">
        <f t="shared" si="66"/>
        <v>0</v>
      </c>
      <c r="AN571" s="228">
        <f t="shared" si="67"/>
        <v>0</v>
      </c>
      <c r="AO571" s="206"/>
      <c r="AP571" s="207"/>
      <c r="AQ571" s="206"/>
    </row>
    <row r="572" spans="1:43" s="150" customFormat="1" ht="12.75" x14ac:dyDescent="0.2">
      <c r="A572" s="212"/>
      <c r="B572" s="213"/>
      <c r="C572" s="230"/>
      <c r="D572" s="214"/>
      <c r="E572" s="214"/>
      <c r="F572" s="219"/>
      <c r="G572" s="295"/>
      <c r="H572" s="243"/>
      <c r="I572" s="231"/>
      <c r="J572" s="241"/>
      <c r="K572" s="216" t="str">
        <f>IF(X572='2D_LOG'!BD562," ","Errors Not Updated")</f>
        <v xml:space="preserve"> </v>
      </c>
      <c r="L572" s="217"/>
      <c r="M572" s="219"/>
      <c r="N572" s="232"/>
      <c r="O572" s="234"/>
      <c r="P572" s="232"/>
      <c r="Q572" s="234"/>
      <c r="R572" s="235"/>
      <c r="S572" s="236"/>
      <c r="T572" s="219"/>
      <c r="U572" s="244"/>
      <c r="V572" s="168">
        <f t="shared" si="61"/>
        <v>0</v>
      </c>
      <c r="W572" s="169">
        <f t="shared" si="62"/>
        <v>0</v>
      </c>
      <c r="X572" s="221">
        <f>'2D_LOG'!BD562</f>
        <v>0</v>
      </c>
      <c r="Y572" s="237"/>
      <c r="Z572" s="237"/>
      <c r="AA572" s="237"/>
      <c r="AB572" s="238"/>
      <c r="AC572" s="236"/>
      <c r="AD572" s="238"/>
      <c r="AE572" s="236"/>
      <c r="AF572" s="239"/>
      <c r="AG572" s="236"/>
      <c r="AH572" s="237"/>
      <c r="AI572" s="240"/>
      <c r="AJ572" s="224">
        <f t="shared" si="63"/>
        <v>0</v>
      </c>
      <c r="AK572" s="225">
        <f t="shared" si="64"/>
        <v>0</v>
      </c>
      <c r="AL572" s="226">
        <f t="shared" si="65"/>
        <v>0</v>
      </c>
      <c r="AM572" s="227">
        <f t="shared" si="66"/>
        <v>0</v>
      </c>
      <c r="AN572" s="228">
        <f t="shared" si="67"/>
        <v>0</v>
      </c>
      <c r="AO572" s="206"/>
      <c r="AP572" s="207"/>
      <c r="AQ572" s="206"/>
    </row>
    <row r="573" spans="1:43" s="150" customFormat="1" ht="12.75" x14ac:dyDescent="0.2">
      <c r="A573" s="229"/>
      <c r="B573" s="213"/>
      <c r="C573" s="230"/>
      <c r="D573" s="214"/>
      <c r="E573" s="214"/>
      <c r="F573" s="219"/>
      <c r="G573" s="295"/>
      <c r="H573" s="243"/>
      <c r="I573" s="231"/>
      <c r="J573" s="241"/>
      <c r="K573" s="216" t="str">
        <f>IF(X573='2D_LOG'!BD563," ","Errors Not Updated")</f>
        <v xml:space="preserve"> </v>
      </c>
      <c r="L573" s="217"/>
      <c r="M573" s="219"/>
      <c r="N573" s="232"/>
      <c r="O573" s="234"/>
      <c r="P573" s="232"/>
      <c r="Q573" s="234"/>
      <c r="R573" s="235"/>
      <c r="S573" s="236"/>
      <c r="T573" s="219"/>
      <c r="U573" s="244"/>
      <c r="V573" s="168">
        <f t="shared" si="61"/>
        <v>0</v>
      </c>
      <c r="W573" s="169">
        <f t="shared" si="62"/>
        <v>0</v>
      </c>
      <c r="X573" s="221">
        <f>'2D_LOG'!BD563</f>
        <v>0</v>
      </c>
      <c r="Y573" s="237"/>
      <c r="Z573" s="237"/>
      <c r="AA573" s="237"/>
      <c r="AB573" s="238"/>
      <c r="AC573" s="236"/>
      <c r="AD573" s="238"/>
      <c r="AE573" s="236"/>
      <c r="AF573" s="239"/>
      <c r="AG573" s="236"/>
      <c r="AH573" s="237"/>
      <c r="AI573" s="240"/>
      <c r="AJ573" s="224">
        <f t="shared" si="63"/>
        <v>0</v>
      </c>
      <c r="AK573" s="225">
        <f t="shared" si="64"/>
        <v>0</v>
      </c>
      <c r="AL573" s="226">
        <f t="shared" si="65"/>
        <v>0</v>
      </c>
      <c r="AM573" s="227">
        <f t="shared" si="66"/>
        <v>0</v>
      </c>
      <c r="AN573" s="228">
        <f t="shared" si="67"/>
        <v>0</v>
      </c>
      <c r="AO573" s="206"/>
      <c r="AP573" s="207"/>
      <c r="AQ573" s="206"/>
    </row>
    <row r="574" spans="1:43" s="150" customFormat="1" ht="12.75" x14ac:dyDescent="0.2">
      <c r="A574" s="212"/>
      <c r="B574" s="213"/>
      <c r="C574" s="230"/>
      <c r="D574" s="214"/>
      <c r="E574" s="214"/>
      <c r="F574" s="219"/>
      <c r="G574" s="295"/>
      <c r="H574" s="243"/>
      <c r="I574" s="231"/>
      <c r="J574" s="241"/>
      <c r="K574" s="216" t="str">
        <f>IF(X574='2D_LOG'!BD564," ","Errors Not Updated")</f>
        <v xml:space="preserve"> </v>
      </c>
      <c r="L574" s="217"/>
      <c r="M574" s="219"/>
      <c r="N574" s="232"/>
      <c r="O574" s="234"/>
      <c r="P574" s="232"/>
      <c r="Q574" s="234"/>
      <c r="R574" s="235"/>
      <c r="S574" s="236"/>
      <c r="T574" s="219"/>
      <c r="U574" s="244"/>
      <c r="V574" s="168">
        <f t="shared" si="61"/>
        <v>0</v>
      </c>
      <c r="W574" s="169">
        <f t="shared" si="62"/>
        <v>0</v>
      </c>
      <c r="X574" s="221">
        <f>'2D_LOG'!BD564</f>
        <v>0</v>
      </c>
      <c r="Y574" s="237"/>
      <c r="Z574" s="237"/>
      <c r="AA574" s="237"/>
      <c r="AB574" s="238"/>
      <c r="AC574" s="236"/>
      <c r="AD574" s="238"/>
      <c r="AE574" s="236"/>
      <c r="AF574" s="239"/>
      <c r="AG574" s="236"/>
      <c r="AH574" s="237"/>
      <c r="AI574" s="240"/>
      <c r="AJ574" s="224">
        <f t="shared" si="63"/>
        <v>0</v>
      </c>
      <c r="AK574" s="225">
        <f t="shared" si="64"/>
        <v>0</v>
      </c>
      <c r="AL574" s="226">
        <f t="shared" si="65"/>
        <v>0</v>
      </c>
      <c r="AM574" s="227">
        <f t="shared" si="66"/>
        <v>0</v>
      </c>
      <c r="AN574" s="228">
        <f t="shared" si="67"/>
        <v>0</v>
      </c>
      <c r="AO574" s="206"/>
      <c r="AP574" s="207"/>
      <c r="AQ574" s="206"/>
    </row>
    <row r="575" spans="1:43" s="150" customFormat="1" ht="12.75" x14ac:dyDescent="0.2">
      <c r="A575" s="229"/>
      <c r="B575" s="213"/>
      <c r="C575" s="230"/>
      <c r="D575" s="214"/>
      <c r="E575" s="214"/>
      <c r="F575" s="219"/>
      <c r="G575" s="295"/>
      <c r="H575" s="243"/>
      <c r="I575" s="231"/>
      <c r="J575" s="241"/>
      <c r="K575" s="216" t="str">
        <f>IF(X575='2D_LOG'!BD565," ","Errors Not Updated")</f>
        <v xml:space="preserve"> </v>
      </c>
      <c r="L575" s="217"/>
      <c r="M575" s="219"/>
      <c r="N575" s="232"/>
      <c r="O575" s="234"/>
      <c r="P575" s="232"/>
      <c r="Q575" s="234"/>
      <c r="R575" s="235"/>
      <c r="S575" s="236"/>
      <c r="T575" s="219"/>
      <c r="U575" s="244"/>
      <c r="V575" s="168">
        <f t="shared" si="61"/>
        <v>0</v>
      </c>
      <c r="W575" s="169">
        <f t="shared" si="62"/>
        <v>0</v>
      </c>
      <c r="X575" s="221">
        <f>'2D_LOG'!BD565</f>
        <v>0</v>
      </c>
      <c r="Y575" s="237"/>
      <c r="Z575" s="237"/>
      <c r="AA575" s="237"/>
      <c r="AB575" s="238"/>
      <c r="AC575" s="236"/>
      <c r="AD575" s="238"/>
      <c r="AE575" s="236"/>
      <c r="AF575" s="239"/>
      <c r="AG575" s="236"/>
      <c r="AH575" s="237"/>
      <c r="AI575" s="240"/>
      <c r="AJ575" s="224">
        <f t="shared" si="63"/>
        <v>0</v>
      </c>
      <c r="AK575" s="225">
        <f t="shared" si="64"/>
        <v>0</v>
      </c>
      <c r="AL575" s="226">
        <f t="shared" si="65"/>
        <v>0</v>
      </c>
      <c r="AM575" s="227">
        <f t="shared" si="66"/>
        <v>0</v>
      </c>
      <c r="AN575" s="228">
        <f t="shared" si="67"/>
        <v>0</v>
      </c>
      <c r="AO575" s="206"/>
      <c r="AP575" s="207"/>
      <c r="AQ575" s="206"/>
    </row>
    <row r="576" spans="1:43" s="150" customFormat="1" ht="12.75" x14ac:dyDescent="0.2">
      <c r="A576" s="212"/>
      <c r="B576" s="213"/>
      <c r="C576" s="230"/>
      <c r="D576" s="214"/>
      <c r="E576" s="214"/>
      <c r="F576" s="219"/>
      <c r="G576" s="295"/>
      <c r="H576" s="243"/>
      <c r="I576" s="231"/>
      <c r="J576" s="241"/>
      <c r="K576" s="216" t="str">
        <f>IF(X576='2D_LOG'!BD566," ","Errors Not Updated")</f>
        <v xml:space="preserve"> </v>
      </c>
      <c r="L576" s="217"/>
      <c r="M576" s="219"/>
      <c r="N576" s="232"/>
      <c r="O576" s="234"/>
      <c r="P576" s="232"/>
      <c r="Q576" s="234"/>
      <c r="R576" s="235"/>
      <c r="S576" s="236"/>
      <c r="T576" s="219"/>
      <c r="U576" s="244"/>
      <c r="V576" s="168">
        <f t="shared" si="61"/>
        <v>0</v>
      </c>
      <c r="W576" s="169">
        <f t="shared" si="62"/>
        <v>0</v>
      </c>
      <c r="X576" s="221">
        <f>'2D_LOG'!BD566</f>
        <v>0</v>
      </c>
      <c r="Y576" s="237"/>
      <c r="Z576" s="237"/>
      <c r="AA576" s="237"/>
      <c r="AB576" s="238"/>
      <c r="AC576" s="236"/>
      <c r="AD576" s="238"/>
      <c r="AE576" s="236"/>
      <c r="AF576" s="239"/>
      <c r="AG576" s="236"/>
      <c r="AH576" s="237"/>
      <c r="AI576" s="240"/>
      <c r="AJ576" s="224">
        <f t="shared" si="63"/>
        <v>0</v>
      </c>
      <c r="AK576" s="225">
        <f t="shared" si="64"/>
        <v>0</v>
      </c>
      <c r="AL576" s="226">
        <f t="shared" si="65"/>
        <v>0</v>
      </c>
      <c r="AM576" s="227">
        <f t="shared" si="66"/>
        <v>0</v>
      </c>
      <c r="AN576" s="228">
        <f t="shared" si="67"/>
        <v>0</v>
      </c>
      <c r="AO576" s="206"/>
      <c r="AP576" s="207"/>
      <c r="AQ576" s="206"/>
    </row>
    <row r="577" spans="1:43" s="150" customFormat="1" ht="12.75" x14ac:dyDescent="0.2">
      <c r="A577" s="229"/>
      <c r="B577" s="213"/>
      <c r="C577" s="230"/>
      <c r="D577" s="214"/>
      <c r="E577" s="214"/>
      <c r="F577" s="219"/>
      <c r="G577" s="295"/>
      <c r="H577" s="243"/>
      <c r="I577" s="231"/>
      <c r="J577" s="241"/>
      <c r="K577" s="216" t="str">
        <f>IF(X577='2D_LOG'!BD567," ","Errors Not Updated")</f>
        <v xml:space="preserve"> </v>
      </c>
      <c r="L577" s="217"/>
      <c r="M577" s="219"/>
      <c r="N577" s="232"/>
      <c r="O577" s="234"/>
      <c r="P577" s="232"/>
      <c r="Q577" s="234"/>
      <c r="R577" s="235"/>
      <c r="S577" s="236"/>
      <c r="T577" s="219"/>
      <c r="U577" s="244"/>
      <c r="V577" s="168">
        <f t="shared" si="61"/>
        <v>0</v>
      </c>
      <c r="W577" s="169">
        <f t="shared" si="62"/>
        <v>0</v>
      </c>
      <c r="X577" s="221">
        <f>'2D_LOG'!BD567</f>
        <v>0</v>
      </c>
      <c r="Y577" s="237"/>
      <c r="Z577" s="237"/>
      <c r="AA577" s="237"/>
      <c r="AB577" s="238"/>
      <c r="AC577" s="236"/>
      <c r="AD577" s="238"/>
      <c r="AE577" s="236"/>
      <c r="AF577" s="239"/>
      <c r="AG577" s="236"/>
      <c r="AH577" s="237"/>
      <c r="AI577" s="240"/>
      <c r="AJ577" s="224">
        <f t="shared" si="63"/>
        <v>0</v>
      </c>
      <c r="AK577" s="225">
        <f t="shared" si="64"/>
        <v>0</v>
      </c>
      <c r="AL577" s="226">
        <f t="shared" si="65"/>
        <v>0</v>
      </c>
      <c r="AM577" s="227">
        <f t="shared" si="66"/>
        <v>0</v>
      </c>
      <c r="AN577" s="228">
        <f t="shared" si="67"/>
        <v>0</v>
      </c>
      <c r="AO577" s="206"/>
      <c r="AP577" s="207"/>
      <c r="AQ577" s="206"/>
    </row>
    <row r="578" spans="1:43" s="150" customFormat="1" ht="12.75" x14ac:dyDescent="0.2">
      <c r="A578" s="212"/>
      <c r="B578" s="213"/>
      <c r="C578" s="230"/>
      <c r="D578" s="214"/>
      <c r="E578" s="214"/>
      <c r="F578" s="219"/>
      <c r="G578" s="295"/>
      <c r="H578" s="243"/>
      <c r="I578" s="231"/>
      <c r="J578" s="241"/>
      <c r="K578" s="216" t="str">
        <f>IF(X578='2D_LOG'!BD568," ","Errors Not Updated")</f>
        <v xml:space="preserve"> </v>
      </c>
      <c r="L578" s="217"/>
      <c r="M578" s="219"/>
      <c r="N578" s="232"/>
      <c r="O578" s="234"/>
      <c r="P578" s="232"/>
      <c r="Q578" s="234"/>
      <c r="R578" s="235"/>
      <c r="S578" s="236"/>
      <c r="T578" s="219"/>
      <c r="U578" s="244"/>
      <c r="V578" s="168">
        <f t="shared" si="61"/>
        <v>0</v>
      </c>
      <c r="W578" s="169">
        <f t="shared" si="62"/>
        <v>0</v>
      </c>
      <c r="X578" s="221">
        <f>'2D_LOG'!BD568</f>
        <v>0</v>
      </c>
      <c r="Y578" s="237"/>
      <c r="Z578" s="237"/>
      <c r="AA578" s="237"/>
      <c r="AB578" s="238"/>
      <c r="AC578" s="236"/>
      <c r="AD578" s="238"/>
      <c r="AE578" s="236"/>
      <c r="AF578" s="239"/>
      <c r="AG578" s="236"/>
      <c r="AH578" s="237"/>
      <c r="AI578" s="240"/>
      <c r="AJ578" s="224">
        <f t="shared" si="63"/>
        <v>0</v>
      </c>
      <c r="AK578" s="225">
        <f t="shared" si="64"/>
        <v>0</v>
      </c>
      <c r="AL578" s="226">
        <f t="shared" si="65"/>
        <v>0</v>
      </c>
      <c r="AM578" s="227">
        <f t="shared" si="66"/>
        <v>0</v>
      </c>
      <c r="AN578" s="228">
        <f t="shared" si="67"/>
        <v>0</v>
      </c>
      <c r="AO578" s="206"/>
      <c r="AP578" s="207"/>
      <c r="AQ578" s="206"/>
    </row>
    <row r="579" spans="1:43" s="150" customFormat="1" ht="12.75" x14ac:dyDescent="0.2">
      <c r="A579" s="229"/>
      <c r="B579" s="213"/>
      <c r="C579" s="230"/>
      <c r="D579" s="214"/>
      <c r="E579" s="214"/>
      <c r="F579" s="219"/>
      <c r="G579" s="295"/>
      <c r="H579" s="243"/>
      <c r="I579" s="231"/>
      <c r="J579" s="241"/>
      <c r="K579" s="216" t="str">
        <f>IF(X579='2D_LOG'!BD569," ","Errors Not Updated")</f>
        <v xml:space="preserve"> </v>
      </c>
      <c r="L579" s="217"/>
      <c r="M579" s="219"/>
      <c r="N579" s="232"/>
      <c r="O579" s="234"/>
      <c r="P579" s="232"/>
      <c r="Q579" s="234"/>
      <c r="R579" s="235"/>
      <c r="S579" s="236"/>
      <c r="T579" s="219"/>
      <c r="U579" s="244"/>
      <c r="V579" s="168">
        <f t="shared" si="61"/>
        <v>0</v>
      </c>
      <c r="W579" s="169">
        <f t="shared" si="62"/>
        <v>0</v>
      </c>
      <c r="X579" s="221">
        <f>'2D_LOG'!BD569</f>
        <v>0</v>
      </c>
      <c r="Y579" s="237"/>
      <c r="Z579" s="237"/>
      <c r="AA579" s="237"/>
      <c r="AB579" s="238"/>
      <c r="AC579" s="236"/>
      <c r="AD579" s="238"/>
      <c r="AE579" s="236"/>
      <c r="AF579" s="239"/>
      <c r="AG579" s="236"/>
      <c r="AH579" s="237"/>
      <c r="AI579" s="240"/>
      <c r="AJ579" s="224">
        <f t="shared" si="63"/>
        <v>0</v>
      </c>
      <c r="AK579" s="225">
        <f t="shared" si="64"/>
        <v>0</v>
      </c>
      <c r="AL579" s="226">
        <f t="shared" si="65"/>
        <v>0</v>
      </c>
      <c r="AM579" s="227">
        <f t="shared" si="66"/>
        <v>0</v>
      </c>
      <c r="AN579" s="228">
        <f t="shared" si="67"/>
        <v>0</v>
      </c>
      <c r="AO579" s="206"/>
      <c r="AP579" s="207"/>
      <c r="AQ579" s="206"/>
    </row>
    <row r="580" spans="1:43" s="150" customFormat="1" ht="12.75" x14ac:dyDescent="0.2">
      <c r="A580" s="212"/>
      <c r="B580" s="213"/>
      <c r="C580" s="230"/>
      <c r="D580" s="214"/>
      <c r="E580" s="214"/>
      <c r="F580" s="219"/>
      <c r="G580" s="295"/>
      <c r="H580" s="243"/>
      <c r="I580" s="231"/>
      <c r="J580" s="241"/>
      <c r="K580" s="216" t="str">
        <f>IF(X580='2D_LOG'!BD570," ","Errors Not Updated")</f>
        <v xml:space="preserve"> </v>
      </c>
      <c r="L580" s="217"/>
      <c r="M580" s="219"/>
      <c r="N580" s="232"/>
      <c r="O580" s="234"/>
      <c r="P580" s="232"/>
      <c r="Q580" s="234"/>
      <c r="R580" s="235"/>
      <c r="S580" s="236"/>
      <c r="T580" s="219"/>
      <c r="U580" s="244"/>
      <c r="V580" s="168">
        <f t="shared" si="61"/>
        <v>0</v>
      </c>
      <c r="W580" s="169">
        <f t="shared" si="62"/>
        <v>0</v>
      </c>
      <c r="X580" s="221">
        <f>'2D_LOG'!BD570</f>
        <v>0</v>
      </c>
      <c r="Y580" s="237"/>
      <c r="Z580" s="237"/>
      <c r="AA580" s="237"/>
      <c r="AB580" s="238"/>
      <c r="AC580" s="236"/>
      <c r="AD580" s="238"/>
      <c r="AE580" s="236"/>
      <c r="AF580" s="239"/>
      <c r="AG580" s="236"/>
      <c r="AH580" s="237"/>
      <c r="AI580" s="240"/>
      <c r="AJ580" s="224">
        <f t="shared" si="63"/>
        <v>0</v>
      </c>
      <c r="AK580" s="225">
        <f t="shared" si="64"/>
        <v>0</v>
      </c>
      <c r="AL580" s="226">
        <f t="shared" si="65"/>
        <v>0</v>
      </c>
      <c r="AM580" s="227">
        <f t="shared" si="66"/>
        <v>0</v>
      </c>
      <c r="AN580" s="228">
        <f t="shared" si="67"/>
        <v>0</v>
      </c>
      <c r="AO580" s="206"/>
      <c r="AP580" s="207"/>
      <c r="AQ580" s="206"/>
    </row>
    <row r="581" spans="1:43" s="150" customFormat="1" ht="12.75" x14ac:dyDescent="0.2">
      <c r="A581" s="229"/>
      <c r="B581" s="213"/>
      <c r="C581" s="230"/>
      <c r="D581" s="214"/>
      <c r="E581" s="214"/>
      <c r="F581" s="219"/>
      <c r="G581" s="295"/>
      <c r="H581" s="243"/>
      <c r="I581" s="231"/>
      <c r="J581" s="241"/>
      <c r="K581" s="216" t="str">
        <f>IF(X581='2D_LOG'!BD571," ","Errors Not Updated")</f>
        <v xml:space="preserve"> </v>
      </c>
      <c r="L581" s="217"/>
      <c r="M581" s="219"/>
      <c r="N581" s="232"/>
      <c r="O581" s="234"/>
      <c r="P581" s="232"/>
      <c r="Q581" s="234"/>
      <c r="R581" s="235"/>
      <c r="S581" s="236"/>
      <c r="T581" s="219"/>
      <c r="U581" s="244"/>
      <c r="V581" s="168">
        <f t="shared" si="61"/>
        <v>0</v>
      </c>
      <c r="W581" s="169">
        <f t="shared" si="62"/>
        <v>0</v>
      </c>
      <c r="X581" s="221">
        <f>'2D_LOG'!BD571</f>
        <v>0</v>
      </c>
      <c r="Y581" s="237"/>
      <c r="Z581" s="237"/>
      <c r="AA581" s="237"/>
      <c r="AB581" s="238"/>
      <c r="AC581" s="236"/>
      <c r="AD581" s="238"/>
      <c r="AE581" s="236"/>
      <c r="AF581" s="239"/>
      <c r="AG581" s="236"/>
      <c r="AH581" s="237"/>
      <c r="AI581" s="240"/>
      <c r="AJ581" s="224">
        <f t="shared" si="63"/>
        <v>0</v>
      </c>
      <c r="AK581" s="225">
        <f t="shared" si="64"/>
        <v>0</v>
      </c>
      <c r="AL581" s="226">
        <f t="shared" si="65"/>
        <v>0</v>
      </c>
      <c r="AM581" s="227">
        <f t="shared" si="66"/>
        <v>0</v>
      </c>
      <c r="AN581" s="228">
        <f t="shared" si="67"/>
        <v>0</v>
      </c>
      <c r="AO581" s="206"/>
      <c r="AP581" s="207"/>
      <c r="AQ581" s="206"/>
    </row>
    <row r="582" spans="1:43" s="150" customFormat="1" ht="12.75" x14ac:dyDescent="0.2">
      <c r="A582" s="212"/>
      <c r="B582" s="213"/>
      <c r="C582" s="230"/>
      <c r="D582" s="214"/>
      <c r="E582" s="214"/>
      <c r="F582" s="219"/>
      <c r="G582" s="295"/>
      <c r="H582" s="243"/>
      <c r="I582" s="231"/>
      <c r="J582" s="241"/>
      <c r="K582" s="216" t="str">
        <f>IF(X582='2D_LOG'!BD572," ","Errors Not Updated")</f>
        <v xml:space="preserve"> </v>
      </c>
      <c r="L582" s="217"/>
      <c r="M582" s="219"/>
      <c r="N582" s="232"/>
      <c r="O582" s="234"/>
      <c r="P582" s="232"/>
      <c r="Q582" s="234"/>
      <c r="R582" s="235"/>
      <c r="S582" s="236"/>
      <c r="T582" s="219"/>
      <c r="U582" s="244"/>
      <c r="V582" s="168">
        <f t="shared" si="61"/>
        <v>0</v>
      </c>
      <c r="W582" s="169">
        <f t="shared" si="62"/>
        <v>0</v>
      </c>
      <c r="X582" s="221">
        <f>'2D_LOG'!BD572</f>
        <v>0</v>
      </c>
      <c r="Y582" s="237"/>
      <c r="Z582" s="237"/>
      <c r="AA582" s="237"/>
      <c r="AB582" s="238"/>
      <c r="AC582" s="236"/>
      <c r="AD582" s="238"/>
      <c r="AE582" s="236"/>
      <c r="AF582" s="239"/>
      <c r="AG582" s="236"/>
      <c r="AH582" s="237"/>
      <c r="AI582" s="240"/>
      <c r="AJ582" s="224">
        <f t="shared" si="63"/>
        <v>0</v>
      </c>
      <c r="AK582" s="225">
        <f t="shared" si="64"/>
        <v>0</v>
      </c>
      <c r="AL582" s="226">
        <f t="shared" si="65"/>
        <v>0</v>
      </c>
      <c r="AM582" s="227">
        <f t="shared" si="66"/>
        <v>0</v>
      </c>
      <c r="AN582" s="228">
        <f t="shared" si="67"/>
        <v>0</v>
      </c>
      <c r="AO582" s="206"/>
      <c r="AP582" s="207"/>
      <c r="AQ582" s="206"/>
    </row>
    <row r="583" spans="1:43" s="150" customFormat="1" ht="12.75" x14ac:dyDescent="0.2">
      <c r="A583" s="229"/>
      <c r="B583" s="213"/>
      <c r="C583" s="230"/>
      <c r="D583" s="214"/>
      <c r="E583" s="214"/>
      <c r="F583" s="219"/>
      <c r="G583" s="295"/>
      <c r="H583" s="243"/>
      <c r="I583" s="231"/>
      <c r="J583" s="241"/>
      <c r="K583" s="216" t="str">
        <f>IF(X583='2D_LOG'!BD573," ","Errors Not Updated")</f>
        <v xml:space="preserve"> </v>
      </c>
      <c r="L583" s="217"/>
      <c r="M583" s="219"/>
      <c r="N583" s="232"/>
      <c r="O583" s="234"/>
      <c r="P583" s="232"/>
      <c r="Q583" s="234"/>
      <c r="R583" s="235"/>
      <c r="S583" s="236"/>
      <c r="T583" s="219"/>
      <c r="U583" s="244"/>
      <c r="V583" s="168">
        <f t="shared" si="61"/>
        <v>0</v>
      </c>
      <c r="W583" s="169">
        <f t="shared" si="62"/>
        <v>0</v>
      </c>
      <c r="X583" s="221">
        <f>'2D_LOG'!BD573</f>
        <v>0</v>
      </c>
      <c r="Y583" s="237"/>
      <c r="Z583" s="237"/>
      <c r="AA583" s="237"/>
      <c r="AB583" s="238"/>
      <c r="AC583" s="236"/>
      <c r="AD583" s="238"/>
      <c r="AE583" s="236"/>
      <c r="AF583" s="239"/>
      <c r="AG583" s="236"/>
      <c r="AH583" s="237"/>
      <c r="AI583" s="240"/>
      <c r="AJ583" s="224">
        <f t="shared" si="63"/>
        <v>0</v>
      </c>
      <c r="AK583" s="225">
        <f t="shared" si="64"/>
        <v>0</v>
      </c>
      <c r="AL583" s="226">
        <f t="shared" si="65"/>
        <v>0</v>
      </c>
      <c r="AM583" s="227">
        <f t="shared" si="66"/>
        <v>0</v>
      </c>
      <c r="AN583" s="228">
        <f t="shared" si="67"/>
        <v>0</v>
      </c>
      <c r="AO583" s="206"/>
      <c r="AP583" s="207"/>
      <c r="AQ583" s="206"/>
    </row>
    <row r="584" spans="1:43" s="150" customFormat="1" ht="12.75" x14ac:dyDescent="0.2">
      <c r="A584" s="212"/>
      <c r="B584" s="213"/>
      <c r="C584" s="230"/>
      <c r="D584" s="214"/>
      <c r="E584" s="214"/>
      <c r="F584" s="219"/>
      <c r="G584" s="295"/>
      <c r="H584" s="243"/>
      <c r="I584" s="231"/>
      <c r="J584" s="241"/>
      <c r="K584" s="216" t="str">
        <f>IF(X584='2D_LOG'!BD574," ","Errors Not Updated")</f>
        <v xml:space="preserve"> </v>
      </c>
      <c r="L584" s="217"/>
      <c r="M584" s="219"/>
      <c r="N584" s="232"/>
      <c r="O584" s="234"/>
      <c r="P584" s="232"/>
      <c r="Q584" s="234"/>
      <c r="R584" s="235"/>
      <c r="S584" s="236"/>
      <c r="T584" s="219"/>
      <c r="U584" s="244"/>
      <c r="V584" s="168">
        <f t="shared" si="61"/>
        <v>0</v>
      </c>
      <c r="W584" s="169">
        <f t="shared" si="62"/>
        <v>0</v>
      </c>
      <c r="X584" s="221">
        <f>'2D_LOG'!BD574</f>
        <v>0</v>
      </c>
      <c r="Y584" s="237"/>
      <c r="Z584" s="237"/>
      <c r="AA584" s="237"/>
      <c r="AB584" s="238"/>
      <c r="AC584" s="236"/>
      <c r="AD584" s="238"/>
      <c r="AE584" s="236"/>
      <c r="AF584" s="239"/>
      <c r="AG584" s="236"/>
      <c r="AH584" s="237"/>
      <c r="AI584" s="240"/>
      <c r="AJ584" s="224">
        <f t="shared" si="63"/>
        <v>0</v>
      </c>
      <c r="AK584" s="225">
        <f t="shared" si="64"/>
        <v>0</v>
      </c>
      <c r="AL584" s="226">
        <f t="shared" si="65"/>
        <v>0</v>
      </c>
      <c r="AM584" s="227">
        <f t="shared" si="66"/>
        <v>0</v>
      </c>
      <c r="AN584" s="228">
        <f t="shared" si="67"/>
        <v>0</v>
      </c>
      <c r="AO584" s="206"/>
      <c r="AP584" s="207"/>
      <c r="AQ584" s="206"/>
    </row>
    <row r="585" spans="1:43" s="150" customFormat="1" ht="12.75" x14ac:dyDescent="0.2">
      <c r="A585" s="229"/>
      <c r="B585" s="213"/>
      <c r="C585" s="230"/>
      <c r="D585" s="214"/>
      <c r="E585" s="214"/>
      <c r="F585" s="219"/>
      <c r="G585" s="295"/>
      <c r="H585" s="243"/>
      <c r="I585" s="231"/>
      <c r="J585" s="241"/>
      <c r="K585" s="216" t="str">
        <f>IF(X585='2D_LOG'!BD575," ","Errors Not Updated")</f>
        <v xml:space="preserve"> </v>
      </c>
      <c r="L585" s="217"/>
      <c r="M585" s="219"/>
      <c r="N585" s="232"/>
      <c r="O585" s="234"/>
      <c r="P585" s="232"/>
      <c r="Q585" s="234"/>
      <c r="R585" s="235"/>
      <c r="S585" s="236"/>
      <c r="T585" s="219"/>
      <c r="U585" s="244"/>
      <c r="V585" s="168">
        <f t="shared" si="61"/>
        <v>0</v>
      </c>
      <c r="W585" s="169">
        <f t="shared" si="62"/>
        <v>0</v>
      </c>
      <c r="X585" s="221">
        <f>'2D_LOG'!BD575</f>
        <v>0</v>
      </c>
      <c r="Y585" s="237"/>
      <c r="Z585" s="237"/>
      <c r="AA585" s="237"/>
      <c r="AB585" s="238"/>
      <c r="AC585" s="236"/>
      <c r="AD585" s="238"/>
      <c r="AE585" s="236"/>
      <c r="AF585" s="239"/>
      <c r="AG585" s="236"/>
      <c r="AH585" s="237"/>
      <c r="AI585" s="240"/>
      <c r="AJ585" s="224">
        <f t="shared" si="63"/>
        <v>0</v>
      </c>
      <c r="AK585" s="225">
        <f t="shared" si="64"/>
        <v>0</v>
      </c>
      <c r="AL585" s="226">
        <f t="shared" si="65"/>
        <v>0</v>
      </c>
      <c r="AM585" s="227">
        <f t="shared" si="66"/>
        <v>0</v>
      </c>
      <c r="AN585" s="228">
        <f t="shared" si="67"/>
        <v>0</v>
      </c>
      <c r="AO585" s="206"/>
      <c r="AP585" s="207"/>
      <c r="AQ585" s="206"/>
    </row>
    <row r="586" spans="1:43" s="150" customFormat="1" ht="12.75" x14ac:dyDescent="0.2">
      <c r="A586" s="212"/>
      <c r="B586" s="213"/>
      <c r="C586" s="230"/>
      <c r="D586" s="214"/>
      <c r="E586" s="214"/>
      <c r="F586" s="219"/>
      <c r="G586" s="295"/>
      <c r="H586" s="243"/>
      <c r="I586" s="231"/>
      <c r="J586" s="241"/>
      <c r="K586" s="216" t="str">
        <f>IF(X586='2D_LOG'!BD576," ","Errors Not Updated")</f>
        <v xml:space="preserve"> </v>
      </c>
      <c r="L586" s="217"/>
      <c r="M586" s="219"/>
      <c r="N586" s="232"/>
      <c r="O586" s="234"/>
      <c r="P586" s="232"/>
      <c r="Q586" s="234"/>
      <c r="R586" s="235"/>
      <c r="S586" s="236"/>
      <c r="T586" s="219"/>
      <c r="U586" s="244"/>
      <c r="V586" s="168">
        <f t="shared" si="61"/>
        <v>0</v>
      </c>
      <c r="W586" s="169">
        <f t="shared" si="62"/>
        <v>0</v>
      </c>
      <c r="X586" s="221">
        <f>'2D_LOG'!BD576</f>
        <v>0</v>
      </c>
      <c r="Y586" s="237"/>
      <c r="Z586" s="237"/>
      <c r="AA586" s="237"/>
      <c r="AB586" s="238"/>
      <c r="AC586" s="236"/>
      <c r="AD586" s="238"/>
      <c r="AE586" s="236"/>
      <c r="AF586" s="239"/>
      <c r="AG586" s="236"/>
      <c r="AH586" s="237"/>
      <c r="AI586" s="240"/>
      <c r="AJ586" s="224">
        <f t="shared" si="63"/>
        <v>0</v>
      </c>
      <c r="AK586" s="225">
        <f t="shared" si="64"/>
        <v>0</v>
      </c>
      <c r="AL586" s="226">
        <f t="shared" si="65"/>
        <v>0</v>
      </c>
      <c r="AM586" s="227">
        <f t="shared" si="66"/>
        <v>0</v>
      </c>
      <c r="AN586" s="228">
        <f t="shared" si="67"/>
        <v>0</v>
      </c>
      <c r="AO586" s="206"/>
      <c r="AP586" s="207"/>
      <c r="AQ586" s="206"/>
    </row>
    <row r="587" spans="1:43" s="150" customFormat="1" ht="12.75" x14ac:dyDescent="0.2">
      <c r="A587" s="229"/>
      <c r="B587" s="213"/>
      <c r="C587" s="230"/>
      <c r="D587" s="214"/>
      <c r="E587" s="214"/>
      <c r="F587" s="219"/>
      <c r="G587" s="295"/>
      <c r="H587" s="243"/>
      <c r="I587" s="231"/>
      <c r="J587" s="241"/>
      <c r="K587" s="216" t="str">
        <f>IF(X587='2D_LOG'!BD577," ","Errors Not Updated")</f>
        <v xml:space="preserve"> </v>
      </c>
      <c r="L587" s="217"/>
      <c r="M587" s="219"/>
      <c r="N587" s="232"/>
      <c r="O587" s="234"/>
      <c r="P587" s="232"/>
      <c r="Q587" s="234"/>
      <c r="R587" s="235"/>
      <c r="S587" s="236"/>
      <c r="T587" s="219"/>
      <c r="U587" s="244"/>
      <c r="V587" s="168">
        <f t="shared" si="61"/>
        <v>0</v>
      </c>
      <c r="W587" s="169">
        <f t="shared" si="62"/>
        <v>0</v>
      </c>
      <c r="X587" s="221">
        <f>'2D_LOG'!BD577</f>
        <v>0</v>
      </c>
      <c r="Y587" s="237"/>
      <c r="Z587" s="237"/>
      <c r="AA587" s="237"/>
      <c r="AB587" s="238"/>
      <c r="AC587" s="236"/>
      <c r="AD587" s="238"/>
      <c r="AE587" s="236"/>
      <c r="AF587" s="239"/>
      <c r="AG587" s="236"/>
      <c r="AH587" s="237"/>
      <c r="AI587" s="240"/>
      <c r="AJ587" s="224">
        <f t="shared" si="63"/>
        <v>0</v>
      </c>
      <c r="AK587" s="225">
        <f t="shared" si="64"/>
        <v>0</v>
      </c>
      <c r="AL587" s="226">
        <f t="shared" si="65"/>
        <v>0</v>
      </c>
      <c r="AM587" s="227">
        <f t="shared" si="66"/>
        <v>0</v>
      </c>
      <c r="AN587" s="228">
        <f t="shared" si="67"/>
        <v>0</v>
      </c>
      <c r="AO587" s="206"/>
      <c r="AP587" s="207"/>
      <c r="AQ587" s="206"/>
    </row>
    <row r="588" spans="1:43" s="150" customFormat="1" ht="12.75" x14ac:dyDescent="0.2">
      <c r="A588" s="212"/>
      <c r="B588" s="213"/>
      <c r="C588" s="230"/>
      <c r="D588" s="214"/>
      <c r="E588" s="214"/>
      <c r="F588" s="219"/>
      <c r="G588" s="295"/>
      <c r="H588" s="243"/>
      <c r="I588" s="231"/>
      <c r="J588" s="241"/>
      <c r="K588" s="216" t="str">
        <f>IF(X588='2D_LOG'!BD578," ","Errors Not Updated")</f>
        <v xml:space="preserve"> </v>
      </c>
      <c r="L588" s="217"/>
      <c r="M588" s="219"/>
      <c r="N588" s="232"/>
      <c r="O588" s="234"/>
      <c r="P588" s="232"/>
      <c r="Q588" s="234"/>
      <c r="R588" s="235"/>
      <c r="S588" s="236"/>
      <c r="T588" s="219"/>
      <c r="U588" s="244"/>
      <c r="V588" s="168">
        <f t="shared" si="61"/>
        <v>0</v>
      </c>
      <c r="W588" s="169">
        <f t="shared" si="62"/>
        <v>0</v>
      </c>
      <c r="X588" s="221">
        <f>'2D_LOG'!BD578</f>
        <v>0</v>
      </c>
      <c r="Y588" s="237"/>
      <c r="Z588" s="237"/>
      <c r="AA588" s="237"/>
      <c r="AB588" s="238"/>
      <c r="AC588" s="236"/>
      <c r="AD588" s="238"/>
      <c r="AE588" s="236"/>
      <c r="AF588" s="239"/>
      <c r="AG588" s="236"/>
      <c r="AH588" s="237"/>
      <c r="AI588" s="240"/>
      <c r="AJ588" s="224">
        <f t="shared" si="63"/>
        <v>0</v>
      </c>
      <c r="AK588" s="225">
        <f t="shared" si="64"/>
        <v>0</v>
      </c>
      <c r="AL588" s="226">
        <f t="shared" si="65"/>
        <v>0</v>
      </c>
      <c r="AM588" s="227">
        <f t="shared" si="66"/>
        <v>0</v>
      </c>
      <c r="AN588" s="228">
        <f t="shared" si="67"/>
        <v>0</v>
      </c>
      <c r="AO588" s="206"/>
      <c r="AP588" s="207"/>
      <c r="AQ588" s="206"/>
    </row>
    <row r="589" spans="1:43" s="150" customFormat="1" ht="12.75" x14ac:dyDescent="0.2">
      <c r="A589" s="229"/>
      <c r="B589" s="213"/>
      <c r="C589" s="230"/>
      <c r="D589" s="214"/>
      <c r="E589" s="214"/>
      <c r="F589" s="219"/>
      <c r="G589" s="295"/>
      <c r="H589" s="243"/>
      <c r="I589" s="231"/>
      <c r="J589" s="241"/>
      <c r="K589" s="216" t="str">
        <f>IF(X589='2D_LOG'!BD579," ","Errors Not Updated")</f>
        <v xml:space="preserve"> </v>
      </c>
      <c r="L589" s="217"/>
      <c r="M589" s="219"/>
      <c r="N589" s="232"/>
      <c r="O589" s="234"/>
      <c r="P589" s="232"/>
      <c r="Q589" s="234"/>
      <c r="R589" s="235"/>
      <c r="S589" s="236"/>
      <c r="T589" s="219"/>
      <c r="U589" s="244"/>
      <c r="V589" s="168">
        <f t="shared" ref="V589:V652" si="68">(24*(DAY((Q589-O589)-S589)))+HOUR((Q589-O589)-S589)+(MINUTE((Q589-O589)-S589)/60)</f>
        <v>0</v>
      </c>
      <c r="W589" s="169">
        <f t="shared" ref="W589:W652" si="69">J589*0.3</f>
        <v>0</v>
      </c>
      <c r="X589" s="221">
        <f>'2D_LOG'!BD579</f>
        <v>0</v>
      </c>
      <c r="Y589" s="237"/>
      <c r="Z589" s="237"/>
      <c r="AA589" s="237"/>
      <c r="AB589" s="238"/>
      <c r="AC589" s="236"/>
      <c r="AD589" s="238"/>
      <c r="AE589" s="236"/>
      <c r="AF589" s="239"/>
      <c r="AG589" s="236"/>
      <c r="AH589" s="237"/>
      <c r="AI589" s="240"/>
      <c r="AJ589" s="224">
        <f t="shared" ref="AJ589:AJ652" si="70">(24*(DAY(($AE589-$AC589)-$AG589))+HOUR(($AE589-$AC589)-$AG589)+(MINUTE(($AE589-$AC589)-$AG589)/60))</f>
        <v>0</v>
      </c>
      <c r="AK589" s="225">
        <f t="shared" si="64"/>
        <v>0</v>
      </c>
      <c r="AL589" s="226">
        <f t="shared" si="65"/>
        <v>0</v>
      </c>
      <c r="AM589" s="227">
        <f t="shared" si="66"/>
        <v>0</v>
      </c>
      <c r="AN589" s="228">
        <f t="shared" si="67"/>
        <v>0</v>
      </c>
      <c r="AO589" s="206"/>
      <c r="AP589" s="207"/>
      <c r="AQ589" s="206"/>
    </row>
    <row r="590" spans="1:43" s="150" customFormat="1" ht="12.75" x14ac:dyDescent="0.2">
      <c r="A590" s="212"/>
      <c r="B590" s="213"/>
      <c r="C590" s="230"/>
      <c r="D590" s="214"/>
      <c r="E590" s="214"/>
      <c r="F590" s="219"/>
      <c r="G590" s="295"/>
      <c r="H590" s="243"/>
      <c r="I590" s="231"/>
      <c r="J590" s="241"/>
      <c r="K590" s="216" t="str">
        <f>IF(X590='2D_LOG'!BD580," ","Errors Not Updated")</f>
        <v xml:space="preserve"> </v>
      </c>
      <c r="L590" s="217"/>
      <c r="M590" s="219"/>
      <c r="N590" s="232"/>
      <c r="O590" s="234"/>
      <c r="P590" s="232"/>
      <c r="Q590" s="234"/>
      <c r="R590" s="235"/>
      <c r="S590" s="236"/>
      <c r="T590" s="219"/>
      <c r="U590" s="244"/>
      <c r="V590" s="168">
        <f t="shared" si="68"/>
        <v>0</v>
      </c>
      <c r="W590" s="169">
        <f t="shared" si="69"/>
        <v>0</v>
      </c>
      <c r="X590" s="221">
        <f>'2D_LOG'!BD580</f>
        <v>0</v>
      </c>
      <c r="Y590" s="237"/>
      <c r="Z590" s="237"/>
      <c r="AA590" s="237"/>
      <c r="AB590" s="238"/>
      <c r="AC590" s="236"/>
      <c r="AD590" s="238"/>
      <c r="AE590" s="236"/>
      <c r="AF590" s="239"/>
      <c r="AG590" s="236"/>
      <c r="AH590" s="237"/>
      <c r="AI590" s="240"/>
      <c r="AJ590" s="224">
        <f t="shared" si="70"/>
        <v>0</v>
      </c>
      <c r="AK590" s="225">
        <f t="shared" ref="AK590:AK653" si="71">V590+AJ590</f>
        <v>0</v>
      </c>
      <c r="AL590" s="226">
        <f t="shared" ref="AL590:AL653" si="72">W590</f>
        <v>0</v>
      </c>
      <c r="AM590" s="227">
        <f t="shared" ref="AM590:AM653" si="73">AL590-AK590</f>
        <v>0</v>
      </c>
      <c r="AN590" s="228">
        <f t="shared" ref="AN590:AN653" si="74">AM590</f>
        <v>0</v>
      </c>
      <c r="AO590" s="206"/>
      <c r="AP590" s="207"/>
      <c r="AQ590" s="206"/>
    </row>
    <row r="591" spans="1:43" s="150" customFormat="1" ht="12.75" x14ac:dyDescent="0.2">
      <c r="A591" s="229"/>
      <c r="B591" s="213"/>
      <c r="C591" s="230"/>
      <c r="D591" s="214"/>
      <c r="E591" s="214"/>
      <c r="F591" s="219"/>
      <c r="G591" s="295"/>
      <c r="H591" s="243"/>
      <c r="I591" s="231"/>
      <c r="J591" s="241"/>
      <c r="K591" s="216" t="str">
        <f>IF(X591='2D_LOG'!BD581," ","Errors Not Updated")</f>
        <v xml:space="preserve"> </v>
      </c>
      <c r="L591" s="217"/>
      <c r="M591" s="219"/>
      <c r="N591" s="232"/>
      <c r="O591" s="234"/>
      <c r="P591" s="232"/>
      <c r="Q591" s="234"/>
      <c r="R591" s="235"/>
      <c r="S591" s="236"/>
      <c r="T591" s="219"/>
      <c r="U591" s="244"/>
      <c r="V591" s="168">
        <f t="shared" si="68"/>
        <v>0</v>
      </c>
      <c r="W591" s="169">
        <f t="shared" si="69"/>
        <v>0</v>
      </c>
      <c r="X591" s="221">
        <f>'2D_LOG'!BD581</f>
        <v>0</v>
      </c>
      <c r="Y591" s="237"/>
      <c r="Z591" s="237"/>
      <c r="AA591" s="237"/>
      <c r="AB591" s="238"/>
      <c r="AC591" s="236"/>
      <c r="AD591" s="238"/>
      <c r="AE591" s="236"/>
      <c r="AF591" s="239"/>
      <c r="AG591" s="236"/>
      <c r="AH591" s="237"/>
      <c r="AI591" s="240"/>
      <c r="AJ591" s="224">
        <f t="shared" si="70"/>
        <v>0</v>
      </c>
      <c r="AK591" s="225">
        <f t="shared" si="71"/>
        <v>0</v>
      </c>
      <c r="AL591" s="226">
        <f t="shared" si="72"/>
        <v>0</v>
      </c>
      <c r="AM591" s="227">
        <f t="shared" si="73"/>
        <v>0</v>
      </c>
      <c r="AN591" s="228">
        <f t="shared" si="74"/>
        <v>0</v>
      </c>
      <c r="AO591" s="206"/>
      <c r="AP591" s="207"/>
      <c r="AQ591" s="206"/>
    </row>
    <row r="592" spans="1:43" s="150" customFormat="1" ht="12.75" x14ac:dyDescent="0.2">
      <c r="A592" s="212"/>
      <c r="B592" s="213"/>
      <c r="C592" s="230"/>
      <c r="D592" s="214"/>
      <c r="E592" s="214"/>
      <c r="F592" s="219"/>
      <c r="G592" s="295"/>
      <c r="H592" s="243"/>
      <c r="I592" s="231"/>
      <c r="J592" s="241"/>
      <c r="K592" s="216" t="str">
        <f>IF(X592='2D_LOG'!BD582," ","Errors Not Updated")</f>
        <v xml:space="preserve"> </v>
      </c>
      <c r="L592" s="217"/>
      <c r="M592" s="219"/>
      <c r="N592" s="232"/>
      <c r="O592" s="234"/>
      <c r="P592" s="232"/>
      <c r="Q592" s="234"/>
      <c r="R592" s="235"/>
      <c r="S592" s="236"/>
      <c r="T592" s="219"/>
      <c r="U592" s="244"/>
      <c r="V592" s="168">
        <f t="shared" si="68"/>
        <v>0</v>
      </c>
      <c r="W592" s="169">
        <f t="shared" si="69"/>
        <v>0</v>
      </c>
      <c r="X592" s="221">
        <f>'2D_LOG'!BD582</f>
        <v>0</v>
      </c>
      <c r="Y592" s="237"/>
      <c r="Z592" s="237"/>
      <c r="AA592" s="237"/>
      <c r="AB592" s="238"/>
      <c r="AC592" s="236"/>
      <c r="AD592" s="238"/>
      <c r="AE592" s="236"/>
      <c r="AF592" s="239"/>
      <c r="AG592" s="236"/>
      <c r="AH592" s="237"/>
      <c r="AI592" s="240"/>
      <c r="AJ592" s="224">
        <f t="shared" si="70"/>
        <v>0</v>
      </c>
      <c r="AK592" s="225">
        <f t="shared" si="71"/>
        <v>0</v>
      </c>
      <c r="AL592" s="226">
        <f t="shared" si="72"/>
        <v>0</v>
      </c>
      <c r="AM592" s="227">
        <f t="shared" si="73"/>
        <v>0</v>
      </c>
      <c r="AN592" s="228">
        <f t="shared" si="74"/>
        <v>0</v>
      </c>
      <c r="AO592" s="206"/>
      <c r="AP592" s="207"/>
      <c r="AQ592" s="206"/>
    </row>
    <row r="593" spans="1:43" s="150" customFormat="1" ht="12.75" x14ac:dyDescent="0.2">
      <c r="A593" s="229"/>
      <c r="B593" s="213"/>
      <c r="C593" s="230"/>
      <c r="D593" s="214"/>
      <c r="E593" s="214"/>
      <c r="F593" s="219"/>
      <c r="G593" s="295"/>
      <c r="H593" s="243"/>
      <c r="I593" s="231"/>
      <c r="J593" s="241"/>
      <c r="K593" s="216" t="str">
        <f>IF(X593='2D_LOG'!BD583," ","Errors Not Updated")</f>
        <v xml:space="preserve"> </v>
      </c>
      <c r="L593" s="217"/>
      <c r="M593" s="219"/>
      <c r="N593" s="232"/>
      <c r="O593" s="234"/>
      <c r="P593" s="232"/>
      <c r="Q593" s="234"/>
      <c r="R593" s="235"/>
      <c r="S593" s="236"/>
      <c r="T593" s="219"/>
      <c r="U593" s="244"/>
      <c r="V593" s="168">
        <f t="shared" si="68"/>
        <v>0</v>
      </c>
      <c r="W593" s="169">
        <f t="shared" si="69"/>
        <v>0</v>
      </c>
      <c r="X593" s="221">
        <f>'2D_LOG'!BD583</f>
        <v>0</v>
      </c>
      <c r="Y593" s="237"/>
      <c r="Z593" s="237"/>
      <c r="AA593" s="237"/>
      <c r="AB593" s="238"/>
      <c r="AC593" s="236"/>
      <c r="AD593" s="238"/>
      <c r="AE593" s="236"/>
      <c r="AF593" s="239"/>
      <c r="AG593" s="236"/>
      <c r="AH593" s="237"/>
      <c r="AI593" s="240"/>
      <c r="AJ593" s="224">
        <f t="shared" si="70"/>
        <v>0</v>
      </c>
      <c r="AK593" s="225">
        <f t="shared" si="71"/>
        <v>0</v>
      </c>
      <c r="AL593" s="226">
        <f t="shared" si="72"/>
        <v>0</v>
      </c>
      <c r="AM593" s="227">
        <f t="shared" si="73"/>
        <v>0</v>
      </c>
      <c r="AN593" s="228">
        <f t="shared" si="74"/>
        <v>0</v>
      </c>
      <c r="AO593" s="206"/>
      <c r="AP593" s="207"/>
      <c r="AQ593" s="206"/>
    </row>
    <row r="594" spans="1:43" s="150" customFormat="1" ht="12.75" x14ac:dyDescent="0.2">
      <c r="A594" s="212"/>
      <c r="B594" s="213"/>
      <c r="C594" s="230"/>
      <c r="D594" s="214"/>
      <c r="E594" s="214"/>
      <c r="F594" s="219"/>
      <c r="G594" s="295"/>
      <c r="H594" s="243"/>
      <c r="I594" s="231"/>
      <c r="J594" s="241"/>
      <c r="K594" s="216" t="str">
        <f>IF(X594='2D_LOG'!BD584," ","Errors Not Updated")</f>
        <v xml:space="preserve"> </v>
      </c>
      <c r="L594" s="217"/>
      <c r="M594" s="219"/>
      <c r="N594" s="232"/>
      <c r="O594" s="234"/>
      <c r="P594" s="232"/>
      <c r="Q594" s="234"/>
      <c r="R594" s="235"/>
      <c r="S594" s="236"/>
      <c r="T594" s="219"/>
      <c r="U594" s="244"/>
      <c r="V594" s="168">
        <f t="shared" si="68"/>
        <v>0</v>
      </c>
      <c r="W594" s="169">
        <f t="shared" si="69"/>
        <v>0</v>
      </c>
      <c r="X594" s="221">
        <f>'2D_LOG'!BD584</f>
        <v>0</v>
      </c>
      <c r="Y594" s="237"/>
      <c r="Z594" s="237"/>
      <c r="AA594" s="237"/>
      <c r="AB594" s="238"/>
      <c r="AC594" s="236"/>
      <c r="AD594" s="238"/>
      <c r="AE594" s="236"/>
      <c r="AF594" s="239"/>
      <c r="AG594" s="236"/>
      <c r="AH594" s="237"/>
      <c r="AI594" s="240"/>
      <c r="AJ594" s="224">
        <f t="shared" si="70"/>
        <v>0</v>
      </c>
      <c r="AK594" s="225">
        <f t="shared" si="71"/>
        <v>0</v>
      </c>
      <c r="AL594" s="226">
        <f t="shared" si="72"/>
        <v>0</v>
      </c>
      <c r="AM594" s="227">
        <f t="shared" si="73"/>
        <v>0</v>
      </c>
      <c r="AN594" s="228">
        <f t="shared" si="74"/>
        <v>0</v>
      </c>
      <c r="AO594" s="206"/>
      <c r="AP594" s="207"/>
      <c r="AQ594" s="206"/>
    </row>
    <row r="595" spans="1:43" s="150" customFormat="1" ht="12.75" x14ac:dyDescent="0.2">
      <c r="A595" s="229"/>
      <c r="B595" s="213"/>
      <c r="C595" s="230"/>
      <c r="D595" s="214"/>
      <c r="E595" s="214"/>
      <c r="F595" s="219"/>
      <c r="G595" s="295"/>
      <c r="H595" s="243"/>
      <c r="I595" s="231"/>
      <c r="J595" s="241"/>
      <c r="K595" s="216" t="str">
        <f>IF(X595='2D_LOG'!BD585," ","Errors Not Updated")</f>
        <v xml:space="preserve"> </v>
      </c>
      <c r="L595" s="217"/>
      <c r="M595" s="219"/>
      <c r="N595" s="232"/>
      <c r="O595" s="234"/>
      <c r="P595" s="232"/>
      <c r="Q595" s="234"/>
      <c r="R595" s="235"/>
      <c r="S595" s="236"/>
      <c r="T595" s="219"/>
      <c r="U595" s="244"/>
      <c r="V595" s="168">
        <f t="shared" si="68"/>
        <v>0</v>
      </c>
      <c r="W595" s="169">
        <f t="shared" si="69"/>
        <v>0</v>
      </c>
      <c r="X595" s="221">
        <f>'2D_LOG'!BD585</f>
        <v>0</v>
      </c>
      <c r="Y595" s="237"/>
      <c r="Z595" s="237"/>
      <c r="AA595" s="237"/>
      <c r="AB595" s="238"/>
      <c r="AC595" s="236"/>
      <c r="AD595" s="238"/>
      <c r="AE595" s="236"/>
      <c r="AF595" s="239"/>
      <c r="AG595" s="236"/>
      <c r="AH595" s="237"/>
      <c r="AI595" s="240"/>
      <c r="AJ595" s="224">
        <f t="shared" si="70"/>
        <v>0</v>
      </c>
      <c r="AK595" s="225">
        <f t="shared" si="71"/>
        <v>0</v>
      </c>
      <c r="AL595" s="226">
        <f t="shared" si="72"/>
        <v>0</v>
      </c>
      <c r="AM595" s="227">
        <f t="shared" si="73"/>
        <v>0</v>
      </c>
      <c r="AN595" s="228">
        <f t="shared" si="74"/>
        <v>0</v>
      </c>
      <c r="AO595" s="206"/>
      <c r="AP595" s="207"/>
      <c r="AQ595" s="206"/>
    </row>
    <row r="596" spans="1:43" s="150" customFormat="1" ht="12.75" x14ac:dyDescent="0.2">
      <c r="A596" s="212"/>
      <c r="B596" s="213"/>
      <c r="C596" s="230"/>
      <c r="D596" s="214"/>
      <c r="E596" s="214"/>
      <c r="F596" s="219"/>
      <c r="G596" s="295"/>
      <c r="H596" s="243"/>
      <c r="I596" s="231"/>
      <c r="J596" s="241"/>
      <c r="K596" s="216" t="str">
        <f>IF(X596='2D_LOG'!BD586," ","Errors Not Updated")</f>
        <v xml:space="preserve"> </v>
      </c>
      <c r="L596" s="217"/>
      <c r="M596" s="219"/>
      <c r="N596" s="232"/>
      <c r="O596" s="234"/>
      <c r="P596" s="232"/>
      <c r="Q596" s="234"/>
      <c r="R596" s="235"/>
      <c r="S596" s="236"/>
      <c r="T596" s="219"/>
      <c r="U596" s="244"/>
      <c r="V596" s="168">
        <f t="shared" si="68"/>
        <v>0</v>
      </c>
      <c r="W596" s="169">
        <f t="shared" si="69"/>
        <v>0</v>
      </c>
      <c r="X596" s="221">
        <f>'2D_LOG'!BD586</f>
        <v>0</v>
      </c>
      <c r="Y596" s="237"/>
      <c r="Z596" s="237"/>
      <c r="AA596" s="237"/>
      <c r="AB596" s="238"/>
      <c r="AC596" s="236"/>
      <c r="AD596" s="238"/>
      <c r="AE596" s="236"/>
      <c r="AF596" s="239"/>
      <c r="AG596" s="236"/>
      <c r="AH596" s="237"/>
      <c r="AI596" s="240"/>
      <c r="AJ596" s="224">
        <f t="shared" si="70"/>
        <v>0</v>
      </c>
      <c r="AK596" s="225">
        <f t="shared" si="71"/>
        <v>0</v>
      </c>
      <c r="AL596" s="226">
        <f t="shared" si="72"/>
        <v>0</v>
      </c>
      <c r="AM596" s="227">
        <f t="shared" si="73"/>
        <v>0</v>
      </c>
      <c r="AN596" s="228">
        <f t="shared" si="74"/>
        <v>0</v>
      </c>
      <c r="AO596" s="206"/>
      <c r="AP596" s="207"/>
      <c r="AQ596" s="206"/>
    </row>
    <row r="597" spans="1:43" s="150" customFormat="1" ht="12.75" x14ac:dyDescent="0.2">
      <c r="A597" s="229"/>
      <c r="B597" s="213"/>
      <c r="C597" s="230"/>
      <c r="D597" s="214"/>
      <c r="E597" s="214"/>
      <c r="F597" s="219"/>
      <c r="G597" s="295"/>
      <c r="H597" s="243"/>
      <c r="I597" s="231"/>
      <c r="J597" s="241"/>
      <c r="K597" s="216" t="str">
        <f>IF(X597='2D_LOG'!BD587," ","Errors Not Updated")</f>
        <v xml:space="preserve"> </v>
      </c>
      <c r="L597" s="217"/>
      <c r="M597" s="219"/>
      <c r="N597" s="232"/>
      <c r="O597" s="234"/>
      <c r="P597" s="232"/>
      <c r="Q597" s="234"/>
      <c r="R597" s="235"/>
      <c r="S597" s="236"/>
      <c r="T597" s="219"/>
      <c r="U597" s="244"/>
      <c r="V597" s="168">
        <f t="shared" si="68"/>
        <v>0</v>
      </c>
      <c r="W597" s="169">
        <f t="shared" si="69"/>
        <v>0</v>
      </c>
      <c r="X597" s="221">
        <f>'2D_LOG'!BD587</f>
        <v>0</v>
      </c>
      <c r="Y597" s="237"/>
      <c r="Z597" s="237"/>
      <c r="AA597" s="237"/>
      <c r="AB597" s="238"/>
      <c r="AC597" s="236"/>
      <c r="AD597" s="238"/>
      <c r="AE597" s="236"/>
      <c r="AF597" s="239"/>
      <c r="AG597" s="236"/>
      <c r="AH597" s="237"/>
      <c r="AI597" s="240"/>
      <c r="AJ597" s="224">
        <f t="shared" si="70"/>
        <v>0</v>
      </c>
      <c r="AK597" s="225">
        <f t="shared" si="71"/>
        <v>0</v>
      </c>
      <c r="AL597" s="226">
        <f t="shared" si="72"/>
        <v>0</v>
      </c>
      <c r="AM597" s="227">
        <f t="shared" si="73"/>
        <v>0</v>
      </c>
      <c r="AN597" s="228">
        <f t="shared" si="74"/>
        <v>0</v>
      </c>
      <c r="AO597" s="206"/>
      <c r="AP597" s="207"/>
      <c r="AQ597" s="206"/>
    </row>
    <row r="598" spans="1:43" s="150" customFormat="1" ht="12.75" x14ac:dyDescent="0.2">
      <c r="A598" s="212"/>
      <c r="B598" s="213"/>
      <c r="C598" s="230"/>
      <c r="D598" s="214"/>
      <c r="E598" s="214"/>
      <c r="F598" s="219"/>
      <c r="G598" s="295"/>
      <c r="H598" s="243"/>
      <c r="I598" s="231"/>
      <c r="J598" s="241"/>
      <c r="K598" s="216" t="str">
        <f>IF(X598='2D_LOG'!BD588," ","Errors Not Updated")</f>
        <v xml:space="preserve"> </v>
      </c>
      <c r="L598" s="217"/>
      <c r="M598" s="219"/>
      <c r="N598" s="232"/>
      <c r="O598" s="234"/>
      <c r="P598" s="232"/>
      <c r="Q598" s="234"/>
      <c r="R598" s="235"/>
      <c r="S598" s="236"/>
      <c r="T598" s="219"/>
      <c r="U598" s="244"/>
      <c r="V598" s="168">
        <f t="shared" si="68"/>
        <v>0</v>
      </c>
      <c r="W598" s="169">
        <f t="shared" si="69"/>
        <v>0</v>
      </c>
      <c r="X598" s="221">
        <f>'2D_LOG'!BD588</f>
        <v>0</v>
      </c>
      <c r="Y598" s="237"/>
      <c r="Z598" s="237"/>
      <c r="AA598" s="237"/>
      <c r="AB598" s="238"/>
      <c r="AC598" s="236"/>
      <c r="AD598" s="238"/>
      <c r="AE598" s="236"/>
      <c r="AF598" s="239"/>
      <c r="AG598" s="236"/>
      <c r="AH598" s="237"/>
      <c r="AI598" s="240"/>
      <c r="AJ598" s="224">
        <f t="shared" si="70"/>
        <v>0</v>
      </c>
      <c r="AK598" s="225">
        <f t="shared" si="71"/>
        <v>0</v>
      </c>
      <c r="AL598" s="226">
        <f t="shared" si="72"/>
        <v>0</v>
      </c>
      <c r="AM598" s="227">
        <f t="shared" si="73"/>
        <v>0</v>
      </c>
      <c r="AN598" s="228">
        <f t="shared" si="74"/>
        <v>0</v>
      </c>
      <c r="AO598" s="206"/>
      <c r="AP598" s="207"/>
      <c r="AQ598" s="206"/>
    </row>
    <row r="599" spans="1:43" s="150" customFormat="1" ht="12.75" x14ac:dyDescent="0.2">
      <c r="A599" s="229"/>
      <c r="B599" s="213"/>
      <c r="C599" s="230"/>
      <c r="D599" s="214"/>
      <c r="E599" s="214"/>
      <c r="F599" s="219"/>
      <c r="G599" s="295"/>
      <c r="H599" s="243"/>
      <c r="I599" s="231"/>
      <c r="J599" s="241"/>
      <c r="K599" s="216" t="str">
        <f>IF(X599='2D_LOG'!BD589," ","Errors Not Updated")</f>
        <v xml:space="preserve"> </v>
      </c>
      <c r="L599" s="217"/>
      <c r="M599" s="219"/>
      <c r="N599" s="232"/>
      <c r="O599" s="234"/>
      <c r="P599" s="232"/>
      <c r="Q599" s="234"/>
      <c r="R599" s="235"/>
      <c r="S599" s="236"/>
      <c r="T599" s="219"/>
      <c r="U599" s="244"/>
      <c r="V599" s="168">
        <f t="shared" si="68"/>
        <v>0</v>
      </c>
      <c r="W599" s="169">
        <f t="shared" si="69"/>
        <v>0</v>
      </c>
      <c r="X599" s="221">
        <f>'2D_LOG'!BD589</f>
        <v>0</v>
      </c>
      <c r="Y599" s="237"/>
      <c r="Z599" s="237"/>
      <c r="AA599" s="237"/>
      <c r="AB599" s="238"/>
      <c r="AC599" s="236"/>
      <c r="AD599" s="238"/>
      <c r="AE599" s="236"/>
      <c r="AF599" s="239"/>
      <c r="AG599" s="236"/>
      <c r="AH599" s="237"/>
      <c r="AI599" s="240"/>
      <c r="AJ599" s="224">
        <f t="shared" si="70"/>
        <v>0</v>
      </c>
      <c r="AK599" s="225">
        <f t="shared" si="71"/>
        <v>0</v>
      </c>
      <c r="AL599" s="226">
        <f t="shared" si="72"/>
        <v>0</v>
      </c>
      <c r="AM599" s="227">
        <f t="shared" si="73"/>
        <v>0</v>
      </c>
      <c r="AN599" s="228">
        <f t="shared" si="74"/>
        <v>0</v>
      </c>
      <c r="AO599" s="206"/>
      <c r="AP599" s="207"/>
      <c r="AQ599" s="206"/>
    </row>
    <row r="600" spans="1:43" s="150" customFormat="1" ht="12.75" x14ac:dyDescent="0.2">
      <c r="A600" s="212"/>
      <c r="B600" s="213"/>
      <c r="C600" s="230"/>
      <c r="D600" s="214"/>
      <c r="E600" s="214"/>
      <c r="F600" s="219"/>
      <c r="G600" s="295"/>
      <c r="H600" s="243"/>
      <c r="I600" s="231"/>
      <c r="J600" s="241"/>
      <c r="K600" s="216" t="str">
        <f>IF(X600='2D_LOG'!BD590," ","Errors Not Updated")</f>
        <v xml:space="preserve"> </v>
      </c>
      <c r="L600" s="217"/>
      <c r="M600" s="219"/>
      <c r="N600" s="232"/>
      <c r="O600" s="234"/>
      <c r="P600" s="232"/>
      <c r="Q600" s="234"/>
      <c r="R600" s="235"/>
      <c r="S600" s="236"/>
      <c r="T600" s="219"/>
      <c r="U600" s="244"/>
      <c r="V600" s="168">
        <f t="shared" si="68"/>
        <v>0</v>
      </c>
      <c r="W600" s="169">
        <f t="shared" si="69"/>
        <v>0</v>
      </c>
      <c r="X600" s="221">
        <f>'2D_LOG'!BD590</f>
        <v>0</v>
      </c>
      <c r="Y600" s="237"/>
      <c r="Z600" s="237"/>
      <c r="AA600" s="237"/>
      <c r="AB600" s="238"/>
      <c r="AC600" s="236"/>
      <c r="AD600" s="238"/>
      <c r="AE600" s="236"/>
      <c r="AF600" s="239"/>
      <c r="AG600" s="236"/>
      <c r="AH600" s="237"/>
      <c r="AI600" s="240"/>
      <c r="AJ600" s="224">
        <f t="shared" si="70"/>
        <v>0</v>
      </c>
      <c r="AK600" s="225">
        <f t="shared" si="71"/>
        <v>0</v>
      </c>
      <c r="AL600" s="226">
        <f t="shared" si="72"/>
        <v>0</v>
      </c>
      <c r="AM600" s="227">
        <f t="shared" si="73"/>
        <v>0</v>
      </c>
      <c r="AN600" s="228">
        <f t="shared" si="74"/>
        <v>0</v>
      </c>
      <c r="AO600" s="206"/>
      <c r="AP600" s="207"/>
      <c r="AQ600" s="206"/>
    </row>
    <row r="601" spans="1:43" s="150" customFormat="1" ht="12.75" x14ac:dyDescent="0.2">
      <c r="A601" s="229"/>
      <c r="B601" s="213"/>
      <c r="C601" s="230"/>
      <c r="D601" s="214"/>
      <c r="E601" s="214"/>
      <c r="F601" s="219"/>
      <c r="G601" s="295"/>
      <c r="H601" s="243"/>
      <c r="I601" s="231"/>
      <c r="J601" s="241"/>
      <c r="K601" s="216" t="str">
        <f>IF(X601='2D_LOG'!BD591," ","Errors Not Updated")</f>
        <v xml:space="preserve"> </v>
      </c>
      <c r="L601" s="217"/>
      <c r="M601" s="219"/>
      <c r="N601" s="232"/>
      <c r="O601" s="234"/>
      <c r="P601" s="232"/>
      <c r="Q601" s="234"/>
      <c r="R601" s="235"/>
      <c r="S601" s="236"/>
      <c r="T601" s="219"/>
      <c r="U601" s="244"/>
      <c r="V601" s="168">
        <f t="shared" si="68"/>
        <v>0</v>
      </c>
      <c r="W601" s="169">
        <f t="shared" si="69"/>
        <v>0</v>
      </c>
      <c r="X601" s="221">
        <f>'2D_LOG'!BD591</f>
        <v>0</v>
      </c>
      <c r="Y601" s="237"/>
      <c r="Z601" s="237"/>
      <c r="AA601" s="237"/>
      <c r="AB601" s="238"/>
      <c r="AC601" s="236"/>
      <c r="AD601" s="238"/>
      <c r="AE601" s="236"/>
      <c r="AF601" s="239"/>
      <c r="AG601" s="236"/>
      <c r="AH601" s="237"/>
      <c r="AI601" s="240"/>
      <c r="AJ601" s="224">
        <f t="shared" si="70"/>
        <v>0</v>
      </c>
      <c r="AK601" s="225">
        <f t="shared" si="71"/>
        <v>0</v>
      </c>
      <c r="AL601" s="226">
        <f t="shared" si="72"/>
        <v>0</v>
      </c>
      <c r="AM601" s="227">
        <f t="shared" si="73"/>
        <v>0</v>
      </c>
      <c r="AN601" s="228">
        <f t="shared" si="74"/>
        <v>0</v>
      </c>
      <c r="AO601" s="206"/>
      <c r="AP601" s="207"/>
      <c r="AQ601" s="206"/>
    </row>
    <row r="602" spans="1:43" s="150" customFormat="1" ht="12.75" x14ac:dyDescent="0.2">
      <c r="A602" s="212"/>
      <c r="B602" s="213"/>
      <c r="C602" s="230"/>
      <c r="D602" s="214"/>
      <c r="E602" s="214"/>
      <c r="F602" s="219"/>
      <c r="G602" s="295"/>
      <c r="H602" s="243"/>
      <c r="I602" s="231"/>
      <c r="J602" s="241"/>
      <c r="K602" s="216" t="str">
        <f>IF(X602='2D_LOG'!BD592," ","Errors Not Updated")</f>
        <v xml:space="preserve"> </v>
      </c>
      <c r="L602" s="217"/>
      <c r="M602" s="219"/>
      <c r="N602" s="232"/>
      <c r="O602" s="234"/>
      <c r="P602" s="232"/>
      <c r="Q602" s="234"/>
      <c r="R602" s="235"/>
      <c r="S602" s="236"/>
      <c r="T602" s="219"/>
      <c r="U602" s="244"/>
      <c r="V602" s="168">
        <f t="shared" si="68"/>
        <v>0</v>
      </c>
      <c r="W602" s="169">
        <f t="shared" si="69"/>
        <v>0</v>
      </c>
      <c r="X602" s="221">
        <f>'2D_LOG'!BD592</f>
        <v>0</v>
      </c>
      <c r="Y602" s="237"/>
      <c r="Z602" s="237"/>
      <c r="AA602" s="237"/>
      <c r="AB602" s="238"/>
      <c r="AC602" s="236"/>
      <c r="AD602" s="238"/>
      <c r="AE602" s="236"/>
      <c r="AF602" s="239"/>
      <c r="AG602" s="236"/>
      <c r="AH602" s="237"/>
      <c r="AI602" s="240"/>
      <c r="AJ602" s="224">
        <f t="shared" si="70"/>
        <v>0</v>
      </c>
      <c r="AK602" s="225">
        <f t="shared" si="71"/>
        <v>0</v>
      </c>
      <c r="AL602" s="226">
        <f t="shared" si="72"/>
        <v>0</v>
      </c>
      <c r="AM602" s="227">
        <f t="shared" si="73"/>
        <v>0</v>
      </c>
      <c r="AN602" s="228">
        <f t="shared" si="74"/>
        <v>0</v>
      </c>
      <c r="AO602" s="206"/>
      <c r="AP602" s="207"/>
      <c r="AQ602" s="206"/>
    </row>
    <row r="603" spans="1:43" s="150" customFormat="1" ht="12.75" x14ac:dyDescent="0.2">
      <c r="A603" s="229"/>
      <c r="B603" s="213"/>
      <c r="C603" s="230"/>
      <c r="D603" s="214"/>
      <c r="E603" s="214"/>
      <c r="F603" s="219"/>
      <c r="G603" s="295"/>
      <c r="H603" s="243"/>
      <c r="I603" s="231"/>
      <c r="J603" s="241"/>
      <c r="K603" s="216" t="str">
        <f>IF(X603='2D_LOG'!BD593," ","Errors Not Updated")</f>
        <v xml:space="preserve"> </v>
      </c>
      <c r="L603" s="217"/>
      <c r="M603" s="219"/>
      <c r="N603" s="232"/>
      <c r="O603" s="234"/>
      <c r="P603" s="232"/>
      <c r="Q603" s="234"/>
      <c r="R603" s="235"/>
      <c r="S603" s="236"/>
      <c r="T603" s="219"/>
      <c r="U603" s="244"/>
      <c r="V603" s="168">
        <f t="shared" si="68"/>
        <v>0</v>
      </c>
      <c r="W603" s="169">
        <f t="shared" si="69"/>
        <v>0</v>
      </c>
      <c r="X603" s="221">
        <f>'2D_LOG'!BD593</f>
        <v>0</v>
      </c>
      <c r="Y603" s="237"/>
      <c r="Z603" s="237"/>
      <c r="AA603" s="237"/>
      <c r="AB603" s="238"/>
      <c r="AC603" s="236"/>
      <c r="AD603" s="238"/>
      <c r="AE603" s="236"/>
      <c r="AF603" s="239"/>
      <c r="AG603" s="236"/>
      <c r="AH603" s="237"/>
      <c r="AI603" s="240"/>
      <c r="AJ603" s="224">
        <f t="shared" si="70"/>
        <v>0</v>
      </c>
      <c r="AK603" s="225">
        <f t="shared" si="71"/>
        <v>0</v>
      </c>
      <c r="AL603" s="226">
        <f t="shared" si="72"/>
        <v>0</v>
      </c>
      <c r="AM603" s="227">
        <f t="shared" si="73"/>
        <v>0</v>
      </c>
      <c r="AN603" s="228">
        <f t="shared" si="74"/>
        <v>0</v>
      </c>
      <c r="AO603" s="206"/>
      <c r="AP603" s="207"/>
      <c r="AQ603" s="206"/>
    </row>
    <row r="604" spans="1:43" s="150" customFormat="1" ht="12.75" x14ac:dyDescent="0.2">
      <c r="A604" s="212"/>
      <c r="B604" s="213"/>
      <c r="C604" s="230"/>
      <c r="D604" s="214"/>
      <c r="E604" s="214"/>
      <c r="F604" s="219"/>
      <c r="G604" s="295"/>
      <c r="H604" s="243"/>
      <c r="I604" s="231"/>
      <c r="J604" s="241"/>
      <c r="K604" s="216" t="str">
        <f>IF(X604='2D_LOG'!BD594," ","Errors Not Updated")</f>
        <v xml:space="preserve"> </v>
      </c>
      <c r="L604" s="217"/>
      <c r="M604" s="219"/>
      <c r="N604" s="232"/>
      <c r="O604" s="234"/>
      <c r="P604" s="232"/>
      <c r="Q604" s="234"/>
      <c r="R604" s="235"/>
      <c r="S604" s="236"/>
      <c r="T604" s="219"/>
      <c r="U604" s="244"/>
      <c r="V604" s="168">
        <f t="shared" si="68"/>
        <v>0</v>
      </c>
      <c r="W604" s="169">
        <f t="shared" si="69"/>
        <v>0</v>
      </c>
      <c r="X604" s="221">
        <f>'2D_LOG'!BD594</f>
        <v>0</v>
      </c>
      <c r="Y604" s="237"/>
      <c r="Z604" s="237"/>
      <c r="AA604" s="237"/>
      <c r="AB604" s="238"/>
      <c r="AC604" s="236"/>
      <c r="AD604" s="238"/>
      <c r="AE604" s="236"/>
      <c r="AF604" s="239"/>
      <c r="AG604" s="236"/>
      <c r="AH604" s="237"/>
      <c r="AI604" s="240"/>
      <c r="AJ604" s="224">
        <f t="shared" si="70"/>
        <v>0</v>
      </c>
      <c r="AK604" s="225">
        <f t="shared" si="71"/>
        <v>0</v>
      </c>
      <c r="AL604" s="226">
        <f t="shared" si="72"/>
        <v>0</v>
      </c>
      <c r="AM604" s="227">
        <f t="shared" si="73"/>
        <v>0</v>
      </c>
      <c r="AN604" s="228">
        <f t="shared" si="74"/>
        <v>0</v>
      </c>
      <c r="AO604" s="206"/>
      <c r="AP604" s="207"/>
      <c r="AQ604" s="206"/>
    </row>
    <row r="605" spans="1:43" s="150" customFormat="1" ht="12.75" x14ac:dyDescent="0.2">
      <c r="A605" s="229"/>
      <c r="B605" s="213"/>
      <c r="C605" s="230"/>
      <c r="D605" s="214"/>
      <c r="E605" s="214"/>
      <c r="F605" s="219"/>
      <c r="G605" s="295"/>
      <c r="H605" s="243"/>
      <c r="I605" s="231"/>
      <c r="J605" s="241"/>
      <c r="K605" s="216" t="str">
        <f>IF(X605='2D_LOG'!BD595," ","Errors Not Updated")</f>
        <v xml:space="preserve"> </v>
      </c>
      <c r="L605" s="217"/>
      <c r="M605" s="219"/>
      <c r="N605" s="232"/>
      <c r="O605" s="234"/>
      <c r="P605" s="232"/>
      <c r="Q605" s="234"/>
      <c r="R605" s="235"/>
      <c r="S605" s="236"/>
      <c r="T605" s="219"/>
      <c r="U605" s="244"/>
      <c r="V605" s="168">
        <f t="shared" si="68"/>
        <v>0</v>
      </c>
      <c r="W605" s="169">
        <f t="shared" si="69"/>
        <v>0</v>
      </c>
      <c r="X605" s="221">
        <f>'2D_LOG'!BD595</f>
        <v>0</v>
      </c>
      <c r="Y605" s="237"/>
      <c r="Z605" s="237"/>
      <c r="AA605" s="237"/>
      <c r="AB605" s="238"/>
      <c r="AC605" s="236"/>
      <c r="AD605" s="238"/>
      <c r="AE605" s="236"/>
      <c r="AF605" s="239"/>
      <c r="AG605" s="236"/>
      <c r="AH605" s="237"/>
      <c r="AI605" s="240"/>
      <c r="AJ605" s="224">
        <f t="shared" si="70"/>
        <v>0</v>
      </c>
      <c r="AK605" s="225">
        <f t="shared" si="71"/>
        <v>0</v>
      </c>
      <c r="AL605" s="226">
        <f t="shared" si="72"/>
        <v>0</v>
      </c>
      <c r="AM605" s="227">
        <f t="shared" si="73"/>
        <v>0</v>
      </c>
      <c r="AN605" s="228">
        <f t="shared" si="74"/>
        <v>0</v>
      </c>
      <c r="AO605" s="206"/>
      <c r="AP605" s="207"/>
      <c r="AQ605" s="206"/>
    </row>
    <row r="606" spans="1:43" s="150" customFormat="1" ht="12.75" x14ac:dyDescent="0.2">
      <c r="A606" s="212"/>
      <c r="B606" s="213"/>
      <c r="C606" s="230"/>
      <c r="D606" s="214"/>
      <c r="E606" s="214"/>
      <c r="F606" s="219"/>
      <c r="G606" s="295"/>
      <c r="H606" s="243"/>
      <c r="I606" s="231"/>
      <c r="J606" s="241"/>
      <c r="K606" s="216" t="str">
        <f>IF(X606='2D_LOG'!BD596," ","Errors Not Updated")</f>
        <v xml:space="preserve"> </v>
      </c>
      <c r="L606" s="217"/>
      <c r="M606" s="219"/>
      <c r="N606" s="232"/>
      <c r="O606" s="234"/>
      <c r="P606" s="232"/>
      <c r="Q606" s="234"/>
      <c r="R606" s="235"/>
      <c r="S606" s="236"/>
      <c r="T606" s="219"/>
      <c r="U606" s="244"/>
      <c r="V606" s="168">
        <f t="shared" si="68"/>
        <v>0</v>
      </c>
      <c r="W606" s="169">
        <f t="shared" si="69"/>
        <v>0</v>
      </c>
      <c r="X606" s="221">
        <f>'2D_LOG'!BD596</f>
        <v>0</v>
      </c>
      <c r="Y606" s="237"/>
      <c r="Z606" s="237"/>
      <c r="AA606" s="237"/>
      <c r="AB606" s="238"/>
      <c r="AC606" s="236"/>
      <c r="AD606" s="238"/>
      <c r="AE606" s="236"/>
      <c r="AF606" s="239"/>
      <c r="AG606" s="236"/>
      <c r="AH606" s="237"/>
      <c r="AI606" s="240"/>
      <c r="AJ606" s="224">
        <f t="shared" si="70"/>
        <v>0</v>
      </c>
      <c r="AK606" s="225">
        <f t="shared" si="71"/>
        <v>0</v>
      </c>
      <c r="AL606" s="226">
        <f t="shared" si="72"/>
        <v>0</v>
      </c>
      <c r="AM606" s="227">
        <f t="shared" si="73"/>
        <v>0</v>
      </c>
      <c r="AN606" s="228">
        <f t="shared" si="74"/>
        <v>0</v>
      </c>
      <c r="AO606" s="206"/>
      <c r="AP606" s="207"/>
      <c r="AQ606" s="206"/>
    </row>
    <row r="607" spans="1:43" s="150" customFormat="1" ht="12.75" x14ac:dyDescent="0.2">
      <c r="A607" s="229"/>
      <c r="B607" s="213"/>
      <c r="C607" s="230"/>
      <c r="D607" s="214"/>
      <c r="E607" s="214"/>
      <c r="F607" s="219"/>
      <c r="G607" s="295"/>
      <c r="H607" s="243"/>
      <c r="I607" s="231"/>
      <c r="J607" s="241"/>
      <c r="K607" s="216" t="str">
        <f>IF(X607='2D_LOG'!BD597," ","Errors Not Updated")</f>
        <v xml:space="preserve"> </v>
      </c>
      <c r="L607" s="217"/>
      <c r="M607" s="219"/>
      <c r="N607" s="232"/>
      <c r="O607" s="234"/>
      <c r="P607" s="232"/>
      <c r="Q607" s="234"/>
      <c r="R607" s="235"/>
      <c r="S607" s="236"/>
      <c r="T607" s="219"/>
      <c r="U607" s="244"/>
      <c r="V607" s="168">
        <f t="shared" si="68"/>
        <v>0</v>
      </c>
      <c r="W607" s="169">
        <f t="shared" si="69"/>
        <v>0</v>
      </c>
      <c r="X607" s="221">
        <f>'2D_LOG'!BD597</f>
        <v>0</v>
      </c>
      <c r="Y607" s="237"/>
      <c r="Z607" s="237"/>
      <c r="AA607" s="237"/>
      <c r="AB607" s="238"/>
      <c r="AC607" s="236"/>
      <c r="AD607" s="238"/>
      <c r="AE607" s="236"/>
      <c r="AF607" s="239"/>
      <c r="AG607" s="236"/>
      <c r="AH607" s="237"/>
      <c r="AI607" s="240"/>
      <c r="AJ607" s="224">
        <f t="shared" si="70"/>
        <v>0</v>
      </c>
      <c r="AK607" s="225">
        <f t="shared" si="71"/>
        <v>0</v>
      </c>
      <c r="AL607" s="226">
        <f t="shared" si="72"/>
        <v>0</v>
      </c>
      <c r="AM607" s="227">
        <f t="shared" si="73"/>
        <v>0</v>
      </c>
      <c r="AN607" s="228">
        <f t="shared" si="74"/>
        <v>0</v>
      </c>
      <c r="AO607" s="206"/>
      <c r="AP607" s="207"/>
      <c r="AQ607" s="206"/>
    </row>
    <row r="608" spans="1:43" s="150" customFormat="1" ht="12.75" x14ac:dyDescent="0.2">
      <c r="A608" s="212"/>
      <c r="B608" s="213"/>
      <c r="C608" s="230"/>
      <c r="D608" s="214"/>
      <c r="E608" s="214"/>
      <c r="F608" s="219"/>
      <c r="G608" s="295"/>
      <c r="H608" s="243"/>
      <c r="I608" s="231"/>
      <c r="J608" s="241"/>
      <c r="K608" s="216" t="str">
        <f>IF(X608='2D_LOG'!BD598," ","Errors Not Updated")</f>
        <v xml:space="preserve"> </v>
      </c>
      <c r="L608" s="217"/>
      <c r="M608" s="219"/>
      <c r="N608" s="232"/>
      <c r="O608" s="234"/>
      <c r="P608" s="232"/>
      <c r="Q608" s="234"/>
      <c r="R608" s="235"/>
      <c r="S608" s="236"/>
      <c r="T608" s="219"/>
      <c r="U608" s="244"/>
      <c r="V608" s="168">
        <f t="shared" si="68"/>
        <v>0</v>
      </c>
      <c r="W608" s="169">
        <f t="shared" si="69"/>
        <v>0</v>
      </c>
      <c r="X608" s="221">
        <f>'2D_LOG'!BD598</f>
        <v>0</v>
      </c>
      <c r="Y608" s="237"/>
      <c r="Z608" s="237"/>
      <c r="AA608" s="237"/>
      <c r="AB608" s="238"/>
      <c r="AC608" s="236"/>
      <c r="AD608" s="238"/>
      <c r="AE608" s="236"/>
      <c r="AF608" s="239"/>
      <c r="AG608" s="236"/>
      <c r="AH608" s="237"/>
      <c r="AI608" s="240"/>
      <c r="AJ608" s="224">
        <f t="shared" si="70"/>
        <v>0</v>
      </c>
      <c r="AK608" s="225">
        <f t="shared" si="71"/>
        <v>0</v>
      </c>
      <c r="AL608" s="226">
        <f t="shared" si="72"/>
        <v>0</v>
      </c>
      <c r="AM608" s="227">
        <f t="shared" si="73"/>
        <v>0</v>
      </c>
      <c r="AN608" s="228">
        <f t="shared" si="74"/>
        <v>0</v>
      </c>
      <c r="AO608" s="206"/>
      <c r="AP608" s="207"/>
      <c r="AQ608" s="206"/>
    </row>
    <row r="609" spans="1:43" s="150" customFormat="1" ht="12.75" x14ac:dyDescent="0.2">
      <c r="A609" s="229"/>
      <c r="B609" s="213"/>
      <c r="C609" s="230"/>
      <c r="D609" s="214"/>
      <c r="E609" s="214"/>
      <c r="F609" s="219"/>
      <c r="G609" s="295"/>
      <c r="H609" s="243"/>
      <c r="I609" s="231"/>
      <c r="J609" s="241"/>
      <c r="K609" s="216" t="str">
        <f>IF(X609='2D_LOG'!BD599," ","Errors Not Updated")</f>
        <v xml:space="preserve"> </v>
      </c>
      <c r="L609" s="217"/>
      <c r="M609" s="219"/>
      <c r="N609" s="232"/>
      <c r="O609" s="234"/>
      <c r="P609" s="232"/>
      <c r="Q609" s="234"/>
      <c r="R609" s="235"/>
      <c r="S609" s="236"/>
      <c r="T609" s="219"/>
      <c r="U609" s="244"/>
      <c r="V609" s="168">
        <f t="shared" si="68"/>
        <v>0</v>
      </c>
      <c r="W609" s="169">
        <f t="shared" si="69"/>
        <v>0</v>
      </c>
      <c r="X609" s="221">
        <f>'2D_LOG'!BD599</f>
        <v>0</v>
      </c>
      <c r="Y609" s="237"/>
      <c r="Z609" s="237"/>
      <c r="AA609" s="237"/>
      <c r="AB609" s="238"/>
      <c r="AC609" s="236"/>
      <c r="AD609" s="238"/>
      <c r="AE609" s="236"/>
      <c r="AF609" s="239"/>
      <c r="AG609" s="236"/>
      <c r="AH609" s="237"/>
      <c r="AI609" s="240"/>
      <c r="AJ609" s="224">
        <f t="shared" si="70"/>
        <v>0</v>
      </c>
      <c r="AK609" s="225">
        <f t="shared" si="71"/>
        <v>0</v>
      </c>
      <c r="AL609" s="226">
        <f t="shared" si="72"/>
        <v>0</v>
      </c>
      <c r="AM609" s="227">
        <f t="shared" si="73"/>
        <v>0</v>
      </c>
      <c r="AN609" s="228">
        <f t="shared" si="74"/>
        <v>0</v>
      </c>
      <c r="AO609" s="206"/>
      <c r="AP609" s="207"/>
      <c r="AQ609" s="206"/>
    </row>
    <row r="610" spans="1:43" s="150" customFormat="1" ht="12.75" x14ac:dyDescent="0.2">
      <c r="A610" s="212"/>
      <c r="B610" s="213"/>
      <c r="C610" s="230"/>
      <c r="D610" s="214"/>
      <c r="E610" s="214"/>
      <c r="F610" s="219"/>
      <c r="G610" s="295"/>
      <c r="H610" s="243"/>
      <c r="I610" s="231"/>
      <c r="J610" s="241"/>
      <c r="K610" s="216" t="str">
        <f>IF(X610='2D_LOG'!BD600," ","Errors Not Updated")</f>
        <v xml:space="preserve"> </v>
      </c>
      <c r="L610" s="217"/>
      <c r="M610" s="219"/>
      <c r="N610" s="232"/>
      <c r="O610" s="234"/>
      <c r="P610" s="232"/>
      <c r="Q610" s="234"/>
      <c r="R610" s="235"/>
      <c r="S610" s="236"/>
      <c r="T610" s="219"/>
      <c r="U610" s="244"/>
      <c r="V610" s="168">
        <f t="shared" si="68"/>
        <v>0</v>
      </c>
      <c r="W610" s="169">
        <f t="shared" si="69"/>
        <v>0</v>
      </c>
      <c r="X610" s="221">
        <f>'2D_LOG'!BD600</f>
        <v>0</v>
      </c>
      <c r="Y610" s="237"/>
      <c r="Z610" s="237"/>
      <c r="AA610" s="237"/>
      <c r="AB610" s="238"/>
      <c r="AC610" s="236"/>
      <c r="AD610" s="238"/>
      <c r="AE610" s="236"/>
      <c r="AF610" s="239"/>
      <c r="AG610" s="236"/>
      <c r="AH610" s="237"/>
      <c r="AI610" s="240"/>
      <c r="AJ610" s="224">
        <f t="shared" si="70"/>
        <v>0</v>
      </c>
      <c r="AK610" s="225">
        <f t="shared" si="71"/>
        <v>0</v>
      </c>
      <c r="AL610" s="226">
        <f t="shared" si="72"/>
        <v>0</v>
      </c>
      <c r="AM610" s="227">
        <f t="shared" si="73"/>
        <v>0</v>
      </c>
      <c r="AN610" s="228">
        <f t="shared" si="74"/>
        <v>0</v>
      </c>
      <c r="AO610" s="206"/>
      <c r="AP610" s="207"/>
      <c r="AQ610" s="206"/>
    </row>
    <row r="611" spans="1:43" s="150" customFormat="1" ht="12.75" x14ac:dyDescent="0.2">
      <c r="A611" s="229"/>
      <c r="B611" s="213"/>
      <c r="C611" s="230"/>
      <c r="D611" s="214"/>
      <c r="E611" s="214"/>
      <c r="F611" s="219"/>
      <c r="G611" s="295"/>
      <c r="H611" s="243"/>
      <c r="I611" s="231"/>
      <c r="J611" s="241"/>
      <c r="K611" s="216" t="str">
        <f>IF(X611='2D_LOG'!BD601," ","Errors Not Updated")</f>
        <v xml:space="preserve"> </v>
      </c>
      <c r="L611" s="217"/>
      <c r="M611" s="219"/>
      <c r="N611" s="232"/>
      <c r="O611" s="234"/>
      <c r="P611" s="232"/>
      <c r="Q611" s="234"/>
      <c r="R611" s="235"/>
      <c r="S611" s="236"/>
      <c r="T611" s="219"/>
      <c r="U611" s="244"/>
      <c r="V611" s="168">
        <f t="shared" si="68"/>
        <v>0</v>
      </c>
      <c r="W611" s="169">
        <f t="shared" si="69"/>
        <v>0</v>
      </c>
      <c r="X611" s="221">
        <f>'2D_LOG'!BD601</f>
        <v>0</v>
      </c>
      <c r="Y611" s="237"/>
      <c r="Z611" s="237"/>
      <c r="AA611" s="237"/>
      <c r="AB611" s="238"/>
      <c r="AC611" s="236"/>
      <c r="AD611" s="238"/>
      <c r="AE611" s="236"/>
      <c r="AF611" s="239"/>
      <c r="AG611" s="236"/>
      <c r="AH611" s="237"/>
      <c r="AI611" s="240"/>
      <c r="AJ611" s="224">
        <f t="shared" si="70"/>
        <v>0</v>
      </c>
      <c r="AK611" s="225">
        <f t="shared" si="71"/>
        <v>0</v>
      </c>
      <c r="AL611" s="226">
        <f t="shared" si="72"/>
        <v>0</v>
      </c>
      <c r="AM611" s="227">
        <f t="shared" si="73"/>
        <v>0</v>
      </c>
      <c r="AN611" s="228">
        <f t="shared" si="74"/>
        <v>0</v>
      </c>
      <c r="AO611" s="206"/>
      <c r="AP611" s="207"/>
      <c r="AQ611" s="206"/>
    </row>
    <row r="612" spans="1:43" s="150" customFormat="1" ht="12.75" x14ac:dyDescent="0.2">
      <c r="A612" s="212"/>
      <c r="B612" s="213"/>
      <c r="C612" s="230"/>
      <c r="D612" s="214"/>
      <c r="E612" s="214"/>
      <c r="F612" s="219"/>
      <c r="G612" s="295"/>
      <c r="H612" s="243"/>
      <c r="I612" s="231"/>
      <c r="J612" s="241"/>
      <c r="K612" s="216" t="str">
        <f>IF(X612='2D_LOG'!BD602," ","Errors Not Updated")</f>
        <v xml:space="preserve"> </v>
      </c>
      <c r="L612" s="217"/>
      <c r="M612" s="219"/>
      <c r="N612" s="232"/>
      <c r="O612" s="234"/>
      <c r="P612" s="232"/>
      <c r="Q612" s="234"/>
      <c r="R612" s="235"/>
      <c r="S612" s="236"/>
      <c r="T612" s="219"/>
      <c r="U612" s="244"/>
      <c r="V612" s="168">
        <f t="shared" si="68"/>
        <v>0</v>
      </c>
      <c r="W612" s="169">
        <f t="shared" si="69"/>
        <v>0</v>
      </c>
      <c r="X612" s="221">
        <f>'2D_LOG'!BD602</f>
        <v>0</v>
      </c>
      <c r="Y612" s="237"/>
      <c r="Z612" s="237"/>
      <c r="AA612" s="237"/>
      <c r="AB612" s="238"/>
      <c r="AC612" s="236"/>
      <c r="AD612" s="238"/>
      <c r="AE612" s="236"/>
      <c r="AF612" s="239"/>
      <c r="AG612" s="236"/>
      <c r="AH612" s="237"/>
      <c r="AI612" s="240"/>
      <c r="AJ612" s="224">
        <f t="shared" si="70"/>
        <v>0</v>
      </c>
      <c r="AK612" s="225">
        <f t="shared" si="71"/>
        <v>0</v>
      </c>
      <c r="AL612" s="226">
        <f t="shared" si="72"/>
        <v>0</v>
      </c>
      <c r="AM612" s="227">
        <f t="shared" si="73"/>
        <v>0</v>
      </c>
      <c r="AN612" s="228">
        <f t="shared" si="74"/>
        <v>0</v>
      </c>
      <c r="AO612" s="206"/>
      <c r="AP612" s="207"/>
      <c r="AQ612" s="206"/>
    </row>
    <row r="613" spans="1:43" s="150" customFormat="1" ht="12.75" x14ac:dyDescent="0.2">
      <c r="A613" s="229"/>
      <c r="B613" s="213"/>
      <c r="C613" s="230"/>
      <c r="D613" s="214"/>
      <c r="E613" s="214"/>
      <c r="F613" s="219"/>
      <c r="G613" s="295"/>
      <c r="H613" s="243"/>
      <c r="I613" s="231"/>
      <c r="J613" s="241"/>
      <c r="K613" s="216" t="str">
        <f>IF(X613='2D_LOG'!BD603," ","Errors Not Updated")</f>
        <v xml:space="preserve"> </v>
      </c>
      <c r="L613" s="217"/>
      <c r="M613" s="219"/>
      <c r="N613" s="232"/>
      <c r="O613" s="234"/>
      <c r="P613" s="232"/>
      <c r="Q613" s="234"/>
      <c r="R613" s="235"/>
      <c r="S613" s="236"/>
      <c r="T613" s="219"/>
      <c r="U613" s="244"/>
      <c r="V613" s="168">
        <f t="shared" si="68"/>
        <v>0</v>
      </c>
      <c r="W613" s="169">
        <f t="shared" si="69"/>
        <v>0</v>
      </c>
      <c r="X613" s="221">
        <f>'2D_LOG'!BD603</f>
        <v>0</v>
      </c>
      <c r="Y613" s="237"/>
      <c r="Z613" s="237"/>
      <c r="AA613" s="237"/>
      <c r="AB613" s="238"/>
      <c r="AC613" s="236"/>
      <c r="AD613" s="238"/>
      <c r="AE613" s="236"/>
      <c r="AF613" s="239"/>
      <c r="AG613" s="236"/>
      <c r="AH613" s="237"/>
      <c r="AI613" s="240"/>
      <c r="AJ613" s="224">
        <f t="shared" si="70"/>
        <v>0</v>
      </c>
      <c r="AK613" s="225">
        <f t="shared" si="71"/>
        <v>0</v>
      </c>
      <c r="AL613" s="226">
        <f t="shared" si="72"/>
        <v>0</v>
      </c>
      <c r="AM613" s="227">
        <f t="shared" si="73"/>
        <v>0</v>
      </c>
      <c r="AN613" s="228">
        <f t="shared" si="74"/>
        <v>0</v>
      </c>
      <c r="AO613" s="206"/>
      <c r="AP613" s="207"/>
      <c r="AQ613" s="206"/>
    </row>
    <row r="614" spans="1:43" s="150" customFormat="1" ht="12.75" x14ac:dyDescent="0.2">
      <c r="A614" s="212"/>
      <c r="B614" s="213"/>
      <c r="C614" s="230"/>
      <c r="D614" s="214"/>
      <c r="E614" s="214"/>
      <c r="F614" s="219"/>
      <c r="G614" s="295"/>
      <c r="H614" s="243"/>
      <c r="I614" s="231"/>
      <c r="J614" s="241"/>
      <c r="K614" s="216" t="str">
        <f>IF(X614='2D_LOG'!BD604," ","Errors Not Updated")</f>
        <v xml:space="preserve"> </v>
      </c>
      <c r="L614" s="217"/>
      <c r="M614" s="219"/>
      <c r="N614" s="232"/>
      <c r="O614" s="234"/>
      <c r="P614" s="232"/>
      <c r="Q614" s="234"/>
      <c r="R614" s="235"/>
      <c r="S614" s="236"/>
      <c r="T614" s="219"/>
      <c r="U614" s="244"/>
      <c r="V614" s="168">
        <f t="shared" si="68"/>
        <v>0</v>
      </c>
      <c r="W614" s="169">
        <f t="shared" si="69"/>
        <v>0</v>
      </c>
      <c r="X614" s="221">
        <f>'2D_LOG'!BD604</f>
        <v>0</v>
      </c>
      <c r="Y614" s="237"/>
      <c r="Z614" s="237"/>
      <c r="AA614" s="237"/>
      <c r="AB614" s="238"/>
      <c r="AC614" s="236"/>
      <c r="AD614" s="238"/>
      <c r="AE614" s="236"/>
      <c r="AF614" s="239"/>
      <c r="AG614" s="236"/>
      <c r="AH614" s="237"/>
      <c r="AI614" s="240"/>
      <c r="AJ614" s="224">
        <f t="shared" si="70"/>
        <v>0</v>
      </c>
      <c r="AK614" s="225">
        <f t="shared" si="71"/>
        <v>0</v>
      </c>
      <c r="AL614" s="226">
        <f t="shared" si="72"/>
        <v>0</v>
      </c>
      <c r="AM614" s="227">
        <f t="shared" si="73"/>
        <v>0</v>
      </c>
      <c r="AN614" s="228">
        <f t="shared" si="74"/>
        <v>0</v>
      </c>
      <c r="AO614" s="206"/>
      <c r="AP614" s="207"/>
      <c r="AQ614" s="206"/>
    </row>
    <row r="615" spans="1:43" s="150" customFormat="1" ht="12.75" x14ac:dyDescent="0.2">
      <c r="A615" s="229"/>
      <c r="B615" s="213"/>
      <c r="C615" s="230"/>
      <c r="D615" s="214"/>
      <c r="E615" s="214"/>
      <c r="F615" s="219"/>
      <c r="G615" s="295"/>
      <c r="H615" s="243"/>
      <c r="I615" s="231"/>
      <c r="J615" s="241"/>
      <c r="K615" s="216" t="str">
        <f>IF(X615='2D_LOG'!BD605," ","Errors Not Updated")</f>
        <v xml:space="preserve"> </v>
      </c>
      <c r="L615" s="217"/>
      <c r="M615" s="219"/>
      <c r="N615" s="232"/>
      <c r="O615" s="234"/>
      <c r="P615" s="232"/>
      <c r="Q615" s="234"/>
      <c r="R615" s="235"/>
      <c r="S615" s="236"/>
      <c r="T615" s="219"/>
      <c r="U615" s="244"/>
      <c r="V615" s="168">
        <f t="shared" si="68"/>
        <v>0</v>
      </c>
      <c r="W615" s="169">
        <f t="shared" si="69"/>
        <v>0</v>
      </c>
      <c r="X615" s="221">
        <f>'2D_LOG'!BD605</f>
        <v>0</v>
      </c>
      <c r="Y615" s="237"/>
      <c r="Z615" s="237"/>
      <c r="AA615" s="237"/>
      <c r="AB615" s="238"/>
      <c r="AC615" s="236"/>
      <c r="AD615" s="238"/>
      <c r="AE615" s="236"/>
      <c r="AF615" s="239"/>
      <c r="AG615" s="236"/>
      <c r="AH615" s="237"/>
      <c r="AI615" s="240"/>
      <c r="AJ615" s="224">
        <f t="shared" si="70"/>
        <v>0</v>
      </c>
      <c r="AK615" s="225">
        <f t="shared" si="71"/>
        <v>0</v>
      </c>
      <c r="AL615" s="226">
        <f t="shared" si="72"/>
        <v>0</v>
      </c>
      <c r="AM615" s="227">
        <f t="shared" si="73"/>
        <v>0</v>
      </c>
      <c r="AN615" s="228">
        <f t="shared" si="74"/>
        <v>0</v>
      </c>
      <c r="AO615" s="206"/>
      <c r="AP615" s="207"/>
      <c r="AQ615" s="206"/>
    </row>
    <row r="616" spans="1:43" s="150" customFormat="1" ht="12.75" x14ac:dyDescent="0.2">
      <c r="A616" s="212"/>
      <c r="B616" s="213"/>
      <c r="C616" s="230"/>
      <c r="D616" s="214"/>
      <c r="E616" s="214"/>
      <c r="F616" s="219"/>
      <c r="G616" s="295"/>
      <c r="H616" s="243"/>
      <c r="I616" s="231"/>
      <c r="J616" s="241"/>
      <c r="K616" s="216" t="str">
        <f>IF(X616='2D_LOG'!BD606," ","Errors Not Updated")</f>
        <v xml:space="preserve"> </v>
      </c>
      <c r="L616" s="217"/>
      <c r="M616" s="219"/>
      <c r="N616" s="232"/>
      <c r="O616" s="234"/>
      <c r="P616" s="232"/>
      <c r="Q616" s="234"/>
      <c r="R616" s="235"/>
      <c r="S616" s="236"/>
      <c r="T616" s="219"/>
      <c r="U616" s="244"/>
      <c r="V616" s="168">
        <f t="shared" si="68"/>
        <v>0</v>
      </c>
      <c r="W616" s="169">
        <f t="shared" si="69"/>
        <v>0</v>
      </c>
      <c r="X616" s="221">
        <f>'2D_LOG'!BD606</f>
        <v>0</v>
      </c>
      <c r="Y616" s="237"/>
      <c r="Z616" s="237"/>
      <c r="AA616" s="237"/>
      <c r="AB616" s="238"/>
      <c r="AC616" s="236"/>
      <c r="AD616" s="238"/>
      <c r="AE616" s="236"/>
      <c r="AF616" s="239"/>
      <c r="AG616" s="236"/>
      <c r="AH616" s="237"/>
      <c r="AI616" s="240"/>
      <c r="AJ616" s="224">
        <f t="shared" si="70"/>
        <v>0</v>
      </c>
      <c r="AK616" s="225">
        <f t="shared" si="71"/>
        <v>0</v>
      </c>
      <c r="AL616" s="226">
        <f t="shared" si="72"/>
        <v>0</v>
      </c>
      <c r="AM616" s="227">
        <f t="shared" si="73"/>
        <v>0</v>
      </c>
      <c r="AN616" s="228">
        <f t="shared" si="74"/>
        <v>0</v>
      </c>
      <c r="AO616" s="206"/>
      <c r="AP616" s="207"/>
      <c r="AQ616" s="206"/>
    </row>
    <row r="617" spans="1:43" s="150" customFormat="1" ht="12.75" x14ac:dyDescent="0.2">
      <c r="A617" s="229"/>
      <c r="B617" s="213"/>
      <c r="C617" s="230"/>
      <c r="D617" s="214"/>
      <c r="E617" s="214"/>
      <c r="F617" s="219"/>
      <c r="G617" s="295"/>
      <c r="H617" s="243"/>
      <c r="I617" s="231"/>
      <c r="J617" s="241"/>
      <c r="K617" s="216" t="str">
        <f>IF(X617='2D_LOG'!BD607," ","Errors Not Updated")</f>
        <v xml:space="preserve"> </v>
      </c>
      <c r="L617" s="217"/>
      <c r="M617" s="219"/>
      <c r="N617" s="232"/>
      <c r="O617" s="234"/>
      <c r="P617" s="232"/>
      <c r="Q617" s="234"/>
      <c r="R617" s="235"/>
      <c r="S617" s="236"/>
      <c r="T617" s="219"/>
      <c r="U617" s="244"/>
      <c r="V617" s="168">
        <f t="shared" si="68"/>
        <v>0</v>
      </c>
      <c r="W617" s="169">
        <f t="shared" si="69"/>
        <v>0</v>
      </c>
      <c r="X617" s="221">
        <f>'2D_LOG'!BD607</f>
        <v>0</v>
      </c>
      <c r="Y617" s="237"/>
      <c r="Z617" s="237"/>
      <c r="AA617" s="237"/>
      <c r="AB617" s="238"/>
      <c r="AC617" s="236"/>
      <c r="AD617" s="238"/>
      <c r="AE617" s="236"/>
      <c r="AF617" s="239"/>
      <c r="AG617" s="236"/>
      <c r="AH617" s="237"/>
      <c r="AI617" s="240"/>
      <c r="AJ617" s="224">
        <f t="shared" si="70"/>
        <v>0</v>
      </c>
      <c r="AK617" s="225">
        <f t="shared" si="71"/>
        <v>0</v>
      </c>
      <c r="AL617" s="226">
        <f t="shared" si="72"/>
        <v>0</v>
      </c>
      <c r="AM617" s="227">
        <f t="shared" si="73"/>
        <v>0</v>
      </c>
      <c r="AN617" s="228">
        <f t="shared" si="74"/>
        <v>0</v>
      </c>
      <c r="AO617" s="206"/>
      <c r="AP617" s="207"/>
      <c r="AQ617" s="206"/>
    </row>
    <row r="618" spans="1:43" s="150" customFormat="1" ht="12.75" x14ac:dyDescent="0.2">
      <c r="A618" s="212"/>
      <c r="B618" s="213"/>
      <c r="C618" s="230"/>
      <c r="D618" s="214"/>
      <c r="E618" s="214"/>
      <c r="F618" s="219"/>
      <c r="G618" s="295"/>
      <c r="H618" s="243"/>
      <c r="I618" s="231"/>
      <c r="J618" s="241"/>
      <c r="K618" s="216" t="str">
        <f>IF(X618='2D_LOG'!BD608," ","Errors Not Updated")</f>
        <v xml:space="preserve"> </v>
      </c>
      <c r="L618" s="217"/>
      <c r="M618" s="219"/>
      <c r="N618" s="232"/>
      <c r="O618" s="234"/>
      <c r="P618" s="232"/>
      <c r="Q618" s="234"/>
      <c r="R618" s="235"/>
      <c r="S618" s="236"/>
      <c r="T618" s="219"/>
      <c r="U618" s="244"/>
      <c r="V618" s="168">
        <f t="shared" si="68"/>
        <v>0</v>
      </c>
      <c r="W618" s="169">
        <f t="shared" si="69"/>
        <v>0</v>
      </c>
      <c r="X618" s="221">
        <f>'2D_LOG'!BD608</f>
        <v>0</v>
      </c>
      <c r="Y618" s="237"/>
      <c r="Z618" s="237"/>
      <c r="AA618" s="237"/>
      <c r="AB618" s="238"/>
      <c r="AC618" s="236"/>
      <c r="AD618" s="238"/>
      <c r="AE618" s="236"/>
      <c r="AF618" s="239"/>
      <c r="AG618" s="236"/>
      <c r="AH618" s="237"/>
      <c r="AI618" s="240"/>
      <c r="AJ618" s="224">
        <f t="shared" si="70"/>
        <v>0</v>
      </c>
      <c r="AK618" s="225">
        <f t="shared" si="71"/>
        <v>0</v>
      </c>
      <c r="AL618" s="226">
        <f t="shared" si="72"/>
        <v>0</v>
      </c>
      <c r="AM618" s="227">
        <f t="shared" si="73"/>
        <v>0</v>
      </c>
      <c r="AN618" s="228">
        <f t="shared" si="74"/>
        <v>0</v>
      </c>
      <c r="AO618" s="206"/>
      <c r="AP618" s="207"/>
      <c r="AQ618" s="206"/>
    </row>
    <row r="619" spans="1:43" s="150" customFormat="1" ht="12.75" x14ac:dyDescent="0.2">
      <c r="A619" s="229"/>
      <c r="B619" s="213"/>
      <c r="C619" s="230"/>
      <c r="D619" s="214"/>
      <c r="E619" s="214"/>
      <c r="F619" s="219"/>
      <c r="G619" s="295"/>
      <c r="H619" s="243"/>
      <c r="I619" s="231"/>
      <c r="J619" s="241"/>
      <c r="K619" s="216" t="str">
        <f>IF(X619='2D_LOG'!BD609," ","Errors Not Updated")</f>
        <v xml:space="preserve"> </v>
      </c>
      <c r="L619" s="217"/>
      <c r="M619" s="219"/>
      <c r="N619" s="232"/>
      <c r="O619" s="234"/>
      <c r="P619" s="232"/>
      <c r="Q619" s="234"/>
      <c r="R619" s="235"/>
      <c r="S619" s="236"/>
      <c r="T619" s="219"/>
      <c r="U619" s="244"/>
      <c r="V619" s="168">
        <f t="shared" si="68"/>
        <v>0</v>
      </c>
      <c r="W619" s="169">
        <f t="shared" si="69"/>
        <v>0</v>
      </c>
      <c r="X619" s="221">
        <f>'2D_LOG'!BD609</f>
        <v>0</v>
      </c>
      <c r="Y619" s="237"/>
      <c r="Z619" s="237"/>
      <c r="AA619" s="237"/>
      <c r="AB619" s="238"/>
      <c r="AC619" s="236"/>
      <c r="AD619" s="238"/>
      <c r="AE619" s="236"/>
      <c r="AF619" s="239"/>
      <c r="AG619" s="236"/>
      <c r="AH619" s="237"/>
      <c r="AI619" s="240"/>
      <c r="AJ619" s="224">
        <f t="shared" si="70"/>
        <v>0</v>
      </c>
      <c r="AK619" s="225">
        <f t="shared" si="71"/>
        <v>0</v>
      </c>
      <c r="AL619" s="226">
        <f t="shared" si="72"/>
        <v>0</v>
      </c>
      <c r="AM619" s="227">
        <f t="shared" si="73"/>
        <v>0</v>
      </c>
      <c r="AN619" s="228">
        <f t="shared" si="74"/>
        <v>0</v>
      </c>
      <c r="AO619" s="206"/>
      <c r="AP619" s="207"/>
      <c r="AQ619" s="206"/>
    </row>
    <row r="620" spans="1:43" s="150" customFormat="1" ht="12.75" x14ac:dyDescent="0.2">
      <c r="A620" s="212"/>
      <c r="B620" s="213"/>
      <c r="C620" s="230"/>
      <c r="D620" s="214"/>
      <c r="E620" s="214"/>
      <c r="F620" s="219"/>
      <c r="G620" s="295"/>
      <c r="H620" s="243"/>
      <c r="I620" s="231"/>
      <c r="J620" s="241"/>
      <c r="K620" s="216" t="str">
        <f>IF(X620='2D_LOG'!BD610," ","Errors Not Updated")</f>
        <v xml:space="preserve"> </v>
      </c>
      <c r="L620" s="217"/>
      <c r="M620" s="219"/>
      <c r="N620" s="232"/>
      <c r="O620" s="234"/>
      <c r="P620" s="232"/>
      <c r="Q620" s="234"/>
      <c r="R620" s="235"/>
      <c r="S620" s="236"/>
      <c r="T620" s="219"/>
      <c r="U620" s="244"/>
      <c r="V620" s="168">
        <f t="shared" si="68"/>
        <v>0</v>
      </c>
      <c r="W620" s="169">
        <f t="shared" si="69"/>
        <v>0</v>
      </c>
      <c r="X620" s="221">
        <f>'2D_LOG'!BD610</f>
        <v>0</v>
      </c>
      <c r="Y620" s="237"/>
      <c r="Z620" s="237"/>
      <c r="AA620" s="237"/>
      <c r="AB620" s="238"/>
      <c r="AC620" s="236"/>
      <c r="AD620" s="238"/>
      <c r="AE620" s="236"/>
      <c r="AF620" s="239"/>
      <c r="AG620" s="236"/>
      <c r="AH620" s="237"/>
      <c r="AI620" s="240"/>
      <c r="AJ620" s="224">
        <f t="shared" si="70"/>
        <v>0</v>
      </c>
      <c r="AK620" s="225">
        <f t="shared" si="71"/>
        <v>0</v>
      </c>
      <c r="AL620" s="226">
        <f t="shared" si="72"/>
        <v>0</v>
      </c>
      <c r="AM620" s="227">
        <f t="shared" si="73"/>
        <v>0</v>
      </c>
      <c r="AN620" s="228">
        <f t="shared" si="74"/>
        <v>0</v>
      </c>
      <c r="AO620" s="206"/>
      <c r="AP620" s="207"/>
      <c r="AQ620" s="206"/>
    </row>
    <row r="621" spans="1:43" s="150" customFormat="1" ht="12.75" x14ac:dyDescent="0.2">
      <c r="A621" s="229"/>
      <c r="B621" s="213"/>
      <c r="C621" s="230"/>
      <c r="D621" s="214"/>
      <c r="E621" s="214"/>
      <c r="F621" s="219"/>
      <c r="G621" s="295"/>
      <c r="H621" s="243"/>
      <c r="I621" s="231"/>
      <c r="J621" s="241"/>
      <c r="K621" s="216" t="str">
        <f>IF(X621='2D_LOG'!BD611," ","Errors Not Updated")</f>
        <v xml:space="preserve"> </v>
      </c>
      <c r="L621" s="217"/>
      <c r="M621" s="219"/>
      <c r="N621" s="232"/>
      <c r="O621" s="234"/>
      <c r="P621" s="232"/>
      <c r="Q621" s="234"/>
      <c r="R621" s="235"/>
      <c r="S621" s="236"/>
      <c r="T621" s="219"/>
      <c r="U621" s="244"/>
      <c r="V621" s="168">
        <f t="shared" si="68"/>
        <v>0</v>
      </c>
      <c r="W621" s="169">
        <f t="shared" si="69"/>
        <v>0</v>
      </c>
      <c r="X621" s="221">
        <f>'2D_LOG'!BD611</f>
        <v>0</v>
      </c>
      <c r="Y621" s="237"/>
      <c r="Z621" s="237"/>
      <c r="AA621" s="237"/>
      <c r="AB621" s="238"/>
      <c r="AC621" s="236"/>
      <c r="AD621" s="238"/>
      <c r="AE621" s="236"/>
      <c r="AF621" s="239"/>
      <c r="AG621" s="236"/>
      <c r="AH621" s="237"/>
      <c r="AI621" s="240"/>
      <c r="AJ621" s="224">
        <f t="shared" si="70"/>
        <v>0</v>
      </c>
      <c r="AK621" s="225">
        <f t="shared" si="71"/>
        <v>0</v>
      </c>
      <c r="AL621" s="226">
        <f t="shared" si="72"/>
        <v>0</v>
      </c>
      <c r="AM621" s="227">
        <f t="shared" si="73"/>
        <v>0</v>
      </c>
      <c r="AN621" s="228">
        <f t="shared" si="74"/>
        <v>0</v>
      </c>
      <c r="AO621" s="206"/>
      <c r="AP621" s="207"/>
      <c r="AQ621" s="206"/>
    </row>
    <row r="622" spans="1:43" s="150" customFormat="1" ht="12.75" x14ac:dyDescent="0.2">
      <c r="A622" s="212"/>
      <c r="B622" s="213"/>
      <c r="C622" s="230"/>
      <c r="D622" s="214"/>
      <c r="E622" s="214"/>
      <c r="F622" s="219"/>
      <c r="G622" s="295"/>
      <c r="H622" s="243"/>
      <c r="I622" s="231"/>
      <c r="J622" s="241"/>
      <c r="K622" s="216" t="str">
        <f>IF(X622='2D_LOG'!BD612," ","Errors Not Updated")</f>
        <v xml:space="preserve"> </v>
      </c>
      <c r="L622" s="217"/>
      <c r="M622" s="219"/>
      <c r="N622" s="232"/>
      <c r="O622" s="234"/>
      <c r="P622" s="232"/>
      <c r="Q622" s="234"/>
      <c r="R622" s="235"/>
      <c r="S622" s="236"/>
      <c r="T622" s="219"/>
      <c r="U622" s="244"/>
      <c r="V622" s="168">
        <f t="shared" si="68"/>
        <v>0</v>
      </c>
      <c r="W622" s="169">
        <f t="shared" si="69"/>
        <v>0</v>
      </c>
      <c r="X622" s="221">
        <f>'2D_LOG'!BD612</f>
        <v>0</v>
      </c>
      <c r="Y622" s="237"/>
      <c r="Z622" s="237"/>
      <c r="AA622" s="237"/>
      <c r="AB622" s="238"/>
      <c r="AC622" s="236"/>
      <c r="AD622" s="238"/>
      <c r="AE622" s="236"/>
      <c r="AF622" s="239"/>
      <c r="AG622" s="236"/>
      <c r="AH622" s="237"/>
      <c r="AI622" s="240"/>
      <c r="AJ622" s="224">
        <f t="shared" si="70"/>
        <v>0</v>
      </c>
      <c r="AK622" s="225">
        <f t="shared" si="71"/>
        <v>0</v>
      </c>
      <c r="AL622" s="226">
        <f t="shared" si="72"/>
        <v>0</v>
      </c>
      <c r="AM622" s="227">
        <f t="shared" si="73"/>
        <v>0</v>
      </c>
      <c r="AN622" s="228">
        <f t="shared" si="74"/>
        <v>0</v>
      </c>
      <c r="AO622" s="206"/>
      <c r="AP622" s="207"/>
      <c r="AQ622" s="206"/>
    </row>
    <row r="623" spans="1:43" s="150" customFormat="1" ht="12.75" x14ac:dyDescent="0.2">
      <c r="A623" s="229"/>
      <c r="B623" s="213"/>
      <c r="C623" s="230"/>
      <c r="D623" s="214"/>
      <c r="E623" s="214"/>
      <c r="F623" s="219"/>
      <c r="G623" s="295"/>
      <c r="H623" s="243"/>
      <c r="I623" s="231"/>
      <c r="J623" s="241"/>
      <c r="K623" s="216" t="str">
        <f>IF(X623='2D_LOG'!BD613," ","Errors Not Updated")</f>
        <v xml:space="preserve"> </v>
      </c>
      <c r="L623" s="217"/>
      <c r="M623" s="219"/>
      <c r="N623" s="232"/>
      <c r="O623" s="234"/>
      <c r="P623" s="232"/>
      <c r="Q623" s="234"/>
      <c r="R623" s="235"/>
      <c r="S623" s="236"/>
      <c r="T623" s="219"/>
      <c r="U623" s="244"/>
      <c r="V623" s="168">
        <f t="shared" si="68"/>
        <v>0</v>
      </c>
      <c r="W623" s="169">
        <f t="shared" si="69"/>
        <v>0</v>
      </c>
      <c r="X623" s="221">
        <f>'2D_LOG'!BD613</f>
        <v>0</v>
      </c>
      <c r="Y623" s="237"/>
      <c r="Z623" s="237"/>
      <c r="AA623" s="237"/>
      <c r="AB623" s="238"/>
      <c r="AC623" s="236"/>
      <c r="AD623" s="238"/>
      <c r="AE623" s="236"/>
      <c r="AF623" s="239"/>
      <c r="AG623" s="236"/>
      <c r="AH623" s="237"/>
      <c r="AI623" s="240"/>
      <c r="AJ623" s="224">
        <f t="shared" si="70"/>
        <v>0</v>
      </c>
      <c r="AK623" s="225">
        <f t="shared" si="71"/>
        <v>0</v>
      </c>
      <c r="AL623" s="226">
        <f t="shared" si="72"/>
        <v>0</v>
      </c>
      <c r="AM623" s="227">
        <f t="shared" si="73"/>
        <v>0</v>
      </c>
      <c r="AN623" s="228">
        <f t="shared" si="74"/>
        <v>0</v>
      </c>
      <c r="AO623" s="206"/>
      <c r="AP623" s="207"/>
      <c r="AQ623" s="206"/>
    </row>
    <row r="624" spans="1:43" s="150" customFormat="1" ht="12.75" x14ac:dyDescent="0.2">
      <c r="A624" s="212"/>
      <c r="B624" s="213"/>
      <c r="C624" s="230"/>
      <c r="D624" s="214"/>
      <c r="E624" s="214"/>
      <c r="F624" s="219"/>
      <c r="G624" s="295"/>
      <c r="H624" s="243"/>
      <c r="I624" s="231"/>
      <c r="J624" s="241"/>
      <c r="K624" s="216" t="str">
        <f>IF(X624='2D_LOG'!BD614," ","Errors Not Updated")</f>
        <v xml:space="preserve"> </v>
      </c>
      <c r="L624" s="217"/>
      <c r="M624" s="219"/>
      <c r="N624" s="232"/>
      <c r="O624" s="234"/>
      <c r="P624" s="232"/>
      <c r="Q624" s="234"/>
      <c r="R624" s="235"/>
      <c r="S624" s="236"/>
      <c r="T624" s="219"/>
      <c r="U624" s="244"/>
      <c r="V624" s="168">
        <f t="shared" si="68"/>
        <v>0</v>
      </c>
      <c r="W624" s="169">
        <f t="shared" si="69"/>
        <v>0</v>
      </c>
      <c r="X624" s="221">
        <f>'2D_LOG'!BD614</f>
        <v>0</v>
      </c>
      <c r="Y624" s="237"/>
      <c r="Z624" s="237"/>
      <c r="AA624" s="237"/>
      <c r="AB624" s="238"/>
      <c r="AC624" s="236"/>
      <c r="AD624" s="238"/>
      <c r="AE624" s="236"/>
      <c r="AF624" s="239"/>
      <c r="AG624" s="236"/>
      <c r="AH624" s="237"/>
      <c r="AI624" s="240"/>
      <c r="AJ624" s="224">
        <f t="shared" si="70"/>
        <v>0</v>
      </c>
      <c r="AK624" s="225">
        <f t="shared" si="71"/>
        <v>0</v>
      </c>
      <c r="AL624" s="226">
        <f t="shared" si="72"/>
        <v>0</v>
      </c>
      <c r="AM624" s="227">
        <f t="shared" si="73"/>
        <v>0</v>
      </c>
      <c r="AN624" s="228">
        <f t="shared" si="74"/>
        <v>0</v>
      </c>
      <c r="AO624" s="206"/>
      <c r="AP624" s="207"/>
      <c r="AQ624" s="206"/>
    </row>
    <row r="625" spans="1:43" s="150" customFormat="1" ht="12.75" x14ac:dyDescent="0.2">
      <c r="A625" s="229"/>
      <c r="B625" s="213"/>
      <c r="C625" s="230"/>
      <c r="D625" s="214"/>
      <c r="E625" s="214"/>
      <c r="F625" s="219"/>
      <c r="G625" s="295"/>
      <c r="H625" s="243"/>
      <c r="I625" s="231"/>
      <c r="J625" s="241"/>
      <c r="K625" s="216" t="str">
        <f>IF(X625='2D_LOG'!BD615," ","Errors Not Updated")</f>
        <v xml:space="preserve"> </v>
      </c>
      <c r="L625" s="217"/>
      <c r="M625" s="219"/>
      <c r="N625" s="232"/>
      <c r="O625" s="234"/>
      <c r="P625" s="232"/>
      <c r="Q625" s="234"/>
      <c r="R625" s="235"/>
      <c r="S625" s="236"/>
      <c r="T625" s="219"/>
      <c r="U625" s="244"/>
      <c r="V625" s="168">
        <f t="shared" si="68"/>
        <v>0</v>
      </c>
      <c r="W625" s="169">
        <f t="shared" si="69"/>
        <v>0</v>
      </c>
      <c r="X625" s="221">
        <f>'2D_LOG'!BD615</f>
        <v>0</v>
      </c>
      <c r="Y625" s="237"/>
      <c r="Z625" s="237"/>
      <c r="AA625" s="237"/>
      <c r="AB625" s="238"/>
      <c r="AC625" s="236"/>
      <c r="AD625" s="238"/>
      <c r="AE625" s="236"/>
      <c r="AF625" s="239"/>
      <c r="AG625" s="236"/>
      <c r="AH625" s="237"/>
      <c r="AI625" s="240"/>
      <c r="AJ625" s="224">
        <f t="shared" si="70"/>
        <v>0</v>
      </c>
      <c r="AK625" s="225">
        <f t="shared" si="71"/>
        <v>0</v>
      </c>
      <c r="AL625" s="226">
        <f t="shared" si="72"/>
        <v>0</v>
      </c>
      <c r="AM625" s="227">
        <f t="shared" si="73"/>
        <v>0</v>
      </c>
      <c r="AN625" s="228">
        <f t="shared" si="74"/>
        <v>0</v>
      </c>
      <c r="AO625" s="206"/>
      <c r="AP625" s="207"/>
      <c r="AQ625" s="206"/>
    </row>
    <row r="626" spans="1:43" s="150" customFormat="1" ht="12.75" x14ac:dyDescent="0.2">
      <c r="A626" s="212"/>
      <c r="B626" s="213"/>
      <c r="C626" s="230"/>
      <c r="D626" s="214"/>
      <c r="E626" s="214"/>
      <c r="F626" s="219"/>
      <c r="G626" s="295"/>
      <c r="H626" s="243"/>
      <c r="I626" s="231"/>
      <c r="J626" s="241"/>
      <c r="K626" s="216" t="str">
        <f>IF(X626='2D_LOG'!BD616," ","Errors Not Updated")</f>
        <v xml:space="preserve"> </v>
      </c>
      <c r="L626" s="217"/>
      <c r="M626" s="219"/>
      <c r="N626" s="232"/>
      <c r="O626" s="234"/>
      <c r="P626" s="232"/>
      <c r="Q626" s="234"/>
      <c r="R626" s="235"/>
      <c r="S626" s="236"/>
      <c r="T626" s="219"/>
      <c r="U626" s="244"/>
      <c r="V626" s="168">
        <f t="shared" si="68"/>
        <v>0</v>
      </c>
      <c r="W626" s="169">
        <f t="shared" si="69"/>
        <v>0</v>
      </c>
      <c r="X626" s="221">
        <f>'2D_LOG'!BD616</f>
        <v>0</v>
      </c>
      <c r="Y626" s="237"/>
      <c r="Z626" s="237"/>
      <c r="AA626" s="237"/>
      <c r="AB626" s="238"/>
      <c r="AC626" s="236"/>
      <c r="AD626" s="238"/>
      <c r="AE626" s="236"/>
      <c r="AF626" s="239"/>
      <c r="AG626" s="236"/>
      <c r="AH626" s="237"/>
      <c r="AI626" s="240"/>
      <c r="AJ626" s="224">
        <f t="shared" si="70"/>
        <v>0</v>
      </c>
      <c r="AK626" s="225">
        <f t="shared" si="71"/>
        <v>0</v>
      </c>
      <c r="AL626" s="226">
        <f t="shared" si="72"/>
        <v>0</v>
      </c>
      <c r="AM626" s="227">
        <f t="shared" si="73"/>
        <v>0</v>
      </c>
      <c r="AN626" s="228">
        <f t="shared" si="74"/>
        <v>0</v>
      </c>
      <c r="AO626" s="206"/>
      <c r="AP626" s="207"/>
      <c r="AQ626" s="206"/>
    </row>
    <row r="627" spans="1:43" s="150" customFormat="1" ht="12.75" x14ac:dyDescent="0.2">
      <c r="A627" s="229"/>
      <c r="B627" s="213"/>
      <c r="C627" s="230"/>
      <c r="D627" s="214"/>
      <c r="E627" s="214"/>
      <c r="F627" s="219"/>
      <c r="G627" s="295"/>
      <c r="H627" s="243"/>
      <c r="I627" s="231"/>
      <c r="J627" s="241"/>
      <c r="K627" s="216" t="str">
        <f>IF(X627='2D_LOG'!BD617," ","Errors Not Updated")</f>
        <v xml:space="preserve"> </v>
      </c>
      <c r="L627" s="217"/>
      <c r="M627" s="219"/>
      <c r="N627" s="232"/>
      <c r="O627" s="234"/>
      <c r="P627" s="232"/>
      <c r="Q627" s="234"/>
      <c r="R627" s="235"/>
      <c r="S627" s="236"/>
      <c r="T627" s="219"/>
      <c r="U627" s="244"/>
      <c r="V627" s="168">
        <f t="shared" si="68"/>
        <v>0</v>
      </c>
      <c r="W627" s="169">
        <f t="shared" si="69"/>
        <v>0</v>
      </c>
      <c r="X627" s="221">
        <f>'2D_LOG'!BD617</f>
        <v>0</v>
      </c>
      <c r="Y627" s="237"/>
      <c r="Z627" s="237"/>
      <c r="AA627" s="237"/>
      <c r="AB627" s="238"/>
      <c r="AC627" s="236"/>
      <c r="AD627" s="238"/>
      <c r="AE627" s="236"/>
      <c r="AF627" s="239"/>
      <c r="AG627" s="236"/>
      <c r="AH627" s="237"/>
      <c r="AI627" s="240"/>
      <c r="AJ627" s="224">
        <f t="shared" si="70"/>
        <v>0</v>
      </c>
      <c r="AK627" s="225">
        <f t="shared" si="71"/>
        <v>0</v>
      </c>
      <c r="AL627" s="226">
        <f t="shared" si="72"/>
        <v>0</v>
      </c>
      <c r="AM627" s="227">
        <f t="shared" si="73"/>
        <v>0</v>
      </c>
      <c r="AN627" s="228">
        <f t="shared" si="74"/>
        <v>0</v>
      </c>
      <c r="AO627" s="206"/>
      <c r="AP627" s="207"/>
      <c r="AQ627" s="206"/>
    </row>
    <row r="628" spans="1:43" s="150" customFormat="1" ht="12.75" x14ac:dyDescent="0.2">
      <c r="A628" s="212"/>
      <c r="B628" s="213"/>
      <c r="C628" s="230"/>
      <c r="D628" s="214"/>
      <c r="E628" s="214"/>
      <c r="F628" s="219"/>
      <c r="G628" s="295"/>
      <c r="H628" s="243"/>
      <c r="I628" s="231"/>
      <c r="J628" s="241"/>
      <c r="K628" s="216" t="str">
        <f>IF(X628='2D_LOG'!BD618," ","Errors Not Updated")</f>
        <v xml:space="preserve"> </v>
      </c>
      <c r="L628" s="217"/>
      <c r="M628" s="219"/>
      <c r="N628" s="232"/>
      <c r="O628" s="234"/>
      <c r="P628" s="232"/>
      <c r="Q628" s="234"/>
      <c r="R628" s="235"/>
      <c r="S628" s="236"/>
      <c r="T628" s="219"/>
      <c r="U628" s="244"/>
      <c r="V628" s="168">
        <f t="shared" si="68"/>
        <v>0</v>
      </c>
      <c r="W628" s="169">
        <f t="shared" si="69"/>
        <v>0</v>
      </c>
      <c r="X628" s="221">
        <f>'2D_LOG'!BD618</f>
        <v>0</v>
      </c>
      <c r="Y628" s="237"/>
      <c r="Z628" s="237"/>
      <c r="AA628" s="237"/>
      <c r="AB628" s="238"/>
      <c r="AC628" s="236"/>
      <c r="AD628" s="238"/>
      <c r="AE628" s="236"/>
      <c r="AF628" s="239"/>
      <c r="AG628" s="236"/>
      <c r="AH628" s="237"/>
      <c r="AI628" s="240"/>
      <c r="AJ628" s="224">
        <f t="shared" si="70"/>
        <v>0</v>
      </c>
      <c r="AK628" s="225">
        <f t="shared" si="71"/>
        <v>0</v>
      </c>
      <c r="AL628" s="226">
        <f t="shared" si="72"/>
        <v>0</v>
      </c>
      <c r="AM628" s="227">
        <f t="shared" si="73"/>
        <v>0</v>
      </c>
      <c r="AN628" s="228">
        <f t="shared" si="74"/>
        <v>0</v>
      </c>
      <c r="AO628" s="206"/>
      <c r="AP628" s="207"/>
      <c r="AQ628" s="206"/>
    </row>
    <row r="629" spans="1:43" s="150" customFormat="1" ht="12.75" x14ac:dyDescent="0.2">
      <c r="A629" s="229"/>
      <c r="B629" s="213"/>
      <c r="C629" s="230"/>
      <c r="D629" s="214"/>
      <c r="E629" s="214"/>
      <c r="F629" s="219"/>
      <c r="G629" s="295"/>
      <c r="H629" s="243"/>
      <c r="I629" s="231"/>
      <c r="J629" s="241"/>
      <c r="K629" s="216" t="str">
        <f>IF(X629='2D_LOG'!BD619," ","Errors Not Updated")</f>
        <v xml:space="preserve"> </v>
      </c>
      <c r="L629" s="217"/>
      <c r="M629" s="219"/>
      <c r="N629" s="232"/>
      <c r="O629" s="234"/>
      <c r="P629" s="232"/>
      <c r="Q629" s="234"/>
      <c r="R629" s="235"/>
      <c r="S629" s="236"/>
      <c r="T629" s="219"/>
      <c r="U629" s="244"/>
      <c r="V629" s="168">
        <f t="shared" si="68"/>
        <v>0</v>
      </c>
      <c r="W629" s="169">
        <f t="shared" si="69"/>
        <v>0</v>
      </c>
      <c r="X629" s="221">
        <f>'2D_LOG'!BD619</f>
        <v>0</v>
      </c>
      <c r="Y629" s="237"/>
      <c r="Z629" s="237"/>
      <c r="AA629" s="237"/>
      <c r="AB629" s="238"/>
      <c r="AC629" s="236"/>
      <c r="AD629" s="238"/>
      <c r="AE629" s="236"/>
      <c r="AF629" s="239"/>
      <c r="AG629" s="236"/>
      <c r="AH629" s="237"/>
      <c r="AI629" s="240"/>
      <c r="AJ629" s="224">
        <f t="shared" si="70"/>
        <v>0</v>
      </c>
      <c r="AK629" s="225">
        <f t="shared" si="71"/>
        <v>0</v>
      </c>
      <c r="AL629" s="226">
        <f t="shared" si="72"/>
        <v>0</v>
      </c>
      <c r="AM629" s="227">
        <f t="shared" si="73"/>
        <v>0</v>
      </c>
      <c r="AN629" s="228">
        <f t="shared" si="74"/>
        <v>0</v>
      </c>
      <c r="AO629" s="206"/>
      <c r="AP629" s="207"/>
      <c r="AQ629" s="206"/>
    </row>
    <row r="630" spans="1:43" s="150" customFormat="1" ht="12.75" x14ac:dyDescent="0.2">
      <c r="A630" s="212"/>
      <c r="B630" s="213"/>
      <c r="C630" s="230"/>
      <c r="D630" s="214"/>
      <c r="E630" s="214"/>
      <c r="F630" s="219"/>
      <c r="G630" s="295"/>
      <c r="H630" s="243"/>
      <c r="I630" s="231"/>
      <c r="J630" s="241"/>
      <c r="K630" s="216" t="str">
        <f>IF(X630='2D_LOG'!BD620," ","Errors Not Updated")</f>
        <v xml:space="preserve"> </v>
      </c>
      <c r="L630" s="217"/>
      <c r="M630" s="219"/>
      <c r="N630" s="232"/>
      <c r="O630" s="234"/>
      <c r="P630" s="232"/>
      <c r="Q630" s="234"/>
      <c r="R630" s="235"/>
      <c r="S630" s="236"/>
      <c r="T630" s="219"/>
      <c r="U630" s="244"/>
      <c r="V630" s="168">
        <f t="shared" si="68"/>
        <v>0</v>
      </c>
      <c r="W630" s="169">
        <f t="shared" si="69"/>
        <v>0</v>
      </c>
      <c r="X630" s="221">
        <f>'2D_LOG'!BD620</f>
        <v>0</v>
      </c>
      <c r="Y630" s="237"/>
      <c r="Z630" s="237"/>
      <c r="AA630" s="237"/>
      <c r="AB630" s="238"/>
      <c r="AC630" s="236"/>
      <c r="AD630" s="238"/>
      <c r="AE630" s="236"/>
      <c r="AF630" s="239"/>
      <c r="AG630" s="236"/>
      <c r="AH630" s="237"/>
      <c r="AI630" s="240"/>
      <c r="AJ630" s="224">
        <f t="shared" si="70"/>
        <v>0</v>
      </c>
      <c r="AK630" s="225">
        <f t="shared" si="71"/>
        <v>0</v>
      </c>
      <c r="AL630" s="226">
        <f t="shared" si="72"/>
        <v>0</v>
      </c>
      <c r="AM630" s="227">
        <f t="shared" si="73"/>
        <v>0</v>
      </c>
      <c r="AN630" s="228">
        <f t="shared" si="74"/>
        <v>0</v>
      </c>
      <c r="AO630" s="206"/>
      <c r="AP630" s="207"/>
      <c r="AQ630" s="206"/>
    </row>
    <row r="631" spans="1:43" s="150" customFormat="1" ht="12.75" x14ac:dyDescent="0.2">
      <c r="A631" s="229"/>
      <c r="B631" s="213"/>
      <c r="C631" s="230"/>
      <c r="D631" s="214"/>
      <c r="E631" s="214"/>
      <c r="F631" s="219"/>
      <c r="G631" s="295"/>
      <c r="H631" s="243"/>
      <c r="I631" s="231"/>
      <c r="J631" s="241"/>
      <c r="K631" s="216" t="str">
        <f>IF(X631='2D_LOG'!BD621," ","Errors Not Updated")</f>
        <v xml:space="preserve"> </v>
      </c>
      <c r="L631" s="217"/>
      <c r="M631" s="219"/>
      <c r="N631" s="232"/>
      <c r="O631" s="234"/>
      <c r="P631" s="232"/>
      <c r="Q631" s="234"/>
      <c r="R631" s="235"/>
      <c r="S631" s="236"/>
      <c r="T631" s="219"/>
      <c r="U631" s="244"/>
      <c r="V631" s="168">
        <f t="shared" si="68"/>
        <v>0</v>
      </c>
      <c r="W631" s="169">
        <f t="shared" si="69"/>
        <v>0</v>
      </c>
      <c r="X631" s="221">
        <f>'2D_LOG'!BD621</f>
        <v>0</v>
      </c>
      <c r="Y631" s="237"/>
      <c r="Z631" s="237"/>
      <c r="AA631" s="237"/>
      <c r="AB631" s="238"/>
      <c r="AC631" s="236"/>
      <c r="AD631" s="238"/>
      <c r="AE631" s="236"/>
      <c r="AF631" s="239"/>
      <c r="AG631" s="236"/>
      <c r="AH631" s="237"/>
      <c r="AI631" s="240"/>
      <c r="AJ631" s="224">
        <f t="shared" si="70"/>
        <v>0</v>
      </c>
      <c r="AK631" s="225">
        <f t="shared" si="71"/>
        <v>0</v>
      </c>
      <c r="AL631" s="226">
        <f t="shared" si="72"/>
        <v>0</v>
      </c>
      <c r="AM631" s="227">
        <f t="shared" si="73"/>
        <v>0</v>
      </c>
      <c r="AN631" s="228">
        <f t="shared" si="74"/>
        <v>0</v>
      </c>
      <c r="AO631" s="206"/>
      <c r="AP631" s="207"/>
      <c r="AQ631" s="206"/>
    </row>
    <row r="632" spans="1:43" s="150" customFormat="1" ht="12.75" x14ac:dyDescent="0.2">
      <c r="A632" s="212"/>
      <c r="B632" s="213"/>
      <c r="C632" s="230"/>
      <c r="D632" s="214"/>
      <c r="E632" s="214"/>
      <c r="F632" s="219"/>
      <c r="G632" s="295"/>
      <c r="H632" s="243"/>
      <c r="I632" s="231"/>
      <c r="J632" s="241"/>
      <c r="K632" s="216" t="str">
        <f>IF(X632='2D_LOG'!BD622," ","Errors Not Updated")</f>
        <v xml:space="preserve"> </v>
      </c>
      <c r="L632" s="217"/>
      <c r="M632" s="219"/>
      <c r="N632" s="232"/>
      <c r="O632" s="234"/>
      <c r="P632" s="232"/>
      <c r="Q632" s="234"/>
      <c r="R632" s="235"/>
      <c r="S632" s="236"/>
      <c r="T632" s="219"/>
      <c r="U632" s="244"/>
      <c r="V632" s="168">
        <f t="shared" si="68"/>
        <v>0</v>
      </c>
      <c r="W632" s="169">
        <f t="shared" si="69"/>
        <v>0</v>
      </c>
      <c r="X632" s="221">
        <f>'2D_LOG'!BD622</f>
        <v>0</v>
      </c>
      <c r="Y632" s="237"/>
      <c r="Z632" s="237"/>
      <c r="AA632" s="237"/>
      <c r="AB632" s="238"/>
      <c r="AC632" s="236"/>
      <c r="AD632" s="238"/>
      <c r="AE632" s="236"/>
      <c r="AF632" s="239"/>
      <c r="AG632" s="236"/>
      <c r="AH632" s="237"/>
      <c r="AI632" s="240"/>
      <c r="AJ632" s="224">
        <f t="shared" si="70"/>
        <v>0</v>
      </c>
      <c r="AK632" s="225">
        <f t="shared" si="71"/>
        <v>0</v>
      </c>
      <c r="AL632" s="226">
        <f t="shared" si="72"/>
        <v>0</v>
      </c>
      <c r="AM632" s="227">
        <f t="shared" si="73"/>
        <v>0</v>
      </c>
      <c r="AN632" s="228">
        <f t="shared" si="74"/>
        <v>0</v>
      </c>
      <c r="AO632" s="206"/>
      <c r="AP632" s="207"/>
      <c r="AQ632" s="206"/>
    </row>
    <row r="633" spans="1:43" s="150" customFormat="1" ht="12.75" x14ac:dyDescent="0.2">
      <c r="A633" s="229"/>
      <c r="B633" s="213"/>
      <c r="C633" s="230"/>
      <c r="D633" s="214"/>
      <c r="E633" s="214"/>
      <c r="F633" s="219"/>
      <c r="G633" s="295"/>
      <c r="H633" s="243"/>
      <c r="I633" s="231"/>
      <c r="J633" s="241"/>
      <c r="K633" s="216" t="str">
        <f>IF(X633='2D_LOG'!BD623," ","Errors Not Updated")</f>
        <v xml:space="preserve"> </v>
      </c>
      <c r="L633" s="217"/>
      <c r="M633" s="219"/>
      <c r="N633" s="232"/>
      <c r="O633" s="234"/>
      <c r="P633" s="232"/>
      <c r="Q633" s="234"/>
      <c r="R633" s="235"/>
      <c r="S633" s="236"/>
      <c r="T633" s="219"/>
      <c r="U633" s="244"/>
      <c r="V633" s="168">
        <f t="shared" si="68"/>
        <v>0</v>
      </c>
      <c r="W633" s="169">
        <f t="shared" si="69"/>
        <v>0</v>
      </c>
      <c r="X633" s="221">
        <f>'2D_LOG'!BD623</f>
        <v>0</v>
      </c>
      <c r="Y633" s="237"/>
      <c r="Z633" s="237"/>
      <c r="AA633" s="237"/>
      <c r="AB633" s="238"/>
      <c r="AC633" s="236"/>
      <c r="AD633" s="238"/>
      <c r="AE633" s="236"/>
      <c r="AF633" s="239"/>
      <c r="AG633" s="236"/>
      <c r="AH633" s="237"/>
      <c r="AI633" s="240"/>
      <c r="AJ633" s="224">
        <f t="shared" si="70"/>
        <v>0</v>
      </c>
      <c r="AK633" s="225">
        <f t="shared" si="71"/>
        <v>0</v>
      </c>
      <c r="AL633" s="226">
        <f t="shared" si="72"/>
        <v>0</v>
      </c>
      <c r="AM633" s="227">
        <f t="shared" si="73"/>
        <v>0</v>
      </c>
      <c r="AN633" s="228">
        <f t="shared" si="74"/>
        <v>0</v>
      </c>
      <c r="AO633" s="206"/>
      <c r="AP633" s="207"/>
      <c r="AQ633" s="206"/>
    </row>
    <row r="634" spans="1:43" s="150" customFormat="1" ht="12.75" x14ac:dyDescent="0.2">
      <c r="A634" s="212"/>
      <c r="B634" s="213"/>
      <c r="C634" s="230"/>
      <c r="D634" s="214"/>
      <c r="E634" s="214"/>
      <c r="F634" s="219"/>
      <c r="G634" s="295"/>
      <c r="H634" s="243"/>
      <c r="I634" s="231"/>
      <c r="J634" s="241"/>
      <c r="K634" s="216" t="str">
        <f>IF(X634='2D_LOG'!BD624," ","Errors Not Updated")</f>
        <v xml:space="preserve"> </v>
      </c>
      <c r="L634" s="217"/>
      <c r="M634" s="219"/>
      <c r="N634" s="232"/>
      <c r="O634" s="234"/>
      <c r="P634" s="232"/>
      <c r="Q634" s="234"/>
      <c r="R634" s="235"/>
      <c r="S634" s="236"/>
      <c r="T634" s="219"/>
      <c r="U634" s="244"/>
      <c r="V634" s="168">
        <f t="shared" si="68"/>
        <v>0</v>
      </c>
      <c r="W634" s="169">
        <f t="shared" si="69"/>
        <v>0</v>
      </c>
      <c r="X634" s="221">
        <f>'2D_LOG'!BD624</f>
        <v>0</v>
      </c>
      <c r="Y634" s="237"/>
      <c r="Z634" s="237"/>
      <c r="AA634" s="237"/>
      <c r="AB634" s="238"/>
      <c r="AC634" s="236"/>
      <c r="AD634" s="238"/>
      <c r="AE634" s="236"/>
      <c r="AF634" s="239"/>
      <c r="AG634" s="236"/>
      <c r="AH634" s="237"/>
      <c r="AI634" s="240"/>
      <c r="AJ634" s="224">
        <f t="shared" si="70"/>
        <v>0</v>
      </c>
      <c r="AK634" s="225">
        <f t="shared" si="71"/>
        <v>0</v>
      </c>
      <c r="AL634" s="226">
        <f t="shared" si="72"/>
        <v>0</v>
      </c>
      <c r="AM634" s="227">
        <f t="shared" si="73"/>
        <v>0</v>
      </c>
      <c r="AN634" s="228">
        <f t="shared" si="74"/>
        <v>0</v>
      </c>
      <c r="AO634" s="206"/>
      <c r="AP634" s="207"/>
      <c r="AQ634" s="206"/>
    </row>
    <row r="635" spans="1:43" s="150" customFormat="1" ht="12.75" x14ac:dyDescent="0.2">
      <c r="A635" s="229"/>
      <c r="B635" s="213"/>
      <c r="C635" s="230"/>
      <c r="D635" s="214"/>
      <c r="E635" s="214"/>
      <c r="F635" s="219"/>
      <c r="G635" s="295"/>
      <c r="H635" s="243"/>
      <c r="I635" s="231"/>
      <c r="J635" s="241"/>
      <c r="K635" s="216" t="str">
        <f>IF(X635='2D_LOG'!BD625," ","Errors Not Updated")</f>
        <v xml:space="preserve"> </v>
      </c>
      <c r="L635" s="217"/>
      <c r="M635" s="219"/>
      <c r="N635" s="232"/>
      <c r="O635" s="234"/>
      <c r="P635" s="232"/>
      <c r="Q635" s="234"/>
      <c r="R635" s="235"/>
      <c r="S635" s="236"/>
      <c r="T635" s="219"/>
      <c r="U635" s="244"/>
      <c r="V635" s="168">
        <f t="shared" si="68"/>
        <v>0</v>
      </c>
      <c r="W635" s="169">
        <f t="shared" si="69"/>
        <v>0</v>
      </c>
      <c r="X635" s="221">
        <f>'2D_LOG'!BD625</f>
        <v>0</v>
      </c>
      <c r="Y635" s="237"/>
      <c r="Z635" s="237"/>
      <c r="AA635" s="237"/>
      <c r="AB635" s="238"/>
      <c r="AC635" s="236"/>
      <c r="AD635" s="238"/>
      <c r="AE635" s="236"/>
      <c r="AF635" s="239"/>
      <c r="AG635" s="236"/>
      <c r="AH635" s="237"/>
      <c r="AI635" s="240"/>
      <c r="AJ635" s="224">
        <f t="shared" si="70"/>
        <v>0</v>
      </c>
      <c r="AK635" s="225">
        <f t="shared" si="71"/>
        <v>0</v>
      </c>
      <c r="AL635" s="226">
        <f t="shared" si="72"/>
        <v>0</v>
      </c>
      <c r="AM635" s="227">
        <f t="shared" si="73"/>
        <v>0</v>
      </c>
      <c r="AN635" s="228">
        <f t="shared" si="74"/>
        <v>0</v>
      </c>
      <c r="AO635" s="206"/>
      <c r="AP635" s="207"/>
      <c r="AQ635" s="206"/>
    </row>
    <row r="636" spans="1:43" s="150" customFormat="1" ht="12.75" x14ac:dyDescent="0.2">
      <c r="A636" s="212"/>
      <c r="B636" s="213"/>
      <c r="C636" s="230"/>
      <c r="D636" s="214"/>
      <c r="E636" s="214"/>
      <c r="F636" s="219"/>
      <c r="G636" s="295"/>
      <c r="H636" s="243"/>
      <c r="I636" s="231"/>
      <c r="J636" s="241"/>
      <c r="K636" s="216" t="str">
        <f>IF(X636='2D_LOG'!BD626," ","Errors Not Updated")</f>
        <v xml:space="preserve"> </v>
      </c>
      <c r="L636" s="217"/>
      <c r="M636" s="219"/>
      <c r="N636" s="232"/>
      <c r="O636" s="234"/>
      <c r="P636" s="232"/>
      <c r="Q636" s="234"/>
      <c r="R636" s="235"/>
      <c r="S636" s="236"/>
      <c r="T636" s="219"/>
      <c r="U636" s="244"/>
      <c r="V636" s="168">
        <f t="shared" si="68"/>
        <v>0</v>
      </c>
      <c r="W636" s="169">
        <f t="shared" si="69"/>
        <v>0</v>
      </c>
      <c r="X636" s="221">
        <f>'2D_LOG'!BD626</f>
        <v>0</v>
      </c>
      <c r="Y636" s="237"/>
      <c r="Z636" s="237"/>
      <c r="AA636" s="237"/>
      <c r="AB636" s="238"/>
      <c r="AC636" s="236"/>
      <c r="AD636" s="238"/>
      <c r="AE636" s="236"/>
      <c r="AF636" s="239"/>
      <c r="AG636" s="236"/>
      <c r="AH636" s="237"/>
      <c r="AI636" s="240"/>
      <c r="AJ636" s="224">
        <f t="shared" si="70"/>
        <v>0</v>
      </c>
      <c r="AK636" s="225">
        <f t="shared" si="71"/>
        <v>0</v>
      </c>
      <c r="AL636" s="226">
        <f t="shared" si="72"/>
        <v>0</v>
      </c>
      <c r="AM636" s="227">
        <f t="shared" si="73"/>
        <v>0</v>
      </c>
      <c r="AN636" s="228">
        <f t="shared" si="74"/>
        <v>0</v>
      </c>
      <c r="AO636" s="206"/>
      <c r="AP636" s="207"/>
      <c r="AQ636" s="206"/>
    </row>
    <row r="637" spans="1:43" s="150" customFormat="1" ht="12.75" x14ac:dyDescent="0.2">
      <c r="A637" s="229"/>
      <c r="B637" s="213"/>
      <c r="C637" s="230"/>
      <c r="D637" s="214"/>
      <c r="E637" s="214"/>
      <c r="F637" s="219"/>
      <c r="G637" s="295"/>
      <c r="H637" s="243"/>
      <c r="I637" s="231"/>
      <c r="J637" s="241"/>
      <c r="K637" s="216" t="str">
        <f>IF(X637='2D_LOG'!BD627," ","Errors Not Updated")</f>
        <v xml:space="preserve"> </v>
      </c>
      <c r="L637" s="217"/>
      <c r="M637" s="219"/>
      <c r="N637" s="232"/>
      <c r="O637" s="234"/>
      <c r="P637" s="232"/>
      <c r="Q637" s="234"/>
      <c r="R637" s="235"/>
      <c r="S637" s="236"/>
      <c r="T637" s="219"/>
      <c r="U637" s="244"/>
      <c r="V637" s="168">
        <f t="shared" si="68"/>
        <v>0</v>
      </c>
      <c r="W637" s="169">
        <f t="shared" si="69"/>
        <v>0</v>
      </c>
      <c r="X637" s="221">
        <f>'2D_LOG'!BD627</f>
        <v>0</v>
      </c>
      <c r="Y637" s="237"/>
      <c r="Z637" s="237"/>
      <c r="AA637" s="237"/>
      <c r="AB637" s="238"/>
      <c r="AC637" s="236"/>
      <c r="AD637" s="238"/>
      <c r="AE637" s="236"/>
      <c r="AF637" s="239"/>
      <c r="AG637" s="236"/>
      <c r="AH637" s="237"/>
      <c r="AI637" s="240"/>
      <c r="AJ637" s="224">
        <f t="shared" si="70"/>
        <v>0</v>
      </c>
      <c r="AK637" s="225">
        <f t="shared" si="71"/>
        <v>0</v>
      </c>
      <c r="AL637" s="226">
        <f t="shared" si="72"/>
        <v>0</v>
      </c>
      <c r="AM637" s="227">
        <f t="shared" si="73"/>
        <v>0</v>
      </c>
      <c r="AN637" s="228">
        <f t="shared" si="74"/>
        <v>0</v>
      </c>
      <c r="AO637" s="206"/>
      <c r="AP637" s="207"/>
      <c r="AQ637" s="206"/>
    </row>
    <row r="638" spans="1:43" s="150" customFormat="1" ht="12.75" x14ac:dyDescent="0.2">
      <c r="A638" s="212"/>
      <c r="B638" s="213"/>
      <c r="C638" s="230"/>
      <c r="D638" s="214"/>
      <c r="E638" s="214"/>
      <c r="F638" s="219"/>
      <c r="G638" s="295"/>
      <c r="H638" s="243"/>
      <c r="I638" s="231"/>
      <c r="J638" s="241"/>
      <c r="K638" s="216" t="str">
        <f>IF(X638='2D_LOG'!BD628," ","Errors Not Updated")</f>
        <v xml:space="preserve"> </v>
      </c>
      <c r="L638" s="217"/>
      <c r="M638" s="219"/>
      <c r="N638" s="232"/>
      <c r="O638" s="234"/>
      <c r="P638" s="232"/>
      <c r="Q638" s="234"/>
      <c r="R638" s="235"/>
      <c r="S638" s="236"/>
      <c r="T638" s="219"/>
      <c r="U638" s="244"/>
      <c r="V638" s="168">
        <f t="shared" si="68"/>
        <v>0</v>
      </c>
      <c r="W638" s="169">
        <f t="shared" si="69"/>
        <v>0</v>
      </c>
      <c r="X638" s="221">
        <f>'2D_LOG'!BD628</f>
        <v>0</v>
      </c>
      <c r="Y638" s="237"/>
      <c r="Z638" s="237"/>
      <c r="AA638" s="237"/>
      <c r="AB638" s="238"/>
      <c r="AC638" s="236"/>
      <c r="AD638" s="238"/>
      <c r="AE638" s="236"/>
      <c r="AF638" s="239"/>
      <c r="AG638" s="236"/>
      <c r="AH638" s="237"/>
      <c r="AI638" s="240"/>
      <c r="AJ638" s="224">
        <f t="shared" si="70"/>
        <v>0</v>
      </c>
      <c r="AK638" s="225">
        <f t="shared" si="71"/>
        <v>0</v>
      </c>
      <c r="AL638" s="226">
        <f t="shared" si="72"/>
        <v>0</v>
      </c>
      <c r="AM638" s="227">
        <f t="shared" si="73"/>
        <v>0</v>
      </c>
      <c r="AN638" s="228">
        <f t="shared" si="74"/>
        <v>0</v>
      </c>
      <c r="AO638" s="206"/>
      <c r="AP638" s="207"/>
      <c r="AQ638" s="206"/>
    </row>
    <row r="639" spans="1:43" s="150" customFormat="1" ht="12.75" x14ac:dyDescent="0.2">
      <c r="A639" s="229"/>
      <c r="B639" s="213"/>
      <c r="C639" s="230"/>
      <c r="D639" s="214"/>
      <c r="E639" s="214"/>
      <c r="F639" s="219"/>
      <c r="G639" s="295"/>
      <c r="H639" s="243"/>
      <c r="I639" s="231"/>
      <c r="J639" s="241"/>
      <c r="K639" s="216" t="str">
        <f>IF(X639='2D_LOG'!BD629," ","Errors Not Updated")</f>
        <v xml:space="preserve"> </v>
      </c>
      <c r="L639" s="217"/>
      <c r="M639" s="219"/>
      <c r="N639" s="232"/>
      <c r="O639" s="234"/>
      <c r="P639" s="232"/>
      <c r="Q639" s="234"/>
      <c r="R639" s="235"/>
      <c r="S639" s="236"/>
      <c r="T639" s="219"/>
      <c r="U639" s="244"/>
      <c r="V639" s="168">
        <f t="shared" si="68"/>
        <v>0</v>
      </c>
      <c r="W639" s="169">
        <f t="shared" si="69"/>
        <v>0</v>
      </c>
      <c r="X639" s="221">
        <f>'2D_LOG'!BD629</f>
        <v>0</v>
      </c>
      <c r="Y639" s="237"/>
      <c r="Z639" s="237"/>
      <c r="AA639" s="237"/>
      <c r="AB639" s="238"/>
      <c r="AC639" s="236"/>
      <c r="AD639" s="238"/>
      <c r="AE639" s="236"/>
      <c r="AF639" s="239"/>
      <c r="AG639" s="236"/>
      <c r="AH639" s="237"/>
      <c r="AI639" s="240"/>
      <c r="AJ639" s="224">
        <f t="shared" si="70"/>
        <v>0</v>
      </c>
      <c r="AK639" s="225">
        <f t="shared" si="71"/>
        <v>0</v>
      </c>
      <c r="AL639" s="226">
        <f t="shared" si="72"/>
        <v>0</v>
      </c>
      <c r="AM639" s="227">
        <f t="shared" si="73"/>
        <v>0</v>
      </c>
      <c r="AN639" s="228">
        <f t="shared" si="74"/>
        <v>0</v>
      </c>
      <c r="AO639" s="206"/>
      <c r="AP639" s="207"/>
      <c r="AQ639" s="206"/>
    </row>
    <row r="640" spans="1:43" s="150" customFormat="1" ht="12.75" x14ac:dyDescent="0.2">
      <c r="A640" s="212"/>
      <c r="B640" s="213"/>
      <c r="C640" s="230"/>
      <c r="D640" s="214"/>
      <c r="E640" s="214"/>
      <c r="F640" s="219"/>
      <c r="G640" s="295"/>
      <c r="H640" s="243"/>
      <c r="I640" s="231"/>
      <c r="J640" s="241"/>
      <c r="K640" s="216" t="str">
        <f>IF(X640='2D_LOG'!BD630," ","Errors Not Updated")</f>
        <v xml:space="preserve"> </v>
      </c>
      <c r="L640" s="217"/>
      <c r="M640" s="219"/>
      <c r="N640" s="232"/>
      <c r="O640" s="234"/>
      <c r="P640" s="232"/>
      <c r="Q640" s="234"/>
      <c r="R640" s="235"/>
      <c r="S640" s="236"/>
      <c r="T640" s="219"/>
      <c r="U640" s="244"/>
      <c r="V640" s="168">
        <f t="shared" si="68"/>
        <v>0</v>
      </c>
      <c r="W640" s="169">
        <f t="shared" si="69"/>
        <v>0</v>
      </c>
      <c r="X640" s="221">
        <f>'2D_LOG'!BD630</f>
        <v>0</v>
      </c>
      <c r="Y640" s="237"/>
      <c r="Z640" s="237"/>
      <c r="AA640" s="237"/>
      <c r="AB640" s="238"/>
      <c r="AC640" s="236"/>
      <c r="AD640" s="238"/>
      <c r="AE640" s="236"/>
      <c r="AF640" s="239"/>
      <c r="AG640" s="236"/>
      <c r="AH640" s="237"/>
      <c r="AI640" s="240"/>
      <c r="AJ640" s="224">
        <f t="shared" si="70"/>
        <v>0</v>
      </c>
      <c r="AK640" s="225">
        <f t="shared" si="71"/>
        <v>0</v>
      </c>
      <c r="AL640" s="226">
        <f t="shared" si="72"/>
        <v>0</v>
      </c>
      <c r="AM640" s="227">
        <f t="shared" si="73"/>
        <v>0</v>
      </c>
      <c r="AN640" s="228">
        <f t="shared" si="74"/>
        <v>0</v>
      </c>
      <c r="AO640" s="206"/>
      <c r="AP640" s="207"/>
      <c r="AQ640" s="206"/>
    </row>
    <row r="641" spans="1:43" s="150" customFormat="1" ht="12.75" x14ac:dyDescent="0.2">
      <c r="A641" s="229"/>
      <c r="B641" s="213"/>
      <c r="C641" s="230"/>
      <c r="D641" s="214"/>
      <c r="E641" s="214"/>
      <c r="F641" s="219"/>
      <c r="G641" s="295"/>
      <c r="H641" s="243"/>
      <c r="I641" s="231"/>
      <c r="J641" s="241"/>
      <c r="K641" s="216" t="str">
        <f>IF(X641='2D_LOG'!BD631," ","Errors Not Updated")</f>
        <v xml:space="preserve"> </v>
      </c>
      <c r="L641" s="217"/>
      <c r="M641" s="219"/>
      <c r="N641" s="232"/>
      <c r="O641" s="234"/>
      <c r="P641" s="232"/>
      <c r="Q641" s="234"/>
      <c r="R641" s="235"/>
      <c r="S641" s="236"/>
      <c r="T641" s="219"/>
      <c r="U641" s="244"/>
      <c r="V641" s="168">
        <f t="shared" si="68"/>
        <v>0</v>
      </c>
      <c r="W641" s="169">
        <f t="shared" si="69"/>
        <v>0</v>
      </c>
      <c r="X641" s="221">
        <f>'2D_LOG'!BD631</f>
        <v>0</v>
      </c>
      <c r="Y641" s="237"/>
      <c r="Z641" s="237"/>
      <c r="AA641" s="237"/>
      <c r="AB641" s="238"/>
      <c r="AC641" s="236"/>
      <c r="AD641" s="238"/>
      <c r="AE641" s="236"/>
      <c r="AF641" s="239"/>
      <c r="AG641" s="236"/>
      <c r="AH641" s="237"/>
      <c r="AI641" s="240"/>
      <c r="AJ641" s="224">
        <f t="shared" si="70"/>
        <v>0</v>
      </c>
      <c r="AK641" s="225">
        <f t="shared" si="71"/>
        <v>0</v>
      </c>
      <c r="AL641" s="226">
        <f t="shared" si="72"/>
        <v>0</v>
      </c>
      <c r="AM641" s="227">
        <f t="shared" si="73"/>
        <v>0</v>
      </c>
      <c r="AN641" s="228">
        <f t="shared" si="74"/>
        <v>0</v>
      </c>
      <c r="AO641" s="206"/>
      <c r="AP641" s="207"/>
      <c r="AQ641" s="206"/>
    </row>
    <row r="642" spans="1:43" s="150" customFormat="1" ht="12.75" x14ac:dyDescent="0.2">
      <c r="A642" s="212"/>
      <c r="B642" s="213"/>
      <c r="C642" s="230"/>
      <c r="D642" s="214"/>
      <c r="E642" s="214"/>
      <c r="F642" s="219"/>
      <c r="G642" s="295"/>
      <c r="H642" s="243"/>
      <c r="I642" s="231"/>
      <c r="J642" s="241"/>
      <c r="K642" s="216" t="str">
        <f>IF(X642='2D_LOG'!BD632," ","Errors Not Updated")</f>
        <v xml:space="preserve"> </v>
      </c>
      <c r="L642" s="217"/>
      <c r="M642" s="219"/>
      <c r="N642" s="232"/>
      <c r="O642" s="234"/>
      <c r="P642" s="232"/>
      <c r="Q642" s="234"/>
      <c r="R642" s="235"/>
      <c r="S642" s="236"/>
      <c r="T642" s="219"/>
      <c r="U642" s="244"/>
      <c r="V642" s="168">
        <f t="shared" si="68"/>
        <v>0</v>
      </c>
      <c r="W642" s="169">
        <f t="shared" si="69"/>
        <v>0</v>
      </c>
      <c r="X642" s="221">
        <f>'2D_LOG'!BD632</f>
        <v>0</v>
      </c>
      <c r="Y642" s="237"/>
      <c r="Z642" s="237"/>
      <c r="AA642" s="237"/>
      <c r="AB642" s="238"/>
      <c r="AC642" s="236"/>
      <c r="AD642" s="238"/>
      <c r="AE642" s="236"/>
      <c r="AF642" s="239"/>
      <c r="AG642" s="236"/>
      <c r="AH642" s="237"/>
      <c r="AI642" s="240"/>
      <c r="AJ642" s="224">
        <f t="shared" si="70"/>
        <v>0</v>
      </c>
      <c r="AK642" s="225">
        <f t="shared" si="71"/>
        <v>0</v>
      </c>
      <c r="AL642" s="226">
        <f t="shared" si="72"/>
        <v>0</v>
      </c>
      <c r="AM642" s="227">
        <f t="shared" si="73"/>
        <v>0</v>
      </c>
      <c r="AN642" s="228">
        <f t="shared" si="74"/>
        <v>0</v>
      </c>
      <c r="AO642" s="206"/>
      <c r="AP642" s="207"/>
      <c r="AQ642" s="206"/>
    </row>
    <row r="643" spans="1:43" s="150" customFormat="1" ht="12.75" x14ac:dyDescent="0.2">
      <c r="A643" s="229"/>
      <c r="B643" s="213"/>
      <c r="C643" s="230"/>
      <c r="D643" s="214"/>
      <c r="E643" s="214"/>
      <c r="F643" s="219"/>
      <c r="G643" s="295"/>
      <c r="H643" s="243"/>
      <c r="I643" s="231"/>
      <c r="J643" s="241"/>
      <c r="K643" s="216" t="str">
        <f>IF(X643='2D_LOG'!BD633," ","Errors Not Updated")</f>
        <v xml:space="preserve"> </v>
      </c>
      <c r="L643" s="217"/>
      <c r="M643" s="219"/>
      <c r="N643" s="232"/>
      <c r="O643" s="234"/>
      <c r="P643" s="232"/>
      <c r="Q643" s="234"/>
      <c r="R643" s="235"/>
      <c r="S643" s="236"/>
      <c r="T643" s="219"/>
      <c r="U643" s="244"/>
      <c r="V643" s="168">
        <f t="shared" si="68"/>
        <v>0</v>
      </c>
      <c r="W643" s="169">
        <f t="shared" si="69"/>
        <v>0</v>
      </c>
      <c r="X643" s="221">
        <f>'2D_LOG'!BD633</f>
        <v>0</v>
      </c>
      <c r="Y643" s="237"/>
      <c r="Z643" s="237"/>
      <c r="AA643" s="237"/>
      <c r="AB643" s="238"/>
      <c r="AC643" s="236"/>
      <c r="AD643" s="238"/>
      <c r="AE643" s="236"/>
      <c r="AF643" s="239"/>
      <c r="AG643" s="236"/>
      <c r="AH643" s="237"/>
      <c r="AI643" s="240"/>
      <c r="AJ643" s="224">
        <f t="shared" si="70"/>
        <v>0</v>
      </c>
      <c r="AK643" s="225">
        <f t="shared" si="71"/>
        <v>0</v>
      </c>
      <c r="AL643" s="226">
        <f t="shared" si="72"/>
        <v>0</v>
      </c>
      <c r="AM643" s="227">
        <f t="shared" si="73"/>
        <v>0</v>
      </c>
      <c r="AN643" s="228">
        <f t="shared" si="74"/>
        <v>0</v>
      </c>
      <c r="AO643" s="206"/>
      <c r="AP643" s="207"/>
      <c r="AQ643" s="206"/>
    </row>
    <row r="644" spans="1:43" s="150" customFormat="1" ht="12.75" x14ac:dyDescent="0.2">
      <c r="A644" s="212"/>
      <c r="B644" s="213"/>
      <c r="C644" s="230"/>
      <c r="D644" s="214"/>
      <c r="E644" s="214"/>
      <c r="F644" s="219"/>
      <c r="G644" s="295"/>
      <c r="H644" s="243"/>
      <c r="I644" s="231"/>
      <c r="J644" s="241"/>
      <c r="K644" s="216" t="str">
        <f>IF(X644='2D_LOG'!BD634," ","Errors Not Updated")</f>
        <v xml:space="preserve"> </v>
      </c>
      <c r="L644" s="217"/>
      <c r="M644" s="219"/>
      <c r="N644" s="232"/>
      <c r="O644" s="234"/>
      <c r="P644" s="232"/>
      <c r="Q644" s="234"/>
      <c r="R644" s="235"/>
      <c r="S644" s="236"/>
      <c r="T644" s="219"/>
      <c r="U644" s="244"/>
      <c r="V644" s="168">
        <f t="shared" si="68"/>
        <v>0</v>
      </c>
      <c r="W644" s="169">
        <f t="shared" si="69"/>
        <v>0</v>
      </c>
      <c r="X644" s="221">
        <f>'2D_LOG'!BD634</f>
        <v>0</v>
      </c>
      <c r="Y644" s="237"/>
      <c r="Z644" s="237"/>
      <c r="AA644" s="237"/>
      <c r="AB644" s="238"/>
      <c r="AC644" s="236"/>
      <c r="AD644" s="238"/>
      <c r="AE644" s="236"/>
      <c r="AF644" s="239"/>
      <c r="AG644" s="236"/>
      <c r="AH644" s="237"/>
      <c r="AI644" s="240"/>
      <c r="AJ644" s="224">
        <f t="shared" si="70"/>
        <v>0</v>
      </c>
      <c r="AK644" s="225">
        <f t="shared" si="71"/>
        <v>0</v>
      </c>
      <c r="AL644" s="226">
        <f t="shared" si="72"/>
        <v>0</v>
      </c>
      <c r="AM644" s="227">
        <f t="shared" si="73"/>
        <v>0</v>
      </c>
      <c r="AN644" s="228">
        <f t="shared" si="74"/>
        <v>0</v>
      </c>
      <c r="AO644" s="206"/>
      <c r="AP644" s="207"/>
      <c r="AQ644" s="206"/>
    </row>
    <row r="645" spans="1:43" s="150" customFormat="1" ht="12.75" x14ac:dyDescent="0.2">
      <c r="A645" s="229"/>
      <c r="B645" s="213"/>
      <c r="C645" s="230"/>
      <c r="D645" s="214"/>
      <c r="E645" s="214"/>
      <c r="F645" s="219"/>
      <c r="G645" s="295"/>
      <c r="H645" s="243"/>
      <c r="I645" s="231"/>
      <c r="J645" s="241"/>
      <c r="K645" s="216" t="str">
        <f>IF(X645='2D_LOG'!BD635," ","Errors Not Updated")</f>
        <v xml:space="preserve"> </v>
      </c>
      <c r="L645" s="217"/>
      <c r="M645" s="219"/>
      <c r="N645" s="232"/>
      <c r="O645" s="234"/>
      <c r="P645" s="232"/>
      <c r="Q645" s="234"/>
      <c r="R645" s="235"/>
      <c r="S645" s="236"/>
      <c r="T645" s="219"/>
      <c r="U645" s="244"/>
      <c r="V645" s="168">
        <f t="shared" si="68"/>
        <v>0</v>
      </c>
      <c r="W645" s="169">
        <f t="shared" si="69"/>
        <v>0</v>
      </c>
      <c r="X645" s="221">
        <f>'2D_LOG'!BD635</f>
        <v>0</v>
      </c>
      <c r="Y645" s="237"/>
      <c r="Z645" s="237"/>
      <c r="AA645" s="237"/>
      <c r="AB645" s="238"/>
      <c r="AC645" s="236"/>
      <c r="AD645" s="238"/>
      <c r="AE645" s="236"/>
      <c r="AF645" s="239"/>
      <c r="AG645" s="236"/>
      <c r="AH645" s="237"/>
      <c r="AI645" s="240"/>
      <c r="AJ645" s="224">
        <f t="shared" si="70"/>
        <v>0</v>
      </c>
      <c r="AK645" s="225">
        <f t="shared" si="71"/>
        <v>0</v>
      </c>
      <c r="AL645" s="226">
        <f t="shared" si="72"/>
        <v>0</v>
      </c>
      <c r="AM645" s="227">
        <f t="shared" si="73"/>
        <v>0</v>
      </c>
      <c r="AN645" s="228">
        <f t="shared" si="74"/>
        <v>0</v>
      </c>
      <c r="AO645" s="206"/>
      <c r="AP645" s="207"/>
      <c r="AQ645" s="206"/>
    </row>
    <row r="646" spans="1:43" s="150" customFormat="1" ht="12.75" x14ac:dyDescent="0.2">
      <c r="A646" s="212"/>
      <c r="B646" s="213"/>
      <c r="C646" s="230"/>
      <c r="D646" s="214"/>
      <c r="E646" s="214"/>
      <c r="F646" s="219"/>
      <c r="G646" s="295"/>
      <c r="H646" s="243"/>
      <c r="I646" s="231"/>
      <c r="J646" s="241"/>
      <c r="K646" s="216" t="str">
        <f>IF(X646='2D_LOG'!BD636," ","Errors Not Updated")</f>
        <v xml:space="preserve"> </v>
      </c>
      <c r="L646" s="217"/>
      <c r="M646" s="219"/>
      <c r="N646" s="232"/>
      <c r="O646" s="234"/>
      <c r="P646" s="232"/>
      <c r="Q646" s="234"/>
      <c r="R646" s="235"/>
      <c r="S646" s="236"/>
      <c r="T646" s="219"/>
      <c r="U646" s="244"/>
      <c r="V646" s="168">
        <f t="shared" si="68"/>
        <v>0</v>
      </c>
      <c r="W646" s="169">
        <f t="shared" si="69"/>
        <v>0</v>
      </c>
      <c r="X646" s="221">
        <f>'2D_LOG'!BD636</f>
        <v>0</v>
      </c>
      <c r="Y646" s="237"/>
      <c r="Z646" s="237"/>
      <c r="AA646" s="237"/>
      <c r="AB646" s="238"/>
      <c r="AC646" s="236"/>
      <c r="AD646" s="238"/>
      <c r="AE646" s="236"/>
      <c r="AF646" s="239"/>
      <c r="AG646" s="236"/>
      <c r="AH646" s="237"/>
      <c r="AI646" s="240"/>
      <c r="AJ646" s="224">
        <f t="shared" si="70"/>
        <v>0</v>
      </c>
      <c r="AK646" s="225">
        <f t="shared" si="71"/>
        <v>0</v>
      </c>
      <c r="AL646" s="226">
        <f t="shared" si="72"/>
        <v>0</v>
      </c>
      <c r="AM646" s="227">
        <f t="shared" si="73"/>
        <v>0</v>
      </c>
      <c r="AN646" s="228">
        <f t="shared" si="74"/>
        <v>0</v>
      </c>
      <c r="AO646" s="206"/>
      <c r="AP646" s="207"/>
      <c r="AQ646" s="206"/>
    </row>
    <row r="647" spans="1:43" s="150" customFormat="1" ht="12.75" x14ac:dyDescent="0.2">
      <c r="A647" s="229"/>
      <c r="B647" s="213"/>
      <c r="C647" s="230"/>
      <c r="D647" s="214"/>
      <c r="E647" s="214"/>
      <c r="F647" s="219"/>
      <c r="G647" s="295"/>
      <c r="H647" s="243"/>
      <c r="I647" s="231"/>
      <c r="J647" s="241"/>
      <c r="K647" s="216" t="str">
        <f>IF(X647='2D_LOG'!BD637," ","Errors Not Updated")</f>
        <v xml:space="preserve"> </v>
      </c>
      <c r="L647" s="217"/>
      <c r="M647" s="219"/>
      <c r="N647" s="232"/>
      <c r="O647" s="234"/>
      <c r="P647" s="232"/>
      <c r="Q647" s="234"/>
      <c r="R647" s="235"/>
      <c r="S647" s="236"/>
      <c r="T647" s="219"/>
      <c r="U647" s="244"/>
      <c r="V647" s="168">
        <f t="shared" si="68"/>
        <v>0</v>
      </c>
      <c r="W647" s="169">
        <f t="shared" si="69"/>
        <v>0</v>
      </c>
      <c r="X647" s="221">
        <f>'2D_LOG'!BD637</f>
        <v>0</v>
      </c>
      <c r="Y647" s="237"/>
      <c r="Z647" s="237"/>
      <c r="AA647" s="237"/>
      <c r="AB647" s="238"/>
      <c r="AC647" s="236"/>
      <c r="AD647" s="238"/>
      <c r="AE647" s="236"/>
      <c r="AF647" s="239"/>
      <c r="AG647" s="236"/>
      <c r="AH647" s="237"/>
      <c r="AI647" s="240"/>
      <c r="AJ647" s="224">
        <f t="shared" si="70"/>
        <v>0</v>
      </c>
      <c r="AK647" s="225">
        <f t="shared" si="71"/>
        <v>0</v>
      </c>
      <c r="AL647" s="226">
        <f t="shared" si="72"/>
        <v>0</v>
      </c>
      <c r="AM647" s="227">
        <f t="shared" si="73"/>
        <v>0</v>
      </c>
      <c r="AN647" s="228">
        <f t="shared" si="74"/>
        <v>0</v>
      </c>
      <c r="AO647" s="206"/>
      <c r="AP647" s="207"/>
      <c r="AQ647" s="206"/>
    </row>
    <row r="648" spans="1:43" s="150" customFormat="1" ht="12.75" x14ac:dyDescent="0.2">
      <c r="A648" s="212"/>
      <c r="B648" s="213"/>
      <c r="C648" s="230"/>
      <c r="D648" s="214"/>
      <c r="E648" s="214"/>
      <c r="F648" s="219"/>
      <c r="G648" s="295"/>
      <c r="H648" s="243"/>
      <c r="I648" s="231"/>
      <c r="J648" s="241"/>
      <c r="K648" s="216" t="str">
        <f>IF(X648='2D_LOG'!BD638," ","Errors Not Updated")</f>
        <v xml:space="preserve"> </v>
      </c>
      <c r="L648" s="217"/>
      <c r="M648" s="219"/>
      <c r="N648" s="232"/>
      <c r="O648" s="234"/>
      <c r="P648" s="232"/>
      <c r="Q648" s="234"/>
      <c r="R648" s="235"/>
      <c r="S648" s="236"/>
      <c r="T648" s="219"/>
      <c r="U648" s="244"/>
      <c r="V648" s="168">
        <f t="shared" si="68"/>
        <v>0</v>
      </c>
      <c r="W648" s="169">
        <f t="shared" si="69"/>
        <v>0</v>
      </c>
      <c r="X648" s="221">
        <f>'2D_LOG'!BD638</f>
        <v>0</v>
      </c>
      <c r="Y648" s="237"/>
      <c r="Z648" s="237"/>
      <c r="AA648" s="237"/>
      <c r="AB648" s="238"/>
      <c r="AC648" s="236"/>
      <c r="AD648" s="238"/>
      <c r="AE648" s="236"/>
      <c r="AF648" s="239"/>
      <c r="AG648" s="236"/>
      <c r="AH648" s="237"/>
      <c r="AI648" s="240"/>
      <c r="AJ648" s="224">
        <f t="shared" si="70"/>
        <v>0</v>
      </c>
      <c r="AK648" s="225">
        <f t="shared" si="71"/>
        <v>0</v>
      </c>
      <c r="AL648" s="226">
        <f t="shared" si="72"/>
        <v>0</v>
      </c>
      <c r="AM648" s="227">
        <f t="shared" si="73"/>
        <v>0</v>
      </c>
      <c r="AN648" s="228">
        <f t="shared" si="74"/>
        <v>0</v>
      </c>
      <c r="AO648" s="206"/>
      <c r="AP648" s="207"/>
      <c r="AQ648" s="206"/>
    </row>
    <row r="649" spans="1:43" s="150" customFormat="1" ht="12.75" x14ac:dyDescent="0.2">
      <c r="A649" s="229"/>
      <c r="B649" s="213"/>
      <c r="C649" s="230"/>
      <c r="D649" s="214"/>
      <c r="E649" s="214"/>
      <c r="F649" s="219"/>
      <c r="G649" s="295"/>
      <c r="H649" s="243"/>
      <c r="I649" s="231"/>
      <c r="J649" s="241"/>
      <c r="K649" s="216" t="str">
        <f>IF(X649='2D_LOG'!BD639," ","Errors Not Updated")</f>
        <v xml:space="preserve"> </v>
      </c>
      <c r="L649" s="217"/>
      <c r="M649" s="219"/>
      <c r="N649" s="232"/>
      <c r="O649" s="234"/>
      <c r="P649" s="232"/>
      <c r="Q649" s="234"/>
      <c r="R649" s="235"/>
      <c r="S649" s="236"/>
      <c r="T649" s="219"/>
      <c r="U649" s="244"/>
      <c r="V649" s="168">
        <f t="shared" si="68"/>
        <v>0</v>
      </c>
      <c r="W649" s="169">
        <f t="shared" si="69"/>
        <v>0</v>
      </c>
      <c r="X649" s="221">
        <f>'2D_LOG'!BD639</f>
        <v>0</v>
      </c>
      <c r="Y649" s="237"/>
      <c r="Z649" s="237"/>
      <c r="AA649" s="237"/>
      <c r="AB649" s="238"/>
      <c r="AC649" s="236"/>
      <c r="AD649" s="238"/>
      <c r="AE649" s="236"/>
      <c r="AF649" s="239"/>
      <c r="AG649" s="236"/>
      <c r="AH649" s="237"/>
      <c r="AI649" s="240"/>
      <c r="AJ649" s="224">
        <f t="shared" si="70"/>
        <v>0</v>
      </c>
      <c r="AK649" s="225">
        <f t="shared" si="71"/>
        <v>0</v>
      </c>
      <c r="AL649" s="226">
        <f t="shared" si="72"/>
        <v>0</v>
      </c>
      <c r="AM649" s="227">
        <f t="shared" si="73"/>
        <v>0</v>
      </c>
      <c r="AN649" s="228">
        <f t="shared" si="74"/>
        <v>0</v>
      </c>
      <c r="AO649" s="206"/>
      <c r="AP649" s="207"/>
      <c r="AQ649" s="206"/>
    </row>
    <row r="650" spans="1:43" s="150" customFormat="1" ht="12.75" x14ac:dyDescent="0.2">
      <c r="A650" s="212"/>
      <c r="B650" s="213"/>
      <c r="C650" s="230"/>
      <c r="D650" s="214"/>
      <c r="E650" s="214"/>
      <c r="F650" s="219"/>
      <c r="G650" s="295"/>
      <c r="H650" s="243"/>
      <c r="I650" s="231"/>
      <c r="J650" s="241"/>
      <c r="K650" s="216" t="str">
        <f>IF(X650='2D_LOG'!BD640," ","Errors Not Updated")</f>
        <v xml:space="preserve"> </v>
      </c>
      <c r="L650" s="217"/>
      <c r="M650" s="219"/>
      <c r="N650" s="232"/>
      <c r="O650" s="234"/>
      <c r="P650" s="232"/>
      <c r="Q650" s="234"/>
      <c r="R650" s="235"/>
      <c r="S650" s="236"/>
      <c r="T650" s="219"/>
      <c r="U650" s="244"/>
      <c r="V650" s="168">
        <f t="shared" si="68"/>
        <v>0</v>
      </c>
      <c r="W650" s="169">
        <f t="shared" si="69"/>
        <v>0</v>
      </c>
      <c r="X650" s="221">
        <f>'2D_LOG'!BD640</f>
        <v>0</v>
      </c>
      <c r="Y650" s="237"/>
      <c r="Z650" s="237"/>
      <c r="AA650" s="237"/>
      <c r="AB650" s="238"/>
      <c r="AC650" s="236"/>
      <c r="AD650" s="238"/>
      <c r="AE650" s="236"/>
      <c r="AF650" s="239"/>
      <c r="AG650" s="236"/>
      <c r="AH650" s="237"/>
      <c r="AI650" s="240"/>
      <c r="AJ650" s="224">
        <f t="shared" si="70"/>
        <v>0</v>
      </c>
      <c r="AK650" s="225">
        <f t="shared" si="71"/>
        <v>0</v>
      </c>
      <c r="AL650" s="226">
        <f t="shared" si="72"/>
        <v>0</v>
      </c>
      <c r="AM650" s="227">
        <f t="shared" si="73"/>
        <v>0</v>
      </c>
      <c r="AN650" s="228">
        <f t="shared" si="74"/>
        <v>0</v>
      </c>
      <c r="AO650" s="206"/>
      <c r="AP650" s="207"/>
      <c r="AQ650" s="206"/>
    </row>
    <row r="651" spans="1:43" s="150" customFormat="1" ht="12.75" x14ac:dyDescent="0.2">
      <c r="A651" s="229"/>
      <c r="B651" s="213"/>
      <c r="C651" s="230"/>
      <c r="D651" s="214"/>
      <c r="E651" s="214"/>
      <c r="F651" s="219"/>
      <c r="G651" s="295"/>
      <c r="H651" s="243"/>
      <c r="I651" s="231"/>
      <c r="J651" s="241"/>
      <c r="K651" s="216" t="str">
        <f>IF(X651='2D_LOG'!BD641," ","Errors Not Updated")</f>
        <v xml:space="preserve"> </v>
      </c>
      <c r="L651" s="217"/>
      <c r="M651" s="219"/>
      <c r="N651" s="232"/>
      <c r="O651" s="234"/>
      <c r="P651" s="232"/>
      <c r="Q651" s="234"/>
      <c r="R651" s="235"/>
      <c r="S651" s="236"/>
      <c r="T651" s="219"/>
      <c r="U651" s="244"/>
      <c r="V651" s="168">
        <f t="shared" si="68"/>
        <v>0</v>
      </c>
      <c r="W651" s="169">
        <f t="shared" si="69"/>
        <v>0</v>
      </c>
      <c r="X651" s="221">
        <f>'2D_LOG'!BD641</f>
        <v>0</v>
      </c>
      <c r="Y651" s="237"/>
      <c r="Z651" s="237"/>
      <c r="AA651" s="237"/>
      <c r="AB651" s="238"/>
      <c r="AC651" s="236"/>
      <c r="AD651" s="238"/>
      <c r="AE651" s="236"/>
      <c r="AF651" s="239"/>
      <c r="AG651" s="236"/>
      <c r="AH651" s="237"/>
      <c r="AI651" s="240"/>
      <c r="AJ651" s="224">
        <f t="shared" si="70"/>
        <v>0</v>
      </c>
      <c r="AK651" s="225">
        <f t="shared" si="71"/>
        <v>0</v>
      </c>
      <c r="AL651" s="226">
        <f t="shared" si="72"/>
        <v>0</v>
      </c>
      <c r="AM651" s="227">
        <f t="shared" si="73"/>
        <v>0</v>
      </c>
      <c r="AN651" s="228">
        <f t="shared" si="74"/>
        <v>0</v>
      </c>
      <c r="AO651" s="206"/>
      <c r="AP651" s="207"/>
      <c r="AQ651" s="206"/>
    </row>
    <row r="652" spans="1:43" s="150" customFormat="1" ht="12.75" x14ac:dyDescent="0.2">
      <c r="A652" s="212"/>
      <c r="B652" s="213"/>
      <c r="C652" s="230"/>
      <c r="D652" s="214"/>
      <c r="E652" s="214"/>
      <c r="F652" s="219"/>
      <c r="G652" s="295"/>
      <c r="H652" s="243"/>
      <c r="I652" s="231"/>
      <c r="J652" s="241"/>
      <c r="K652" s="216" t="str">
        <f>IF(X652='2D_LOG'!BD642," ","Errors Not Updated")</f>
        <v xml:space="preserve"> </v>
      </c>
      <c r="L652" s="217"/>
      <c r="M652" s="219"/>
      <c r="N652" s="232"/>
      <c r="O652" s="234"/>
      <c r="P652" s="232"/>
      <c r="Q652" s="234"/>
      <c r="R652" s="235"/>
      <c r="S652" s="236"/>
      <c r="T652" s="219"/>
      <c r="U652" s="244"/>
      <c r="V652" s="168">
        <f t="shared" si="68"/>
        <v>0</v>
      </c>
      <c r="W652" s="169">
        <f t="shared" si="69"/>
        <v>0</v>
      </c>
      <c r="X652" s="221">
        <f>'2D_LOG'!BD642</f>
        <v>0</v>
      </c>
      <c r="Y652" s="237"/>
      <c r="Z652" s="237"/>
      <c r="AA652" s="237"/>
      <c r="AB652" s="238"/>
      <c r="AC652" s="236"/>
      <c r="AD652" s="238"/>
      <c r="AE652" s="236"/>
      <c r="AF652" s="239"/>
      <c r="AG652" s="236"/>
      <c r="AH652" s="237"/>
      <c r="AI652" s="240"/>
      <c r="AJ652" s="224">
        <f t="shared" si="70"/>
        <v>0</v>
      </c>
      <c r="AK652" s="225">
        <f t="shared" si="71"/>
        <v>0</v>
      </c>
      <c r="AL652" s="226">
        <f t="shared" si="72"/>
        <v>0</v>
      </c>
      <c r="AM652" s="227">
        <f t="shared" si="73"/>
        <v>0</v>
      </c>
      <c r="AN652" s="228">
        <f t="shared" si="74"/>
        <v>0</v>
      </c>
      <c r="AO652" s="206"/>
      <c r="AP652" s="207"/>
      <c r="AQ652" s="206"/>
    </row>
    <row r="653" spans="1:43" s="150" customFormat="1" ht="12.75" x14ac:dyDescent="0.2">
      <c r="A653" s="229"/>
      <c r="B653" s="213"/>
      <c r="C653" s="230"/>
      <c r="D653" s="214"/>
      <c r="E653" s="214"/>
      <c r="F653" s="219"/>
      <c r="G653" s="295"/>
      <c r="H653" s="243"/>
      <c r="I653" s="231"/>
      <c r="J653" s="241"/>
      <c r="K653" s="216" t="str">
        <f>IF(X653='2D_LOG'!BD643," ","Errors Not Updated")</f>
        <v xml:space="preserve"> </v>
      </c>
      <c r="L653" s="217"/>
      <c r="M653" s="219"/>
      <c r="N653" s="232"/>
      <c r="O653" s="234"/>
      <c r="P653" s="232"/>
      <c r="Q653" s="234"/>
      <c r="R653" s="235"/>
      <c r="S653" s="236"/>
      <c r="T653" s="219"/>
      <c r="U653" s="244"/>
      <c r="V653" s="168">
        <f t="shared" ref="V653:V716" si="75">(24*(DAY((Q653-O653)-S653)))+HOUR((Q653-O653)-S653)+(MINUTE((Q653-O653)-S653)/60)</f>
        <v>0</v>
      </c>
      <c r="W653" s="169">
        <f t="shared" ref="W653:W716" si="76">J653*0.3</f>
        <v>0</v>
      </c>
      <c r="X653" s="221">
        <f>'2D_LOG'!BD643</f>
        <v>0</v>
      </c>
      <c r="Y653" s="237"/>
      <c r="Z653" s="237"/>
      <c r="AA653" s="237"/>
      <c r="AB653" s="238"/>
      <c r="AC653" s="236"/>
      <c r="AD653" s="238"/>
      <c r="AE653" s="236"/>
      <c r="AF653" s="239"/>
      <c r="AG653" s="236"/>
      <c r="AH653" s="237"/>
      <c r="AI653" s="240"/>
      <c r="AJ653" s="224">
        <f t="shared" ref="AJ653:AJ716" si="77">(24*(DAY(($AE653-$AC653)-$AG653))+HOUR(($AE653-$AC653)-$AG653)+(MINUTE(($AE653-$AC653)-$AG653)/60))</f>
        <v>0</v>
      </c>
      <c r="AK653" s="225">
        <f t="shared" si="71"/>
        <v>0</v>
      </c>
      <c r="AL653" s="226">
        <f t="shared" si="72"/>
        <v>0</v>
      </c>
      <c r="AM653" s="227">
        <f t="shared" si="73"/>
        <v>0</v>
      </c>
      <c r="AN653" s="228">
        <f t="shared" si="74"/>
        <v>0</v>
      </c>
      <c r="AO653" s="206"/>
      <c r="AP653" s="207"/>
      <c r="AQ653" s="206"/>
    </row>
    <row r="654" spans="1:43" s="150" customFormat="1" ht="12.75" x14ac:dyDescent="0.2">
      <c r="A654" s="212"/>
      <c r="B654" s="213"/>
      <c r="C654" s="230"/>
      <c r="D654" s="214"/>
      <c r="E654" s="214"/>
      <c r="F654" s="219"/>
      <c r="G654" s="295"/>
      <c r="H654" s="243"/>
      <c r="I654" s="231"/>
      <c r="J654" s="241"/>
      <c r="K654" s="216" t="str">
        <f>IF(X654='2D_LOG'!BD644," ","Errors Not Updated")</f>
        <v xml:space="preserve"> </v>
      </c>
      <c r="L654" s="217"/>
      <c r="M654" s="219"/>
      <c r="N654" s="232"/>
      <c r="O654" s="234"/>
      <c r="P654" s="232"/>
      <c r="Q654" s="234"/>
      <c r="R654" s="235"/>
      <c r="S654" s="236"/>
      <c r="T654" s="219"/>
      <c r="U654" s="244"/>
      <c r="V654" s="168">
        <f t="shared" si="75"/>
        <v>0</v>
      </c>
      <c r="W654" s="169">
        <f t="shared" si="76"/>
        <v>0</v>
      </c>
      <c r="X654" s="221">
        <f>'2D_LOG'!BD644</f>
        <v>0</v>
      </c>
      <c r="Y654" s="237"/>
      <c r="Z654" s="237"/>
      <c r="AA654" s="237"/>
      <c r="AB654" s="238"/>
      <c r="AC654" s="236"/>
      <c r="AD654" s="238"/>
      <c r="AE654" s="236"/>
      <c r="AF654" s="239"/>
      <c r="AG654" s="236"/>
      <c r="AH654" s="237"/>
      <c r="AI654" s="240"/>
      <c r="AJ654" s="224">
        <f t="shared" si="77"/>
        <v>0</v>
      </c>
      <c r="AK654" s="225">
        <f t="shared" ref="AK654:AK717" si="78">V654+AJ654</f>
        <v>0</v>
      </c>
      <c r="AL654" s="226">
        <f t="shared" ref="AL654:AL717" si="79">W654</f>
        <v>0</v>
      </c>
      <c r="AM654" s="227">
        <f t="shared" ref="AM654:AM717" si="80">AL654-AK654</f>
        <v>0</v>
      </c>
      <c r="AN654" s="228">
        <f t="shared" ref="AN654:AN717" si="81">AM654</f>
        <v>0</v>
      </c>
      <c r="AO654" s="206"/>
      <c r="AP654" s="207"/>
      <c r="AQ654" s="206"/>
    </row>
    <row r="655" spans="1:43" s="150" customFormat="1" ht="12.75" x14ac:dyDescent="0.2">
      <c r="A655" s="229"/>
      <c r="B655" s="213"/>
      <c r="C655" s="230"/>
      <c r="D655" s="214"/>
      <c r="E655" s="214"/>
      <c r="F655" s="219"/>
      <c r="G655" s="295"/>
      <c r="H655" s="243"/>
      <c r="I655" s="231"/>
      <c r="J655" s="241"/>
      <c r="K655" s="216" t="str">
        <f>IF(X655='2D_LOG'!BD645," ","Errors Not Updated")</f>
        <v xml:space="preserve"> </v>
      </c>
      <c r="L655" s="217"/>
      <c r="M655" s="219"/>
      <c r="N655" s="232"/>
      <c r="O655" s="234"/>
      <c r="P655" s="232"/>
      <c r="Q655" s="234"/>
      <c r="R655" s="235"/>
      <c r="S655" s="236"/>
      <c r="T655" s="219"/>
      <c r="U655" s="244"/>
      <c r="V655" s="168">
        <f t="shared" si="75"/>
        <v>0</v>
      </c>
      <c r="W655" s="169">
        <f t="shared" si="76"/>
        <v>0</v>
      </c>
      <c r="X655" s="221">
        <f>'2D_LOG'!BD645</f>
        <v>0</v>
      </c>
      <c r="Y655" s="237"/>
      <c r="Z655" s="237"/>
      <c r="AA655" s="237"/>
      <c r="AB655" s="238"/>
      <c r="AC655" s="236"/>
      <c r="AD655" s="238"/>
      <c r="AE655" s="236"/>
      <c r="AF655" s="239"/>
      <c r="AG655" s="236"/>
      <c r="AH655" s="237"/>
      <c r="AI655" s="240"/>
      <c r="AJ655" s="224">
        <f t="shared" si="77"/>
        <v>0</v>
      </c>
      <c r="AK655" s="225">
        <f t="shared" si="78"/>
        <v>0</v>
      </c>
      <c r="AL655" s="226">
        <f t="shared" si="79"/>
        <v>0</v>
      </c>
      <c r="AM655" s="227">
        <f t="shared" si="80"/>
        <v>0</v>
      </c>
      <c r="AN655" s="228">
        <f t="shared" si="81"/>
        <v>0</v>
      </c>
      <c r="AO655" s="206"/>
      <c r="AP655" s="207"/>
      <c r="AQ655" s="206"/>
    </row>
    <row r="656" spans="1:43" s="150" customFormat="1" ht="12.75" x14ac:dyDescent="0.2">
      <c r="A656" s="212"/>
      <c r="B656" s="213"/>
      <c r="C656" s="230"/>
      <c r="D656" s="214"/>
      <c r="E656" s="214"/>
      <c r="F656" s="219"/>
      <c r="G656" s="295"/>
      <c r="H656" s="243"/>
      <c r="I656" s="231"/>
      <c r="J656" s="241"/>
      <c r="K656" s="216" t="str">
        <f>IF(X656='2D_LOG'!BD646," ","Errors Not Updated")</f>
        <v xml:space="preserve"> </v>
      </c>
      <c r="L656" s="217"/>
      <c r="M656" s="219"/>
      <c r="N656" s="232"/>
      <c r="O656" s="234"/>
      <c r="P656" s="232"/>
      <c r="Q656" s="234"/>
      <c r="R656" s="235"/>
      <c r="S656" s="236"/>
      <c r="T656" s="219"/>
      <c r="U656" s="244"/>
      <c r="V656" s="168">
        <f t="shared" si="75"/>
        <v>0</v>
      </c>
      <c r="W656" s="169">
        <f t="shared" si="76"/>
        <v>0</v>
      </c>
      <c r="X656" s="221">
        <f>'2D_LOG'!BD646</f>
        <v>0</v>
      </c>
      <c r="Y656" s="237"/>
      <c r="Z656" s="237"/>
      <c r="AA656" s="237"/>
      <c r="AB656" s="238"/>
      <c r="AC656" s="236"/>
      <c r="AD656" s="238"/>
      <c r="AE656" s="236"/>
      <c r="AF656" s="239"/>
      <c r="AG656" s="236"/>
      <c r="AH656" s="237"/>
      <c r="AI656" s="240"/>
      <c r="AJ656" s="224">
        <f t="shared" si="77"/>
        <v>0</v>
      </c>
      <c r="AK656" s="225">
        <f t="shared" si="78"/>
        <v>0</v>
      </c>
      <c r="AL656" s="226">
        <f t="shared" si="79"/>
        <v>0</v>
      </c>
      <c r="AM656" s="227">
        <f t="shared" si="80"/>
        <v>0</v>
      </c>
      <c r="AN656" s="228">
        <f t="shared" si="81"/>
        <v>0</v>
      </c>
      <c r="AO656" s="206"/>
      <c r="AP656" s="207"/>
      <c r="AQ656" s="206"/>
    </row>
    <row r="657" spans="1:43" s="150" customFormat="1" ht="12.75" x14ac:dyDescent="0.2">
      <c r="A657" s="229"/>
      <c r="B657" s="213"/>
      <c r="C657" s="230"/>
      <c r="D657" s="214"/>
      <c r="E657" s="214"/>
      <c r="F657" s="219"/>
      <c r="G657" s="295"/>
      <c r="H657" s="243"/>
      <c r="I657" s="231"/>
      <c r="J657" s="241"/>
      <c r="K657" s="216" t="str">
        <f>IF(X657='2D_LOG'!BD647," ","Errors Not Updated")</f>
        <v xml:space="preserve"> </v>
      </c>
      <c r="L657" s="217"/>
      <c r="M657" s="219"/>
      <c r="N657" s="232"/>
      <c r="O657" s="234"/>
      <c r="P657" s="232"/>
      <c r="Q657" s="234"/>
      <c r="R657" s="235"/>
      <c r="S657" s="236"/>
      <c r="T657" s="219"/>
      <c r="U657" s="244"/>
      <c r="V657" s="168">
        <f t="shared" si="75"/>
        <v>0</v>
      </c>
      <c r="W657" s="169">
        <f t="shared" si="76"/>
        <v>0</v>
      </c>
      <c r="X657" s="221">
        <f>'2D_LOG'!BD647</f>
        <v>0</v>
      </c>
      <c r="Y657" s="237"/>
      <c r="Z657" s="237"/>
      <c r="AA657" s="237"/>
      <c r="AB657" s="238"/>
      <c r="AC657" s="236"/>
      <c r="AD657" s="238"/>
      <c r="AE657" s="236"/>
      <c r="AF657" s="239"/>
      <c r="AG657" s="236"/>
      <c r="AH657" s="237"/>
      <c r="AI657" s="240"/>
      <c r="AJ657" s="224">
        <f t="shared" si="77"/>
        <v>0</v>
      </c>
      <c r="AK657" s="225">
        <f t="shared" si="78"/>
        <v>0</v>
      </c>
      <c r="AL657" s="226">
        <f t="shared" si="79"/>
        <v>0</v>
      </c>
      <c r="AM657" s="227">
        <f t="shared" si="80"/>
        <v>0</v>
      </c>
      <c r="AN657" s="228">
        <f t="shared" si="81"/>
        <v>0</v>
      </c>
      <c r="AO657" s="206"/>
      <c r="AP657" s="207"/>
      <c r="AQ657" s="206"/>
    </row>
    <row r="658" spans="1:43" s="150" customFormat="1" ht="12.75" x14ac:dyDescent="0.2">
      <c r="A658" s="212"/>
      <c r="B658" s="213"/>
      <c r="C658" s="230"/>
      <c r="D658" s="214"/>
      <c r="E658" s="214"/>
      <c r="F658" s="219"/>
      <c r="G658" s="295"/>
      <c r="H658" s="243"/>
      <c r="I658" s="231"/>
      <c r="J658" s="241"/>
      <c r="K658" s="216" t="str">
        <f>IF(X658='2D_LOG'!BD648," ","Errors Not Updated")</f>
        <v xml:space="preserve"> </v>
      </c>
      <c r="L658" s="217"/>
      <c r="M658" s="219"/>
      <c r="N658" s="232"/>
      <c r="O658" s="234"/>
      <c r="P658" s="232"/>
      <c r="Q658" s="234"/>
      <c r="R658" s="235"/>
      <c r="S658" s="236"/>
      <c r="T658" s="219"/>
      <c r="U658" s="244"/>
      <c r="V658" s="168">
        <f t="shared" si="75"/>
        <v>0</v>
      </c>
      <c r="W658" s="169">
        <f t="shared" si="76"/>
        <v>0</v>
      </c>
      <c r="X658" s="221">
        <f>'2D_LOG'!BD648</f>
        <v>0</v>
      </c>
      <c r="Y658" s="237"/>
      <c r="Z658" s="237"/>
      <c r="AA658" s="237"/>
      <c r="AB658" s="238"/>
      <c r="AC658" s="236"/>
      <c r="AD658" s="238"/>
      <c r="AE658" s="236"/>
      <c r="AF658" s="239"/>
      <c r="AG658" s="236"/>
      <c r="AH658" s="237"/>
      <c r="AI658" s="240"/>
      <c r="AJ658" s="224">
        <f t="shared" si="77"/>
        <v>0</v>
      </c>
      <c r="AK658" s="225">
        <f t="shared" si="78"/>
        <v>0</v>
      </c>
      <c r="AL658" s="226">
        <f t="shared" si="79"/>
        <v>0</v>
      </c>
      <c r="AM658" s="227">
        <f t="shared" si="80"/>
        <v>0</v>
      </c>
      <c r="AN658" s="228">
        <f t="shared" si="81"/>
        <v>0</v>
      </c>
      <c r="AO658" s="206"/>
      <c r="AP658" s="207"/>
      <c r="AQ658" s="206"/>
    </row>
    <row r="659" spans="1:43" s="150" customFormat="1" ht="12.75" x14ac:dyDescent="0.2">
      <c r="A659" s="229"/>
      <c r="B659" s="213"/>
      <c r="C659" s="230"/>
      <c r="D659" s="214"/>
      <c r="E659" s="214"/>
      <c r="F659" s="219"/>
      <c r="G659" s="295"/>
      <c r="H659" s="243"/>
      <c r="I659" s="231"/>
      <c r="J659" s="241"/>
      <c r="K659" s="216" t="str">
        <f>IF(X659='2D_LOG'!BD649," ","Errors Not Updated")</f>
        <v xml:space="preserve"> </v>
      </c>
      <c r="L659" s="217"/>
      <c r="M659" s="219"/>
      <c r="N659" s="232"/>
      <c r="O659" s="234"/>
      <c r="P659" s="232"/>
      <c r="Q659" s="234"/>
      <c r="R659" s="235"/>
      <c r="S659" s="236"/>
      <c r="T659" s="219"/>
      <c r="U659" s="244"/>
      <c r="V659" s="168">
        <f t="shared" si="75"/>
        <v>0</v>
      </c>
      <c r="W659" s="169">
        <f t="shared" si="76"/>
        <v>0</v>
      </c>
      <c r="X659" s="221">
        <f>'2D_LOG'!BD649</f>
        <v>0</v>
      </c>
      <c r="Y659" s="237"/>
      <c r="Z659" s="237"/>
      <c r="AA659" s="237"/>
      <c r="AB659" s="238"/>
      <c r="AC659" s="236"/>
      <c r="AD659" s="238"/>
      <c r="AE659" s="236"/>
      <c r="AF659" s="239"/>
      <c r="AG659" s="236"/>
      <c r="AH659" s="237"/>
      <c r="AI659" s="240"/>
      <c r="AJ659" s="224">
        <f t="shared" si="77"/>
        <v>0</v>
      </c>
      <c r="AK659" s="225">
        <f t="shared" si="78"/>
        <v>0</v>
      </c>
      <c r="AL659" s="226">
        <f t="shared" si="79"/>
        <v>0</v>
      </c>
      <c r="AM659" s="227">
        <f t="shared" si="80"/>
        <v>0</v>
      </c>
      <c r="AN659" s="228">
        <f t="shared" si="81"/>
        <v>0</v>
      </c>
      <c r="AO659" s="206"/>
      <c r="AP659" s="207"/>
      <c r="AQ659" s="206"/>
    </row>
    <row r="660" spans="1:43" s="150" customFormat="1" ht="12.75" x14ac:dyDescent="0.2">
      <c r="A660" s="212"/>
      <c r="B660" s="213"/>
      <c r="C660" s="230"/>
      <c r="D660" s="214"/>
      <c r="E660" s="214"/>
      <c r="F660" s="219"/>
      <c r="G660" s="295"/>
      <c r="H660" s="243"/>
      <c r="I660" s="231"/>
      <c r="J660" s="241"/>
      <c r="K660" s="216" t="str">
        <f>IF(X660='2D_LOG'!BD650," ","Errors Not Updated")</f>
        <v xml:space="preserve"> </v>
      </c>
      <c r="L660" s="217"/>
      <c r="M660" s="219"/>
      <c r="N660" s="232"/>
      <c r="O660" s="234"/>
      <c r="P660" s="232"/>
      <c r="Q660" s="234"/>
      <c r="R660" s="235"/>
      <c r="S660" s="236"/>
      <c r="T660" s="219"/>
      <c r="U660" s="244"/>
      <c r="V660" s="168">
        <f t="shared" si="75"/>
        <v>0</v>
      </c>
      <c r="W660" s="169">
        <f t="shared" si="76"/>
        <v>0</v>
      </c>
      <c r="X660" s="221">
        <f>'2D_LOG'!BD650</f>
        <v>0</v>
      </c>
      <c r="Y660" s="237"/>
      <c r="Z660" s="237"/>
      <c r="AA660" s="237"/>
      <c r="AB660" s="238"/>
      <c r="AC660" s="236"/>
      <c r="AD660" s="238"/>
      <c r="AE660" s="236"/>
      <c r="AF660" s="239"/>
      <c r="AG660" s="236"/>
      <c r="AH660" s="237"/>
      <c r="AI660" s="240"/>
      <c r="AJ660" s="224">
        <f t="shared" si="77"/>
        <v>0</v>
      </c>
      <c r="AK660" s="225">
        <f t="shared" si="78"/>
        <v>0</v>
      </c>
      <c r="AL660" s="226">
        <f t="shared" si="79"/>
        <v>0</v>
      </c>
      <c r="AM660" s="227">
        <f t="shared" si="80"/>
        <v>0</v>
      </c>
      <c r="AN660" s="228">
        <f t="shared" si="81"/>
        <v>0</v>
      </c>
      <c r="AO660" s="206"/>
      <c r="AP660" s="207"/>
      <c r="AQ660" s="206"/>
    </row>
    <row r="661" spans="1:43" s="150" customFormat="1" ht="12.75" x14ac:dyDescent="0.2">
      <c r="A661" s="229"/>
      <c r="B661" s="213"/>
      <c r="C661" s="230"/>
      <c r="D661" s="214"/>
      <c r="E661" s="214"/>
      <c r="F661" s="219"/>
      <c r="G661" s="295"/>
      <c r="H661" s="243"/>
      <c r="I661" s="231"/>
      <c r="J661" s="241"/>
      <c r="K661" s="216" t="str">
        <f>IF(X661='2D_LOG'!BD651," ","Errors Not Updated")</f>
        <v xml:space="preserve"> </v>
      </c>
      <c r="L661" s="217"/>
      <c r="M661" s="219"/>
      <c r="N661" s="232"/>
      <c r="O661" s="234"/>
      <c r="P661" s="232"/>
      <c r="Q661" s="234"/>
      <c r="R661" s="235"/>
      <c r="S661" s="236"/>
      <c r="T661" s="219"/>
      <c r="U661" s="244"/>
      <c r="V661" s="168">
        <f t="shared" si="75"/>
        <v>0</v>
      </c>
      <c r="W661" s="169">
        <f t="shared" si="76"/>
        <v>0</v>
      </c>
      <c r="X661" s="221">
        <f>'2D_LOG'!BD651</f>
        <v>0</v>
      </c>
      <c r="Y661" s="237"/>
      <c r="Z661" s="237"/>
      <c r="AA661" s="237"/>
      <c r="AB661" s="238"/>
      <c r="AC661" s="236"/>
      <c r="AD661" s="238"/>
      <c r="AE661" s="236"/>
      <c r="AF661" s="239"/>
      <c r="AG661" s="236"/>
      <c r="AH661" s="237"/>
      <c r="AI661" s="240"/>
      <c r="AJ661" s="224">
        <f t="shared" si="77"/>
        <v>0</v>
      </c>
      <c r="AK661" s="225">
        <f t="shared" si="78"/>
        <v>0</v>
      </c>
      <c r="AL661" s="226">
        <f t="shared" si="79"/>
        <v>0</v>
      </c>
      <c r="AM661" s="227">
        <f t="shared" si="80"/>
        <v>0</v>
      </c>
      <c r="AN661" s="228">
        <f t="shared" si="81"/>
        <v>0</v>
      </c>
      <c r="AO661" s="206"/>
      <c r="AP661" s="207"/>
      <c r="AQ661" s="206"/>
    </row>
    <row r="662" spans="1:43" s="150" customFormat="1" ht="12.75" x14ac:dyDescent="0.2">
      <c r="A662" s="212"/>
      <c r="B662" s="213"/>
      <c r="C662" s="230"/>
      <c r="D662" s="214"/>
      <c r="E662" s="214"/>
      <c r="F662" s="219"/>
      <c r="G662" s="295"/>
      <c r="H662" s="243"/>
      <c r="I662" s="231"/>
      <c r="J662" s="241"/>
      <c r="K662" s="216" t="str">
        <f>IF(X662='2D_LOG'!BD652," ","Errors Not Updated")</f>
        <v xml:space="preserve"> </v>
      </c>
      <c r="L662" s="217"/>
      <c r="M662" s="219"/>
      <c r="N662" s="232"/>
      <c r="O662" s="234"/>
      <c r="P662" s="232"/>
      <c r="Q662" s="234"/>
      <c r="R662" s="235"/>
      <c r="S662" s="236"/>
      <c r="T662" s="219"/>
      <c r="U662" s="244"/>
      <c r="V662" s="168">
        <f t="shared" si="75"/>
        <v>0</v>
      </c>
      <c r="W662" s="169">
        <f t="shared" si="76"/>
        <v>0</v>
      </c>
      <c r="X662" s="221">
        <f>'2D_LOG'!BD652</f>
        <v>0</v>
      </c>
      <c r="Y662" s="237"/>
      <c r="Z662" s="237"/>
      <c r="AA662" s="237"/>
      <c r="AB662" s="238"/>
      <c r="AC662" s="236"/>
      <c r="AD662" s="238"/>
      <c r="AE662" s="236"/>
      <c r="AF662" s="239"/>
      <c r="AG662" s="236"/>
      <c r="AH662" s="237"/>
      <c r="AI662" s="240"/>
      <c r="AJ662" s="224">
        <f t="shared" si="77"/>
        <v>0</v>
      </c>
      <c r="AK662" s="225">
        <f t="shared" si="78"/>
        <v>0</v>
      </c>
      <c r="AL662" s="226">
        <f t="shared" si="79"/>
        <v>0</v>
      </c>
      <c r="AM662" s="227">
        <f t="shared" si="80"/>
        <v>0</v>
      </c>
      <c r="AN662" s="228">
        <f t="shared" si="81"/>
        <v>0</v>
      </c>
      <c r="AO662" s="206"/>
      <c r="AP662" s="207"/>
      <c r="AQ662" s="206"/>
    </row>
    <row r="663" spans="1:43" s="150" customFormat="1" ht="12.75" x14ac:dyDescent="0.2">
      <c r="A663" s="229"/>
      <c r="B663" s="213"/>
      <c r="C663" s="230"/>
      <c r="D663" s="214"/>
      <c r="E663" s="214"/>
      <c r="F663" s="219"/>
      <c r="G663" s="295"/>
      <c r="H663" s="243"/>
      <c r="I663" s="231"/>
      <c r="J663" s="241"/>
      <c r="K663" s="216" t="str">
        <f>IF(X663='2D_LOG'!BD653," ","Errors Not Updated")</f>
        <v xml:space="preserve"> </v>
      </c>
      <c r="L663" s="217"/>
      <c r="M663" s="219"/>
      <c r="N663" s="232"/>
      <c r="O663" s="234"/>
      <c r="P663" s="232"/>
      <c r="Q663" s="234"/>
      <c r="R663" s="235"/>
      <c r="S663" s="236"/>
      <c r="T663" s="219"/>
      <c r="U663" s="244"/>
      <c r="V663" s="168">
        <f t="shared" si="75"/>
        <v>0</v>
      </c>
      <c r="W663" s="169">
        <f t="shared" si="76"/>
        <v>0</v>
      </c>
      <c r="X663" s="221">
        <f>'2D_LOG'!BD653</f>
        <v>0</v>
      </c>
      <c r="Y663" s="237"/>
      <c r="Z663" s="237"/>
      <c r="AA663" s="237"/>
      <c r="AB663" s="238"/>
      <c r="AC663" s="236"/>
      <c r="AD663" s="238"/>
      <c r="AE663" s="236"/>
      <c r="AF663" s="239"/>
      <c r="AG663" s="236"/>
      <c r="AH663" s="237"/>
      <c r="AI663" s="240"/>
      <c r="AJ663" s="224">
        <f t="shared" si="77"/>
        <v>0</v>
      </c>
      <c r="AK663" s="225">
        <f t="shared" si="78"/>
        <v>0</v>
      </c>
      <c r="AL663" s="226">
        <f t="shared" si="79"/>
        <v>0</v>
      </c>
      <c r="AM663" s="227">
        <f t="shared" si="80"/>
        <v>0</v>
      </c>
      <c r="AN663" s="228">
        <f t="shared" si="81"/>
        <v>0</v>
      </c>
      <c r="AO663" s="206"/>
      <c r="AP663" s="207"/>
      <c r="AQ663" s="206"/>
    </row>
    <row r="664" spans="1:43" s="150" customFormat="1" ht="12.75" x14ac:dyDescent="0.2">
      <c r="A664" s="212"/>
      <c r="B664" s="213"/>
      <c r="C664" s="230"/>
      <c r="D664" s="214"/>
      <c r="E664" s="214"/>
      <c r="F664" s="219"/>
      <c r="G664" s="295"/>
      <c r="H664" s="243"/>
      <c r="I664" s="231"/>
      <c r="J664" s="241"/>
      <c r="K664" s="216" t="str">
        <f>IF(X664='2D_LOG'!BD654," ","Errors Not Updated")</f>
        <v xml:space="preserve"> </v>
      </c>
      <c r="L664" s="217"/>
      <c r="M664" s="219"/>
      <c r="N664" s="232"/>
      <c r="O664" s="234"/>
      <c r="P664" s="232"/>
      <c r="Q664" s="234"/>
      <c r="R664" s="235"/>
      <c r="S664" s="236"/>
      <c r="T664" s="219"/>
      <c r="U664" s="244"/>
      <c r="V664" s="168">
        <f t="shared" si="75"/>
        <v>0</v>
      </c>
      <c r="W664" s="169">
        <f t="shared" si="76"/>
        <v>0</v>
      </c>
      <c r="X664" s="221">
        <f>'2D_LOG'!BD654</f>
        <v>0</v>
      </c>
      <c r="Y664" s="237"/>
      <c r="Z664" s="237"/>
      <c r="AA664" s="237"/>
      <c r="AB664" s="238"/>
      <c r="AC664" s="236"/>
      <c r="AD664" s="238"/>
      <c r="AE664" s="236"/>
      <c r="AF664" s="239"/>
      <c r="AG664" s="236"/>
      <c r="AH664" s="237"/>
      <c r="AI664" s="240"/>
      <c r="AJ664" s="224">
        <f t="shared" si="77"/>
        <v>0</v>
      </c>
      <c r="AK664" s="225">
        <f t="shared" si="78"/>
        <v>0</v>
      </c>
      <c r="AL664" s="226">
        <f t="shared" si="79"/>
        <v>0</v>
      </c>
      <c r="AM664" s="227">
        <f t="shared" si="80"/>
        <v>0</v>
      </c>
      <c r="AN664" s="228">
        <f t="shared" si="81"/>
        <v>0</v>
      </c>
      <c r="AO664" s="206"/>
      <c r="AP664" s="207"/>
      <c r="AQ664" s="206"/>
    </row>
    <row r="665" spans="1:43" s="150" customFormat="1" ht="12.75" x14ac:dyDescent="0.2">
      <c r="A665" s="229"/>
      <c r="B665" s="213"/>
      <c r="C665" s="230"/>
      <c r="D665" s="214"/>
      <c r="E665" s="214"/>
      <c r="F665" s="219"/>
      <c r="G665" s="295"/>
      <c r="H665" s="243"/>
      <c r="I665" s="231"/>
      <c r="J665" s="241"/>
      <c r="K665" s="216" t="str">
        <f>IF(X665='2D_LOG'!BD655," ","Errors Not Updated")</f>
        <v xml:space="preserve"> </v>
      </c>
      <c r="L665" s="217"/>
      <c r="M665" s="219"/>
      <c r="N665" s="232"/>
      <c r="O665" s="234"/>
      <c r="P665" s="232"/>
      <c r="Q665" s="234"/>
      <c r="R665" s="235"/>
      <c r="S665" s="236"/>
      <c r="T665" s="219"/>
      <c r="U665" s="244"/>
      <c r="V665" s="168">
        <f t="shared" si="75"/>
        <v>0</v>
      </c>
      <c r="W665" s="169">
        <f t="shared" si="76"/>
        <v>0</v>
      </c>
      <c r="X665" s="221">
        <f>'2D_LOG'!BD655</f>
        <v>0</v>
      </c>
      <c r="Y665" s="237"/>
      <c r="Z665" s="237"/>
      <c r="AA665" s="237"/>
      <c r="AB665" s="238"/>
      <c r="AC665" s="236"/>
      <c r="AD665" s="238"/>
      <c r="AE665" s="236"/>
      <c r="AF665" s="239"/>
      <c r="AG665" s="236"/>
      <c r="AH665" s="237"/>
      <c r="AI665" s="240"/>
      <c r="AJ665" s="224">
        <f t="shared" si="77"/>
        <v>0</v>
      </c>
      <c r="AK665" s="225">
        <f t="shared" si="78"/>
        <v>0</v>
      </c>
      <c r="AL665" s="226">
        <f t="shared" si="79"/>
        <v>0</v>
      </c>
      <c r="AM665" s="227">
        <f t="shared" si="80"/>
        <v>0</v>
      </c>
      <c r="AN665" s="228">
        <f t="shared" si="81"/>
        <v>0</v>
      </c>
      <c r="AO665" s="206"/>
      <c r="AP665" s="207"/>
      <c r="AQ665" s="206"/>
    </row>
    <row r="666" spans="1:43" s="150" customFormat="1" ht="12.75" x14ac:dyDescent="0.2">
      <c r="A666" s="212"/>
      <c r="B666" s="213"/>
      <c r="C666" s="230"/>
      <c r="D666" s="214"/>
      <c r="E666" s="214"/>
      <c r="F666" s="219"/>
      <c r="G666" s="295"/>
      <c r="H666" s="243"/>
      <c r="I666" s="231"/>
      <c r="J666" s="241"/>
      <c r="K666" s="216" t="str">
        <f>IF(X666='2D_LOG'!BD656," ","Errors Not Updated")</f>
        <v xml:space="preserve"> </v>
      </c>
      <c r="L666" s="217"/>
      <c r="M666" s="219"/>
      <c r="N666" s="232"/>
      <c r="O666" s="234"/>
      <c r="P666" s="232"/>
      <c r="Q666" s="234"/>
      <c r="R666" s="235"/>
      <c r="S666" s="236"/>
      <c r="T666" s="219"/>
      <c r="U666" s="244"/>
      <c r="V666" s="168">
        <f t="shared" si="75"/>
        <v>0</v>
      </c>
      <c r="W666" s="169">
        <f t="shared" si="76"/>
        <v>0</v>
      </c>
      <c r="X666" s="221">
        <f>'2D_LOG'!BD656</f>
        <v>0</v>
      </c>
      <c r="Y666" s="237"/>
      <c r="Z666" s="237"/>
      <c r="AA666" s="237"/>
      <c r="AB666" s="238"/>
      <c r="AC666" s="236"/>
      <c r="AD666" s="238"/>
      <c r="AE666" s="236"/>
      <c r="AF666" s="239"/>
      <c r="AG666" s="236"/>
      <c r="AH666" s="237"/>
      <c r="AI666" s="240"/>
      <c r="AJ666" s="224">
        <f t="shared" si="77"/>
        <v>0</v>
      </c>
      <c r="AK666" s="225">
        <f t="shared" si="78"/>
        <v>0</v>
      </c>
      <c r="AL666" s="226">
        <f t="shared" si="79"/>
        <v>0</v>
      </c>
      <c r="AM666" s="227">
        <f t="shared" si="80"/>
        <v>0</v>
      </c>
      <c r="AN666" s="228">
        <f t="shared" si="81"/>
        <v>0</v>
      </c>
      <c r="AO666" s="206"/>
      <c r="AP666" s="207"/>
      <c r="AQ666" s="206"/>
    </row>
    <row r="667" spans="1:43" s="150" customFormat="1" ht="12.75" x14ac:dyDescent="0.2">
      <c r="A667" s="229"/>
      <c r="B667" s="213"/>
      <c r="C667" s="230"/>
      <c r="D667" s="214"/>
      <c r="E667" s="214"/>
      <c r="F667" s="219"/>
      <c r="G667" s="295"/>
      <c r="H667" s="243"/>
      <c r="I667" s="231"/>
      <c r="J667" s="241"/>
      <c r="K667" s="216" t="str">
        <f>IF(X667='2D_LOG'!BD657," ","Errors Not Updated")</f>
        <v xml:space="preserve"> </v>
      </c>
      <c r="L667" s="217"/>
      <c r="M667" s="219"/>
      <c r="N667" s="232"/>
      <c r="O667" s="234"/>
      <c r="P667" s="232"/>
      <c r="Q667" s="234"/>
      <c r="R667" s="235"/>
      <c r="S667" s="236"/>
      <c r="T667" s="219"/>
      <c r="U667" s="244"/>
      <c r="V667" s="168">
        <f t="shared" si="75"/>
        <v>0</v>
      </c>
      <c r="W667" s="169">
        <f t="shared" si="76"/>
        <v>0</v>
      </c>
      <c r="X667" s="221">
        <f>'2D_LOG'!BD657</f>
        <v>0</v>
      </c>
      <c r="Y667" s="237"/>
      <c r="Z667" s="237"/>
      <c r="AA667" s="237"/>
      <c r="AB667" s="238"/>
      <c r="AC667" s="236"/>
      <c r="AD667" s="238"/>
      <c r="AE667" s="236"/>
      <c r="AF667" s="239"/>
      <c r="AG667" s="236"/>
      <c r="AH667" s="237"/>
      <c r="AI667" s="240"/>
      <c r="AJ667" s="224">
        <f t="shared" si="77"/>
        <v>0</v>
      </c>
      <c r="AK667" s="225">
        <f t="shared" si="78"/>
        <v>0</v>
      </c>
      <c r="AL667" s="226">
        <f t="shared" si="79"/>
        <v>0</v>
      </c>
      <c r="AM667" s="227">
        <f t="shared" si="80"/>
        <v>0</v>
      </c>
      <c r="AN667" s="228">
        <f t="shared" si="81"/>
        <v>0</v>
      </c>
      <c r="AO667" s="206"/>
      <c r="AP667" s="207"/>
      <c r="AQ667" s="206"/>
    </row>
    <row r="668" spans="1:43" s="150" customFormat="1" ht="12.75" x14ac:dyDescent="0.2">
      <c r="A668" s="212"/>
      <c r="B668" s="213"/>
      <c r="C668" s="230"/>
      <c r="D668" s="214"/>
      <c r="E668" s="214"/>
      <c r="F668" s="219"/>
      <c r="G668" s="295"/>
      <c r="H668" s="243"/>
      <c r="I668" s="231"/>
      <c r="J668" s="241"/>
      <c r="K668" s="216" t="str">
        <f>IF(X668='2D_LOG'!BD658," ","Errors Not Updated")</f>
        <v xml:space="preserve"> </v>
      </c>
      <c r="L668" s="217"/>
      <c r="M668" s="219"/>
      <c r="N668" s="232"/>
      <c r="O668" s="234"/>
      <c r="P668" s="232"/>
      <c r="Q668" s="234"/>
      <c r="R668" s="235"/>
      <c r="S668" s="236"/>
      <c r="T668" s="219"/>
      <c r="U668" s="244"/>
      <c r="V668" s="168">
        <f t="shared" si="75"/>
        <v>0</v>
      </c>
      <c r="W668" s="169">
        <f t="shared" si="76"/>
        <v>0</v>
      </c>
      <c r="X668" s="221">
        <f>'2D_LOG'!BD658</f>
        <v>0</v>
      </c>
      <c r="Y668" s="237"/>
      <c r="Z668" s="237"/>
      <c r="AA668" s="237"/>
      <c r="AB668" s="238"/>
      <c r="AC668" s="236"/>
      <c r="AD668" s="238"/>
      <c r="AE668" s="236"/>
      <c r="AF668" s="239"/>
      <c r="AG668" s="236"/>
      <c r="AH668" s="237"/>
      <c r="AI668" s="240"/>
      <c r="AJ668" s="224">
        <f t="shared" si="77"/>
        <v>0</v>
      </c>
      <c r="AK668" s="225">
        <f t="shared" si="78"/>
        <v>0</v>
      </c>
      <c r="AL668" s="226">
        <f t="shared" si="79"/>
        <v>0</v>
      </c>
      <c r="AM668" s="227">
        <f t="shared" si="80"/>
        <v>0</v>
      </c>
      <c r="AN668" s="228">
        <f t="shared" si="81"/>
        <v>0</v>
      </c>
      <c r="AO668" s="206"/>
      <c r="AP668" s="207"/>
      <c r="AQ668" s="206"/>
    </row>
    <row r="669" spans="1:43" s="150" customFormat="1" ht="12.75" x14ac:dyDescent="0.2">
      <c r="A669" s="229"/>
      <c r="B669" s="213"/>
      <c r="C669" s="230"/>
      <c r="D669" s="214"/>
      <c r="E669" s="214"/>
      <c r="F669" s="219"/>
      <c r="G669" s="295"/>
      <c r="H669" s="243"/>
      <c r="I669" s="231"/>
      <c r="J669" s="241"/>
      <c r="K669" s="216" t="str">
        <f>IF(X669='2D_LOG'!BD659," ","Errors Not Updated")</f>
        <v xml:space="preserve"> </v>
      </c>
      <c r="L669" s="217"/>
      <c r="M669" s="219"/>
      <c r="N669" s="232"/>
      <c r="O669" s="234"/>
      <c r="P669" s="232"/>
      <c r="Q669" s="234"/>
      <c r="R669" s="235"/>
      <c r="S669" s="236"/>
      <c r="T669" s="219"/>
      <c r="U669" s="244"/>
      <c r="V669" s="168">
        <f t="shared" si="75"/>
        <v>0</v>
      </c>
      <c r="W669" s="169">
        <f t="shared" si="76"/>
        <v>0</v>
      </c>
      <c r="X669" s="221">
        <f>'2D_LOG'!BD659</f>
        <v>0</v>
      </c>
      <c r="Y669" s="237"/>
      <c r="Z669" s="237"/>
      <c r="AA669" s="237"/>
      <c r="AB669" s="238"/>
      <c r="AC669" s="236"/>
      <c r="AD669" s="238"/>
      <c r="AE669" s="236"/>
      <c r="AF669" s="239"/>
      <c r="AG669" s="236"/>
      <c r="AH669" s="237"/>
      <c r="AI669" s="240"/>
      <c r="AJ669" s="224">
        <f t="shared" si="77"/>
        <v>0</v>
      </c>
      <c r="AK669" s="225">
        <f t="shared" si="78"/>
        <v>0</v>
      </c>
      <c r="AL669" s="226">
        <f t="shared" si="79"/>
        <v>0</v>
      </c>
      <c r="AM669" s="227">
        <f t="shared" si="80"/>
        <v>0</v>
      </c>
      <c r="AN669" s="228">
        <f t="shared" si="81"/>
        <v>0</v>
      </c>
      <c r="AO669" s="206"/>
      <c r="AP669" s="207"/>
      <c r="AQ669" s="206"/>
    </row>
    <row r="670" spans="1:43" s="150" customFormat="1" ht="12.75" x14ac:dyDescent="0.2">
      <c r="A670" s="212"/>
      <c r="B670" s="213"/>
      <c r="C670" s="230"/>
      <c r="D670" s="214"/>
      <c r="E670" s="214"/>
      <c r="F670" s="219"/>
      <c r="G670" s="295"/>
      <c r="H670" s="243"/>
      <c r="I670" s="231"/>
      <c r="J670" s="241"/>
      <c r="K670" s="216" t="str">
        <f>IF(X670='2D_LOG'!BD660," ","Errors Not Updated")</f>
        <v xml:space="preserve"> </v>
      </c>
      <c r="L670" s="217"/>
      <c r="M670" s="219"/>
      <c r="N670" s="232"/>
      <c r="O670" s="234"/>
      <c r="P670" s="232"/>
      <c r="Q670" s="234"/>
      <c r="R670" s="235"/>
      <c r="S670" s="236"/>
      <c r="T670" s="219"/>
      <c r="U670" s="244"/>
      <c r="V670" s="168">
        <f t="shared" si="75"/>
        <v>0</v>
      </c>
      <c r="W670" s="169">
        <f t="shared" si="76"/>
        <v>0</v>
      </c>
      <c r="X670" s="221">
        <f>'2D_LOG'!BD660</f>
        <v>0</v>
      </c>
      <c r="Y670" s="237"/>
      <c r="Z670" s="237"/>
      <c r="AA670" s="237"/>
      <c r="AB670" s="238"/>
      <c r="AC670" s="236"/>
      <c r="AD670" s="238"/>
      <c r="AE670" s="236"/>
      <c r="AF670" s="239"/>
      <c r="AG670" s="236"/>
      <c r="AH670" s="237"/>
      <c r="AI670" s="240"/>
      <c r="AJ670" s="224">
        <f t="shared" si="77"/>
        <v>0</v>
      </c>
      <c r="AK670" s="225">
        <f t="shared" si="78"/>
        <v>0</v>
      </c>
      <c r="AL670" s="226">
        <f t="shared" si="79"/>
        <v>0</v>
      </c>
      <c r="AM670" s="227">
        <f t="shared" si="80"/>
        <v>0</v>
      </c>
      <c r="AN670" s="228">
        <f t="shared" si="81"/>
        <v>0</v>
      </c>
      <c r="AO670" s="206"/>
      <c r="AP670" s="207"/>
      <c r="AQ670" s="206"/>
    </row>
    <row r="671" spans="1:43" s="150" customFormat="1" ht="12.75" x14ac:dyDescent="0.2">
      <c r="A671" s="229"/>
      <c r="B671" s="213"/>
      <c r="C671" s="230"/>
      <c r="D671" s="214"/>
      <c r="E671" s="214"/>
      <c r="F671" s="219"/>
      <c r="G671" s="295"/>
      <c r="H671" s="243"/>
      <c r="I671" s="231"/>
      <c r="J671" s="241"/>
      <c r="K671" s="216" t="str">
        <f>IF(X671='2D_LOG'!BD661," ","Errors Not Updated")</f>
        <v xml:space="preserve"> </v>
      </c>
      <c r="L671" s="217"/>
      <c r="M671" s="219"/>
      <c r="N671" s="232"/>
      <c r="O671" s="234"/>
      <c r="P671" s="232"/>
      <c r="Q671" s="234"/>
      <c r="R671" s="235"/>
      <c r="S671" s="236"/>
      <c r="T671" s="219"/>
      <c r="U671" s="244"/>
      <c r="V671" s="168">
        <f t="shared" si="75"/>
        <v>0</v>
      </c>
      <c r="W671" s="169">
        <f t="shared" si="76"/>
        <v>0</v>
      </c>
      <c r="X671" s="221">
        <f>'2D_LOG'!BD661</f>
        <v>0</v>
      </c>
      <c r="Y671" s="237"/>
      <c r="Z671" s="237"/>
      <c r="AA671" s="237"/>
      <c r="AB671" s="238"/>
      <c r="AC671" s="236"/>
      <c r="AD671" s="238"/>
      <c r="AE671" s="236"/>
      <c r="AF671" s="239"/>
      <c r="AG671" s="236"/>
      <c r="AH671" s="237"/>
      <c r="AI671" s="240"/>
      <c r="AJ671" s="224">
        <f t="shared" si="77"/>
        <v>0</v>
      </c>
      <c r="AK671" s="225">
        <f t="shared" si="78"/>
        <v>0</v>
      </c>
      <c r="AL671" s="226">
        <f t="shared" si="79"/>
        <v>0</v>
      </c>
      <c r="AM671" s="227">
        <f t="shared" si="80"/>
        <v>0</v>
      </c>
      <c r="AN671" s="228">
        <f t="shared" si="81"/>
        <v>0</v>
      </c>
      <c r="AO671" s="206"/>
      <c r="AP671" s="207"/>
      <c r="AQ671" s="206"/>
    </row>
    <row r="672" spans="1:43" s="150" customFormat="1" ht="12.75" x14ac:dyDescent="0.2">
      <c r="A672" s="212"/>
      <c r="B672" s="213"/>
      <c r="C672" s="230"/>
      <c r="D672" s="214"/>
      <c r="E672" s="214"/>
      <c r="F672" s="219"/>
      <c r="G672" s="295"/>
      <c r="H672" s="243"/>
      <c r="I672" s="231"/>
      <c r="J672" s="241"/>
      <c r="K672" s="216" t="str">
        <f>IF(X672='2D_LOG'!BD662," ","Errors Not Updated")</f>
        <v xml:space="preserve"> </v>
      </c>
      <c r="L672" s="217"/>
      <c r="M672" s="219"/>
      <c r="N672" s="232"/>
      <c r="O672" s="234"/>
      <c r="P672" s="232"/>
      <c r="Q672" s="234"/>
      <c r="R672" s="235"/>
      <c r="S672" s="236"/>
      <c r="T672" s="219"/>
      <c r="U672" s="244"/>
      <c r="V672" s="168">
        <f t="shared" si="75"/>
        <v>0</v>
      </c>
      <c r="W672" s="169">
        <f t="shared" si="76"/>
        <v>0</v>
      </c>
      <c r="X672" s="221">
        <f>'2D_LOG'!BD662</f>
        <v>0</v>
      </c>
      <c r="Y672" s="237"/>
      <c r="Z672" s="237"/>
      <c r="AA672" s="237"/>
      <c r="AB672" s="238"/>
      <c r="AC672" s="236"/>
      <c r="AD672" s="238"/>
      <c r="AE672" s="236"/>
      <c r="AF672" s="239"/>
      <c r="AG672" s="236"/>
      <c r="AH672" s="237"/>
      <c r="AI672" s="240"/>
      <c r="AJ672" s="224">
        <f t="shared" si="77"/>
        <v>0</v>
      </c>
      <c r="AK672" s="225">
        <f t="shared" si="78"/>
        <v>0</v>
      </c>
      <c r="AL672" s="226">
        <f t="shared" si="79"/>
        <v>0</v>
      </c>
      <c r="AM672" s="227">
        <f t="shared" si="80"/>
        <v>0</v>
      </c>
      <c r="AN672" s="228">
        <f t="shared" si="81"/>
        <v>0</v>
      </c>
      <c r="AO672" s="206"/>
      <c r="AP672" s="207"/>
      <c r="AQ672" s="206"/>
    </row>
    <row r="673" spans="1:43" s="150" customFormat="1" ht="12.75" x14ac:dyDescent="0.2">
      <c r="A673" s="229"/>
      <c r="B673" s="213"/>
      <c r="C673" s="230"/>
      <c r="D673" s="214"/>
      <c r="E673" s="214"/>
      <c r="F673" s="219"/>
      <c r="G673" s="295"/>
      <c r="H673" s="243"/>
      <c r="I673" s="231"/>
      <c r="J673" s="241"/>
      <c r="K673" s="216" t="str">
        <f>IF(X673='2D_LOG'!BD663," ","Errors Not Updated")</f>
        <v xml:space="preserve"> </v>
      </c>
      <c r="L673" s="217"/>
      <c r="M673" s="219"/>
      <c r="N673" s="232"/>
      <c r="O673" s="234"/>
      <c r="P673" s="232"/>
      <c r="Q673" s="234"/>
      <c r="R673" s="235"/>
      <c r="S673" s="236"/>
      <c r="T673" s="219"/>
      <c r="U673" s="244"/>
      <c r="V673" s="168">
        <f t="shared" si="75"/>
        <v>0</v>
      </c>
      <c r="W673" s="169">
        <f t="shared" si="76"/>
        <v>0</v>
      </c>
      <c r="X673" s="221">
        <f>'2D_LOG'!BD663</f>
        <v>0</v>
      </c>
      <c r="Y673" s="237"/>
      <c r="Z673" s="237"/>
      <c r="AA673" s="237"/>
      <c r="AB673" s="238"/>
      <c r="AC673" s="236"/>
      <c r="AD673" s="238"/>
      <c r="AE673" s="236"/>
      <c r="AF673" s="239"/>
      <c r="AG673" s="236"/>
      <c r="AH673" s="237"/>
      <c r="AI673" s="240"/>
      <c r="AJ673" s="224">
        <f t="shared" si="77"/>
        <v>0</v>
      </c>
      <c r="AK673" s="225">
        <f t="shared" si="78"/>
        <v>0</v>
      </c>
      <c r="AL673" s="226">
        <f t="shared" si="79"/>
        <v>0</v>
      </c>
      <c r="AM673" s="227">
        <f t="shared" si="80"/>
        <v>0</v>
      </c>
      <c r="AN673" s="228">
        <f t="shared" si="81"/>
        <v>0</v>
      </c>
      <c r="AO673" s="206"/>
      <c r="AP673" s="207"/>
      <c r="AQ673" s="206"/>
    </row>
    <row r="674" spans="1:43" s="150" customFormat="1" ht="12.75" x14ac:dyDescent="0.2">
      <c r="A674" s="212"/>
      <c r="B674" s="213"/>
      <c r="C674" s="230"/>
      <c r="D674" s="214"/>
      <c r="E674" s="214"/>
      <c r="F674" s="219"/>
      <c r="G674" s="295"/>
      <c r="H674" s="243"/>
      <c r="I674" s="231"/>
      <c r="J674" s="241"/>
      <c r="K674" s="216" t="str">
        <f>IF(X674='2D_LOG'!BD664," ","Errors Not Updated")</f>
        <v xml:space="preserve"> </v>
      </c>
      <c r="L674" s="217"/>
      <c r="M674" s="219"/>
      <c r="N674" s="232"/>
      <c r="O674" s="234"/>
      <c r="P674" s="232"/>
      <c r="Q674" s="234"/>
      <c r="R674" s="235"/>
      <c r="S674" s="236"/>
      <c r="T674" s="219"/>
      <c r="U674" s="244"/>
      <c r="V674" s="168">
        <f t="shared" si="75"/>
        <v>0</v>
      </c>
      <c r="W674" s="169">
        <f t="shared" si="76"/>
        <v>0</v>
      </c>
      <c r="X674" s="221">
        <f>'2D_LOG'!BD664</f>
        <v>0</v>
      </c>
      <c r="Y674" s="237"/>
      <c r="Z674" s="237"/>
      <c r="AA674" s="237"/>
      <c r="AB674" s="238"/>
      <c r="AC674" s="236"/>
      <c r="AD674" s="238"/>
      <c r="AE674" s="236"/>
      <c r="AF674" s="239"/>
      <c r="AG674" s="236"/>
      <c r="AH674" s="237"/>
      <c r="AI674" s="240"/>
      <c r="AJ674" s="224">
        <f t="shared" si="77"/>
        <v>0</v>
      </c>
      <c r="AK674" s="225">
        <f t="shared" si="78"/>
        <v>0</v>
      </c>
      <c r="AL674" s="226">
        <f t="shared" si="79"/>
        <v>0</v>
      </c>
      <c r="AM674" s="227">
        <f t="shared" si="80"/>
        <v>0</v>
      </c>
      <c r="AN674" s="228">
        <f t="shared" si="81"/>
        <v>0</v>
      </c>
      <c r="AO674" s="206"/>
      <c r="AP674" s="207"/>
      <c r="AQ674" s="206"/>
    </row>
    <row r="675" spans="1:43" s="150" customFormat="1" ht="12.75" x14ac:dyDescent="0.2">
      <c r="A675" s="229"/>
      <c r="B675" s="213"/>
      <c r="C675" s="230"/>
      <c r="D675" s="214"/>
      <c r="E675" s="214"/>
      <c r="F675" s="219"/>
      <c r="G675" s="295"/>
      <c r="H675" s="243"/>
      <c r="I675" s="231"/>
      <c r="J675" s="241"/>
      <c r="K675" s="216" t="str">
        <f>IF(X675='2D_LOG'!BD665," ","Errors Not Updated")</f>
        <v xml:space="preserve"> </v>
      </c>
      <c r="L675" s="217"/>
      <c r="M675" s="219"/>
      <c r="N675" s="232"/>
      <c r="O675" s="234"/>
      <c r="P675" s="232"/>
      <c r="Q675" s="234"/>
      <c r="R675" s="235"/>
      <c r="S675" s="236"/>
      <c r="T675" s="219"/>
      <c r="U675" s="244"/>
      <c r="V675" s="168">
        <f t="shared" si="75"/>
        <v>0</v>
      </c>
      <c r="W675" s="169">
        <f t="shared" si="76"/>
        <v>0</v>
      </c>
      <c r="X675" s="221">
        <f>'2D_LOG'!BD665</f>
        <v>0</v>
      </c>
      <c r="Y675" s="237"/>
      <c r="Z675" s="237"/>
      <c r="AA675" s="237"/>
      <c r="AB675" s="238"/>
      <c r="AC675" s="236"/>
      <c r="AD675" s="238"/>
      <c r="AE675" s="236"/>
      <c r="AF675" s="239"/>
      <c r="AG675" s="236"/>
      <c r="AH675" s="237"/>
      <c r="AI675" s="240"/>
      <c r="AJ675" s="224">
        <f t="shared" si="77"/>
        <v>0</v>
      </c>
      <c r="AK675" s="225">
        <f t="shared" si="78"/>
        <v>0</v>
      </c>
      <c r="AL675" s="226">
        <f t="shared" si="79"/>
        <v>0</v>
      </c>
      <c r="AM675" s="227">
        <f t="shared" si="80"/>
        <v>0</v>
      </c>
      <c r="AN675" s="228">
        <f t="shared" si="81"/>
        <v>0</v>
      </c>
      <c r="AO675" s="206"/>
      <c r="AP675" s="207"/>
      <c r="AQ675" s="206"/>
    </row>
    <row r="676" spans="1:43" s="150" customFormat="1" ht="12.75" x14ac:dyDescent="0.2">
      <c r="A676" s="212"/>
      <c r="B676" s="213"/>
      <c r="C676" s="230"/>
      <c r="D676" s="214"/>
      <c r="E676" s="214"/>
      <c r="F676" s="219"/>
      <c r="G676" s="295"/>
      <c r="H676" s="243"/>
      <c r="I676" s="231"/>
      <c r="J676" s="241"/>
      <c r="K676" s="216" t="str">
        <f>IF(X676='2D_LOG'!BD666," ","Errors Not Updated")</f>
        <v xml:space="preserve"> </v>
      </c>
      <c r="L676" s="217"/>
      <c r="M676" s="219"/>
      <c r="N676" s="232"/>
      <c r="O676" s="234"/>
      <c r="P676" s="232"/>
      <c r="Q676" s="234"/>
      <c r="R676" s="235"/>
      <c r="S676" s="236"/>
      <c r="T676" s="219"/>
      <c r="U676" s="244"/>
      <c r="V676" s="168">
        <f t="shared" si="75"/>
        <v>0</v>
      </c>
      <c r="W676" s="169">
        <f t="shared" si="76"/>
        <v>0</v>
      </c>
      <c r="X676" s="221">
        <f>'2D_LOG'!BD666</f>
        <v>0</v>
      </c>
      <c r="Y676" s="237"/>
      <c r="Z676" s="237"/>
      <c r="AA676" s="237"/>
      <c r="AB676" s="238"/>
      <c r="AC676" s="236"/>
      <c r="AD676" s="238"/>
      <c r="AE676" s="236"/>
      <c r="AF676" s="239"/>
      <c r="AG676" s="236"/>
      <c r="AH676" s="237"/>
      <c r="AI676" s="240"/>
      <c r="AJ676" s="224">
        <f t="shared" si="77"/>
        <v>0</v>
      </c>
      <c r="AK676" s="225">
        <f t="shared" si="78"/>
        <v>0</v>
      </c>
      <c r="AL676" s="226">
        <f t="shared" si="79"/>
        <v>0</v>
      </c>
      <c r="AM676" s="227">
        <f t="shared" si="80"/>
        <v>0</v>
      </c>
      <c r="AN676" s="228">
        <f t="shared" si="81"/>
        <v>0</v>
      </c>
      <c r="AO676" s="206"/>
      <c r="AP676" s="207"/>
      <c r="AQ676" s="206"/>
    </row>
    <row r="677" spans="1:43" s="150" customFormat="1" ht="12.75" x14ac:dyDescent="0.2">
      <c r="A677" s="229"/>
      <c r="B677" s="213"/>
      <c r="C677" s="230"/>
      <c r="D677" s="214"/>
      <c r="E677" s="214"/>
      <c r="F677" s="219"/>
      <c r="G677" s="295"/>
      <c r="H677" s="243"/>
      <c r="I677" s="231"/>
      <c r="J677" s="241"/>
      <c r="K677" s="216" t="str">
        <f>IF(X677='2D_LOG'!BD667," ","Errors Not Updated")</f>
        <v xml:space="preserve"> </v>
      </c>
      <c r="L677" s="217"/>
      <c r="M677" s="219"/>
      <c r="N677" s="232"/>
      <c r="O677" s="234"/>
      <c r="P677" s="232"/>
      <c r="Q677" s="234"/>
      <c r="R677" s="235"/>
      <c r="S677" s="236"/>
      <c r="T677" s="219"/>
      <c r="U677" s="244"/>
      <c r="V677" s="168">
        <f t="shared" si="75"/>
        <v>0</v>
      </c>
      <c r="W677" s="169">
        <f t="shared" si="76"/>
        <v>0</v>
      </c>
      <c r="X677" s="221">
        <f>'2D_LOG'!BD667</f>
        <v>0</v>
      </c>
      <c r="Y677" s="237"/>
      <c r="Z677" s="237"/>
      <c r="AA677" s="237"/>
      <c r="AB677" s="238"/>
      <c r="AC677" s="236"/>
      <c r="AD677" s="238"/>
      <c r="AE677" s="236"/>
      <c r="AF677" s="239"/>
      <c r="AG677" s="236"/>
      <c r="AH677" s="237"/>
      <c r="AI677" s="240"/>
      <c r="AJ677" s="224">
        <f t="shared" si="77"/>
        <v>0</v>
      </c>
      <c r="AK677" s="225">
        <f t="shared" si="78"/>
        <v>0</v>
      </c>
      <c r="AL677" s="226">
        <f t="shared" si="79"/>
        <v>0</v>
      </c>
      <c r="AM677" s="227">
        <f t="shared" si="80"/>
        <v>0</v>
      </c>
      <c r="AN677" s="228">
        <f t="shared" si="81"/>
        <v>0</v>
      </c>
      <c r="AO677" s="206"/>
      <c r="AP677" s="207"/>
      <c r="AQ677" s="206"/>
    </row>
    <row r="678" spans="1:43" s="150" customFormat="1" ht="12.75" x14ac:dyDescent="0.2">
      <c r="A678" s="212"/>
      <c r="B678" s="213"/>
      <c r="C678" s="230"/>
      <c r="D678" s="214"/>
      <c r="E678" s="214"/>
      <c r="F678" s="219"/>
      <c r="G678" s="295"/>
      <c r="H678" s="243"/>
      <c r="I678" s="231"/>
      <c r="J678" s="241"/>
      <c r="K678" s="216" t="str">
        <f>IF(X678='2D_LOG'!BD668," ","Errors Not Updated")</f>
        <v xml:space="preserve"> </v>
      </c>
      <c r="L678" s="217"/>
      <c r="M678" s="219"/>
      <c r="N678" s="232"/>
      <c r="O678" s="234"/>
      <c r="P678" s="232"/>
      <c r="Q678" s="234"/>
      <c r="R678" s="235"/>
      <c r="S678" s="236"/>
      <c r="T678" s="219"/>
      <c r="U678" s="244"/>
      <c r="V678" s="168">
        <f t="shared" si="75"/>
        <v>0</v>
      </c>
      <c r="W678" s="169">
        <f t="shared" si="76"/>
        <v>0</v>
      </c>
      <c r="X678" s="221">
        <f>'2D_LOG'!BD668</f>
        <v>0</v>
      </c>
      <c r="Y678" s="237"/>
      <c r="Z678" s="237"/>
      <c r="AA678" s="237"/>
      <c r="AB678" s="238"/>
      <c r="AC678" s="236"/>
      <c r="AD678" s="238"/>
      <c r="AE678" s="236"/>
      <c r="AF678" s="239"/>
      <c r="AG678" s="236"/>
      <c r="AH678" s="237"/>
      <c r="AI678" s="240"/>
      <c r="AJ678" s="224">
        <f t="shared" si="77"/>
        <v>0</v>
      </c>
      <c r="AK678" s="225">
        <f t="shared" si="78"/>
        <v>0</v>
      </c>
      <c r="AL678" s="226">
        <f t="shared" si="79"/>
        <v>0</v>
      </c>
      <c r="AM678" s="227">
        <f t="shared" si="80"/>
        <v>0</v>
      </c>
      <c r="AN678" s="228">
        <f t="shared" si="81"/>
        <v>0</v>
      </c>
      <c r="AO678" s="206"/>
      <c r="AP678" s="207"/>
      <c r="AQ678" s="206"/>
    </row>
    <row r="679" spans="1:43" s="150" customFormat="1" ht="12.75" x14ac:dyDescent="0.2">
      <c r="A679" s="229"/>
      <c r="B679" s="213"/>
      <c r="C679" s="230"/>
      <c r="D679" s="214"/>
      <c r="E679" s="214"/>
      <c r="F679" s="219"/>
      <c r="G679" s="295"/>
      <c r="H679" s="243"/>
      <c r="I679" s="231"/>
      <c r="J679" s="241"/>
      <c r="K679" s="216" t="str">
        <f>IF(X679='2D_LOG'!BD669," ","Errors Not Updated")</f>
        <v xml:space="preserve"> </v>
      </c>
      <c r="L679" s="217"/>
      <c r="M679" s="219"/>
      <c r="N679" s="232"/>
      <c r="O679" s="234"/>
      <c r="P679" s="232"/>
      <c r="Q679" s="234"/>
      <c r="R679" s="235"/>
      <c r="S679" s="236"/>
      <c r="T679" s="219"/>
      <c r="U679" s="244"/>
      <c r="V679" s="168">
        <f t="shared" si="75"/>
        <v>0</v>
      </c>
      <c r="W679" s="169">
        <f t="shared" si="76"/>
        <v>0</v>
      </c>
      <c r="X679" s="221">
        <f>'2D_LOG'!BD669</f>
        <v>0</v>
      </c>
      <c r="Y679" s="237"/>
      <c r="Z679" s="237"/>
      <c r="AA679" s="237"/>
      <c r="AB679" s="238"/>
      <c r="AC679" s="236"/>
      <c r="AD679" s="238"/>
      <c r="AE679" s="236"/>
      <c r="AF679" s="239"/>
      <c r="AG679" s="236"/>
      <c r="AH679" s="237"/>
      <c r="AI679" s="240"/>
      <c r="AJ679" s="224">
        <f t="shared" si="77"/>
        <v>0</v>
      </c>
      <c r="AK679" s="225">
        <f t="shared" si="78"/>
        <v>0</v>
      </c>
      <c r="AL679" s="226">
        <f t="shared" si="79"/>
        <v>0</v>
      </c>
      <c r="AM679" s="227">
        <f t="shared" si="80"/>
        <v>0</v>
      </c>
      <c r="AN679" s="228">
        <f t="shared" si="81"/>
        <v>0</v>
      </c>
      <c r="AO679" s="206"/>
      <c r="AP679" s="207"/>
      <c r="AQ679" s="206"/>
    </row>
    <row r="680" spans="1:43" s="150" customFormat="1" ht="12.75" x14ac:dyDescent="0.2">
      <c r="A680" s="212"/>
      <c r="B680" s="213"/>
      <c r="C680" s="230"/>
      <c r="D680" s="214"/>
      <c r="E680" s="214"/>
      <c r="F680" s="219"/>
      <c r="G680" s="295"/>
      <c r="H680" s="243"/>
      <c r="I680" s="231"/>
      <c r="J680" s="241"/>
      <c r="K680" s="216" t="str">
        <f>IF(X680='2D_LOG'!BD670," ","Errors Not Updated")</f>
        <v xml:space="preserve"> </v>
      </c>
      <c r="L680" s="217"/>
      <c r="M680" s="219"/>
      <c r="N680" s="232"/>
      <c r="O680" s="234"/>
      <c r="P680" s="232"/>
      <c r="Q680" s="234"/>
      <c r="R680" s="235"/>
      <c r="S680" s="236"/>
      <c r="T680" s="219"/>
      <c r="U680" s="244"/>
      <c r="V680" s="168">
        <f t="shared" si="75"/>
        <v>0</v>
      </c>
      <c r="W680" s="169">
        <f t="shared" si="76"/>
        <v>0</v>
      </c>
      <c r="X680" s="221">
        <f>'2D_LOG'!BD670</f>
        <v>0</v>
      </c>
      <c r="Y680" s="237"/>
      <c r="Z680" s="237"/>
      <c r="AA680" s="237"/>
      <c r="AB680" s="238"/>
      <c r="AC680" s="236"/>
      <c r="AD680" s="238"/>
      <c r="AE680" s="236"/>
      <c r="AF680" s="239"/>
      <c r="AG680" s="236"/>
      <c r="AH680" s="237"/>
      <c r="AI680" s="240"/>
      <c r="AJ680" s="224">
        <f t="shared" si="77"/>
        <v>0</v>
      </c>
      <c r="AK680" s="225">
        <f t="shared" si="78"/>
        <v>0</v>
      </c>
      <c r="AL680" s="226">
        <f t="shared" si="79"/>
        <v>0</v>
      </c>
      <c r="AM680" s="227">
        <f t="shared" si="80"/>
        <v>0</v>
      </c>
      <c r="AN680" s="228">
        <f t="shared" si="81"/>
        <v>0</v>
      </c>
      <c r="AO680" s="206"/>
      <c r="AP680" s="207"/>
      <c r="AQ680" s="206"/>
    </row>
    <row r="681" spans="1:43" s="150" customFormat="1" ht="12.75" x14ac:dyDescent="0.2">
      <c r="A681" s="229"/>
      <c r="B681" s="213"/>
      <c r="C681" s="230"/>
      <c r="D681" s="214"/>
      <c r="E681" s="214"/>
      <c r="F681" s="219"/>
      <c r="G681" s="295"/>
      <c r="H681" s="243"/>
      <c r="I681" s="231"/>
      <c r="J681" s="241"/>
      <c r="K681" s="216" t="str">
        <f>IF(X681='2D_LOG'!BD671," ","Errors Not Updated")</f>
        <v xml:space="preserve"> </v>
      </c>
      <c r="L681" s="217"/>
      <c r="M681" s="219"/>
      <c r="N681" s="232"/>
      <c r="O681" s="234"/>
      <c r="P681" s="232"/>
      <c r="Q681" s="234"/>
      <c r="R681" s="235"/>
      <c r="S681" s="236"/>
      <c r="T681" s="219"/>
      <c r="U681" s="244"/>
      <c r="V681" s="168">
        <f t="shared" si="75"/>
        <v>0</v>
      </c>
      <c r="W681" s="169">
        <f t="shared" si="76"/>
        <v>0</v>
      </c>
      <c r="X681" s="221">
        <f>'2D_LOG'!BD671</f>
        <v>0</v>
      </c>
      <c r="Y681" s="237"/>
      <c r="Z681" s="237"/>
      <c r="AA681" s="237"/>
      <c r="AB681" s="238"/>
      <c r="AC681" s="236"/>
      <c r="AD681" s="238"/>
      <c r="AE681" s="236"/>
      <c r="AF681" s="239"/>
      <c r="AG681" s="236"/>
      <c r="AH681" s="237"/>
      <c r="AI681" s="240"/>
      <c r="AJ681" s="224">
        <f t="shared" si="77"/>
        <v>0</v>
      </c>
      <c r="AK681" s="225">
        <f t="shared" si="78"/>
        <v>0</v>
      </c>
      <c r="AL681" s="226">
        <f t="shared" si="79"/>
        <v>0</v>
      </c>
      <c r="AM681" s="227">
        <f t="shared" si="80"/>
        <v>0</v>
      </c>
      <c r="AN681" s="228">
        <f t="shared" si="81"/>
        <v>0</v>
      </c>
      <c r="AO681" s="206"/>
      <c r="AP681" s="207"/>
      <c r="AQ681" s="206"/>
    </row>
    <row r="682" spans="1:43" s="150" customFormat="1" ht="12.75" x14ac:dyDescent="0.2">
      <c r="A682" s="212"/>
      <c r="B682" s="213"/>
      <c r="C682" s="230"/>
      <c r="D682" s="214"/>
      <c r="E682" s="214"/>
      <c r="F682" s="219"/>
      <c r="G682" s="295"/>
      <c r="H682" s="243"/>
      <c r="I682" s="231"/>
      <c r="J682" s="241"/>
      <c r="K682" s="216" t="str">
        <f>IF(X682='2D_LOG'!BD672," ","Errors Not Updated")</f>
        <v xml:space="preserve"> </v>
      </c>
      <c r="L682" s="217"/>
      <c r="M682" s="219"/>
      <c r="N682" s="232"/>
      <c r="O682" s="234"/>
      <c r="P682" s="232"/>
      <c r="Q682" s="234"/>
      <c r="R682" s="235"/>
      <c r="S682" s="236"/>
      <c r="T682" s="219"/>
      <c r="U682" s="244"/>
      <c r="V682" s="168">
        <f t="shared" si="75"/>
        <v>0</v>
      </c>
      <c r="W682" s="169">
        <f t="shared" si="76"/>
        <v>0</v>
      </c>
      <c r="X682" s="221">
        <f>'2D_LOG'!BD672</f>
        <v>0</v>
      </c>
      <c r="Y682" s="237"/>
      <c r="Z682" s="237"/>
      <c r="AA682" s="237"/>
      <c r="AB682" s="238"/>
      <c r="AC682" s="236"/>
      <c r="AD682" s="238"/>
      <c r="AE682" s="236"/>
      <c r="AF682" s="239"/>
      <c r="AG682" s="236"/>
      <c r="AH682" s="237"/>
      <c r="AI682" s="240"/>
      <c r="AJ682" s="224">
        <f t="shared" si="77"/>
        <v>0</v>
      </c>
      <c r="AK682" s="225">
        <f t="shared" si="78"/>
        <v>0</v>
      </c>
      <c r="AL682" s="226">
        <f t="shared" si="79"/>
        <v>0</v>
      </c>
      <c r="AM682" s="227">
        <f t="shared" si="80"/>
        <v>0</v>
      </c>
      <c r="AN682" s="228">
        <f t="shared" si="81"/>
        <v>0</v>
      </c>
      <c r="AO682" s="206"/>
      <c r="AP682" s="207"/>
      <c r="AQ682" s="206"/>
    </row>
    <row r="683" spans="1:43" s="150" customFormat="1" ht="12.75" x14ac:dyDescent="0.2">
      <c r="A683" s="229"/>
      <c r="B683" s="213"/>
      <c r="C683" s="230"/>
      <c r="D683" s="214"/>
      <c r="E683" s="214"/>
      <c r="F683" s="219"/>
      <c r="G683" s="295"/>
      <c r="H683" s="243"/>
      <c r="I683" s="231"/>
      <c r="J683" s="241"/>
      <c r="K683" s="216" t="str">
        <f>IF(X683='2D_LOG'!BD673," ","Errors Not Updated")</f>
        <v xml:space="preserve"> </v>
      </c>
      <c r="L683" s="217"/>
      <c r="M683" s="219"/>
      <c r="N683" s="232"/>
      <c r="O683" s="234"/>
      <c r="P683" s="232"/>
      <c r="Q683" s="234"/>
      <c r="R683" s="235"/>
      <c r="S683" s="236"/>
      <c r="T683" s="219"/>
      <c r="U683" s="244"/>
      <c r="V683" s="168">
        <f t="shared" si="75"/>
        <v>0</v>
      </c>
      <c r="W683" s="169">
        <f t="shared" si="76"/>
        <v>0</v>
      </c>
      <c r="X683" s="221">
        <f>'2D_LOG'!BD673</f>
        <v>0</v>
      </c>
      <c r="Y683" s="237"/>
      <c r="Z683" s="237"/>
      <c r="AA683" s="237"/>
      <c r="AB683" s="238"/>
      <c r="AC683" s="236"/>
      <c r="AD683" s="238"/>
      <c r="AE683" s="236"/>
      <c r="AF683" s="239"/>
      <c r="AG683" s="236"/>
      <c r="AH683" s="237"/>
      <c r="AI683" s="240"/>
      <c r="AJ683" s="224">
        <f t="shared" si="77"/>
        <v>0</v>
      </c>
      <c r="AK683" s="225">
        <f t="shared" si="78"/>
        <v>0</v>
      </c>
      <c r="AL683" s="226">
        <f t="shared" si="79"/>
        <v>0</v>
      </c>
      <c r="AM683" s="227">
        <f t="shared" si="80"/>
        <v>0</v>
      </c>
      <c r="AN683" s="228">
        <f t="shared" si="81"/>
        <v>0</v>
      </c>
      <c r="AO683" s="206"/>
      <c r="AP683" s="207"/>
      <c r="AQ683" s="206"/>
    </row>
    <row r="684" spans="1:43" s="150" customFormat="1" ht="12.75" x14ac:dyDescent="0.2">
      <c r="A684" s="212"/>
      <c r="B684" s="213"/>
      <c r="C684" s="230"/>
      <c r="D684" s="214"/>
      <c r="E684" s="214"/>
      <c r="F684" s="219"/>
      <c r="G684" s="295"/>
      <c r="H684" s="243"/>
      <c r="I684" s="231"/>
      <c r="J684" s="241"/>
      <c r="K684" s="216" t="str">
        <f>IF(X684='2D_LOG'!BD674," ","Errors Not Updated")</f>
        <v xml:space="preserve"> </v>
      </c>
      <c r="L684" s="217"/>
      <c r="M684" s="219"/>
      <c r="N684" s="232"/>
      <c r="O684" s="234"/>
      <c r="P684" s="232"/>
      <c r="Q684" s="234"/>
      <c r="R684" s="235"/>
      <c r="S684" s="236"/>
      <c r="T684" s="219"/>
      <c r="U684" s="244"/>
      <c r="V684" s="168">
        <f t="shared" si="75"/>
        <v>0</v>
      </c>
      <c r="W684" s="169">
        <f t="shared" si="76"/>
        <v>0</v>
      </c>
      <c r="X684" s="221">
        <f>'2D_LOG'!BD674</f>
        <v>0</v>
      </c>
      <c r="Y684" s="237"/>
      <c r="Z684" s="237"/>
      <c r="AA684" s="237"/>
      <c r="AB684" s="238"/>
      <c r="AC684" s="236"/>
      <c r="AD684" s="238"/>
      <c r="AE684" s="236"/>
      <c r="AF684" s="239"/>
      <c r="AG684" s="236"/>
      <c r="AH684" s="237"/>
      <c r="AI684" s="240"/>
      <c r="AJ684" s="224">
        <f t="shared" si="77"/>
        <v>0</v>
      </c>
      <c r="AK684" s="225">
        <f t="shared" si="78"/>
        <v>0</v>
      </c>
      <c r="AL684" s="226">
        <f t="shared" si="79"/>
        <v>0</v>
      </c>
      <c r="AM684" s="227">
        <f t="shared" si="80"/>
        <v>0</v>
      </c>
      <c r="AN684" s="228">
        <f t="shared" si="81"/>
        <v>0</v>
      </c>
      <c r="AO684" s="206"/>
      <c r="AP684" s="207"/>
      <c r="AQ684" s="206"/>
    </row>
    <row r="685" spans="1:43" s="150" customFormat="1" ht="12.75" x14ac:dyDescent="0.2">
      <c r="A685" s="229"/>
      <c r="B685" s="213"/>
      <c r="C685" s="230"/>
      <c r="D685" s="214"/>
      <c r="E685" s="214"/>
      <c r="F685" s="219"/>
      <c r="G685" s="295"/>
      <c r="H685" s="243"/>
      <c r="I685" s="231"/>
      <c r="J685" s="241"/>
      <c r="K685" s="216" t="str">
        <f>IF(X685='2D_LOG'!BD675," ","Errors Not Updated")</f>
        <v xml:space="preserve"> </v>
      </c>
      <c r="L685" s="217"/>
      <c r="M685" s="219"/>
      <c r="N685" s="232"/>
      <c r="O685" s="234"/>
      <c r="P685" s="232"/>
      <c r="Q685" s="234"/>
      <c r="R685" s="235"/>
      <c r="S685" s="236"/>
      <c r="T685" s="219"/>
      <c r="U685" s="244"/>
      <c r="V685" s="168">
        <f t="shared" si="75"/>
        <v>0</v>
      </c>
      <c r="W685" s="169">
        <f t="shared" si="76"/>
        <v>0</v>
      </c>
      <c r="X685" s="221">
        <f>'2D_LOG'!BD675</f>
        <v>0</v>
      </c>
      <c r="Y685" s="237"/>
      <c r="Z685" s="237"/>
      <c r="AA685" s="237"/>
      <c r="AB685" s="238"/>
      <c r="AC685" s="236"/>
      <c r="AD685" s="238"/>
      <c r="AE685" s="236"/>
      <c r="AF685" s="239"/>
      <c r="AG685" s="236"/>
      <c r="AH685" s="237"/>
      <c r="AI685" s="240"/>
      <c r="AJ685" s="224">
        <f t="shared" si="77"/>
        <v>0</v>
      </c>
      <c r="AK685" s="225">
        <f t="shared" si="78"/>
        <v>0</v>
      </c>
      <c r="AL685" s="226">
        <f t="shared" si="79"/>
        <v>0</v>
      </c>
      <c r="AM685" s="227">
        <f t="shared" si="80"/>
        <v>0</v>
      </c>
      <c r="AN685" s="228">
        <f t="shared" si="81"/>
        <v>0</v>
      </c>
      <c r="AO685" s="206"/>
      <c r="AP685" s="207"/>
      <c r="AQ685" s="206"/>
    </row>
    <row r="686" spans="1:43" s="150" customFormat="1" ht="12.75" x14ac:dyDescent="0.2">
      <c r="A686" s="212"/>
      <c r="B686" s="213"/>
      <c r="C686" s="230"/>
      <c r="D686" s="214"/>
      <c r="E686" s="214"/>
      <c r="F686" s="219"/>
      <c r="G686" s="295"/>
      <c r="H686" s="243"/>
      <c r="I686" s="231"/>
      <c r="J686" s="241"/>
      <c r="K686" s="216" t="str">
        <f>IF(X686='2D_LOG'!BD676," ","Errors Not Updated")</f>
        <v xml:space="preserve"> </v>
      </c>
      <c r="L686" s="217"/>
      <c r="M686" s="219"/>
      <c r="N686" s="232"/>
      <c r="O686" s="234"/>
      <c r="P686" s="232"/>
      <c r="Q686" s="234"/>
      <c r="R686" s="235"/>
      <c r="S686" s="236"/>
      <c r="T686" s="219"/>
      <c r="U686" s="244"/>
      <c r="V686" s="168">
        <f t="shared" si="75"/>
        <v>0</v>
      </c>
      <c r="W686" s="169">
        <f t="shared" si="76"/>
        <v>0</v>
      </c>
      <c r="X686" s="221">
        <f>'2D_LOG'!BD676</f>
        <v>0</v>
      </c>
      <c r="Y686" s="237"/>
      <c r="Z686" s="237"/>
      <c r="AA686" s="237"/>
      <c r="AB686" s="238"/>
      <c r="AC686" s="236"/>
      <c r="AD686" s="238"/>
      <c r="AE686" s="236"/>
      <c r="AF686" s="239"/>
      <c r="AG686" s="236"/>
      <c r="AH686" s="237"/>
      <c r="AI686" s="240"/>
      <c r="AJ686" s="224">
        <f t="shared" si="77"/>
        <v>0</v>
      </c>
      <c r="AK686" s="225">
        <f t="shared" si="78"/>
        <v>0</v>
      </c>
      <c r="AL686" s="226">
        <f t="shared" si="79"/>
        <v>0</v>
      </c>
      <c r="AM686" s="227">
        <f t="shared" si="80"/>
        <v>0</v>
      </c>
      <c r="AN686" s="228">
        <f t="shared" si="81"/>
        <v>0</v>
      </c>
      <c r="AO686" s="206"/>
      <c r="AP686" s="207"/>
      <c r="AQ686" s="206"/>
    </row>
    <row r="687" spans="1:43" s="150" customFormat="1" ht="12.75" x14ac:dyDescent="0.2">
      <c r="A687" s="229"/>
      <c r="B687" s="213"/>
      <c r="C687" s="230"/>
      <c r="D687" s="214"/>
      <c r="E687" s="214"/>
      <c r="F687" s="219"/>
      <c r="G687" s="295"/>
      <c r="H687" s="243"/>
      <c r="I687" s="231"/>
      <c r="J687" s="241"/>
      <c r="K687" s="216" t="str">
        <f>IF(X687='2D_LOG'!BD677," ","Errors Not Updated")</f>
        <v xml:space="preserve"> </v>
      </c>
      <c r="L687" s="217"/>
      <c r="M687" s="219"/>
      <c r="N687" s="232"/>
      <c r="O687" s="234"/>
      <c r="P687" s="232"/>
      <c r="Q687" s="234"/>
      <c r="R687" s="235"/>
      <c r="S687" s="236"/>
      <c r="T687" s="219"/>
      <c r="U687" s="244"/>
      <c r="V687" s="168">
        <f t="shared" si="75"/>
        <v>0</v>
      </c>
      <c r="W687" s="169">
        <f t="shared" si="76"/>
        <v>0</v>
      </c>
      <c r="X687" s="221">
        <f>'2D_LOG'!BD677</f>
        <v>0</v>
      </c>
      <c r="Y687" s="237"/>
      <c r="Z687" s="237"/>
      <c r="AA687" s="237"/>
      <c r="AB687" s="238"/>
      <c r="AC687" s="236"/>
      <c r="AD687" s="238"/>
      <c r="AE687" s="236"/>
      <c r="AF687" s="239"/>
      <c r="AG687" s="236"/>
      <c r="AH687" s="237"/>
      <c r="AI687" s="240"/>
      <c r="AJ687" s="224">
        <f t="shared" si="77"/>
        <v>0</v>
      </c>
      <c r="AK687" s="225">
        <f t="shared" si="78"/>
        <v>0</v>
      </c>
      <c r="AL687" s="226">
        <f t="shared" si="79"/>
        <v>0</v>
      </c>
      <c r="AM687" s="227">
        <f t="shared" si="80"/>
        <v>0</v>
      </c>
      <c r="AN687" s="228">
        <f t="shared" si="81"/>
        <v>0</v>
      </c>
      <c r="AO687" s="206"/>
      <c r="AP687" s="207"/>
      <c r="AQ687" s="206"/>
    </row>
    <row r="688" spans="1:43" s="150" customFormat="1" ht="12.75" x14ac:dyDescent="0.2">
      <c r="A688" s="212"/>
      <c r="B688" s="213"/>
      <c r="C688" s="230"/>
      <c r="D688" s="214"/>
      <c r="E688" s="214"/>
      <c r="F688" s="219"/>
      <c r="G688" s="295"/>
      <c r="H688" s="243"/>
      <c r="I688" s="231"/>
      <c r="J688" s="241"/>
      <c r="K688" s="216" t="str">
        <f>IF(X688='2D_LOG'!BD678," ","Errors Not Updated")</f>
        <v xml:space="preserve"> </v>
      </c>
      <c r="L688" s="217"/>
      <c r="M688" s="219"/>
      <c r="N688" s="232"/>
      <c r="O688" s="234"/>
      <c r="P688" s="232"/>
      <c r="Q688" s="234"/>
      <c r="R688" s="235"/>
      <c r="S688" s="236"/>
      <c r="T688" s="219"/>
      <c r="U688" s="244"/>
      <c r="V688" s="168">
        <f t="shared" si="75"/>
        <v>0</v>
      </c>
      <c r="W688" s="169">
        <f t="shared" si="76"/>
        <v>0</v>
      </c>
      <c r="X688" s="221">
        <f>'2D_LOG'!BD678</f>
        <v>0</v>
      </c>
      <c r="Y688" s="237"/>
      <c r="Z688" s="237"/>
      <c r="AA688" s="237"/>
      <c r="AB688" s="238"/>
      <c r="AC688" s="236"/>
      <c r="AD688" s="238"/>
      <c r="AE688" s="236"/>
      <c r="AF688" s="239"/>
      <c r="AG688" s="236"/>
      <c r="AH688" s="237"/>
      <c r="AI688" s="240"/>
      <c r="AJ688" s="224">
        <f t="shared" si="77"/>
        <v>0</v>
      </c>
      <c r="AK688" s="225">
        <f t="shared" si="78"/>
        <v>0</v>
      </c>
      <c r="AL688" s="226">
        <f t="shared" si="79"/>
        <v>0</v>
      </c>
      <c r="AM688" s="227">
        <f t="shared" si="80"/>
        <v>0</v>
      </c>
      <c r="AN688" s="228">
        <f t="shared" si="81"/>
        <v>0</v>
      </c>
      <c r="AO688" s="206"/>
      <c r="AP688" s="207"/>
      <c r="AQ688" s="206"/>
    </row>
    <row r="689" spans="1:43" s="150" customFormat="1" ht="12.75" x14ac:dyDescent="0.2">
      <c r="A689" s="229"/>
      <c r="B689" s="213"/>
      <c r="C689" s="230"/>
      <c r="D689" s="214"/>
      <c r="E689" s="214"/>
      <c r="F689" s="219"/>
      <c r="G689" s="295"/>
      <c r="H689" s="243"/>
      <c r="I689" s="231"/>
      <c r="J689" s="241"/>
      <c r="K689" s="216" t="str">
        <f>IF(X689='2D_LOG'!BD679," ","Errors Not Updated")</f>
        <v xml:space="preserve"> </v>
      </c>
      <c r="L689" s="217"/>
      <c r="M689" s="219"/>
      <c r="N689" s="232"/>
      <c r="O689" s="234"/>
      <c r="P689" s="232"/>
      <c r="Q689" s="234"/>
      <c r="R689" s="235"/>
      <c r="S689" s="236"/>
      <c r="T689" s="219"/>
      <c r="U689" s="244"/>
      <c r="V689" s="168">
        <f t="shared" si="75"/>
        <v>0</v>
      </c>
      <c r="W689" s="169">
        <f t="shared" si="76"/>
        <v>0</v>
      </c>
      <c r="X689" s="221">
        <f>'2D_LOG'!BD679</f>
        <v>0</v>
      </c>
      <c r="Y689" s="237"/>
      <c r="Z689" s="237"/>
      <c r="AA689" s="237"/>
      <c r="AB689" s="238"/>
      <c r="AC689" s="236"/>
      <c r="AD689" s="238"/>
      <c r="AE689" s="236"/>
      <c r="AF689" s="239"/>
      <c r="AG689" s="236"/>
      <c r="AH689" s="237"/>
      <c r="AI689" s="240"/>
      <c r="AJ689" s="224">
        <f t="shared" si="77"/>
        <v>0</v>
      </c>
      <c r="AK689" s="225">
        <f t="shared" si="78"/>
        <v>0</v>
      </c>
      <c r="AL689" s="226">
        <f t="shared" si="79"/>
        <v>0</v>
      </c>
      <c r="AM689" s="227">
        <f t="shared" si="80"/>
        <v>0</v>
      </c>
      <c r="AN689" s="228">
        <f t="shared" si="81"/>
        <v>0</v>
      </c>
      <c r="AO689" s="206"/>
      <c r="AP689" s="207"/>
      <c r="AQ689" s="206"/>
    </row>
    <row r="690" spans="1:43" s="150" customFormat="1" ht="12.75" x14ac:dyDescent="0.2">
      <c r="A690" s="212"/>
      <c r="B690" s="213"/>
      <c r="C690" s="230"/>
      <c r="D690" s="214"/>
      <c r="E690" s="214"/>
      <c r="F690" s="219"/>
      <c r="G690" s="295"/>
      <c r="H690" s="243"/>
      <c r="I690" s="231"/>
      <c r="J690" s="241"/>
      <c r="K690" s="216" t="str">
        <f>IF(X690='2D_LOG'!BD680," ","Errors Not Updated")</f>
        <v xml:space="preserve"> </v>
      </c>
      <c r="L690" s="217"/>
      <c r="M690" s="219"/>
      <c r="N690" s="232"/>
      <c r="O690" s="234"/>
      <c r="P690" s="232"/>
      <c r="Q690" s="234"/>
      <c r="R690" s="235"/>
      <c r="S690" s="236"/>
      <c r="T690" s="219"/>
      <c r="U690" s="244"/>
      <c r="V690" s="168">
        <f t="shared" si="75"/>
        <v>0</v>
      </c>
      <c r="W690" s="169">
        <f t="shared" si="76"/>
        <v>0</v>
      </c>
      <c r="X690" s="221">
        <f>'2D_LOG'!BD680</f>
        <v>0</v>
      </c>
      <c r="Y690" s="237"/>
      <c r="Z690" s="237"/>
      <c r="AA690" s="237"/>
      <c r="AB690" s="238"/>
      <c r="AC690" s="236"/>
      <c r="AD690" s="238"/>
      <c r="AE690" s="236"/>
      <c r="AF690" s="239"/>
      <c r="AG690" s="236"/>
      <c r="AH690" s="237"/>
      <c r="AI690" s="240"/>
      <c r="AJ690" s="224">
        <f t="shared" si="77"/>
        <v>0</v>
      </c>
      <c r="AK690" s="225">
        <f t="shared" si="78"/>
        <v>0</v>
      </c>
      <c r="AL690" s="226">
        <f t="shared" si="79"/>
        <v>0</v>
      </c>
      <c r="AM690" s="227">
        <f t="shared" si="80"/>
        <v>0</v>
      </c>
      <c r="AN690" s="228">
        <f t="shared" si="81"/>
        <v>0</v>
      </c>
      <c r="AO690" s="206"/>
      <c r="AP690" s="207"/>
      <c r="AQ690" s="206"/>
    </row>
    <row r="691" spans="1:43" s="150" customFormat="1" ht="12.75" x14ac:dyDescent="0.2">
      <c r="A691" s="229"/>
      <c r="B691" s="213"/>
      <c r="C691" s="230"/>
      <c r="D691" s="214"/>
      <c r="E691" s="214"/>
      <c r="F691" s="219"/>
      <c r="G691" s="295"/>
      <c r="H691" s="243"/>
      <c r="I691" s="231"/>
      <c r="J691" s="241"/>
      <c r="K691" s="216" t="str">
        <f>IF(X691='2D_LOG'!BD681," ","Errors Not Updated")</f>
        <v xml:space="preserve"> </v>
      </c>
      <c r="L691" s="217"/>
      <c r="M691" s="219"/>
      <c r="N691" s="232"/>
      <c r="O691" s="234"/>
      <c r="P691" s="232"/>
      <c r="Q691" s="234"/>
      <c r="R691" s="235"/>
      <c r="S691" s="236"/>
      <c r="T691" s="219"/>
      <c r="U691" s="244"/>
      <c r="V691" s="168">
        <f t="shared" si="75"/>
        <v>0</v>
      </c>
      <c r="W691" s="169">
        <f t="shared" si="76"/>
        <v>0</v>
      </c>
      <c r="X691" s="221">
        <f>'2D_LOG'!BD681</f>
        <v>0</v>
      </c>
      <c r="Y691" s="237"/>
      <c r="Z691" s="237"/>
      <c r="AA691" s="237"/>
      <c r="AB691" s="238"/>
      <c r="AC691" s="236"/>
      <c r="AD691" s="238"/>
      <c r="AE691" s="236"/>
      <c r="AF691" s="239"/>
      <c r="AG691" s="236"/>
      <c r="AH691" s="237"/>
      <c r="AI691" s="240"/>
      <c r="AJ691" s="224">
        <f t="shared" si="77"/>
        <v>0</v>
      </c>
      <c r="AK691" s="225">
        <f t="shared" si="78"/>
        <v>0</v>
      </c>
      <c r="AL691" s="226">
        <f t="shared" si="79"/>
        <v>0</v>
      </c>
      <c r="AM691" s="227">
        <f t="shared" si="80"/>
        <v>0</v>
      </c>
      <c r="AN691" s="228">
        <f t="shared" si="81"/>
        <v>0</v>
      </c>
      <c r="AO691" s="206"/>
      <c r="AP691" s="207"/>
      <c r="AQ691" s="206"/>
    </row>
    <row r="692" spans="1:43" s="150" customFormat="1" ht="12.75" x14ac:dyDescent="0.2">
      <c r="A692" s="212"/>
      <c r="B692" s="213"/>
      <c r="C692" s="230"/>
      <c r="D692" s="214"/>
      <c r="E692" s="214"/>
      <c r="F692" s="219"/>
      <c r="G692" s="295"/>
      <c r="H692" s="243"/>
      <c r="I692" s="231"/>
      <c r="J692" s="241"/>
      <c r="K692" s="216" t="str">
        <f>IF(X692='2D_LOG'!BD682," ","Errors Not Updated")</f>
        <v xml:space="preserve"> </v>
      </c>
      <c r="L692" s="217"/>
      <c r="M692" s="219"/>
      <c r="N692" s="232"/>
      <c r="O692" s="234"/>
      <c r="P692" s="232"/>
      <c r="Q692" s="234"/>
      <c r="R692" s="235"/>
      <c r="S692" s="236"/>
      <c r="T692" s="219"/>
      <c r="U692" s="244"/>
      <c r="V692" s="168">
        <f t="shared" si="75"/>
        <v>0</v>
      </c>
      <c r="W692" s="169">
        <f t="shared" si="76"/>
        <v>0</v>
      </c>
      <c r="X692" s="221">
        <f>'2D_LOG'!BD682</f>
        <v>0</v>
      </c>
      <c r="Y692" s="237"/>
      <c r="Z692" s="237"/>
      <c r="AA692" s="237"/>
      <c r="AB692" s="238"/>
      <c r="AC692" s="236"/>
      <c r="AD692" s="238"/>
      <c r="AE692" s="236"/>
      <c r="AF692" s="239"/>
      <c r="AG692" s="236"/>
      <c r="AH692" s="237"/>
      <c r="AI692" s="240"/>
      <c r="AJ692" s="224">
        <f t="shared" si="77"/>
        <v>0</v>
      </c>
      <c r="AK692" s="225">
        <f t="shared" si="78"/>
        <v>0</v>
      </c>
      <c r="AL692" s="226">
        <f t="shared" si="79"/>
        <v>0</v>
      </c>
      <c r="AM692" s="227">
        <f t="shared" si="80"/>
        <v>0</v>
      </c>
      <c r="AN692" s="228">
        <f t="shared" si="81"/>
        <v>0</v>
      </c>
      <c r="AO692" s="206"/>
      <c r="AP692" s="207"/>
      <c r="AQ692" s="206"/>
    </row>
    <row r="693" spans="1:43" s="150" customFormat="1" ht="12.75" x14ac:dyDescent="0.2">
      <c r="A693" s="229"/>
      <c r="B693" s="213"/>
      <c r="C693" s="230"/>
      <c r="D693" s="214"/>
      <c r="E693" s="214"/>
      <c r="F693" s="219"/>
      <c r="G693" s="295"/>
      <c r="H693" s="243"/>
      <c r="I693" s="231"/>
      <c r="J693" s="241"/>
      <c r="K693" s="216" t="str">
        <f>IF(X693='2D_LOG'!BD683," ","Errors Not Updated")</f>
        <v xml:space="preserve"> </v>
      </c>
      <c r="L693" s="217"/>
      <c r="M693" s="219"/>
      <c r="N693" s="232"/>
      <c r="O693" s="234"/>
      <c r="P693" s="232"/>
      <c r="Q693" s="234"/>
      <c r="R693" s="235"/>
      <c r="S693" s="236"/>
      <c r="T693" s="219"/>
      <c r="U693" s="244"/>
      <c r="V693" s="168">
        <f t="shared" si="75"/>
        <v>0</v>
      </c>
      <c r="W693" s="169">
        <f t="shared" si="76"/>
        <v>0</v>
      </c>
      <c r="X693" s="221">
        <f>'2D_LOG'!BD683</f>
        <v>0</v>
      </c>
      <c r="Y693" s="237"/>
      <c r="Z693" s="237"/>
      <c r="AA693" s="237"/>
      <c r="AB693" s="238"/>
      <c r="AC693" s="236"/>
      <c r="AD693" s="238"/>
      <c r="AE693" s="236"/>
      <c r="AF693" s="239"/>
      <c r="AG693" s="236"/>
      <c r="AH693" s="237"/>
      <c r="AI693" s="240"/>
      <c r="AJ693" s="224">
        <f t="shared" si="77"/>
        <v>0</v>
      </c>
      <c r="AK693" s="225">
        <f t="shared" si="78"/>
        <v>0</v>
      </c>
      <c r="AL693" s="226">
        <f t="shared" si="79"/>
        <v>0</v>
      </c>
      <c r="AM693" s="227">
        <f t="shared" si="80"/>
        <v>0</v>
      </c>
      <c r="AN693" s="228">
        <f t="shared" si="81"/>
        <v>0</v>
      </c>
      <c r="AO693" s="206"/>
      <c r="AP693" s="207"/>
      <c r="AQ693" s="206"/>
    </row>
    <row r="694" spans="1:43" s="150" customFormat="1" ht="12.75" x14ac:dyDescent="0.2">
      <c r="A694" s="212"/>
      <c r="B694" s="213"/>
      <c r="C694" s="230"/>
      <c r="D694" s="214"/>
      <c r="E694" s="214"/>
      <c r="F694" s="219"/>
      <c r="G694" s="295"/>
      <c r="H694" s="243"/>
      <c r="I694" s="231"/>
      <c r="J694" s="241"/>
      <c r="K694" s="216" t="str">
        <f>IF(X694='2D_LOG'!BD684," ","Errors Not Updated")</f>
        <v xml:space="preserve"> </v>
      </c>
      <c r="L694" s="217"/>
      <c r="M694" s="219"/>
      <c r="N694" s="232"/>
      <c r="O694" s="234"/>
      <c r="P694" s="232"/>
      <c r="Q694" s="234"/>
      <c r="R694" s="235"/>
      <c r="S694" s="236"/>
      <c r="T694" s="219"/>
      <c r="U694" s="244"/>
      <c r="V694" s="168">
        <f t="shared" si="75"/>
        <v>0</v>
      </c>
      <c r="W694" s="169">
        <f t="shared" si="76"/>
        <v>0</v>
      </c>
      <c r="X694" s="221">
        <f>'2D_LOG'!BD684</f>
        <v>0</v>
      </c>
      <c r="Y694" s="237"/>
      <c r="Z694" s="237"/>
      <c r="AA694" s="237"/>
      <c r="AB694" s="238"/>
      <c r="AC694" s="236"/>
      <c r="AD694" s="238"/>
      <c r="AE694" s="236"/>
      <c r="AF694" s="239"/>
      <c r="AG694" s="236"/>
      <c r="AH694" s="237"/>
      <c r="AI694" s="240"/>
      <c r="AJ694" s="224">
        <f t="shared" si="77"/>
        <v>0</v>
      </c>
      <c r="AK694" s="225">
        <f t="shared" si="78"/>
        <v>0</v>
      </c>
      <c r="AL694" s="226">
        <f t="shared" si="79"/>
        <v>0</v>
      </c>
      <c r="AM694" s="227">
        <f t="shared" si="80"/>
        <v>0</v>
      </c>
      <c r="AN694" s="228">
        <f t="shared" si="81"/>
        <v>0</v>
      </c>
      <c r="AO694" s="206"/>
      <c r="AP694" s="207"/>
      <c r="AQ694" s="206"/>
    </row>
    <row r="695" spans="1:43" s="150" customFormat="1" ht="12.75" x14ac:dyDescent="0.2">
      <c r="A695" s="229"/>
      <c r="B695" s="213"/>
      <c r="C695" s="230"/>
      <c r="D695" s="214"/>
      <c r="E695" s="214"/>
      <c r="F695" s="219"/>
      <c r="G695" s="295"/>
      <c r="H695" s="243"/>
      <c r="I695" s="231"/>
      <c r="J695" s="241"/>
      <c r="K695" s="216" t="str">
        <f>IF(X695='2D_LOG'!BD685," ","Errors Not Updated")</f>
        <v xml:space="preserve"> </v>
      </c>
      <c r="L695" s="217"/>
      <c r="M695" s="219"/>
      <c r="N695" s="232"/>
      <c r="O695" s="234"/>
      <c r="P695" s="232"/>
      <c r="Q695" s="234"/>
      <c r="R695" s="235"/>
      <c r="S695" s="236"/>
      <c r="T695" s="219"/>
      <c r="U695" s="244"/>
      <c r="V695" s="168">
        <f t="shared" si="75"/>
        <v>0</v>
      </c>
      <c r="W695" s="169">
        <f t="shared" si="76"/>
        <v>0</v>
      </c>
      <c r="X695" s="221">
        <f>'2D_LOG'!BD685</f>
        <v>0</v>
      </c>
      <c r="Y695" s="237"/>
      <c r="Z695" s="237"/>
      <c r="AA695" s="237"/>
      <c r="AB695" s="238"/>
      <c r="AC695" s="236"/>
      <c r="AD695" s="238"/>
      <c r="AE695" s="236"/>
      <c r="AF695" s="239"/>
      <c r="AG695" s="236"/>
      <c r="AH695" s="237"/>
      <c r="AI695" s="240"/>
      <c r="AJ695" s="224">
        <f t="shared" si="77"/>
        <v>0</v>
      </c>
      <c r="AK695" s="225">
        <f t="shared" si="78"/>
        <v>0</v>
      </c>
      <c r="AL695" s="226">
        <f t="shared" si="79"/>
        <v>0</v>
      </c>
      <c r="AM695" s="227">
        <f t="shared" si="80"/>
        <v>0</v>
      </c>
      <c r="AN695" s="228">
        <f t="shared" si="81"/>
        <v>0</v>
      </c>
      <c r="AO695" s="206"/>
      <c r="AP695" s="207"/>
      <c r="AQ695" s="206"/>
    </row>
    <row r="696" spans="1:43" s="150" customFormat="1" ht="12.75" x14ac:dyDescent="0.2">
      <c r="A696" s="212"/>
      <c r="B696" s="213"/>
      <c r="C696" s="230"/>
      <c r="D696" s="214"/>
      <c r="E696" s="214"/>
      <c r="F696" s="219"/>
      <c r="G696" s="295"/>
      <c r="H696" s="243"/>
      <c r="I696" s="231"/>
      <c r="J696" s="241"/>
      <c r="K696" s="216" t="str">
        <f>IF(X696='2D_LOG'!BD686," ","Errors Not Updated")</f>
        <v xml:space="preserve"> </v>
      </c>
      <c r="L696" s="217"/>
      <c r="M696" s="219"/>
      <c r="N696" s="232"/>
      <c r="O696" s="234"/>
      <c r="P696" s="232"/>
      <c r="Q696" s="234"/>
      <c r="R696" s="235"/>
      <c r="S696" s="236"/>
      <c r="T696" s="219"/>
      <c r="U696" s="244"/>
      <c r="V696" s="168">
        <f t="shared" si="75"/>
        <v>0</v>
      </c>
      <c r="W696" s="169">
        <f t="shared" si="76"/>
        <v>0</v>
      </c>
      <c r="X696" s="221">
        <f>'2D_LOG'!BD686</f>
        <v>0</v>
      </c>
      <c r="Y696" s="237"/>
      <c r="Z696" s="237"/>
      <c r="AA696" s="237"/>
      <c r="AB696" s="238"/>
      <c r="AC696" s="236"/>
      <c r="AD696" s="238"/>
      <c r="AE696" s="236"/>
      <c r="AF696" s="239"/>
      <c r="AG696" s="236"/>
      <c r="AH696" s="237"/>
      <c r="AI696" s="240"/>
      <c r="AJ696" s="224">
        <f t="shared" si="77"/>
        <v>0</v>
      </c>
      <c r="AK696" s="225">
        <f t="shared" si="78"/>
        <v>0</v>
      </c>
      <c r="AL696" s="226">
        <f t="shared" si="79"/>
        <v>0</v>
      </c>
      <c r="AM696" s="227">
        <f t="shared" si="80"/>
        <v>0</v>
      </c>
      <c r="AN696" s="228">
        <f t="shared" si="81"/>
        <v>0</v>
      </c>
      <c r="AO696" s="206"/>
      <c r="AP696" s="207"/>
      <c r="AQ696" s="206"/>
    </row>
    <row r="697" spans="1:43" s="150" customFormat="1" ht="12.75" x14ac:dyDescent="0.2">
      <c r="A697" s="229"/>
      <c r="B697" s="213"/>
      <c r="C697" s="230"/>
      <c r="D697" s="214"/>
      <c r="E697" s="214"/>
      <c r="F697" s="219"/>
      <c r="G697" s="295"/>
      <c r="H697" s="243"/>
      <c r="I697" s="231"/>
      <c r="J697" s="241"/>
      <c r="K697" s="216" t="str">
        <f>IF(X697='2D_LOG'!BD687," ","Errors Not Updated")</f>
        <v xml:space="preserve"> </v>
      </c>
      <c r="L697" s="217"/>
      <c r="M697" s="219"/>
      <c r="N697" s="232"/>
      <c r="O697" s="234"/>
      <c r="P697" s="232"/>
      <c r="Q697" s="234"/>
      <c r="R697" s="235"/>
      <c r="S697" s="236"/>
      <c r="T697" s="219"/>
      <c r="U697" s="244"/>
      <c r="V697" s="168">
        <f t="shared" si="75"/>
        <v>0</v>
      </c>
      <c r="W697" s="169">
        <f t="shared" si="76"/>
        <v>0</v>
      </c>
      <c r="X697" s="221">
        <f>'2D_LOG'!BD687</f>
        <v>0</v>
      </c>
      <c r="Y697" s="237"/>
      <c r="Z697" s="237"/>
      <c r="AA697" s="237"/>
      <c r="AB697" s="238"/>
      <c r="AC697" s="236"/>
      <c r="AD697" s="238"/>
      <c r="AE697" s="236"/>
      <c r="AF697" s="239"/>
      <c r="AG697" s="236"/>
      <c r="AH697" s="237"/>
      <c r="AI697" s="240"/>
      <c r="AJ697" s="224">
        <f t="shared" si="77"/>
        <v>0</v>
      </c>
      <c r="AK697" s="225">
        <f t="shared" si="78"/>
        <v>0</v>
      </c>
      <c r="AL697" s="226">
        <f t="shared" si="79"/>
        <v>0</v>
      </c>
      <c r="AM697" s="227">
        <f t="shared" si="80"/>
        <v>0</v>
      </c>
      <c r="AN697" s="228">
        <f t="shared" si="81"/>
        <v>0</v>
      </c>
      <c r="AO697" s="206"/>
      <c r="AP697" s="207"/>
      <c r="AQ697" s="206"/>
    </row>
    <row r="698" spans="1:43" s="150" customFormat="1" ht="12.75" x14ac:dyDescent="0.2">
      <c r="A698" s="212"/>
      <c r="B698" s="213"/>
      <c r="C698" s="230"/>
      <c r="D698" s="214"/>
      <c r="E698" s="214"/>
      <c r="F698" s="219"/>
      <c r="G698" s="295"/>
      <c r="H698" s="243"/>
      <c r="I698" s="231"/>
      <c r="J698" s="241"/>
      <c r="K698" s="216" t="str">
        <f>IF(X698='2D_LOG'!BD688," ","Errors Not Updated")</f>
        <v xml:space="preserve"> </v>
      </c>
      <c r="L698" s="217"/>
      <c r="M698" s="219"/>
      <c r="N698" s="232"/>
      <c r="O698" s="234"/>
      <c r="P698" s="232"/>
      <c r="Q698" s="234"/>
      <c r="R698" s="235"/>
      <c r="S698" s="236"/>
      <c r="T698" s="219"/>
      <c r="U698" s="244"/>
      <c r="V698" s="168">
        <f t="shared" si="75"/>
        <v>0</v>
      </c>
      <c r="W698" s="169">
        <f t="shared" si="76"/>
        <v>0</v>
      </c>
      <c r="X698" s="221">
        <f>'2D_LOG'!BD688</f>
        <v>0</v>
      </c>
      <c r="Y698" s="237"/>
      <c r="Z698" s="237"/>
      <c r="AA698" s="237"/>
      <c r="AB698" s="238"/>
      <c r="AC698" s="236"/>
      <c r="AD698" s="238"/>
      <c r="AE698" s="236"/>
      <c r="AF698" s="239"/>
      <c r="AG698" s="236"/>
      <c r="AH698" s="237"/>
      <c r="AI698" s="240"/>
      <c r="AJ698" s="224">
        <f t="shared" si="77"/>
        <v>0</v>
      </c>
      <c r="AK698" s="225">
        <f t="shared" si="78"/>
        <v>0</v>
      </c>
      <c r="AL698" s="226">
        <f t="shared" si="79"/>
        <v>0</v>
      </c>
      <c r="AM698" s="227">
        <f t="shared" si="80"/>
        <v>0</v>
      </c>
      <c r="AN698" s="228">
        <f t="shared" si="81"/>
        <v>0</v>
      </c>
      <c r="AO698" s="206"/>
      <c r="AP698" s="207"/>
      <c r="AQ698" s="206"/>
    </row>
    <row r="699" spans="1:43" s="150" customFormat="1" ht="12.75" x14ac:dyDescent="0.2">
      <c r="A699" s="229"/>
      <c r="B699" s="213"/>
      <c r="C699" s="230"/>
      <c r="D699" s="214"/>
      <c r="E699" s="214"/>
      <c r="F699" s="219"/>
      <c r="G699" s="295"/>
      <c r="H699" s="243"/>
      <c r="I699" s="231"/>
      <c r="J699" s="241"/>
      <c r="K699" s="216" t="str">
        <f>IF(X699='2D_LOG'!BD689," ","Errors Not Updated")</f>
        <v xml:space="preserve"> </v>
      </c>
      <c r="L699" s="217"/>
      <c r="M699" s="219"/>
      <c r="N699" s="232"/>
      <c r="O699" s="234"/>
      <c r="P699" s="232"/>
      <c r="Q699" s="234"/>
      <c r="R699" s="235"/>
      <c r="S699" s="236"/>
      <c r="T699" s="219"/>
      <c r="U699" s="244"/>
      <c r="V699" s="168">
        <f t="shared" si="75"/>
        <v>0</v>
      </c>
      <c r="W699" s="169">
        <f t="shared" si="76"/>
        <v>0</v>
      </c>
      <c r="X699" s="221">
        <f>'2D_LOG'!BD689</f>
        <v>0</v>
      </c>
      <c r="Y699" s="237"/>
      <c r="Z699" s="237"/>
      <c r="AA699" s="237"/>
      <c r="AB699" s="238"/>
      <c r="AC699" s="236"/>
      <c r="AD699" s="238"/>
      <c r="AE699" s="236"/>
      <c r="AF699" s="239"/>
      <c r="AG699" s="236"/>
      <c r="AH699" s="237"/>
      <c r="AI699" s="240"/>
      <c r="AJ699" s="224">
        <f t="shared" si="77"/>
        <v>0</v>
      </c>
      <c r="AK699" s="225">
        <f t="shared" si="78"/>
        <v>0</v>
      </c>
      <c r="AL699" s="226">
        <f t="shared" si="79"/>
        <v>0</v>
      </c>
      <c r="AM699" s="227">
        <f t="shared" si="80"/>
        <v>0</v>
      </c>
      <c r="AN699" s="228">
        <f t="shared" si="81"/>
        <v>0</v>
      </c>
      <c r="AO699" s="206"/>
      <c r="AP699" s="207"/>
      <c r="AQ699" s="206"/>
    </row>
    <row r="700" spans="1:43" s="150" customFormat="1" ht="12.75" x14ac:dyDescent="0.2">
      <c r="A700" s="212"/>
      <c r="B700" s="213"/>
      <c r="C700" s="230"/>
      <c r="D700" s="214"/>
      <c r="E700" s="214"/>
      <c r="F700" s="219"/>
      <c r="G700" s="295"/>
      <c r="H700" s="243"/>
      <c r="I700" s="231"/>
      <c r="J700" s="241"/>
      <c r="K700" s="216" t="str">
        <f>IF(X700='2D_LOG'!BD690," ","Errors Not Updated")</f>
        <v xml:space="preserve"> </v>
      </c>
      <c r="L700" s="217"/>
      <c r="M700" s="219"/>
      <c r="N700" s="232"/>
      <c r="O700" s="234"/>
      <c r="P700" s="232"/>
      <c r="Q700" s="234"/>
      <c r="R700" s="235"/>
      <c r="S700" s="236"/>
      <c r="T700" s="219"/>
      <c r="U700" s="244"/>
      <c r="V700" s="168">
        <f t="shared" si="75"/>
        <v>0</v>
      </c>
      <c r="W700" s="169">
        <f t="shared" si="76"/>
        <v>0</v>
      </c>
      <c r="X700" s="221">
        <f>'2D_LOG'!BD690</f>
        <v>0</v>
      </c>
      <c r="Y700" s="237"/>
      <c r="Z700" s="237"/>
      <c r="AA700" s="237"/>
      <c r="AB700" s="238"/>
      <c r="AC700" s="236"/>
      <c r="AD700" s="238"/>
      <c r="AE700" s="236"/>
      <c r="AF700" s="239"/>
      <c r="AG700" s="236"/>
      <c r="AH700" s="237"/>
      <c r="AI700" s="240"/>
      <c r="AJ700" s="224">
        <f t="shared" si="77"/>
        <v>0</v>
      </c>
      <c r="AK700" s="225">
        <f t="shared" si="78"/>
        <v>0</v>
      </c>
      <c r="AL700" s="226">
        <f t="shared" si="79"/>
        <v>0</v>
      </c>
      <c r="AM700" s="227">
        <f t="shared" si="80"/>
        <v>0</v>
      </c>
      <c r="AN700" s="228">
        <f t="shared" si="81"/>
        <v>0</v>
      </c>
      <c r="AO700" s="206"/>
      <c r="AP700" s="207"/>
      <c r="AQ700" s="206"/>
    </row>
    <row r="701" spans="1:43" s="150" customFormat="1" ht="12.75" x14ac:dyDescent="0.2">
      <c r="A701" s="229"/>
      <c r="B701" s="213"/>
      <c r="C701" s="230"/>
      <c r="D701" s="214"/>
      <c r="E701" s="214"/>
      <c r="F701" s="219"/>
      <c r="G701" s="295"/>
      <c r="H701" s="243"/>
      <c r="I701" s="231"/>
      <c r="J701" s="241"/>
      <c r="K701" s="216" t="str">
        <f>IF(X701='2D_LOG'!BD691," ","Errors Not Updated")</f>
        <v xml:space="preserve"> </v>
      </c>
      <c r="L701" s="217"/>
      <c r="M701" s="219"/>
      <c r="N701" s="232"/>
      <c r="O701" s="234"/>
      <c r="P701" s="232"/>
      <c r="Q701" s="234"/>
      <c r="R701" s="235"/>
      <c r="S701" s="236"/>
      <c r="T701" s="219"/>
      <c r="U701" s="244"/>
      <c r="V701" s="168">
        <f t="shared" si="75"/>
        <v>0</v>
      </c>
      <c r="W701" s="169">
        <f t="shared" si="76"/>
        <v>0</v>
      </c>
      <c r="X701" s="221">
        <f>'2D_LOG'!BD691</f>
        <v>0</v>
      </c>
      <c r="Y701" s="237"/>
      <c r="Z701" s="237"/>
      <c r="AA701" s="237"/>
      <c r="AB701" s="238"/>
      <c r="AC701" s="236"/>
      <c r="AD701" s="238"/>
      <c r="AE701" s="236"/>
      <c r="AF701" s="239"/>
      <c r="AG701" s="236"/>
      <c r="AH701" s="237"/>
      <c r="AI701" s="240"/>
      <c r="AJ701" s="224">
        <f t="shared" si="77"/>
        <v>0</v>
      </c>
      <c r="AK701" s="225">
        <f t="shared" si="78"/>
        <v>0</v>
      </c>
      <c r="AL701" s="226">
        <f t="shared" si="79"/>
        <v>0</v>
      </c>
      <c r="AM701" s="227">
        <f t="shared" si="80"/>
        <v>0</v>
      </c>
      <c r="AN701" s="228">
        <f t="shared" si="81"/>
        <v>0</v>
      </c>
      <c r="AO701" s="206"/>
      <c r="AP701" s="207"/>
      <c r="AQ701" s="206"/>
    </row>
    <row r="702" spans="1:43" s="150" customFormat="1" ht="12.75" x14ac:dyDescent="0.2">
      <c r="A702" s="212"/>
      <c r="B702" s="213"/>
      <c r="C702" s="230"/>
      <c r="D702" s="214"/>
      <c r="E702" s="214"/>
      <c r="F702" s="219"/>
      <c r="G702" s="295"/>
      <c r="H702" s="243"/>
      <c r="I702" s="231"/>
      <c r="J702" s="241"/>
      <c r="K702" s="216" t="str">
        <f>IF(X702='2D_LOG'!BD692," ","Errors Not Updated")</f>
        <v xml:space="preserve"> </v>
      </c>
      <c r="L702" s="217"/>
      <c r="M702" s="219"/>
      <c r="N702" s="232"/>
      <c r="O702" s="234"/>
      <c r="P702" s="232"/>
      <c r="Q702" s="234"/>
      <c r="R702" s="235"/>
      <c r="S702" s="236"/>
      <c r="T702" s="219"/>
      <c r="U702" s="244"/>
      <c r="V702" s="168">
        <f t="shared" si="75"/>
        <v>0</v>
      </c>
      <c r="W702" s="169">
        <f t="shared" si="76"/>
        <v>0</v>
      </c>
      <c r="X702" s="221">
        <f>'2D_LOG'!BD692</f>
        <v>0</v>
      </c>
      <c r="Y702" s="237"/>
      <c r="Z702" s="237"/>
      <c r="AA702" s="237"/>
      <c r="AB702" s="238"/>
      <c r="AC702" s="236"/>
      <c r="AD702" s="238"/>
      <c r="AE702" s="236"/>
      <c r="AF702" s="239"/>
      <c r="AG702" s="236"/>
      <c r="AH702" s="237"/>
      <c r="AI702" s="240"/>
      <c r="AJ702" s="224">
        <f t="shared" si="77"/>
        <v>0</v>
      </c>
      <c r="AK702" s="225">
        <f t="shared" si="78"/>
        <v>0</v>
      </c>
      <c r="AL702" s="226">
        <f t="shared" si="79"/>
        <v>0</v>
      </c>
      <c r="AM702" s="227">
        <f t="shared" si="80"/>
        <v>0</v>
      </c>
      <c r="AN702" s="228">
        <f t="shared" si="81"/>
        <v>0</v>
      </c>
      <c r="AO702" s="206"/>
      <c r="AP702" s="207"/>
      <c r="AQ702" s="206"/>
    </row>
    <row r="703" spans="1:43" s="150" customFormat="1" ht="12.75" x14ac:dyDescent="0.2">
      <c r="A703" s="229"/>
      <c r="B703" s="213"/>
      <c r="C703" s="230"/>
      <c r="D703" s="214"/>
      <c r="E703" s="214"/>
      <c r="F703" s="219"/>
      <c r="G703" s="295"/>
      <c r="H703" s="243"/>
      <c r="I703" s="231"/>
      <c r="J703" s="241"/>
      <c r="K703" s="216" t="str">
        <f>IF(X703='2D_LOG'!BD693," ","Errors Not Updated")</f>
        <v xml:space="preserve"> </v>
      </c>
      <c r="L703" s="217"/>
      <c r="M703" s="219"/>
      <c r="N703" s="232"/>
      <c r="O703" s="234"/>
      <c r="P703" s="232"/>
      <c r="Q703" s="234"/>
      <c r="R703" s="235"/>
      <c r="S703" s="236"/>
      <c r="T703" s="219"/>
      <c r="U703" s="244"/>
      <c r="V703" s="168">
        <f t="shared" si="75"/>
        <v>0</v>
      </c>
      <c r="W703" s="169">
        <f t="shared" si="76"/>
        <v>0</v>
      </c>
      <c r="X703" s="221">
        <f>'2D_LOG'!BD693</f>
        <v>0</v>
      </c>
      <c r="Y703" s="237"/>
      <c r="Z703" s="237"/>
      <c r="AA703" s="237"/>
      <c r="AB703" s="238"/>
      <c r="AC703" s="236"/>
      <c r="AD703" s="238"/>
      <c r="AE703" s="236"/>
      <c r="AF703" s="239"/>
      <c r="AG703" s="236"/>
      <c r="AH703" s="237"/>
      <c r="AI703" s="240"/>
      <c r="AJ703" s="224">
        <f t="shared" si="77"/>
        <v>0</v>
      </c>
      <c r="AK703" s="225">
        <f t="shared" si="78"/>
        <v>0</v>
      </c>
      <c r="AL703" s="226">
        <f t="shared" si="79"/>
        <v>0</v>
      </c>
      <c r="AM703" s="227">
        <f t="shared" si="80"/>
        <v>0</v>
      </c>
      <c r="AN703" s="228">
        <f t="shared" si="81"/>
        <v>0</v>
      </c>
      <c r="AO703" s="206"/>
      <c r="AP703" s="207"/>
      <c r="AQ703" s="206"/>
    </row>
    <row r="704" spans="1:43" s="150" customFormat="1" ht="12.75" x14ac:dyDescent="0.2">
      <c r="A704" s="212"/>
      <c r="B704" s="213"/>
      <c r="C704" s="230"/>
      <c r="D704" s="214"/>
      <c r="E704" s="214"/>
      <c r="F704" s="219"/>
      <c r="G704" s="295"/>
      <c r="H704" s="243"/>
      <c r="I704" s="231"/>
      <c r="J704" s="241"/>
      <c r="K704" s="216" t="str">
        <f>IF(X704='2D_LOG'!BD694," ","Errors Not Updated")</f>
        <v xml:space="preserve"> </v>
      </c>
      <c r="L704" s="217"/>
      <c r="M704" s="219"/>
      <c r="N704" s="232"/>
      <c r="O704" s="234"/>
      <c r="P704" s="232"/>
      <c r="Q704" s="234"/>
      <c r="R704" s="235"/>
      <c r="S704" s="236"/>
      <c r="T704" s="219"/>
      <c r="U704" s="244"/>
      <c r="V704" s="168">
        <f t="shared" si="75"/>
        <v>0</v>
      </c>
      <c r="W704" s="169">
        <f t="shared" si="76"/>
        <v>0</v>
      </c>
      <c r="X704" s="221">
        <f>'2D_LOG'!BD694</f>
        <v>0</v>
      </c>
      <c r="Y704" s="237"/>
      <c r="Z704" s="237"/>
      <c r="AA704" s="237"/>
      <c r="AB704" s="238"/>
      <c r="AC704" s="236"/>
      <c r="AD704" s="238"/>
      <c r="AE704" s="236"/>
      <c r="AF704" s="239"/>
      <c r="AG704" s="236"/>
      <c r="AH704" s="237"/>
      <c r="AI704" s="240"/>
      <c r="AJ704" s="224">
        <f t="shared" si="77"/>
        <v>0</v>
      </c>
      <c r="AK704" s="225">
        <f t="shared" si="78"/>
        <v>0</v>
      </c>
      <c r="AL704" s="226">
        <f t="shared" si="79"/>
        <v>0</v>
      </c>
      <c r="AM704" s="227">
        <f t="shared" si="80"/>
        <v>0</v>
      </c>
      <c r="AN704" s="228">
        <f t="shared" si="81"/>
        <v>0</v>
      </c>
      <c r="AO704" s="206"/>
      <c r="AP704" s="207"/>
      <c r="AQ704" s="206"/>
    </row>
    <row r="705" spans="1:43" s="150" customFormat="1" ht="12.75" x14ac:dyDescent="0.2">
      <c r="A705" s="229"/>
      <c r="B705" s="213"/>
      <c r="C705" s="230"/>
      <c r="D705" s="214"/>
      <c r="E705" s="214"/>
      <c r="F705" s="219"/>
      <c r="G705" s="295"/>
      <c r="H705" s="243"/>
      <c r="I705" s="231"/>
      <c r="J705" s="241"/>
      <c r="K705" s="216" t="str">
        <f>IF(X705='2D_LOG'!BD695," ","Errors Not Updated")</f>
        <v xml:space="preserve"> </v>
      </c>
      <c r="L705" s="217"/>
      <c r="M705" s="219"/>
      <c r="N705" s="232"/>
      <c r="O705" s="234"/>
      <c r="P705" s="232"/>
      <c r="Q705" s="234"/>
      <c r="R705" s="235"/>
      <c r="S705" s="236"/>
      <c r="T705" s="219"/>
      <c r="U705" s="244"/>
      <c r="V705" s="168">
        <f t="shared" si="75"/>
        <v>0</v>
      </c>
      <c r="W705" s="169">
        <f t="shared" si="76"/>
        <v>0</v>
      </c>
      <c r="X705" s="221">
        <f>'2D_LOG'!BD695</f>
        <v>0</v>
      </c>
      <c r="Y705" s="237"/>
      <c r="Z705" s="237"/>
      <c r="AA705" s="237"/>
      <c r="AB705" s="238"/>
      <c r="AC705" s="236"/>
      <c r="AD705" s="238"/>
      <c r="AE705" s="236"/>
      <c r="AF705" s="239"/>
      <c r="AG705" s="236"/>
      <c r="AH705" s="237"/>
      <c r="AI705" s="240"/>
      <c r="AJ705" s="224">
        <f t="shared" si="77"/>
        <v>0</v>
      </c>
      <c r="AK705" s="225">
        <f t="shared" si="78"/>
        <v>0</v>
      </c>
      <c r="AL705" s="226">
        <f t="shared" si="79"/>
        <v>0</v>
      </c>
      <c r="AM705" s="227">
        <f t="shared" si="80"/>
        <v>0</v>
      </c>
      <c r="AN705" s="228">
        <f t="shared" si="81"/>
        <v>0</v>
      </c>
      <c r="AO705" s="206"/>
      <c r="AP705" s="207"/>
      <c r="AQ705" s="206"/>
    </row>
    <row r="706" spans="1:43" s="150" customFormat="1" ht="12.75" x14ac:dyDescent="0.2">
      <c r="A706" s="212"/>
      <c r="B706" s="213"/>
      <c r="C706" s="230"/>
      <c r="D706" s="214"/>
      <c r="E706" s="214"/>
      <c r="F706" s="219"/>
      <c r="G706" s="295"/>
      <c r="H706" s="243"/>
      <c r="I706" s="231"/>
      <c r="J706" s="241"/>
      <c r="K706" s="216" t="str">
        <f>IF(X706='2D_LOG'!BD696," ","Errors Not Updated")</f>
        <v xml:space="preserve"> </v>
      </c>
      <c r="L706" s="217"/>
      <c r="M706" s="219"/>
      <c r="N706" s="232"/>
      <c r="O706" s="234"/>
      <c r="P706" s="232"/>
      <c r="Q706" s="234"/>
      <c r="R706" s="235"/>
      <c r="S706" s="236"/>
      <c r="T706" s="219"/>
      <c r="U706" s="244"/>
      <c r="V706" s="168">
        <f t="shared" si="75"/>
        <v>0</v>
      </c>
      <c r="W706" s="169">
        <f t="shared" si="76"/>
        <v>0</v>
      </c>
      <c r="X706" s="221">
        <f>'2D_LOG'!BD696</f>
        <v>0</v>
      </c>
      <c r="Y706" s="237"/>
      <c r="Z706" s="237"/>
      <c r="AA706" s="237"/>
      <c r="AB706" s="238"/>
      <c r="AC706" s="236"/>
      <c r="AD706" s="238"/>
      <c r="AE706" s="236"/>
      <c r="AF706" s="239"/>
      <c r="AG706" s="236"/>
      <c r="AH706" s="237"/>
      <c r="AI706" s="240"/>
      <c r="AJ706" s="224">
        <f t="shared" si="77"/>
        <v>0</v>
      </c>
      <c r="AK706" s="225">
        <f t="shared" si="78"/>
        <v>0</v>
      </c>
      <c r="AL706" s="226">
        <f t="shared" si="79"/>
        <v>0</v>
      </c>
      <c r="AM706" s="227">
        <f t="shared" si="80"/>
        <v>0</v>
      </c>
      <c r="AN706" s="228">
        <f t="shared" si="81"/>
        <v>0</v>
      </c>
      <c r="AO706" s="206"/>
      <c r="AP706" s="207"/>
      <c r="AQ706" s="206"/>
    </row>
    <row r="707" spans="1:43" s="150" customFormat="1" ht="12.75" x14ac:dyDescent="0.2">
      <c r="A707" s="229"/>
      <c r="B707" s="213"/>
      <c r="C707" s="230"/>
      <c r="D707" s="214"/>
      <c r="E707" s="214"/>
      <c r="F707" s="219"/>
      <c r="G707" s="295"/>
      <c r="H707" s="243"/>
      <c r="I707" s="231"/>
      <c r="J707" s="241"/>
      <c r="K707" s="216" t="str">
        <f>IF(X707='2D_LOG'!BD697," ","Errors Not Updated")</f>
        <v xml:space="preserve"> </v>
      </c>
      <c r="L707" s="217"/>
      <c r="M707" s="219"/>
      <c r="N707" s="232"/>
      <c r="O707" s="234"/>
      <c r="P707" s="232"/>
      <c r="Q707" s="234"/>
      <c r="R707" s="235"/>
      <c r="S707" s="236"/>
      <c r="T707" s="219"/>
      <c r="U707" s="244"/>
      <c r="V707" s="168">
        <f t="shared" si="75"/>
        <v>0</v>
      </c>
      <c r="W707" s="169">
        <f t="shared" si="76"/>
        <v>0</v>
      </c>
      <c r="X707" s="221">
        <f>'2D_LOG'!BD697</f>
        <v>0</v>
      </c>
      <c r="Y707" s="237"/>
      <c r="Z707" s="237"/>
      <c r="AA707" s="237"/>
      <c r="AB707" s="238"/>
      <c r="AC707" s="236"/>
      <c r="AD707" s="238"/>
      <c r="AE707" s="236"/>
      <c r="AF707" s="239"/>
      <c r="AG707" s="236"/>
      <c r="AH707" s="237"/>
      <c r="AI707" s="240"/>
      <c r="AJ707" s="224">
        <f t="shared" si="77"/>
        <v>0</v>
      </c>
      <c r="AK707" s="225">
        <f t="shared" si="78"/>
        <v>0</v>
      </c>
      <c r="AL707" s="226">
        <f t="shared" si="79"/>
        <v>0</v>
      </c>
      <c r="AM707" s="227">
        <f t="shared" si="80"/>
        <v>0</v>
      </c>
      <c r="AN707" s="228">
        <f t="shared" si="81"/>
        <v>0</v>
      </c>
      <c r="AO707" s="206"/>
      <c r="AP707" s="207"/>
      <c r="AQ707" s="206"/>
    </row>
    <row r="708" spans="1:43" s="150" customFormat="1" ht="12.75" x14ac:dyDescent="0.2">
      <c r="A708" s="212"/>
      <c r="B708" s="213"/>
      <c r="C708" s="230"/>
      <c r="D708" s="214"/>
      <c r="E708" s="214"/>
      <c r="F708" s="219"/>
      <c r="G708" s="295"/>
      <c r="H708" s="243"/>
      <c r="I708" s="231"/>
      <c r="J708" s="241"/>
      <c r="K708" s="216" t="str">
        <f>IF(X708='2D_LOG'!BD698," ","Errors Not Updated")</f>
        <v xml:space="preserve"> </v>
      </c>
      <c r="L708" s="217"/>
      <c r="M708" s="219"/>
      <c r="N708" s="232"/>
      <c r="O708" s="234"/>
      <c r="P708" s="232"/>
      <c r="Q708" s="234"/>
      <c r="R708" s="235"/>
      <c r="S708" s="236"/>
      <c r="T708" s="219"/>
      <c r="U708" s="244"/>
      <c r="V708" s="168">
        <f t="shared" si="75"/>
        <v>0</v>
      </c>
      <c r="W708" s="169">
        <f t="shared" si="76"/>
        <v>0</v>
      </c>
      <c r="X708" s="221">
        <f>'2D_LOG'!BD698</f>
        <v>0</v>
      </c>
      <c r="Y708" s="237"/>
      <c r="Z708" s="237"/>
      <c r="AA708" s="237"/>
      <c r="AB708" s="238"/>
      <c r="AC708" s="236"/>
      <c r="AD708" s="238"/>
      <c r="AE708" s="236"/>
      <c r="AF708" s="239"/>
      <c r="AG708" s="236"/>
      <c r="AH708" s="237"/>
      <c r="AI708" s="240"/>
      <c r="AJ708" s="224">
        <f t="shared" si="77"/>
        <v>0</v>
      </c>
      <c r="AK708" s="225">
        <f t="shared" si="78"/>
        <v>0</v>
      </c>
      <c r="AL708" s="226">
        <f t="shared" si="79"/>
        <v>0</v>
      </c>
      <c r="AM708" s="227">
        <f t="shared" si="80"/>
        <v>0</v>
      </c>
      <c r="AN708" s="228">
        <f t="shared" si="81"/>
        <v>0</v>
      </c>
      <c r="AO708" s="206"/>
      <c r="AP708" s="207"/>
      <c r="AQ708" s="206"/>
    </row>
    <row r="709" spans="1:43" s="150" customFormat="1" ht="12.75" x14ac:dyDescent="0.2">
      <c r="A709" s="229"/>
      <c r="B709" s="213"/>
      <c r="C709" s="230"/>
      <c r="D709" s="214"/>
      <c r="E709" s="214"/>
      <c r="F709" s="219"/>
      <c r="G709" s="295"/>
      <c r="H709" s="243"/>
      <c r="I709" s="231"/>
      <c r="J709" s="241"/>
      <c r="K709" s="216" t="str">
        <f>IF(X709='2D_LOG'!BD699," ","Errors Not Updated")</f>
        <v xml:space="preserve"> </v>
      </c>
      <c r="L709" s="217"/>
      <c r="M709" s="219"/>
      <c r="N709" s="232"/>
      <c r="O709" s="234"/>
      <c r="P709" s="232"/>
      <c r="Q709" s="234"/>
      <c r="R709" s="235"/>
      <c r="S709" s="236"/>
      <c r="T709" s="219"/>
      <c r="U709" s="244"/>
      <c r="V709" s="168">
        <f t="shared" si="75"/>
        <v>0</v>
      </c>
      <c r="W709" s="169">
        <f t="shared" si="76"/>
        <v>0</v>
      </c>
      <c r="X709" s="221">
        <f>'2D_LOG'!BD699</f>
        <v>0</v>
      </c>
      <c r="Y709" s="237"/>
      <c r="Z709" s="237"/>
      <c r="AA709" s="237"/>
      <c r="AB709" s="238"/>
      <c r="AC709" s="236"/>
      <c r="AD709" s="238"/>
      <c r="AE709" s="236"/>
      <c r="AF709" s="239"/>
      <c r="AG709" s="236"/>
      <c r="AH709" s="237"/>
      <c r="AI709" s="240"/>
      <c r="AJ709" s="224">
        <f t="shared" si="77"/>
        <v>0</v>
      </c>
      <c r="AK709" s="225">
        <f t="shared" si="78"/>
        <v>0</v>
      </c>
      <c r="AL709" s="226">
        <f t="shared" si="79"/>
        <v>0</v>
      </c>
      <c r="AM709" s="227">
        <f t="shared" si="80"/>
        <v>0</v>
      </c>
      <c r="AN709" s="228">
        <f t="shared" si="81"/>
        <v>0</v>
      </c>
      <c r="AO709" s="206"/>
      <c r="AP709" s="207"/>
      <c r="AQ709" s="206"/>
    </row>
    <row r="710" spans="1:43" s="150" customFormat="1" ht="12.75" x14ac:dyDescent="0.2">
      <c r="A710" s="212"/>
      <c r="B710" s="213"/>
      <c r="C710" s="230"/>
      <c r="D710" s="214"/>
      <c r="E710" s="214"/>
      <c r="F710" s="219"/>
      <c r="G710" s="295"/>
      <c r="H710" s="243"/>
      <c r="I710" s="231"/>
      <c r="J710" s="241"/>
      <c r="K710" s="216" t="str">
        <f>IF(X710='2D_LOG'!BD700," ","Errors Not Updated")</f>
        <v xml:space="preserve"> </v>
      </c>
      <c r="L710" s="217"/>
      <c r="M710" s="219"/>
      <c r="N710" s="232"/>
      <c r="O710" s="234"/>
      <c r="P710" s="232"/>
      <c r="Q710" s="234"/>
      <c r="R710" s="235"/>
      <c r="S710" s="236"/>
      <c r="T710" s="219"/>
      <c r="U710" s="244"/>
      <c r="V710" s="168">
        <f t="shared" si="75"/>
        <v>0</v>
      </c>
      <c r="W710" s="169">
        <f t="shared" si="76"/>
        <v>0</v>
      </c>
      <c r="X710" s="221">
        <f>'2D_LOG'!BD700</f>
        <v>0</v>
      </c>
      <c r="Y710" s="237"/>
      <c r="Z710" s="237"/>
      <c r="AA710" s="237"/>
      <c r="AB710" s="238"/>
      <c r="AC710" s="236"/>
      <c r="AD710" s="238"/>
      <c r="AE710" s="236"/>
      <c r="AF710" s="239"/>
      <c r="AG710" s="236"/>
      <c r="AH710" s="237"/>
      <c r="AI710" s="240"/>
      <c r="AJ710" s="224">
        <f t="shared" si="77"/>
        <v>0</v>
      </c>
      <c r="AK710" s="225">
        <f t="shared" si="78"/>
        <v>0</v>
      </c>
      <c r="AL710" s="226">
        <f t="shared" si="79"/>
        <v>0</v>
      </c>
      <c r="AM710" s="227">
        <f t="shared" si="80"/>
        <v>0</v>
      </c>
      <c r="AN710" s="228">
        <f t="shared" si="81"/>
        <v>0</v>
      </c>
      <c r="AO710" s="206"/>
      <c r="AP710" s="207"/>
      <c r="AQ710" s="206"/>
    </row>
    <row r="711" spans="1:43" s="150" customFormat="1" ht="12.75" x14ac:dyDescent="0.2">
      <c r="A711" s="229"/>
      <c r="B711" s="213"/>
      <c r="C711" s="230"/>
      <c r="D711" s="214"/>
      <c r="E711" s="214"/>
      <c r="F711" s="219"/>
      <c r="G711" s="295"/>
      <c r="H711" s="243"/>
      <c r="I711" s="231"/>
      <c r="J711" s="241"/>
      <c r="K711" s="216" t="str">
        <f>IF(X711='2D_LOG'!BD701," ","Errors Not Updated")</f>
        <v xml:space="preserve"> </v>
      </c>
      <c r="L711" s="217"/>
      <c r="M711" s="219"/>
      <c r="N711" s="232"/>
      <c r="O711" s="234"/>
      <c r="P711" s="232"/>
      <c r="Q711" s="234"/>
      <c r="R711" s="235"/>
      <c r="S711" s="236"/>
      <c r="T711" s="219"/>
      <c r="U711" s="244"/>
      <c r="V711" s="168">
        <f t="shared" si="75"/>
        <v>0</v>
      </c>
      <c r="W711" s="169">
        <f t="shared" si="76"/>
        <v>0</v>
      </c>
      <c r="X711" s="221">
        <f>'2D_LOG'!BD701</f>
        <v>0</v>
      </c>
      <c r="Y711" s="237"/>
      <c r="Z711" s="237"/>
      <c r="AA711" s="237"/>
      <c r="AB711" s="238"/>
      <c r="AC711" s="236"/>
      <c r="AD711" s="238"/>
      <c r="AE711" s="236"/>
      <c r="AF711" s="239"/>
      <c r="AG711" s="236"/>
      <c r="AH711" s="237"/>
      <c r="AI711" s="240"/>
      <c r="AJ711" s="224">
        <f t="shared" si="77"/>
        <v>0</v>
      </c>
      <c r="AK711" s="225">
        <f t="shared" si="78"/>
        <v>0</v>
      </c>
      <c r="AL711" s="226">
        <f t="shared" si="79"/>
        <v>0</v>
      </c>
      <c r="AM711" s="227">
        <f t="shared" si="80"/>
        <v>0</v>
      </c>
      <c r="AN711" s="228">
        <f t="shared" si="81"/>
        <v>0</v>
      </c>
      <c r="AO711" s="206"/>
      <c r="AP711" s="207"/>
      <c r="AQ711" s="206"/>
    </row>
    <row r="712" spans="1:43" s="150" customFormat="1" ht="12.75" x14ac:dyDescent="0.2">
      <c r="A712" s="212"/>
      <c r="B712" s="213"/>
      <c r="C712" s="230"/>
      <c r="D712" s="214"/>
      <c r="E712" s="214"/>
      <c r="F712" s="219"/>
      <c r="G712" s="295"/>
      <c r="H712" s="243"/>
      <c r="I712" s="231"/>
      <c r="J712" s="241"/>
      <c r="K712" s="216" t="str">
        <f>IF(X712='2D_LOG'!BD702," ","Errors Not Updated")</f>
        <v xml:space="preserve"> </v>
      </c>
      <c r="L712" s="217"/>
      <c r="M712" s="219"/>
      <c r="N712" s="232"/>
      <c r="O712" s="234"/>
      <c r="P712" s="232"/>
      <c r="Q712" s="234"/>
      <c r="R712" s="235"/>
      <c r="S712" s="236"/>
      <c r="T712" s="219"/>
      <c r="U712" s="244"/>
      <c r="V712" s="168">
        <f t="shared" si="75"/>
        <v>0</v>
      </c>
      <c r="W712" s="169">
        <f t="shared" si="76"/>
        <v>0</v>
      </c>
      <c r="X712" s="221">
        <f>'2D_LOG'!BD702</f>
        <v>0</v>
      </c>
      <c r="Y712" s="237"/>
      <c r="Z712" s="237"/>
      <c r="AA712" s="237"/>
      <c r="AB712" s="238"/>
      <c r="AC712" s="236"/>
      <c r="AD712" s="238"/>
      <c r="AE712" s="236"/>
      <c r="AF712" s="239"/>
      <c r="AG712" s="236"/>
      <c r="AH712" s="237"/>
      <c r="AI712" s="240"/>
      <c r="AJ712" s="224">
        <f t="shared" si="77"/>
        <v>0</v>
      </c>
      <c r="AK712" s="225">
        <f t="shared" si="78"/>
        <v>0</v>
      </c>
      <c r="AL712" s="226">
        <f t="shared" si="79"/>
        <v>0</v>
      </c>
      <c r="AM712" s="227">
        <f t="shared" si="80"/>
        <v>0</v>
      </c>
      <c r="AN712" s="228">
        <f t="shared" si="81"/>
        <v>0</v>
      </c>
      <c r="AO712" s="206"/>
      <c r="AP712" s="207"/>
      <c r="AQ712" s="206"/>
    </row>
    <row r="713" spans="1:43" s="150" customFormat="1" ht="12.75" x14ac:dyDescent="0.2">
      <c r="A713" s="229"/>
      <c r="B713" s="213"/>
      <c r="C713" s="230"/>
      <c r="D713" s="214"/>
      <c r="E713" s="214"/>
      <c r="F713" s="219"/>
      <c r="G713" s="295"/>
      <c r="H713" s="243"/>
      <c r="I713" s="231"/>
      <c r="J713" s="241"/>
      <c r="K713" s="216" t="str">
        <f>IF(X713='2D_LOG'!BD703," ","Errors Not Updated")</f>
        <v xml:space="preserve"> </v>
      </c>
      <c r="L713" s="217"/>
      <c r="M713" s="219"/>
      <c r="N713" s="232"/>
      <c r="O713" s="234"/>
      <c r="P713" s="232"/>
      <c r="Q713" s="234"/>
      <c r="R713" s="235"/>
      <c r="S713" s="236"/>
      <c r="T713" s="219"/>
      <c r="U713" s="244"/>
      <c r="V713" s="168">
        <f t="shared" si="75"/>
        <v>0</v>
      </c>
      <c r="W713" s="169">
        <f t="shared" si="76"/>
        <v>0</v>
      </c>
      <c r="X713" s="221">
        <f>'2D_LOG'!BD703</f>
        <v>0</v>
      </c>
      <c r="Y713" s="237"/>
      <c r="Z713" s="237"/>
      <c r="AA713" s="237"/>
      <c r="AB713" s="238"/>
      <c r="AC713" s="236"/>
      <c r="AD713" s="238"/>
      <c r="AE713" s="236"/>
      <c r="AF713" s="239"/>
      <c r="AG713" s="236"/>
      <c r="AH713" s="237"/>
      <c r="AI713" s="240"/>
      <c r="AJ713" s="224">
        <f t="shared" si="77"/>
        <v>0</v>
      </c>
      <c r="AK713" s="225">
        <f t="shared" si="78"/>
        <v>0</v>
      </c>
      <c r="AL713" s="226">
        <f t="shared" si="79"/>
        <v>0</v>
      </c>
      <c r="AM713" s="227">
        <f t="shared" si="80"/>
        <v>0</v>
      </c>
      <c r="AN713" s="228">
        <f t="shared" si="81"/>
        <v>0</v>
      </c>
      <c r="AO713" s="206"/>
      <c r="AP713" s="207"/>
      <c r="AQ713" s="206"/>
    </row>
    <row r="714" spans="1:43" s="150" customFormat="1" ht="12.75" x14ac:dyDescent="0.2">
      <c r="A714" s="212"/>
      <c r="B714" s="213"/>
      <c r="C714" s="230"/>
      <c r="D714" s="214"/>
      <c r="E714" s="214"/>
      <c r="F714" s="219"/>
      <c r="G714" s="295"/>
      <c r="H714" s="243"/>
      <c r="I714" s="231"/>
      <c r="J714" s="241"/>
      <c r="K714" s="216" t="str">
        <f>IF(X714='2D_LOG'!BD704," ","Errors Not Updated")</f>
        <v xml:space="preserve"> </v>
      </c>
      <c r="L714" s="217"/>
      <c r="M714" s="219"/>
      <c r="N714" s="232"/>
      <c r="O714" s="234"/>
      <c r="P714" s="232"/>
      <c r="Q714" s="234"/>
      <c r="R714" s="235"/>
      <c r="S714" s="236"/>
      <c r="T714" s="219"/>
      <c r="U714" s="244"/>
      <c r="V714" s="168">
        <f t="shared" si="75"/>
        <v>0</v>
      </c>
      <c r="W714" s="169">
        <f t="shared" si="76"/>
        <v>0</v>
      </c>
      <c r="X714" s="221">
        <f>'2D_LOG'!BD704</f>
        <v>0</v>
      </c>
      <c r="Y714" s="237"/>
      <c r="Z714" s="237"/>
      <c r="AA714" s="237"/>
      <c r="AB714" s="238"/>
      <c r="AC714" s="236"/>
      <c r="AD714" s="238"/>
      <c r="AE714" s="236"/>
      <c r="AF714" s="239"/>
      <c r="AG714" s="236"/>
      <c r="AH714" s="237"/>
      <c r="AI714" s="240"/>
      <c r="AJ714" s="224">
        <f t="shared" si="77"/>
        <v>0</v>
      </c>
      <c r="AK714" s="225">
        <f t="shared" si="78"/>
        <v>0</v>
      </c>
      <c r="AL714" s="226">
        <f t="shared" si="79"/>
        <v>0</v>
      </c>
      <c r="AM714" s="227">
        <f t="shared" si="80"/>
        <v>0</v>
      </c>
      <c r="AN714" s="228">
        <f t="shared" si="81"/>
        <v>0</v>
      </c>
      <c r="AO714" s="206"/>
      <c r="AP714" s="207"/>
      <c r="AQ714" s="206"/>
    </row>
    <row r="715" spans="1:43" s="150" customFormat="1" ht="12.75" x14ac:dyDescent="0.2">
      <c r="A715" s="229"/>
      <c r="B715" s="213"/>
      <c r="C715" s="230"/>
      <c r="D715" s="214"/>
      <c r="E715" s="214"/>
      <c r="F715" s="219"/>
      <c r="G715" s="295"/>
      <c r="H715" s="243"/>
      <c r="I715" s="231"/>
      <c r="J715" s="241"/>
      <c r="K715" s="216" t="str">
        <f>IF(X715='2D_LOG'!BD705," ","Errors Not Updated")</f>
        <v xml:space="preserve"> </v>
      </c>
      <c r="L715" s="217"/>
      <c r="M715" s="219"/>
      <c r="N715" s="232"/>
      <c r="O715" s="234"/>
      <c r="P715" s="232"/>
      <c r="Q715" s="234"/>
      <c r="R715" s="235"/>
      <c r="S715" s="236"/>
      <c r="T715" s="219"/>
      <c r="U715" s="244"/>
      <c r="V715" s="168">
        <f t="shared" si="75"/>
        <v>0</v>
      </c>
      <c r="W715" s="169">
        <f t="shared" si="76"/>
        <v>0</v>
      </c>
      <c r="X715" s="221">
        <f>'2D_LOG'!BD705</f>
        <v>0</v>
      </c>
      <c r="Y715" s="237"/>
      <c r="Z715" s="237"/>
      <c r="AA715" s="237"/>
      <c r="AB715" s="238"/>
      <c r="AC715" s="236"/>
      <c r="AD715" s="238"/>
      <c r="AE715" s="236"/>
      <c r="AF715" s="239"/>
      <c r="AG715" s="236"/>
      <c r="AH715" s="237"/>
      <c r="AI715" s="240"/>
      <c r="AJ715" s="224">
        <f t="shared" si="77"/>
        <v>0</v>
      </c>
      <c r="AK715" s="225">
        <f t="shared" si="78"/>
        <v>0</v>
      </c>
      <c r="AL715" s="226">
        <f t="shared" si="79"/>
        <v>0</v>
      </c>
      <c r="AM715" s="227">
        <f t="shared" si="80"/>
        <v>0</v>
      </c>
      <c r="AN715" s="228">
        <f t="shared" si="81"/>
        <v>0</v>
      </c>
      <c r="AO715" s="206"/>
      <c r="AP715" s="207"/>
      <c r="AQ715" s="206"/>
    </row>
    <row r="716" spans="1:43" s="150" customFormat="1" ht="12.75" x14ac:dyDescent="0.2">
      <c r="A716" s="212"/>
      <c r="B716" s="213"/>
      <c r="C716" s="230"/>
      <c r="D716" s="214"/>
      <c r="E716" s="214"/>
      <c r="F716" s="219"/>
      <c r="G716" s="295"/>
      <c r="H716" s="243"/>
      <c r="I716" s="231"/>
      <c r="J716" s="241"/>
      <c r="K716" s="216" t="str">
        <f>IF(X716='2D_LOG'!BD706," ","Errors Not Updated")</f>
        <v xml:space="preserve"> </v>
      </c>
      <c r="L716" s="217"/>
      <c r="M716" s="219"/>
      <c r="N716" s="232"/>
      <c r="O716" s="234"/>
      <c r="P716" s="232"/>
      <c r="Q716" s="234"/>
      <c r="R716" s="235"/>
      <c r="S716" s="236"/>
      <c r="T716" s="219"/>
      <c r="U716" s="244"/>
      <c r="V716" s="168">
        <f t="shared" si="75"/>
        <v>0</v>
      </c>
      <c r="W716" s="169">
        <f t="shared" si="76"/>
        <v>0</v>
      </c>
      <c r="X716" s="221">
        <f>'2D_LOG'!BD706</f>
        <v>0</v>
      </c>
      <c r="Y716" s="237"/>
      <c r="Z716" s="237"/>
      <c r="AA716" s="237"/>
      <c r="AB716" s="238"/>
      <c r="AC716" s="236"/>
      <c r="AD716" s="238"/>
      <c r="AE716" s="236"/>
      <c r="AF716" s="239"/>
      <c r="AG716" s="236"/>
      <c r="AH716" s="237"/>
      <c r="AI716" s="240"/>
      <c r="AJ716" s="224">
        <f t="shared" si="77"/>
        <v>0</v>
      </c>
      <c r="AK716" s="225">
        <f t="shared" si="78"/>
        <v>0</v>
      </c>
      <c r="AL716" s="226">
        <f t="shared" si="79"/>
        <v>0</v>
      </c>
      <c r="AM716" s="227">
        <f t="shared" si="80"/>
        <v>0</v>
      </c>
      <c r="AN716" s="228">
        <f t="shared" si="81"/>
        <v>0</v>
      </c>
      <c r="AO716" s="206"/>
      <c r="AP716" s="207"/>
      <c r="AQ716" s="206"/>
    </row>
    <row r="717" spans="1:43" s="150" customFormat="1" ht="12.75" x14ac:dyDescent="0.2">
      <c r="A717" s="229"/>
      <c r="B717" s="213"/>
      <c r="C717" s="230"/>
      <c r="D717" s="214"/>
      <c r="E717" s="214"/>
      <c r="F717" s="219"/>
      <c r="G717" s="295"/>
      <c r="H717" s="243"/>
      <c r="I717" s="231"/>
      <c r="J717" s="241"/>
      <c r="K717" s="216" t="str">
        <f>IF(X717='2D_LOG'!BD707," ","Errors Not Updated")</f>
        <v xml:space="preserve"> </v>
      </c>
      <c r="L717" s="217"/>
      <c r="M717" s="219"/>
      <c r="N717" s="232"/>
      <c r="O717" s="234"/>
      <c r="P717" s="232"/>
      <c r="Q717" s="234"/>
      <c r="R717" s="235"/>
      <c r="S717" s="236"/>
      <c r="T717" s="219"/>
      <c r="U717" s="244"/>
      <c r="V717" s="168">
        <f t="shared" ref="V717:V780" si="82">(24*(DAY((Q717-O717)-S717)))+HOUR((Q717-O717)-S717)+(MINUTE((Q717-O717)-S717)/60)</f>
        <v>0</v>
      </c>
      <c r="W717" s="169">
        <f t="shared" ref="W717:W780" si="83">J717*0.3</f>
        <v>0</v>
      </c>
      <c r="X717" s="221">
        <f>'2D_LOG'!BD707</f>
        <v>0</v>
      </c>
      <c r="Y717" s="237"/>
      <c r="Z717" s="237"/>
      <c r="AA717" s="237"/>
      <c r="AB717" s="238"/>
      <c r="AC717" s="236"/>
      <c r="AD717" s="238"/>
      <c r="AE717" s="236"/>
      <c r="AF717" s="239"/>
      <c r="AG717" s="236"/>
      <c r="AH717" s="237"/>
      <c r="AI717" s="240"/>
      <c r="AJ717" s="224">
        <f t="shared" ref="AJ717:AJ780" si="84">(24*(DAY(($AE717-$AC717)-$AG717))+HOUR(($AE717-$AC717)-$AG717)+(MINUTE(($AE717-$AC717)-$AG717)/60))</f>
        <v>0</v>
      </c>
      <c r="AK717" s="225">
        <f t="shared" si="78"/>
        <v>0</v>
      </c>
      <c r="AL717" s="226">
        <f t="shared" si="79"/>
        <v>0</v>
      </c>
      <c r="AM717" s="227">
        <f t="shared" si="80"/>
        <v>0</v>
      </c>
      <c r="AN717" s="228">
        <f t="shared" si="81"/>
        <v>0</v>
      </c>
      <c r="AO717" s="206"/>
      <c r="AP717" s="207"/>
      <c r="AQ717" s="206"/>
    </row>
    <row r="718" spans="1:43" s="150" customFormat="1" ht="12.75" x14ac:dyDescent="0.2">
      <c r="A718" s="212"/>
      <c r="B718" s="213"/>
      <c r="C718" s="230"/>
      <c r="D718" s="214"/>
      <c r="E718" s="214"/>
      <c r="F718" s="219"/>
      <c r="G718" s="295"/>
      <c r="H718" s="243"/>
      <c r="I718" s="231"/>
      <c r="J718" s="241"/>
      <c r="K718" s="216" t="str">
        <f>IF(X718='2D_LOG'!BD708," ","Errors Not Updated")</f>
        <v xml:space="preserve"> </v>
      </c>
      <c r="L718" s="217"/>
      <c r="M718" s="219"/>
      <c r="N718" s="232"/>
      <c r="O718" s="234"/>
      <c r="P718" s="232"/>
      <c r="Q718" s="234"/>
      <c r="R718" s="235"/>
      <c r="S718" s="236"/>
      <c r="T718" s="219"/>
      <c r="U718" s="244"/>
      <c r="V718" s="168">
        <f t="shared" si="82"/>
        <v>0</v>
      </c>
      <c r="W718" s="169">
        <f t="shared" si="83"/>
        <v>0</v>
      </c>
      <c r="X718" s="221">
        <f>'2D_LOG'!BD708</f>
        <v>0</v>
      </c>
      <c r="Y718" s="237"/>
      <c r="Z718" s="237"/>
      <c r="AA718" s="237"/>
      <c r="AB718" s="238"/>
      <c r="AC718" s="236"/>
      <c r="AD718" s="238"/>
      <c r="AE718" s="236"/>
      <c r="AF718" s="239"/>
      <c r="AG718" s="236"/>
      <c r="AH718" s="237"/>
      <c r="AI718" s="240"/>
      <c r="AJ718" s="224">
        <f t="shared" si="84"/>
        <v>0</v>
      </c>
      <c r="AK718" s="225">
        <f t="shared" ref="AK718:AK781" si="85">V718+AJ718</f>
        <v>0</v>
      </c>
      <c r="AL718" s="226">
        <f t="shared" ref="AL718:AL781" si="86">W718</f>
        <v>0</v>
      </c>
      <c r="AM718" s="227">
        <f t="shared" ref="AM718:AM781" si="87">AL718-AK718</f>
        <v>0</v>
      </c>
      <c r="AN718" s="228">
        <f t="shared" ref="AN718:AN781" si="88">AM718</f>
        <v>0</v>
      </c>
      <c r="AO718" s="206"/>
      <c r="AP718" s="207"/>
      <c r="AQ718" s="206"/>
    </row>
    <row r="719" spans="1:43" s="150" customFormat="1" ht="12.75" x14ac:dyDescent="0.2">
      <c r="A719" s="229"/>
      <c r="B719" s="213"/>
      <c r="C719" s="230"/>
      <c r="D719" s="214"/>
      <c r="E719" s="214"/>
      <c r="F719" s="219"/>
      <c r="G719" s="295"/>
      <c r="H719" s="243"/>
      <c r="I719" s="231"/>
      <c r="J719" s="241"/>
      <c r="K719" s="216" t="str">
        <f>IF(X719='2D_LOG'!BD709," ","Errors Not Updated")</f>
        <v xml:space="preserve"> </v>
      </c>
      <c r="L719" s="217"/>
      <c r="M719" s="219"/>
      <c r="N719" s="232"/>
      <c r="O719" s="234"/>
      <c r="P719" s="232"/>
      <c r="Q719" s="234"/>
      <c r="R719" s="235"/>
      <c r="S719" s="236"/>
      <c r="T719" s="219"/>
      <c r="U719" s="244"/>
      <c r="V719" s="168">
        <f t="shared" si="82"/>
        <v>0</v>
      </c>
      <c r="W719" s="169">
        <f t="shared" si="83"/>
        <v>0</v>
      </c>
      <c r="X719" s="221">
        <f>'2D_LOG'!BD709</f>
        <v>0</v>
      </c>
      <c r="Y719" s="237"/>
      <c r="Z719" s="237"/>
      <c r="AA719" s="237"/>
      <c r="AB719" s="238"/>
      <c r="AC719" s="236"/>
      <c r="AD719" s="238"/>
      <c r="AE719" s="236"/>
      <c r="AF719" s="239"/>
      <c r="AG719" s="236"/>
      <c r="AH719" s="237"/>
      <c r="AI719" s="240"/>
      <c r="AJ719" s="224">
        <f t="shared" si="84"/>
        <v>0</v>
      </c>
      <c r="AK719" s="225">
        <f t="shared" si="85"/>
        <v>0</v>
      </c>
      <c r="AL719" s="226">
        <f t="shared" si="86"/>
        <v>0</v>
      </c>
      <c r="AM719" s="227">
        <f t="shared" si="87"/>
        <v>0</v>
      </c>
      <c r="AN719" s="228">
        <f t="shared" si="88"/>
        <v>0</v>
      </c>
      <c r="AO719" s="206"/>
      <c r="AP719" s="207"/>
      <c r="AQ719" s="206"/>
    </row>
    <row r="720" spans="1:43" s="150" customFormat="1" ht="12.75" x14ac:dyDescent="0.2">
      <c r="A720" s="212"/>
      <c r="B720" s="213"/>
      <c r="C720" s="230"/>
      <c r="D720" s="214"/>
      <c r="E720" s="214"/>
      <c r="F720" s="219"/>
      <c r="G720" s="295"/>
      <c r="H720" s="243"/>
      <c r="I720" s="231"/>
      <c r="J720" s="241"/>
      <c r="K720" s="216" t="str">
        <f>IF(X720='2D_LOG'!BD710," ","Errors Not Updated")</f>
        <v xml:space="preserve"> </v>
      </c>
      <c r="L720" s="217"/>
      <c r="M720" s="219"/>
      <c r="N720" s="232"/>
      <c r="O720" s="234"/>
      <c r="P720" s="232"/>
      <c r="Q720" s="234"/>
      <c r="R720" s="235"/>
      <c r="S720" s="236"/>
      <c r="T720" s="219"/>
      <c r="U720" s="244"/>
      <c r="V720" s="168">
        <f t="shared" si="82"/>
        <v>0</v>
      </c>
      <c r="W720" s="169">
        <f t="shared" si="83"/>
        <v>0</v>
      </c>
      <c r="X720" s="221">
        <f>'2D_LOG'!BD710</f>
        <v>0</v>
      </c>
      <c r="Y720" s="237"/>
      <c r="Z720" s="237"/>
      <c r="AA720" s="237"/>
      <c r="AB720" s="238"/>
      <c r="AC720" s="236"/>
      <c r="AD720" s="238"/>
      <c r="AE720" s="236"/>
      <c r="AF720" s="239"/>
      <c r="AG720" s="236"/>
      <c r="AH720" s="237"/>
      <c r="AI720" s="240"/>
      <c r="AJ720" s="224">
        <f t="shared" si="84"/>
        <v>0</v>
      </c>
      <c r="AK720" s="225">
        <f t="shared" si="85"/>
        <v>0</v>
      </c>
      <c r="AL720" s="226">
        <f t="shared" si="86"/>
        <v>0</v>
      </c>
      <c r="AM720" s="227">
        <f t="shared" si="87"/>
        <v>0</v>
      </c>
      <c r="AN720" s="228">
        <f t="shared" si="88"/>
        <v>0</v>
      </c>
      <c r="AO720" s="206"/>
      <c r="AP720" s="207"/>
      <c r="AQ720" s="206"/>
    </row>
    <row r="721" spans="1:43" s="150" customFormat="1" ht="12.75" x14ac:dyDescent="0.2">
      <c r="A721" s="229"/>
      <c r="B721" s="213"/>
      <c r="C721" s="230"/>
      <c r="D721" s="214"/>
      <c r="E721" s="214"/>
      <c r="F721" s="219"/>
      <c r="G721" s="295"/>
      <c r="H721" s="243"/>
      <c r="I721" s="231"/>
      <c r="J721" s="241"/>
      <c r="K721" s="216" t="str">
        <f>IF(X721='2D_LOG'!BD711," ","Errors Not Updated")</f>
        <v xml:space="preserve"> </v>
      </c>
      <c r="L721" s="217"/>
      <c r="M721" s="219"/>
      <c r="N721" s="232"/>
      <c r="O721" s="234"/>
      <c r="P721" s="232"/>
      <c r="Q721" s="234"/>
      <c r="R721" s="237"/>
      <c r="S721" s="236"/>
      <c r="T721" s="219"/>
      <c r="U721" s="244"/>
      <c r="V721" s="168">
        <f t="shared" si="82"/>
        <v>0</v>
      </c>
      <c r="W721" s="169">
        <f t="shared" si="83"/>
        <v>0</v>
      </c>
      <c r="X721" s="221">
        <f>'2D_LOG'!BD711</f>
        <v>0</v>
      </c>
      <c r="Y721" s="237"/>
      <c r="Z721" s="237"/>
      <c r="AA721" s="237"/>
      <c r="AB721" s="237"/>
      <c r="AC721" s="236"/>
      <c r="AD721" s="237"/>
      <c r="AE721" s="236"/>
      <c r="AF721" s="237"/>
      <c r="AG721" s="236"/>
      <c r="AH721" s="237"/>
      <c r="AI721" s="240"/>
      <c r="AJ721" s="224">
        <f t="shared" si="84"/>
        <v>0</v>
      </c>
      <c r="AK721" s="225">
        <f t="shared" si="85"/>
        <v>0</v>
      </c>
      <c r="AL721" s="226">
        <f t="shared" si="86"/>
        <v>0</v>
      </c>
      <c r="AM721" s="227">
        <f t="shared" si="87"/>
        <v>0</v>
      </c>
      <c r="AN721" s="228">
        <f t="shared" si="88"/>
        <v>0</v>
      </c>
      <c r="AO721" s="206"/>
      <c r="AP721" s="207"/>
      <c r="AQ721" s="206"/>
    </row>
    <row r="722" spans="1:43" s="150" customFormat="1" ht="12.75" x14ac:dyDescent="0.2">
      <c r="A722" s="212"/>
      <c r="B722" s="213"/>
      <c r="C722" s="230"/>
      <c r="D722" s="214"/>
      <c r="E722" s="214"/>
      <c r="F722" s="219"/>
      <c r="G722" s="295"/>
      <c r="H722" s="243"/>
      <c r="I722" s="231"/>
      <c r="J722" s="241"/>
      <c r="K722" s="216" t="str">
        <f>IF(X722='2D_LOG'!BD712," ","Errors Not Updated")</f>
        <v xml:space="preserve"> </v>
      </c>
      <c r="L722" s="217"/>
      <c r="M722" s="219"/>
      <c r="N722" s="232"/>
      <c r="O722" s="234"/>
      <c r="P722" s="232"/>
      <c r="Q722" s="234"/>
      <c r="R722" s="237"/>
      <c r="S722" s="236"/>
      <c r="T722" s="219"/>
      <c r="U722" s="244"/>
      <c r="V722" s="168">
        <f t="shared" si="82"/>
        <v>0</v>
      </c>
      <c r="W722" s="169">
        <f t="shared" si="83"/>
        <v>0</v>
      </c>
      <c r="X722" s="221">
        <f>'2D_LOG'!BD712</f>
        <v>0</v>
      </c>
      <c r="Y722" s="237"/>
      <c r="Z722" s="237"/>
      <c r="AA722" s="237"/>
      <c r="AB722" s="237"/>
      <c r="AC722" s="236"/>
      <c r="AD722" s="237"/>
      <c r="AE722" s="236"/>
      <c r="AF722" s="237"/>
      <c r="AG722" s="236"/>
      <c r="AH722" s="237"/>
      <c r="AI722" s="240"/>
      <c r="AJ722" s="224">
        <f t="shared" si="84"/>
        <v>0</v>
      </c>
      <c r="AK722" s="225">
        <f t="shared" si="85"/>
        <v>0</v>
      </c>
      <c r="AL722" s="226">
        <f t="shared" si="86"/>
        <v>0</v>
      </c>
      <c r="AM722" s="227">
        <f t="shared" si="87"/>
        <v>0</v>
      </c>
      <c r="AN722" s="228">
        <f t="shared" si="88"/>
        <v>0</v>
      </c>
      <c r="AO722" s="206"/>
      <c r="AP722" s="207"/>
      <c r="AQ722" s="206"/>
    </row>
    <row r="723" spans="1:43" s="150" customFormat="1" ht="12.75" x14ac:dyDescent="0.2">
      <c r="A723" s="229"/>
      <c r="B723" s="213"/>
      <c r="C723" s="230"/>
      <c r="D723" s="214"/>
      <c r="E723" s="214"/>
      <c r="F723" s="219"/>
      <c r="G723" s="295"/>
      <c r="H723" s="243"/>
      <c r="I723" s="231"/>
      <c r="J723" s="241"/>
      <c r="K723" s="216" t="str">
        <f>IF(X723='2D_LOG'!BD713," ","Errors Not Updated")</f>
        <v xml:space="preserve"> </v>
      </c>
      <c r="L723" s="217"/>
      <c r="M723" s="219"/>
      <c r="N723" s="232"/>
      <c r="O723" s="234"/>
      <c r="P723" s="232"/>
      <c r="Q723" s="234"/>
      <c r="R723" s="235"/>
      <c r="S723" s="236"/>
      <c r="T723" s="219"/>
      <c r="U723" s="244"/>
      <c r="V723" s="168">
        <f t="shared" si="82"/>
        <v>0</v>
      </c>
      <c r="W723" s="169">
        <f t="shared" si="83"/>
        <v>0</v>
      </c>
      <c r="X723" s="221">
        <f>'2D_LOG'!BD713</f>
        <v>0</v>
      </c>
      <c r="Y723" s="237"/>
      <c r="Z723" s="237"/>
      <c r="AA723" s="237"/>
      <c r="AB723" s="238"/>
      <c r="AC723" s="236"/>
      <c r="AD723" s="238"/>
      <c r="AE723" s="236"/>
      <c r="AF723" s="239"/>
      <c r="AG723" s="236"/>
      <c r="AH723" s="237"/>
      <c r="AI723" s="240"/>
      <c r="AJ723" s="224">
        <f t="shared" si="84"/>
        <v>0</v>
      </c>
      <c r="AK723" s="225">
        <f t="shared" si="85"/>
        <v>0</v>
      </c>
      <c r="AL723" s="226">
        <f t="shared" si="86"/>
        <v>0</v>
      </c>
      <c r="AM723" s="227">
        <f t="shared" si="87"/>
        <v>0</v>
      </c>
      <c r="AN723" s="228">
        <f t="shared" si="88"/>
        <v>0</v>
      </c>
      <c r="AO723" s="206"/>
      <c r="AP723" s="207"/>
      <c r="AQ723" s="206"/>
    </row>
    <row r="724" spans="1:43" s="150" customFormat="1" ht="12.75" x14ac:dyDescent="0.2">
      <c r="A724" s="212"/>
      <c r="B724" s="213"/>
      <c r="C724" s="230"/>
      <c r="D724" s="214"/>
      <c r="E724" s="214"/>
      <c r="F724" s="219"/>
      <c r="G724" s="295"/>
      <c r="H724" s="243"/>
      <c r="I724" s="231"/>
      <c r="J724" s="241"/>
      <c r="K724" s="216" t="str">
        <f>IF(X724='2D_LOG'!BD714," ","Errors Not Updated")</f>
        <v xml:space="preserve"> </v>
      </c>
      <c r="L724" s="217"/>
      <c r="M724" s="219"/>
      <c r="N724" s="232"/>
      <c r="O724" s="234"/>
      <c r="P724" s="232"/>
      <c r="Q724" s="234"/>
      <c r="R724" s="237"/>
      <c r="S724" s="236"/>
      <c r="T724" s="219"/>
      <c r="U724" s="244"/>
      <c r="V724" s="168">
        <f t="shared" si="82"/>
        <v>0</v>
      </c>
      <c r="W724" s="169">
        <f t="shared" si="83"/>
        <v>0</v>
      </c>
      <c r="X724" s="221">
        <f>'2D_LOG'!BD714</f>
        <v>0</v>
      </c>
      <c r="Y724" s="237"/>
      <c r="Z724" s="237"/>
      <c r="AA724" s="237"/>
      <c r="AB724" s="237"/>
      <c r="AC724" s="236"/>
      <c r="AD724" s="237"/>
      <c r="AE724" s="236"/>
      <c r="AF724" s="237"/>
      <c r="AG724" s="236"/>
      <c r="AH724" s="237"/>
      <c r="AI724" s="240"/>
      <c r="AJ724" s="224">
        <f t="shared" si="84"/>
        <v>0</v>
      </c>
      <c r="AK724" s="225">
        <f t="shared" si="85"/>
        <v>0</v>
      </c>
      <c r="AL724" s="226">
        <f t="shared" si="86"/>
        <v>0</v>
      </c>
      <c r="AM724" s="227">
        <f t="shared" si="87"/>
        <v>0</v>
      </c>
      <c r="AN724" s="228">
        <f t="shared" si="88"/>
        <v>0</v>
      </c>
      <c r="AO724" s="206"/>
      <c r="AP724" s="207"/>
      <c r="AQ724" s="206"/>
    </row>
    <row r="725" spans="1:43" s="150" customFormat="1" ht="12.75" x14ac:dyDescent="0.2">
      <c r="A725" s="229"/>
      <c r="B725" s="213"/>
      <c r="C725" s="230"/>
      <c r="D725" s="214"/>
      <c r="E725" s="214"/>
      <c r="F725" s="231"/>
      <c r="G725" s="295"/>
      <c r="H725" s="243"/>
      <c r="I725" s="231"/>
      <c r="J725" s="241"/>
      <c r="K725" s="216" t="str">
        <f>IF(X725='2D_LOG'!BD715," ","Errors Not Updated")</f>
        <v xml:space="preserve"> </v>
      </c>
      <c r="L725" s="217"/>
      <c r="M725" s="219"/>
      <c r="N725" s="232"/>
      <c r="O725" s="234"/>
      <c r="P725" s="232"/>
      <c r="Q725" s="234"/>
      <c r="R725" s="237"/>
      <c r="S725" s="236"/>
      <c r="T725" s="219"/>
      <c r="U725" s="244"/>
      <c r="V725" s="168">
        <f t="shared" si="82"/>
        <v>0</v>
      </c>
      <c r="W725" s="169">
        <f t="shared" si="83"/>
        <v>0</v>
      </c>
      <c r="X725" s="221">
        <f>'2D_LOG'!BD715</f>
        <v>0</v>
      </c>
      <c r="Y725" s="237"/>
      <c r="Z725" s="237"/>
      <c r="AA725" s="237"/>
      <c r="AB725" s="237"/>
      <c r="AC725" s="236"/>
      <c r="AD725" s="237"/>
      <c r="AE725" s="236"/>
      <c r="AF725" s="237"/>
      <c r="AG725" s="236"/>
      <c r="AH725" s="237"/>
      <c r="AI725" s="240"/>
      <c r="AJ725" s="224">
        <f t="shared" si="84"/>
        <v>0</v>
      </c>
      <c r="AK725" s="225">
        <f t="shared" si="85"/>
        <v>0</v>
      </c>
      <c r="AL725" s="226">
        <f t="shared" si="86"/>
        <v>0</v>
      </c>
      <c r="AM725" s="227">
        <f t="shared" si="87"/>
        <v>0</v>
      </c>
      <c r="AN725" s="228">
        <f t="shared" si="88"/>
        <v>0</v>
      </c>
      <c r="AO725" s="206"/>
      <c r="AP725" s="207"/>
      <c r="AQ725" s="206"/>
    </row>
    <row r="726" spans="1:43" s="150" customFormat="1" ht="12.75" x14ac:dyDescent="0.2">
      <c r="A726" s="212"/>
      <c r="B726" s="213"/>
      <c r="C726" s="230"/>
      <c r="D726" s="214"/>
      <c r="E726" s="214"/>
      <c r="F726" s="219"/>
      <c r="G726" s="295"/>
      <c r="H726" s="243"/>
      <c r="I726" s="231"/>
      <c r="J726" s="241"/>
      <c r="K726" s="216" t="str">
        <f>IF(X726='2D_LOG'!BD716," ","Errors Not Updated")</f>
        <v xml:space="preserve"> </v>
      </c>
      <c r="L726" s="217"/>
      <c r="M726" s="219"/>
      <c r="N726" s="232"/>
      <c r="O726" s="234"/>
      <c r="P726" s="232"/>
      <c r="Q726" s="234"/>
      <c r="R726" s="237"/>
      <c r="S726" s="236"/>
      <c r="T726" s="219"/>
      <c r="U726" s="244"/>
      <c r="V726" s="168">
        <f t="shared" si="82"/>
        <v>0</v>
      </c>
      <c r="W726" s="169">
        <f t="shared" si="83"/>
        <v>0</v>
      </c>
      <c r="X726" s="221">
        <f>'2D_LOG'!BD716</f>
        <v>0</v>
      </c>
      <c r="Y726" s="237"/>
      <c r="Z726" s="237"/>
      <c r="AA726" s="237"/>
      <c r="AB726" s="237"/>
      <c r="AC726" s="236"/>
      <c r="AD726" s="237"/>
      <c r="AE726" s="236"/>
      <c r="AF726" s="237"/>
      <c r="AG726" s="236"/>
      <c r="AH726" s="237"/>
      <c r="AI726" s="240"/>
      <c r="AJ726" s="224">
        <f t="shared" si="84"/>
        <v>0</v>
      </c>
      <c r="AK726" s="225">
        <f t="shared" si="85"/>
        <v>0</v>
      </c>
      <c r="AL726" s="226">
        <f t="shared" si="86"/>
        <v>0</v>
      </c>
      <c r="AM726" s="227">
        <f t="shared" si="87"/>
        <v>0</v>
      </c>
      <c r="AN726" s="228">
        <f t="shared" si="88"/>
        <v>0</v>
      </c>
      <c r="AO726" s="206"/>
      <c r="AP726" s="207"/>
      <c r="AQ726" s="206"/>
    </row>
    <row r="727" spans="1:43" s="150" customFormat="1" ht="12.75" x14ac:dyDescent="0.2">
      <c r="A727" s="229"/>
      <c r="B727" s="213"/>
      <c r="C727" s="230"/>
      <c r="D727" s="214"/>
      <c r="E727" s="214"/>
      <c r="F727" s="219"/>
      <c r="G727" s="295"/>
      <c r="H727" s="243"/>
      <c r="I727" s="231"/>
      <c r="J727" s="241"/>
      <c r="K727" s="216" t="str">
        <f>IF(X727='2D_LOG'!BD717," ","Errors Not Updated")</f>
        <v xml:space="preserve"> </v>
      </c>
      <c r="L727" s="217"/>
      <c r="M727" s="219"/>
      <c r="N727" s="232"/>
      <c r="O727" s="234"/>
      <c r="P727" s="232"/>
      <c r="Q727" s="234"/>
      <c r="R727" s="237"/>
      <c r="S727" s="236"/>
      <c r="T727" s="219"/>
      <c r="U727" s="244"/>
      <c r="V727" s="168">
        <f t="shared" si="82"/>
        <v>0</v>
      </c>
      <c r="W727" s="169">
        <f t="shared" si="83"/>
        <v>0</v>
      </c>
      <c r="X727" s="221">
        <f>'2D_LOG'!BD717</f>
        <v>0</v>
      </c>
      <c r="Y727" s="237"/>
      <c r="Z727" s="237"/>
      <c r="AA727" s="237"/>
      <c r="AB727" s="237"/>
      <c r="AC727" s="236"/>
      <c r="AD727" s="237"/>
      <c r="AE727" s="236"/>
      <c r="AF727" s="237"/>
      <c r="AG727" s="236"/>
      <c r="AH727" s="237"/>
      <c r="AI727" s="240"/>
      <c r="AJ727" s="224">
        <f t="shared" si="84"/>
        <v>0</v>
      </c>
      <c r="AK727" s="225">
        <f t="shared" si="85"/>
        <v>0</v>
      </c>
      <c r="AL727" s="226">
        <f t="shared" si="86"/>
        <v>0</v>
      </c>
      <c r="AM727" s="227">
        <f t="shared" si="87"/>
        <v>0</v>
      </c>
      <c r="AN727" s="228">
        <f t="shared" si="88"/>
        <v>0</v>
      </c>
      <c r="AO727" s="206"/>
      <c r="AP727" s="207"/>
      <c r="AQ727" s="206"/>
    </row>
    <row r="728" spans="1:43" s="150" customFormat="1" ht="12.75" x14ac:dyDescent="0.2">
      <c r="A728" s="212"/>
      <c r="B728" s="213"/>
      <c r="C728" s="230"/>
      <c r="D728" s="214"/>
      <c r="E728" s="214"/>
      <c r="F728" s="219"/>
      <c r="G728" s="295"/>
      <c r="H728" s="243"/>
      <c r="I728" s="231"/>
      <c r="J728" s="241"/>
      <c r="K728" s="216" t="str">
        <f>IF(X728='2D_LOG'!BD718," ","Errors Not Updated")</f>
        <v xml:space="preserve"> </v>
      </c>
      <c r="L728" s="217"/>
      <c r="M728" s="219"/>
      <c r="N728" s="232"/>
      <c r="O728" s="234"/>
      <c r="P728" s="232"/>
      <c r="Q728" s="234"/>
      <c r="R728" s="237"/>
      <c r="S728" s="236"/>
      <c r="T728" s="219"/>
      <c r="U728" s="244"/>
      <c r="V728" s="168">
        <f t="shared" si="82"/>
        <v>0</v>
      </c>
      <c r="W728" s="169">
        <f t="shared" si="83"/>
        <v>0</v>
      </c>
      <c r="X728" s="221">
        <f>'2D_LOG'!BD718</f>
        <v>0</v>
      </c>
      <c r="Y728" s="237"/>
      <c r="Z728" s="237"/>
      <c r="AA728" s="237"/>
      <c r="AB728" s="237"/>
      <c r="AC728" s="236"/>
      <c r="AD728" s="237"/>
      <c r="AE728" s="236"/>
      <c r="AF728" s="237"/>
      <c r="AG728" s="236"/>
      <c r="AH728" s="237"/>
      <c r="AI728" s="240"/>
      <c r="AJ728" s="224">
        <f t="shared" si="84"/>
        <v>0</v>
      </c>
      <c r="AK728" s="225">
        <f t="shared" si="85"/>
        <v>0</v>
      </c>
      <c r="AL728" s="226">
        <f t="shared" si="86"/>
        <v>0</v>
      </c>
      <c r="AM728" s="227">
        <f t="shared" si="87"/>
        <v>0</v>
      </c>
      <c r="AN728" s="228">
        <f t="shared" si="88"/>
        <v>0</v>
      </c>
      <c r="AO728" s="206"/>
      <c r="AP728" s="207"/>
      <c r="AQ728" s="206"/>
    </row>
    <row r="729" spans="1:43" s="150" customFormat="1" ht="12.75" x14ac:dyDescent="0.2">
      <c r="A729" s="229"/>
      <c r="B729" s="213"/>
      <c r="C729" s="230"/>
      <c r="D729" s="214"/>
      <c r="E729" s="214"/>
      <c r="F729" s="219"/>
      <c r="G729" s="295"/>
      <c r="H729" s="243"/>
      <c r="I729" s="231"/>
      <c r="J729" s="241"/>
      <c r="K729" s="216" t="str">
        <f>IF(X729='2D_LOG'!BD719," ","Errors Not Updated")</f>
        <v xml:space="preserve"> </v>
      </c>
      <c r="L729" s="217"/>
      <c r="M729" s="219"/>
      <c r="N729" s="232"/>
      <c r="O729" s="234"/>
      <c r="P729" s="232"/>
      <c r="Q729" s="234"/>
      <c r="R729" s="237"/>
      <c r="S729" s="236"/>
      <c r="T729" s="219"/>
      <c r="U729" s="244"/>
      <c r="V729" s="168">
        <f t="shared" si="82"/>
        <v>0</v>
      </c>
      <c r="W729" s="169">
        <f t="shared" si="83"/>
        <v>0</v>
      </c>
      <c r="X729" s="221">
        <f>'2D_LOG'!BD719</f>
        <v>0</v>
      </c>
      <c r="Y729" s="237"/>
      <c r="Z729" s="237"/>
      <c r="AA729" s="237"/>
      <c r="AB729" s="237"/>
      <c r="AC729" s="236"/>
      <c r="AD729" s="237"/>
      <c r="AE729" s="236"/>
      <c r="AF729" s="237"/>
      <c r="AG729" s="236"/>
      <c r="AH729" s="237"/>
      <c r="AI729" s="240"/>
      <c r="AJ729" s="224">
        <f t="shared" si="84"/>
        <v>0</v>
      </c>
      <c r="AK729" s="225">
        <f t="shared" si="85"/>
        <v>0</v>
      </c>
      <c r="AL729" s="226">
        <f t="shared" si="86"/>
        <v>0</v>
      </c>
      <c r="AM729" s="227">
        <f t="shared" si="87"/>
        <v>0</v>
      </c>
      <c r="AN729" s="228">
        <f t="shared" si="88"/>
        <v>0</v>
      </c>
      <c r="AO729" s="206"/>
      <c r="AP729" s="207"/>
      <c r="AQ729" s="206"/>
    </row>
    <row r="730" spans="1:43" s="150" customFormat="1" ht="12.75" x14ac:dyDescent="0.2">
      <c r="A730" s="212"/>
      <c r="B730" s="213"/>
      <c r="C730" s="230"/>
      <c r="D730" s="214"/>
      <c r="E730" s="214"/>
      <c r="F730" s="219"/>
      <c r="G730" s="295"/>
      <c r="H730" s="243"/>
      <c r="I730" s="231"/>
      <c r="J730" s="241"/>
      <c r="K730" s="216" t="str">
        <f>IF(X730='2D_LOG'!BD720," ","Errors Not Updated")</f>
        <v xml:space="preserve"> </v>
      </c>
      <c r="L730" s="217"/>
      <c r="M730" s="219"/>
      <c r="N730" s="232"/>
      <c r="O730" s="234"/>
      <c r="P730" s="232"/>
      <c r="Q730" s="234"/>
      <c r="R730" s="235"/>
      <c r="S730" s="236"/>
      <c r="T730" s="219"/>
      <c r="U730" s="244"/>
      <c r="V730" s="168">
        <f t="shared" si="82"/>
        <v>0</v>
      </c>
      <c r="W730" s="169">
        <f t="shared" si="83"/>
        <v>0</v>
      </c>
      <c r="X730" s="221">
        <f>'2D_LOG'!BD720</f>
        <v>0</v>
      </c>
      <c r="Y730" s="237"/>
      <c r="Z730" s="237"/>
      <c r="AA730" s="237"/>
      <c r="AB730" s="238"/>
      <c r="AC730" s="236"/>
      <c r="AD730" s="238"/>
      <c r="AE730" s="236"/>
      <c r="AF730" s="239"/>
      <c r="AG730" s="236"/>
      <c r="AH730" s="237"/>
      <c r="AI730" s="240"/>
      <c r="AJ730" s="224">
        <f t="shared" si="84"/>
        <v>0</v>
      </c>
      <c r="AK730" s="225">
        <f t="shared" si="85"/>
        <v>0</v>
      </c>
      <c r="AL730" s="226">
        <f t="shared" si="86"/>
        <v>0</v>
      </c>
      <c r="AM730" s="227">
        <f t="shared" si="87"/>
        <v>0</v>
      </c>
      <c r="AN730" s="228">
        <f t="shared" si="88"/>
        <v>0</v>
      </c>
      <c r="AO730" s="206"/>
      <c r="AP730" s="207"/>
      <c r="AQ730" s="206"/>
    </row>
    <row r="731" spans="1:43" s="150" customFormat="1" ht="12.75" x14ac:dyDescent="0.2">
      <c r="A731" s="229"/>
      <c r="B731" s="213"/>
      <c r="C731" s="230"/>
      <c r="D731" s="214"/>
      <c r="E731" s="214"/>
      <c r="F731" s="219"/>
      <c r="G731" s="295"/>
      <c r="H731" s="243"/>
      <c r="I731" s="231"/>
      <c r="J731" s="241"/>
      <c r="K731" s="216" t="str">
        <f>IF(X731='2D_LOG'!BD721," ","Errors Not Updated")</f>
        <v xml:space="preserve"> </v>
      </c>
      <c r="L731" s="217"/>
      <c r="M731" s="219"/>
      <c r="N731" s="232"/>
      <c r="O731" s="234"/>
      <c r="P731" s="232"/>
      <c r="Q731" s="234"/>
      <c r="R731" s="237"/>
      <c r="S731" s="236"/>
      <c r="T731" s="219"/>
      <c r="U731" s="244"/>
      <c r="V731" s="168">
        <f t="shared" si="82"/>
        <v>0</v>
      </c>
      <c r="W731" s="169">
        <f t="shared" si="83"/>
        <v>0</v>
      </c>
      <c r="X731" s="221">
        <f>'2D_LOG'!BD721</f>
        <v>0</v>
      </c>
      <c r="Y731" s="237"/>
      <c r="Z731" s="237"/>
      <c r="AA731" s="237"/>
      <c r="AB731" s="237"/>
      <c r="AC731" s="236"/>
      <c r="AD731" s="237"/>
      <c r="AE731" s="236"/>
      <c r="AF731" s="237"/>
      <c r="AG731" s="236"/>
      <c r="AH731" s="237"/>
      <c r="AI731" s="240"/>
      <c r="AJ731" s="224">
        <f t="shared" si="84"/>
        <v>0</v>
      </c>
      <c r="AK731" s="225">
        <f t="shared" si="85"/>
        <v>0</v>
      </c>
      <c r="AL731" s="226">
        <f t="shared" si="86"/>
        <v>0</v>
      </c>
      <c r="AM731" s="227">
        <f t="shared" si="87"/>
        <v>0</v>
      </c>
      <c r="AN731" s="228">
        <f t="shared" si="88"/>
        <v>0</v>
      </c>
      <c r="AO731" s="206"/>
      <c r="AP731" s="207"/>
      <c r="AQ731" s="206"/>
    </row>
    <row r="732" spans="1:43" s="150" customFormat="1" ht="12.75" x14ac:dyDescent="0.2">
      <c r="A732" s="212"/>
      <c r="B732" s="213"/>
      <c r="C732" s="230"/>
      <c r="D732" s="214"/>
      <c r="E732" s="214"/>
      <c r="F732" s="219"/>
      <c r="G732" s="295"/>
      <c r="H732" s="243"/>
      <c r="I732" s="231"/>
      <c r="J732" s="241"/>
      <c r="K732" s="216" t="str">
        <f>IF(X732='2D_LOG'!BD722," ","Errors Not Updated")</f>
        <v xml:space="preserve"> </v>
      </c>
      <c r="L732" s="217"/>
      <c r="M732" s="219"/>
      <c r="N732" s="232"/>
      <c r="O732" s="234"/>
      <c r="P732" s="232"/>
      <c r="Q732" s="234"/>
      <c r="R732" s="237"/>
      <c r="S732" s="236"/>
      <c r="T732" s="219"/>
      <c r="U732" s="244"/>
      <c r="V732" s="168">
        <f t="shared" si="82"/>
        <v>0</v>
      </c>
      <c r="W732" s="169">
        <f t="shared" si="83"/>
        <v>0</v>
      </c>
      <c r="X732" s="221">
        <f>'2D_LOG'!BD722</f>
        <v>0</v>
      </c>
      <c r="Y732" s="237"/>
      <c r="Z732" s="237"/>
      <c r="AA732" s="237"/>
      <c r="AB732" s="237"/>
      <c r="AC732" s="236"/>
      <c r="AD732" s="237"/>
      <c r="AE732" s="236"/>
      <c r="AF732" s="237"/>
      <c r="AG732" s="236"/>
      <c r="AH732" s="237"/>
      <c r="AI732" s="240"/>
      <c r="AJ732" s="224">
        <f t="shared" si="84"/>
        <v>0</v>
      </c>
      <c r="AK732" s="225">
        <f t="shared" si="85"/>
        <v>0</v>
      </c>
      <c r="AL732" s="226">
        <f t="shared" si="86"/>
        <v>0</v>
      </c>
      <c r="AM732" s="227">
        <f t="shared" si="87"/>
        <v>0</v>
      </c>
      <c r="AN732" s="228">
        <f t="shared" si="88"/>
        <v>0</v>
      </c>
      <c r="AO732" s="206"/>
      <c r="AP732" s="207"/>
      <c r="AQ732" s="206"/>
    </row>
    <row r="733" spans="1:43" s="150" customFormat="1" ht="12.75" x14ac:dyDescent="0.2">
      <c r="A733" s="229"/>
      <c r="B733" s="213"/>
      <c r="C733" s="230"/>
      <c r="D733" s="214"/>
      <c r="E733" s="214"/>
      <c r="F733" s="231"/>
      <c r="G733" s="295"/>
      <c r="H733" s="243"/>
      <c r="I733" s="231"/>
      <c r="J733" s="241"/>
      <c r="K733" s="216" t="str">
        <f>IF(X733='2D_LOG'!BD723," ","Errors Not Updated")</f>
        <v xml:space="preserve"> </v>
      </c>
      <c r="L733" s="217"/>
      <c r="M733" s="217"/>
      <c r="N733" s="217"/>
      <c r="O733" s="248"/>
      <c r="P733" s="217"/>
      <c r="Q733" s="248"/>
      <c r="R733" s="235"/>
      <c r="S733" s="236"/>
      <c r="T733" s="217"/>
      <c r="U733" s="249"/>
      <c r="V733" s="168">
        <f t="shared" si="82"/>
        <v>0</v>
      </c>
      <c r="W733" s="169">
        <f t="shared" si="83"/>
        <v>0</v>
      </c>
      <c r="X733" s="221">
        <f>'2D_LOG'!BD723</f>
        <v>0</v>
      </c>
      <c r="Y733" s="237"/>
      <c r="Z733" s="237"/>
      <c r="AA733" s="237"/>
      <c r="AB733" s="238"/>
      <c r="AC733" s="236"/>
      <c r="AD733" s="238"/>
      <c r="AE733" s="236"/>
      <c r="AF733" s="239"/>
      <c r="AG733" s="236"/>
      <c r="AH733" s="237"/>
      <c r="AI733" s="240"/>
      <c r="AJ733" s="224">
        <f t="shared" si="84"/>
        <v>0</v>
      </c>
      <c r="AK733" s="225">
        <f t="shared" si="85"/>
        <v>0</v>
      </c>
      <c r="AL733" s="226">
        <f t="shared" si="86"/>
        <v>0</v>
      </c>
      <c r="AM733" s="227">
        <f t="shared" si="87"/>
        <v>0</v>
      </c>
      <c r="AN733" s="228">
        <f t="shared" si="88"/>
        <v>0</v>
      </c>
      <c r="AO733" s="206"/>
      <c r="AP733" s="207"/>
      <c r="AQ733" s="206"/>
    </row>
    <row r="734" spans="1:43" s="150" customFormat="1" ht="12.75" x14ac:dyDescent="0.2">
      <c r="A734" s="212"/>
      <c r="B734" s="213"/>
      <c r="C734" s="230"/>
      <c r="D734" s="214"/>
      <c r="E734" s="214"/>
      <c r="F734" s="219"/>
      <c r="G734" s="295"/>
      <c r="H734" s="243"/>
      <c r="I734" s="231"/>
      <c r="J734" s="241"/>
      <c r="K734" s="216" t="str">
        <f>IF(X734='2D_LOG'!BD724," ","Errors Not Updated")</f>
        <v xml:space="preserve"> </v>
      </c>
      <c r="L734" s="217"/>
      <c r="M734" s="217"/>
      <c r="N734" s="250"/>
      <c r="O734" s="248"/>
      <c r="P734" s="250"/>
      <c r="Q734" s="248"/>
      <c r="R734" s="237"/>
      <c r="S734" s="236"/>
      <c r="T734" s="217"/>
      <c r="U734" s="249"/>
      <c r="V734" s="168">
        <f t="shared" si="82"/>
        <v>0</v>
      </c>
      <c r="W734" s="169">
        <f t="shared" si="83"/>
        <v>0</v>
      </c>
      <c r="X734" s="221">
        <f>'2D_LOG'!BD724</f>
        <v>0</v>
      </c>
      <c r="Y734" s="237"/>
      <c r="Z734" s="237"/>
      <c r="AA734" s="237"/>
      <c r="AB734" s="237"/>
      <c r="AC734" s="236"/>
      <c r="AD734" s="237"/>
      <c r="AE734" s="236"/>
      <c r="AF734" s="237"/>
      <c r="AG734" s="236"/>
      <c r="AH734" s="237"/>
      <c r="AI734" s="240"/>
      <c r="AJ734" s="224">
        <f t="shared" si="84"/>
        <v>0</v>
      </c>
      <c r="AK734" s="225">
        <f t="shared" si="85"/>
        <v>0</v>
      </c>
      <c r="AL734" s="226">
        <f t="shared" si="86"/>
        <v>0</v>
      </c>
      <c r="AM734" s="227">
        <f t="shared" si="87"/>
        <v>0</v>
      </c>
      <c r="AN734" s="228">
        <f t="shared" si="88"/>
        <v>0</v>
      </c>
      <c r="AO734" s="206"/>
      <c r="AP734" s="207"/>
      <c r="AQ734" s="206"/>
    </row>
    <row r="735" spans="1:43" s="150" customFormat="1" ht="12.75" x14ac:dyDescent="0.2">
      <c r="A735" s="229"/>
      <c r="B735" s="213"/>
      <c r="C735" s="230"/>
      <c r="D735" s="214"/>
      <c r="E735" s="214"/>
      <c r="F735" s="219"/>
      <c r="G735" s="295"/>
      <c r="H735" s="243"/>
      <c r="I735" s="231"/>
      <c r="J735" s="241"/>
      <c r="K735" s="216" t="str">
        <f>IF(X735='2D_LOG'!BD725," ","Errors Not Updated")</f>
        <v xml:space="preserve"> </v>
      </c>
      <c r="L735" s="217"/>
      <c r="M735" s="217"/>
      <c r="N735" s="250"/>
      <c r="O735" s="248"/>
      <c r="P735" s="250"/>
      <c r="Q735" s="248"/>
      <c r="R735" s="237"/>
      <c r="S735" s="236"/>
      <c r="T735" s="217"/>
      <c r="U735" s="249"/>
      <c r="V735" s="168">
        <f t="shared" si="82"/>
        <v>0</v>
      </c>
      <c r="W735" s="169">
        <f t="shared" si="83"/>
        <v>0</v>
      </c>
      <c r="X735" s="221">
        <f>'2D_LOG'!BD725</f>
        <v>0</v>
      </c>
      <c r="Y735" s="237"/>
      <c r="Z735" s="237"/>
      <c r="AA735" s="237"/>
      <c r="AB735" s="237"/>
      <c r="AC735" s="236"/>
      <c r="AD735" s="237"/>
      <c r="AE735" s="236"/>
      <c r="AF735" s="237"/>
      <c r="AG735" s="236"/>
      <c r="AH735" s="237"/>
      <c r="AI735" s="240"/>
      <c r="AJ735" s="224">
        <f t="shared" si="84"/>
        <v>0</v>
      </c>
      <c r="AK735" s="225">
        <f t="shared" si="85"/>
        <v>0</v>
      </c>
      <c r="AL735" s="226">
        <f t="shared" si="86"/>
        <v>0</v>
      </c>
      <c r="AM735" s="227">
        <f t="shared" si="87"/>
        <v>0</v>
      </c>
      <c r="AN735" s="228">
        <f t="shared" si="88"/>
        <v>0</v>
      </c>
      <c r="AO735" s="206"/>
      <c r="AP735" s="207"/>
      <c r="AQ735" s="206"/>
    </row>
    <row r="736" spans="1:43" s="150" customFormat="1" ht="12.75" x14ac:dyDescent="0.2">
      <c r="A736" s="212"/>
      <c r="B736" s="213"/>
      <c r="C736" s="230"/>
      <c r="D736" s="214"/>
      <c r="E736" s="214"/>
      <c r="F736" s="219"/>
      <c r="G736" s="295"/>
      <c r="H736" s="243"/>
      <c r="I736" s="231"/>
      <c r="J736" s="241"/>
      <c r="K736" s="216" t="str">
        <f>IF(X736='2D_LOG'!BD726," ","Errors Not Updated")</f>
        <v xml:space="preserve"> </v>
      </c>
      <c r="L736" s="217"/>
      <c r="M736" s="217"/>
      <c r="N736" s="250"/>
      <c r="O736" s="248"/>
      <c r="P736" s="250"/>
      <c r="Q736" s="248"/>
      <c r="R736" s="237"/>
      <c r="S736" s="236"/>
      <c r="T736" s="217"/>
      <c r="U736" s="249"/>
      <c r="V736" s="168">
        <f t="shared" si="82"/>
        <v>0</v>
      </c>
      <c r="W736" s="169">
        <f t="shared" si="83"/>
        <v>0</v>
      </c>
      <c r="X736" s="221">
        <f>'2D_LOG'!BD726</f>
        <v>0</v>
      </c>
      <c r="Y736" s="237"/>
      <c r="Z736" s="237"/>
      <c r="AA736" s="237"/>
      <c r="AB736" s="237"/>
      <c r="AC736" s="236"/>
      <c r="AD736" s="237"/>
      <c r="AE736" s="236"/>
      <c r="AF736" s="237"/>
      <c r="AG736" s="236"/>
      <c r="AH736" s="237"/>
      <c r="AI736" s="240"/>
      <c r="AJ736" s="224">
        <f t="shared" si="84"/>
        <v>0</v>
      </c>
      <c r="AK736" s="225">
        <f t="shared" si="85"/>
        <v>0</v>
      </c>
      <c r="AL736" s="226">
        <f t="shared" si="86"/>
        <v>0</v>
      </c>
      <c r="AM736" s="227">
        <f t="shared" si="87"/>
        <v>0</v>
      </c>
      <c r="AN736" s="228">
        <f t="shared" si="88"/>
        <v>0</v>
      </c>
      <c r="AO736" s="206"/>
      <c r="AP736" s="207"/>
      <c r="AQ736" s="206"/>
    </row>
    <row r="737" spans="1:43" s="150" customFormat="1" ht="12.75" x14ac:dyDescent="0.2">
      <c r="A737" s="229"/>
      <c r="B737" s="213"/>
      <c r="C737" s="230"/>
      <c r="D737" s="214"/>
      <c r="E737" s="214"/>
      <c r="F737" s="219"/>
      <c r="G737" s="295"/>
      <c r="H737" s="243"/>
      <c r="I737" s="231"/>
      <c r="J737" s="241"/>
      <c r="K737" s="216" t="str">
        <f>IF(X737='2D_LOG'!BD727," ","Errors Not Updated")</f>
        <v xml:space="preserve"> </v>
      </c>
      <c r="L737" s="217"/>
      <c r="M737" s="217"/>
      <c r="N737" s="250"/>
      <c r="O737" s="248"/>
      <c r="P737" s="250"/>
      <c r="Q737" s="248"/>
      <c r="R737" s="237"/>
      <c r="S737" s="236"/>
      <c r="T737" s="217"/>
      <c r="U737" s="249"/>
      <c r="V737" s="168">
        <f t="shared" si="82"/>
        <v>0</v>
      </c>
      <c r="W737" s="169">
        <f t="shared" si="83"/>
        <v>0</v>
      </c>
      <c r="X737" s="221">
        <f>'2D_LOG'!BD727</f>
        <v>0</v>
      </c>
      <c r="Y737" s="237"/>
      <c r="Z737" s="237"/>
      <c r="AA737" s="237"/>
      <c r="AB737" s="237"/>
      <c r="AC737" s="236"/>
      <c r="AD737" s="237"/>
      <c r="AE737" s="236"/>
      <c r="AF737" s="237"/>
      <c r="AG737" s="236"/>
      <c r="AH737" s="237"/>
      <c r="AI737" s="240"/>
      <c r="AJ737" s="224">
        <f t="shared" si="84"/>
        <v>0</v>
      </c>
      <c r="AK737" s="225">
        <f t="shared" si="85"/>
        <v>0</v>
      </c>
      <c r="AL737" s="226">
        <f t="shared" si="86"/>
        <v>0</v>
      </c>
      <c r="AM737" s="227">
        <f t="shared" si="87"/>
        <v>0</v>
      </c>
      <c r="AN737" s="228">
        <f t="shared" si="88"/>
        <v>0</v>
      </c>
      <c r="AO737" s="206"/>
      <c r="AP737" s="207"/>
      <c r="AQ737" s="206"/>
    </row>
    <row r="738" spans="1:43" s="150" customFormat="1" ht="12.75" x14ac:dyDescent="0.2">
      <c r="A738" s="212"/>
      <c r="B738" s="213"/>
      <c r="C738" s="230"/>
      <c r="D738" s="214"/>
      <c r="E738" s="214"/>
      <c r="F738" s="219"/>
      <c r="G738" s="295"/>
      <c r="H738" s="243"/>
      <c r="I738" s="231"/>
      <c r="J738" s="241"/>
      <c r="K738" s="216" t="str">
        <f>IF(X738='2D_LOG'!BD728," ","Errors Not Updated")</f>
        <v xml:space="preserve"> </v>
      </c>
      <c r="L738" s="217"/>
      <c r="M738" s="217"/>
      <c r="N738" s="250"/>
      <c r="O738" s="248"/>
      <c r="P738" s="250"/>
      <c r="Q738" s="248"/>
      <c r="R738" s="237"/>
      <c r="S738" s="236"/>
      <c r="T738" s="217"/>
      <c r="U738" s="249"/>
      <c r="V738" s="168">
        <f t="shared" si="82"/>
        <v>0</v>
      </c>
      <c r="W738" s="169">
        <f t="shared" si="83"/>
        <v>0</v>
      </c>
      <c r="X738" s="221">
        <f>'2D_LOG'!BD728</f>
        <v>0</v>
      </c>
      <c r="Y738" s="237"/>
      <c r="Z738" s="237"/>
      <c r="AA738" s="237"/>
      <c r="AB738" s="237"/>
      <c r="AC738" s="236"/>
      <c r="AD738" s="237"/>
      <c r="AE738" s="236"/>
      <c r="AF738" s="237"/>
      <c r="AG738" s="236"/>
      <c r="AH738" s="237"/>
      <c r="AI738" s="240"/>
      <c r="AJ738" s="224">
        <f t="shared" si="84"/>
        <v>0</v>
      </c>
      <c r="AK738" s="225">
        <f t="shared" si="85"/>
        <v>0</v>
      </c>
      <c r="AL738" s="226">
        <f t="shared" si="86"/>
        <v>0</v>
      </c>
      <c r="AM738" s="227">
        <f t="shared" si="87"/>
        <v>0</v>
      </c>
      <c r="AN738" s="228">
        <f t="shared" si="88"/>
        <v>0</v>
      </c>
      <c r="AO738" s="206"/>
      <c r="AP738" s="207"/>
      <c r="AQ738" s="206"/>
    </row>
    <row r="739" spans="1:43" s="150" customFormat="1" ht="12.75" x14ac:dyDescent="0.2">
      <c r="A739" s="229"/>
      <c r="B739" s="213"/>
      <c r="C739" s="230"/>
      <c r="D739" s="214"/>
      <c r="E739" s="214"/>
      <c r="F739" s="219"/>
      <c r="G739" s="295"/>
      <c r="H739" s="243"/>
      <c r="I739" s="231"/>
      <c r="J739" s="241"/>
      <c r="K739" s="216" t="str">
        <f>IF(X739='2D_LOG'!BD729," ","Errors Not Updated")</f>
        <v xml:space="preserve"> </v>
      </c>
      <c r="L739" s="217"/>
      <c r="M739" s="217"/>
      <c r="N739" s="250"/>
      <c r="O739" s="248"/>
      <c r="P739" s="250"/>
      <c r="Q739" s="248"/>
      <c r="R739" s="237"/>
      <c r="S739" s="236"/>
      <c r="T739" s="217"/>
      <c r="U739" s="249"/>
      <c r="V739" s="168">
        <f t="shared" si="82"/>
        <v>0</v>
      </c>
      <c r="W739" s="169">
        <f t="shared" si="83"/>
        <v>0</v>
      </c>
      <c r="X739" s="221">
        <f>'2D_LOG'!BD729</f>
        <v>0</v>
      </c>
      <c r="Y739" s="237"/>
      <c r="Z739" s="237"/>
      <c r="AA739" s="237"/>
      <c r="AB739" s="237"/>
      <c r="AC739" s="236"/>
      <c r="AD739" s="237"/>
      <c r="AE739" s="236"/>
      <c r="AF739" s="237"/>
      <c r="AG739" s="236"/>
      <c r="AH739" s="237"/>
      <c r="AI739" s="240"/>
      <c r="AJ739" s="224">
        <f t="shared" si="84"/>
        <v>0</v>
      </c>
      <c r="AK739" s="225">
        <f t="shared" si="85"/>
        <v>0</v>
      </c>
      <c r="AL739" s="226">
        <f t="shared" si="86"/>
        <v>0</v>
      </c>
      <c r="AM739" s="227">
        <f t="shared" si="87"/>
        <v>0</v>
      </c>
      <c r="AN739" s="228">
        <f t="shared" si="88"/>
        <v>0</v>
      </c>
      <c r="AO739" s="206"/>
      <c r="AP739" s="207"/>
      <c r="AQ739" s="206"/>
    </row>
    <row r="740" spans="1:43" s="150" customFormat="1" ht="12.75" x14ac:dyDescent="0.2">
      <c r="A740" s="212"/>
      <c r="B740" s="213"/>
      <c r="C740" s="230"/>
      <c r="D740" s="214"/>
      <c r="E740" s="214"/>
      <c r="F740" s="219"/>
      <c r="G740" s="295"/>
      <c r="H740" s="243"/>
      <c r="I740" s="231"/>
      <c r="J740" s="241"/>
      <c r="K740" s="216" t="str">
        <f>IF(X740='2D_LOG'!BD730," ","Errors Not Updated")</f>
        <v xml:space="preserve"> </v>
      </c>
      <c r="L740" s="217"/>
      <c r="M740" s="217"/>
      <c r="N740" s="250"/>
      <c r="O740" s="248"/>
      <c r="P740" s="250"/>
      <c r="Q740" s="248"/>
      <c r="R740" s="237"/>
      <c r="S740" s="236"/>
      <c r="T740" s="217"/>
      <c r="U740" s="249"/>
      <c r="V740" s="168">
        <f t="shared" si="82"/>
        <v>0</v>
      </c>
      <c r="W740" s="169">
        <f t="shared" si="83"/>
        <v>0</v>
      </c>
      <c r="X740" s="221">
        <f>'2D_LOG'!BD730</f>
        <v>0</v>
      </c>
      <c r="Y740" s="237"/>
      <c r="Z740" s="237"/>
      <c r="AA740" s="237"/>
      <c r="AB740" s="237"/>
      <c r="AC740" s="236"/>
      <c r="AD740" s="237"/>
      <c r="AE740" s="236"/>
      <c r="AF740" s="237"/>
      <c r="AG740" s="236"/>
      <c r="AH740" s="237"/>
      <c r="AI740" s="240"/>
      <c r="AJ740" s="224">
        <f t="shared" si="84"/>
        <v>0</v>
      </c>
      <c r="AK740" s="225">
        <f t="shared" si="85"/>
        <v>0</v>
      </c>
      <c r="AL740" s="226">
        <f t="shared" si="86"/>
        <v>0</v>
      </c>
      <c r="AM740" s="227">
        <f t="shared" si="87"/>
        <v>0</v>
      </c>
      <c r="AN740" s="228">
        <f t="shared" si="88"/>
        <v>0</v>
      </c>
      <c r="AO740" s="206"/>
      <c r="AP740" s="207"/>
      <c r="AQ740" s="206"/>
    </row>
    <row r="741" spans="1:43" s="150" customFormat="1" ht="12.75" x14ac:dyDescent="0.2">
      <c r="A741" s="229"/>
      <c r="B741" s="213"/>
      <c r="C741" s="230"/>
      <c r="D741" s="214"/>
      <c r="E741" s="214"/>
      <c r="F741" s="219"/>
      <c r="G741" s="295"/>
      <c r="H741" s="243"/>
      <c r="I741" s="231"/>
      <c r="J741" s="241"/>
      <c r="K741" s="216" t="str">
        <f>IF(X741='2D_LOG'!BD731," ","Errors Not Updated")</f>
        <v xml:space="preserve"> </v>
      </c>
      <c r="L741" s="217"/>
      <c r="M741" s="217"/>
      <c r="N741" s="250"/>
      <c r="O741" s="248"/>
      <c r="P741" s="250"/>
      <c r="Q741" s="248"/>
      <c r="R741" s="237"/>
      <c r="S741" s="236"/>
      <c r="T741" s="217"/>
      <c r="U741" s="249"/>
      <c r="V741" s="168">
        <f t="shared" si="82"/>
        <v>0</v>
      </c>
      <c r="W741" s="169">
        <f t="shared" si="83"/>
        <v>0</v>
      </c>
      <c r="X741" s="221">
        <f>'2D_LOG'!BD731</f>
        <v>0</v>
      </c>
      <c r="Y741" s="237"/>
      <c r="Z741" s="237"/>
      <c r="AA741" s="237"/>
      <c r="AB741" s="237"/>
      <c r="AC741" s="236"/>
      <c r="AD741" s="237"/>
      <c r="AE741" s="236"/>
      <c r="AF741" s="237"/>
      <c r="AG741" s="236"/>
      <c r="AH741" s="237"/>
      <c r="AI741" s="240"/>
      <c r="AJ741" s="224">
        <f t="shared" si="84"/>
        <v>0</v>
      </c>
      <c r="AK741" s="225">
        <f t="shared" si="85"/>
        <v>0</v>
      </c>
      <c r="AL741" s="226">
        <f t="shared" si="86"/>
        <v>0</v>
      </c>
      <c r="AM741" s="227">
        <f t="shared" si="87"/>
        <v>0</v>
      </c>
      <c r="AN741" s="228">
        <f t="shared" si="88"/>
        <v>0</v>
      </c>
      <c r="AO741" s="206"/>
      <c r="AP741" s="207"/>
      <c r="AQ741" s="206"/>
    </row>
    <row r="742" spans="1:43" s="150" customFormat="1" ht="12.75" x14ac:dyDescent="0.2">
      <c r="A742" s="212"/>
      <c r="B742" s="213"/>
      <c r="C742" s="230"/>
      <c r="D742" s="214"/>
      <c r="E742" s="214"/>
      <c r="F742" s="219"/>
      <c r="G742" s="295"/>
      <c r="H742" s="243"/>
      <c r="I742" s="231"/>
      <c r="J742" s="241"/>
      <c r="K742" s="216" t="str">
        <f>IF(X742='2D_LOG'!BD732," ","Errors Not Updated")</f>
        <v xml:space="preserve"> </v>
      </c>
      <c r="L742" s="217"/>
      <c r="M742" s="217"/>
      <c r="N742" s="250"/>
      <c r="O742" s="248"/>
      <c r="P742" s="250"/>
      <c r="Q742" s="248"/>
      <c r="R742" s="237"/>
      <c r="S742" s="236"/>
      <c r="T742" s="217"/>
      <c r="U742" s="249"/>
      <c r="V742" s="168">
        <f t="shared" si="82"/>
        <v>0</v>
      </c>
      <c r="W742" s="169">
        <f t="shared" si="83"/>
        <v>0</v>
      </c>
      <c r="X742" s="221">
        <f>'2D_LOG'!BD732</f>
        <v>0</v>
      </c>
      <c r="Y742" s="237"/>
      <c r="Z742" s="237"/>
      <c r="AA742" s="237"/>
      <c r="AB742" s="237"/>
      <c r="AC742" s="236"/>
      <c r="AD742" s="237"/>
      <c r="AE742" s="236"/>
      <c r="AF742" s="237"/>
      <c r="AG742" s="236"/>
      <c r="AH742" s="237"/>
      <c r="AI742" s="240"/>
      <c r="AJ742" s="224">
        <f t="shared" si="84"/>
        <v>0</v>
      </c>
      <c r="AK742" s="225">
        <f t="shared" si="85"/>
        <v>0</v>
      </c>
      <c r="AL742" s="226">
        <f t="shared" si="86"/>
        <v>0</v>
      </c>
      <c r="AM742" s="227">
        <f t="shared" si="87"/>
        <v>0</v>
      </c>
      <c r="AN742" s="228">
        <f t="shared" si="88"/>
        <v>0</v>
      </c>
      <c r="AO742" s="206"/>
      <c r="AP742" s="207"/>
      <c r="AQ742" s="206"/>
    </row>
    <row r="743" spans="1:43" s="150" customFormat="1" ht="12.75" x14ac:dyDescent="0.2">
      <c r="A743" s="229"/>
      <c r="B743" s="213"/>
      <c r="C743" s="230"/>
      <c r="D743" s="214"/>
      <c r="E743" s="214"/>
      <c r="F743" s="219"/>
      <c r="G743" s="295"/>
      <c r="H743" s="243"/>
      <c r="I743" s="231"/>
      <c r="J743" s="241"/>
      <c r="K743" s="216" t="str">
        <f>IF(X743='2D_LOG'!BD733," ","Errors Not Updated")</f>
        <v xml:space="preserve"> </v>
      </c>
      <c r="L743" s="217"/>
      <c r="M743" s="217"/>
      <c r="N743" s="250"/>
      <c r="O743" s="248"/>
      <c r="P743" s="250"/>
      <c r="Q743" s="248"/>
      <c r="R743" s="237"/>
      <c r="S743" s="236"/>
      <c r="T743" s="217"/>
      <c r="U743" s="249"/>
      <c r="V743" s="168">
        <f t="shared" si="82"/>
        <v>0</v>
      </c>
      <c r="W743" s="169">
        <f t="shared" si="83"/>
        <v>0</v>
      </c>
      <c r="X743" s="221">
        <f>'2D_LOG'!BD733</f>
        <v>0</v>
      </c>
      <c r="Y743" s="237"/>
      <c r="Z743" s="237"/>
      <c r="AA743" s="237"/>
      <c r="AB743" s="237"/>
      <c r="AC743" s="236"/>
      <c r="AD743" s="237"/>
      <c r="AE743" s="236"/>
      <c r="AF743" s="237"/>
      <c r="AG743" s="236"/>
      <c r="AH743" s="237"/>
      <c r="AI743" s="240"/>
      <c r="AJ743" s="224">
        <f t="shared" si="84"/>
        <v>0</v>
      </c>
      <c r="AK743" s="225">
        <f t="shared" si="85"/>
        <v>0</v>
      </c>
      <c r="AL743" s="226">
        <f t="shared" si="86"/>
        <v>0</v>
      </c>
      <c r="AM743" s="227">
        <f t="shared" si="87"/>
        <v>0</v>
      </c>
      <c r="AN743" s="228">
        <f t="shared" si="88"/>
        <v>0</v>
      </c>
      <c r="AO743" s="206"/>
      <c r="AP743" s="207"/>
      <c r="AQ743" s="206"/>
    </row>
    <row r="744" spans="1:43" s="150" customFormat="1" ht="12.75" x14ac:dyDescent="0.2">
      <c r="A744" s="212"/>
      <c r="B744" s="213"/>
      <c r="C744" s="230"/>
      <c r="D744" s="214"/>
      <c r="E744" s="214"/>
      <c r="F744" s="219"/>
      <c r="G744" s="295"/>
      <c r="H744" s="243"/>
      <c r="I744" s="231"/>
      <c r="J744" s="241"/>
      <c r="K744" s="216" t="str">
        <f>IF(X744='2D_LOG'!BD734," ","Errors Not Updated")</f>
        <v xml:space="preserve"> </v>
      </c>
      <c r="L744" s="217"/>
      <c r="M744" s="217"/>
      <c r="N744" s="250"/>
      <c r="O744" s="248"/>
      <c r="P744" s="250"/>
      <c r="Q744" s="248"/>
      <c r="R744" s="237"/>
      <c r="S744" s="236"/>
      <c r="T744" s="217"/>
      <c r="U744" s="249"/>
      <c r="V744" s="168">
        <f t="shared" si="82"/>
        <v>0</v>
      </c>
      <c r="W744" s="169">
        <f t="shared" si="83"/>
        <v>0</v>
      </c>
      <c r="X744" s="221">
        <f>'2D_LOG'!BD734</f>
        <v>0</v>
      </c>
      <c r="Y744" s="237"/>
      <c r="Z744" s="237"/>
      <c r="AA744" s="237"/>
      <c r="AB744" s="237"/>
      <c r="AC744" s="236"/>
      <c r="AD744" s="237"/>
      <c r="AE744" s="236"/>
      <c r="AF744" s="237"/>
      <c r="AG744" s="236"/>
      <c r="AH744" s="237"/>
      <c r="AI744" s="240"/>
      <c r="AJ744" s="224">
        <f t="shared" si="84"/>
        <v>0</v>
      </c>
      <c r="AK744" s="225">
        <f t="shared" si="85"/>
        <v>0</v>
      </c>
      <c r="AL744" s="226">
        <f t="shared" si="86"/>
        <v>0</v>
      </c>
      <c r="AM744" s="227">
        <f t="shared" si="87"/>
        <v>0</v>
      </c>
      <c r="AN744" s="228">
        <f t="shared" si="88"/>
        <v>0</v>
      </c>
      <c r="AO744" s="206"/>
      <c r="AP744" s="207"/>
      <c r="AQ744" s="206"/>
    </row>
    <row r="745" spans="1:43" s="150" customFormat="1" ht="12.75" x14ac:dyDescent="0.2">
      <c r="A745" s="229"/>
      <c r="B745" s="213"/>
      <c r="C745" s="230"/>
      <c r="D745" s="214"/>
      <c r="E745" s="214"/>
      <c r="F745" s="219"/>
      <c r="G745" s="295"/>
      <c r="H745" s="243"/>
      <c r="I745" s="231"/>
      <c r="J745" s="241"/>
      <c r="K745" s="216" t="str">
        <f>IF(X745='2D_LOG'!BD735," ","Errors Not Updated")</f>
        <v xml:space="preserve"> </v>
      </c>
      <c r="L745" s="217"/>
      <c r="M745" s="217"/>
      <c r="N745" s="250"/>
      <c r="O745" s="248"/>
      <c r="P745" s="250"/>
      <c r="Q745" s="248"/>
      <c r="R745" s="237"/>
      <c r="S745" s="236"/>
      <c r="T745" s="217"/>
      <c r="U745" s="249"/>
      <c r="V745" s="168">
        <f t="shared" si="82"/>
        <v>0</v>
      </c>
      <c r="W745" s="169">
        <f t="shared" si="83"/>
        <v>0</v>
      </c>
      <c r="X745" s="221">
        <f>'2D_LOG'!BD735</f>
        <v>0</v>
      </c>
      <c r="Y745" s="237"/>
      <c r="Z745" s="237"/>
      <c r="AA745" s="237"/>
      <c r="AB745" s="237"/>
      <c r="AC745" s="236"/>
      <c r="AD745" s="237"/>
      <c r="AE745" s="236"/>
      <c r="AF745" s="237"/>
      <c r="AG745" s="236"/>
      <c r="AH745" s="237"/>
      <c r="AI745" s="240"/>
      <c r="AJ745" s="224">
        <f t="shared" si="84"/>
        <v>0</v>
      </c>
      <c r="AK745" s="225">
        <f t="shared" si="85"/>
        <v>0</v>
      </c>
      <c r="AL745" s="226">
        <f t="shared" si="86"/>
        <v>0</v>
      </c>
      <c r="AM745" s="227">
        <f t="shared" si="87"/>
        <v>0</v>
      </c>
      <c r="AN745" s="228">
        <f t="shared" si="88"/>
        <v>0</v>
      </c>
      <c r="AO745" s="206"/>
      <c r="AP745" s="207"/>
      <c r="AQ745" s="206"/>
    </row>
    <row r="746" spans="1:43" s="150" customFormat="1" ht="12.75" x14ac:dyDescent="0.2">
      <c r="A746" s="212"/>
      <c r="B746" s="213"/>
      <c r="C746" s="230"/>
      <c r="D746" s="214"/>
      <c r="E746" s="214"/>
      <c r="F746" s="219"/>
      <c r="G746" s="295"/>
      <c r="H746" s="243"/>
      <c r="I746" s="231"/>
      <c r="J746" s="241"/>
      <c r="K746" s="216" t="str">
        <f>IF(X746='2D_LOG'!BD736," ","Errors Not Updated")</f>
        <v xml:space="preserve"> </v>
      </c>
      <c r="L746" s="217"/>
      <c r="M746" s="217"/>
      <c r="N746" s="250"/>
      <c r="O746" s="248"/>
      <c r="P746" s="250"/>
      <c r="Q746" s="248"/>
      <c r="R746" s="237"/>
      <c r="S746" s="236"/>
      <c r="T746" s="217"/>
      <c r="U746" s="249"/>
      <c r="V746" s="168">
        <f t="shared" si="82"/>
        <v>0</v>
      </c>
      <c r="W746" s="169">
        <f t="shared" si="83"/>
        <v>0</v>
      </c>
      <c r="X746" s="221">
        <f>'2D_LOG'!BD736</f>
        <v>0</v>
      </c>
      <c r="Y746" s="237"/>
      <c r="Z746" s="237"/>
      <c r="AA746" s="237"/>
      <c r="AB746" s="237"/>
      <c r="AC746" s="236"/>
      <c r="AD746" s="237"/>
      <c r="AE746" s="236"/>
      <c r="AF746" s="237"/>
      <c r="AG746" s="236"/>
      <c r="AH746" s="237"/>
      <c r="AI746" s="240"/>
      <c r="AJ746" s="224">
        <f t="shared" si="84"/>
        <v>0</v>
      </c>
      <c r="AK746" s="225">
        <f t="shared" si="85"/>
        <v>0</v>
      </c>
      <c r="AL746" s="226">
        <f t="shared" si="86"/>
        <v>0</v>
      </c>
      <c r="AM746" s="227">
        <f t="shared" si="87"/>
        <v>0</v>
      </c>
      <c r="AN746" s="228">
        <f t="shared" si="88"/>
        <v>0</v>
      </c>
      <c r="AO746" s="206"/>
      <c r="AP746" s="207"/>
      <c r="AQ746" s="206"/>
    </row>
    <row r="747" spans="1:43" s="150" customFormat="1" ht="12.75" x14ac:dyDescent="0.2">
      <c r="A747" s="229"/>
      <c r="B747" s="213"/>
      <c r="C747" s="230"/>
      <c r="D747" s="214"/>
      <c r="E747" s="214"/>
      <c r="F747" s="219"/>
      <c r="G747" s="295"/>
      <c r="H747" s="243"/>
      <c r="I747" s="231"/>
      <c r="J747" s="241"/>
      <c r="K747" s="216" t="str">
        <f>IF(X747='2D_LOG'!BD737," ","Errors Not Updated")</f>
        <v xml:space="preserve"> </v>
      </c>
      <c r="L747" s="217"/>
      <c r="M747" s="217"/>
      <c r="N747" s="250"/>
      <c r="O747" s="248"/>
      <c r="P747" s="250"/>
      <c r="Q747" s="248"/>
      <c r="R747" s="237"/>
      <c r="S747" s="236"/>
      <c r="T747" s="217"/>
      <c r="U747" s="249"/>
      <c r="V747" s="168">
        <f t="shared" si="82"/>
        <v>0</v>
      </c>
      <c r="W747" s="169">
        <f t="shared" si="83"/>
        <v>0</v>
      </c>
      <c r="X747" s="221">
        <f>'2D_LOG'!BD737</f>
        <v>0</v>
      </c>
      <c r="Y747" s="237"/>
      <c r="Z747" s="237"/>
      <c r="AA747" s="237"/>
      <c r="AB747" s="237"/>
      <c r="AC747" s="236"/>
      <c r="AD747" s="237"/>
      <c r="AE747" s="236"/>
      <c r="AF747" s="237"/>
      <c r="AG747" s="236"/>
      <c r="AH747" s="237"/>
      <c r="AI747" s="240"/>
      <c r="AJ747" s="224">
        <f t="shared" si="84"/>
        <v>0</v>
      </c>
      <c r="AK747" s="225">
        <f t="shared" si="85"/>
        <v>0</v>
      </c>
      <c r="AL747" s="226">
        <f t="shared" si="86"/>
        <v>0</v>
      </c>
      <c r="AM747" s="227">
        <f t="shared" si="87"/>
        <v>0</v>
      </c>
      <c r="AN747" s="228">
        <f t="shared" si="88"/>
        <v>0</v>
      </c>
      <c r="AO747" s="206"/>
      <c r="AP747" s="207"/>
      <c r="AQ747" s="206"/>
    </row>
    <row r="748" spans="1:43" s="150" customFormat="1" ht="12.75" x14ac:dyDescent="0.2">
      <c r="A748" s="212"/>
      <c r="B748" s="213"/>
      <c r="C748" s="230"/>
      <c r="D748" s="214"/>
      <c r="E748" s="214"/>
      <c r="F748" s="219"/>
      <c r="G748" s="295"/>
      <c r="H748" s="243"/>
      <c r="I748" s="231"/>
      <c r="J748" s="241"/>
      <c r="K748" s="216" t="str">
        <f>IF(X748='2D_LOG'!BD738," ","Errors Not Updated")</f>
        <v xml:space="preserve"> </v>
      </c>
      <c r="L748" s="217"/>
      <c r="M748" s="217"/>
      <c r="N748" s="250"/>
      <c r="O748" s="248"/>
      <c r="P748" s="250"/>
      <c r="Q748" s="248"/>
      <c r="R748" s="237"/>
      <c r="S748" s="236"/>
      <c r="T748" s="217"/>
      <c r="U748" s="249"/>
      <c r="V748" s="168">
        <f t="shared" si="82"/>
        <v>0</v>
      </c>
      <c r="W748" s="169">
        <f t="shared" si="83"/>
        <v>0</v>
      </c>
      <c r="X748" s="221">
        <f>'2D_LOG'!BD738</f>
        <v>0</v>
      </c>
      <c r="Y748" s="237"/>
      <c r="Z748" s="237"/>
      <c r="AA748" s="237"/>
      <c r="AB748" s="237"/>
      <c r="AC748" s="236"/>
      <c r="AD748" s="237"/>
      <c r="AE748" s="236"/>
      <c r="AF748" s="237"/>
      <c r="AG748" s="236"/>
      <c r="AH748" s="237"/>
      <c r="AI748" s="240"/>
      <c r="AJ748" s="224">
        <f t="shared" si="84"/>
        <v>0</v>
      </c>
      <c r="AK748" s="225">
        <f t="shared" si="85"/>
        <v>0</v>
      </c>
      <c r="AL748" s="226">
        <f t="shared" si="86"/>
        <v>0</v>
      </c>
      <c r="AM748" s="227">
        <f t="shared" si="87"/>
        <v>0</v>
      </c>
      <c r="AN748" s="228">
        <f t="shared" si="88"/>
        <v>0</v>
      </c>
      <c r="AO748" s="206"/>
      <c r="AP748" s="207"/>
      <c r="AQ748" s="206"/>
    </row>
    <row r="749" spans="1:43" s="150" customFormat="1" ht="12.75" x14ac:dyDescent="0.2">
      <c r="A749" s="229"/>
      <c r="B749" s="213"/>
      <c r="C749" s="230"/>
      <c r="D749" s="214"/>
      <c r="E749" s="214"/>
      <c r="F749" s="219"/>
      <c r="G749" s="295"/>
      <c r="H749" s="243"/>
      <c r="I749" s="231"/>
      <c r="J749" s="241"/>
      <c r="K749" s="216" t="str">
        <f>IF(X749='2D_LOG'!BD739," ","Errors Not Updated")</f>
        <v xml:space="preserve"> </v>
      </c>
      <c r="L749" s="217"/>
      <c r="M749" s="217"/>
      <c r="N749" s="250"/>
      <c r="O749" s="248"/>
      <c r="P749" s="250"/>
      <c r="Q749" s="248"/>
      <c r="R749" s="237"/>
      <c r="S749" s="236"/>
      <c r="T749" s="217"/>
      <c r="U749" s="249"/>
      <c r="V749" s="168">
        <f t="shared" si="82"/>
        <v>0</v>
      </c>
      <c r="W749" s="169">
        <f t="shared" si="83"/>
        <v>0</v>
      </c>
      <c r="X749" s="221">
        <f>'2D_LOG'!BD739</f>
        <v>0</v>
      </c>
      <c r="Y749" s="237"/>
      <c r="Z749" s="237"/>
      <c r="AA749" s="237"/>
      <c r="AB749" s="237"/>
      <c r="AC749" s="236"/>
      <c r="AD749" s="237"/>
      <c r="AE749" s="236"/>
      <c r="AF749" s="237"/>
      <c r="AG749" s="236"/>
      <c r="AH749" s="237"/>
      <c r="AI749" s="240"/>
      <c r="AJ749" s="224">
        <f t="shared" si="84"/>
        <v>0</v>
      </c>
      <c r="AK749" s="225">
        <f t="shared" si="85"/>
        <v>0</v>
      </c>
      <c r="AL749" s="226">
        <f t="shared" si="86"/>
        <v>0</v>
      </c>
      <c r="AM749" s="227">
        <f t="shared" si="87"/>
        <v>0</v>
      </c>
      <c r="AN749" s="228">
        <f t="shared" si="88"/>
        <v>0</v>
      </c>
      <c r="AO749" s="206"/>
      <c r="AP749" s="207"/>
      <c r="AQ749" s="206"/>
    </row>
    <row r="750" spans="1:43" s="150" customFormat="1" ht="12.75" x14ac:dyDescent="0.2">
      <c r="A750" s="212"/>
      <c r="B750" s="213"/>
      <c r="C750" s="230"/>
      <c r="D750" s="214"/>
      <c r="E750" s="214"/>
      <c r="F750" s="219"/>
      <c r="G750" s="295"/>
      <c r="H750" s="243"/>
      <c r="I750" s="231"/>
      <c r="J750" s="241"/>
      <c r="K750" s="216" t="str">
        <f>IF(X750='2D_LOG'!BD740," ","Errors Not Updated")</f>
        <v xml:space="preserve"> </v>
      </c>
      <c r="L750" s="217"/>
      <c r="M750" s="217"/>
      <c r="N750" s="250"/>
      <c r="O750" s="248"/>
      <c r="P750" s="250"/>
      <c r="Q750" s="248"/>
      <c r="R750" s="237"/>
      <c r="S750" s="236"/>
      <c r="T750" s="217"/>
      <c r="U750" s="249"/>
      <c r="V750" s="168">
        <f t="shared" si="82"/>
        <v>0</v>
      </c>
      <c r="W750" s="169">
        <f t="shared" si="83"/>
        <v>0</v>
      </c>
      <c r="X750" s="221">
        <f>'2D_LOG'!BD740</f>
        <v>0</v>
      </c>
      <c r="Y750" s="237"/>
      <c r="Z750" s="237"/>
      <c r="AA750" s="237"/>
      <c r="AB750" s="237"/>
      <c r="AC750" s="236"/>
      <c r="AD750" s="237"/>
      <c r="AE750" s="236"/>
      <c r="AF750" s="237"/>
      <c r="AG750" s="236"/>
      <c r="AH750" s="237"/>
      <c r="AI750" s="240"/>
      <c r="AJ750" s="224">
        <f t="shared" si="84"/>
        <v>0</v>
      </c>
      <c r="AK750" s="225">
        <f t="shared" si="85"/>
        <v>0</v>
      </c>
      <c r="AL750" s="226">
        <f t="shared" si="86"/>
        <v>0</v>
      </c>
      <c r="AM750" s="227">
        <f t="shared" si="87"/>
        <v>0</v>
      </c>
      <c r="AN750" s="228">
        <f t="shared" si="88"/>
        <v>0</v>
      </c>
      <c r="AO750" s="206"/>
      <c r="AP750" s="207"/>
      <c r="AQ750" s="206"/>
    </row>
    <row r="751" spans="1:43" s="150" customFormat="1" ht="12.75" x14ac:dyDescent="0.2">
      <c r="A751" s="229"/>
      <c r="B751" s="213"/>
      <c r="C751" s="230"/>
      <c r="D751" s="214"/>
      <c r="E751" s="214"/>
      <c r="F751" s="219"/>
      <c r="G751" s="295"/>
      <c r="H751" s="243"/>
      <c r="I751" s="231"/>
      <c r="J751" s="241"/>
      <c r="K751" s="216" t="str">
        <f>IF(X751='2D_LOG'!BD741," ","Errors Not Updated")</f>
        <v xml:space="preserve"> </v>
      </c>
      <c r="L751" s="217"/>
      <c r="M751" s="217"/>
      <c r="N751" s="250"/>
      <c r="O751" s="248"/>
      <c r="P751" s="250"/>
      <c r="Q751" s="248"/>
      <c r="R751" s="237"/>
      <c r="S751" s="236"/>
      <c r="T751" s="217"/>
      <c r="U751" s="249"/>
      <c r="V751" s="168">
        <f t="shared" si="82"/>
        <v>0</v>
      </c>
      <c r="W751" s="169">
        <f t="shared" si="83"/>
        <v>0</v>
      </c>
      <c r="X751" s="221">
        <f>'2D_LOG'!BD741</f>
        <v>0</v>
      </c>
      <c r="Y751" s="237"/>
      <c r="Z751" s="237"/>
      <c r="AA751" s="237"/>
      <c r="AB751" s="237"/>
      <c r="AC751" s="236"/>
      <c r="AD751" s="237"/>
      <c r="AE751" s="236"/>
      <c r="AF751" s="237"/>
      <c r="AG751" s="236"/>
      <c r="AH751" s="237"/>
      <c r="AI751" s="240"/>
      <c r="AJ751" s="224">
        <f t="shared" si="84"/>
        <v>0</v>
      </c>
      <c r="AK751" s="225">
        <f t="shared" si="85"/>
        <v>0</v>
      </c>
      <c r="AL751" s="226">
        <f t="shared" si="86"/>
        <v>0</v>
      </c>
      <c r="AM751" s="227">
        <f t="shared" si="87"/>
        <v>0</v>
      </c>
      <c r="AN751" s="228">
        <f t="shared" si="88"/>
        <v>0</v>
      </c>
      <c r="AO751" s="206"/>
      <c r="AP751" s="207"/>
      <c r="AQ751" s="206"/>
    </row>
    <row r="752" spans="1:43" s="150" customFormat="1" ht="12.75" x14ac:dyDescent="0.2">
      <c r="A752" s="212"/>
      <c r="B752" s="213"/>
      <c r="C752" s="230"/>
      <c r="D752" s="214"/>
      <c r="E752" s="214"/>
      <c r="F752" s="219"/>
      <c r="G752" s="295"/>
      <c r="H752" s="243"/>
      <c r="I752" s="231"/>
      <c r="J752" s="241"/>
      <c r="K752" s="216" t="str">
        <f>IF(X752='2D_LOG'!BD742," ","Errors Not Updated")</f>
        <v xml:space="preserve"> </v>
      </c>
      <c r="L752" s="217"/>
      <c r="M752" s="217"/>
      <c r="N752" s="250"/>
      <c r="O752" s="248"/>
      <c r="P752" s="250"/>
      <c r="Q752" s="248"/>
      <c r="R752" s="237"/>
      <c r="S752" s="236"/>
      <c r="T752" s="217"/>
      <c r="U752" s="249"/>
      <c r="V752" s="168">
        <f t="shared" si="82"/>
        <v>0</v>
      </c>
      <c r="W752" s="169">
        <f t="shared" si="83"/>
        <v>0</v>
      </c>
      <c r="X752" s="221">
        <f>'2D_LOG'!BD742</f>
        <v>0</v>
      </c>
      <c r="Y752" s="237"/>
      <c r="Z752" s="237"/>
      <c r="AA752" s="237"/>
      <c r="AB752" s="237"/>
      <c r="AC752" s="236"/>
      <c r="AD752" s="237"/>
      <c r="AE752" s="236"/>
      <c r="AF752" s="237"/>
      <c r="AG752" s="236"/>
      <c r="AH752" s="237"/>
      <c r="AI752" s="240"/>
      <c r="AJ752" s="224">
        <f t="shared" si="84"/>
        <v>0</v>
      </c>
      <c r="AK752" s="225">
        <f t="shared" si="85"/>
        <v>0</v>
      </c>
      <c r="AL752" s="226">
        <f t="shared" si="86"/>
        <v>0</v>
      </c>
      <c r="AM752" s="227">
        <f t="shared" si="87"/>
        <v>0</v>
      </c>
      <c r="AN752" s="228">
        <f t="shared" si="88"/>
        <v>0</v>
      </c>
      <c r="AO752" s="206"/>
      <c r="AP752" s="207"/>
      <c r="AQ752" s="206"/>
    </row>
    <row r="753" spans="1:43" s="150" customFormat="1" ht="12.75" x14ac:dyDescent="0.2">
      <c r="A753" s="229"/>
      <c r="B753" s="213"/>
      <c r="C753" s="230"/>
      <c r="D753" s="214"/>
      <c r="E753" s="214"/>
      <c r="F753" s="219"/>
      <c r="G753" s="295"/>
      <c r="H753" s="243"/>
      <c r="I753" s="231"/>
      <c r="J753" s="241"/>
      <c r="K753" s="216" t="str">
        <f>IF(X753='2D_LOG'!BD743," ","Errors Not Updated")</f>
        <v xml:space="preserve"> </v>
      </c>
      <c r="L753" s="217"/>
      <c r="M753" s="217"/>
      <c r="N753" s="250"/>
      <c r="O753" s="248"/>
      <c r="P753" s="250"/>
      <c r="Q753" s="248"/>
      <c r="R753" s="237"/>
      <c r="S753" s="236"/>
      <c r="T753" s="217"/>
      <c r="U753" s="249"/>
      <c r="V753" s="168">
        <f t="shared" si="82"/>
        <v>0</v>
      </c>
      <c r="W753" s="169">
        <f t="shared" si="83"/>
        <v>0</v>
      </c>
      <c r="X753" s="221">
        <f>'2D_LOG'!BD743</f>
        <v>0</v>
      </c>
      <c r="Y753" s="237"/>
      <c r="Z753" s="237"/>
      <c r="AA753" s="237"/>
      <c r="AB753" s="237"/>
      <c r="AC753" s="236"/>
      <c r="AD753" s="237"/>
      <c r="AE753" s="236"/>
      <c r="AF753" s="237"/>
      <c r="AG753" s="236"/>
      <c r="AH753" s="237"/>
      <c r="AI753" s="240"/>
      <c r="AJ753" s="224">
        <f t="shared" si="84"/>
        <v>0</v>
      </c>
      <c r="AK753" s="225">
        <f t="shared" si="85"/>
        <v>0</v>
      </c>
      <c r="AL753" s="226">
        <f t="shared" si="86"/>
        <v>0</v>
      </c>
      <c r="AM753" s="227">
        <f t="shared" si="87"/>
        <v>0</v>
      </c>
      <c r="AN753" s="228">
        <f t="shared" si="88"/>
        <v>0</v>
      </c>
      <c r="AO753" s="206"/>
      <c r="AP753" s="207"/>
      <c r="AQ753" s="206"/>
    </row>
    <row r="754" spans="1:43" s="150" customFormat="1" ht="12.75" x14ac:dyDescent="0.2">
      <c r="A754" s="212"/>
      <c r="B754" s="213"/>
      <c r="C754" s="230"/>
      <c r="D754" s="214"/>
      <c r="E754" s="214"/>
      <c r="F754" s="219"/>
      <c r="G754" s="295"/>
      <c r="H754" s="243"/>
      <c r="I754" s="231"/>
      <c r="J754" s="241"/>
      <c r="K754" s="216" t="str">
        <f>IF(X754='2D_LOG'!BD744," ","Errors Not Updated")</f>
        <v xml:space="preserve"> </v>
      </c>
      <c r="L754" s="217"/>
      <c r="M754" s="217"/>
      <c r="N754" s="250"/>
      <c r="O754" s="248"/>
      <c r="P754" s="250"/>
      <c r="Q754" s="248"/>
      <c r="R754" s="237"/>
      <c r="S754" s="236"/>
      <c r="T754" s="217"/>
      <c r="U754" s="249"/>
      <c r="V754" s="168">
        <f t="shared" si="82"/>
        <v>0</v>
      </c>
      <c r="W754" s="169">
        <f t="shared" si="83"/>
        <v>0</v>
      </c>
      <c r="X754" s="221">
        <f>'2D_LOG'!BD744</f>
        <v>0</v>
      </c>
      <c r="Y754" s="237"/>
      <c r="Z754" s="237"/>
      <c r="AA754" s="237"/>
      <c r="AB754" s="237"/>
      <c r="AC754" s="236"/>
      <c r="AD754" s="237"/>
      <c r="AE754" s="236"/>
      <c r="AF754" s="237"/>
      <c r="AG754" s="236"/>
      <c r="AH754" s="237"/>
      <c r="AI754" s="240"/>
      <c r="AJ754" s="224">
        <f t="shared" si="84"/>
        <v>0</v>
      </c>
      <c r="AK754" s="225">
        <f t="shared" si="85"/>
        <v>0</v>
      </c>
      <c r="AL754" s="226">
        <f t="shared" si="86"/>
        <v>0</v>
      </c>
      <c r="AM754" s="227">
        <f t="shared" si="87"/>
        <v>0</v>
      </c>
      <c r="AN754" s="228">
        <f t="shared" si="88"/>
        <v>0</v>
      </c>
      <c r="AO754" s="206"/>
      <c r="AP754" s="207"/>
      <c r="AQ754" s="206"/>
    </row>
    <row r="755" spans="1:43" s="150" customFormat="1" ht="12.75" x14ac:dyDescent="0.2">
      <c r="A755" s="229"/>
      <c r="B755" s="213"/>
      <c r="C755" s="230"/>
      <c r="D755" s="214"/>
      <c r="E755" s="214"/>
      <c r="F755" s="219"/>
      <c r="G755" s="295"/>
      <c r="H755" s="243"/>
      <c r="I755" s="231"/>
      <c r="J755" s="241"/>
      <c r="K755" s="216" t="str">
        <f>IF(X755='2D_LOG'!BD745," ","Errors Not Updated")</f>
        <v xml:space="preserve"> </v>
      </c>
      <c r="L755" s="217"/>
      <c r="M755" s="217"/>
      <c r="N755" s="250"/>
      <c r="O755" s="248"/>
      <c r="P755" s="250"/>
      <c r="Q755" s="248"/>
      <c r="R755" s="237"/>
      <c r="S755" s="236"/>
      <c r="T755" s="217"/>
      <c r="U755" s="249"/>
      <c r="V755" s="168">
        <f t="shared" si="82"/>
        <v>0</v>
      </c>
      <c r="W755" s="169">
        <f t="shared" si="83"/>
        <v>0</v>
      </c>
      <c r="X755" s="221">
        <f>'2D_LOG'!BD745</f>
        <v>0</v>
      </c>
      <c r="Y755" s="237"/>
      <c r="Z755" s="237"/>
      <c r="AA755" s="237"/>
      <c r="AB755" s="237"/>
      <c r="AC755" s="236"/>
      <c r="AD755" s="237"/>
      <c r="AE755" s="236"/>
      <c r="AF755" s="237"/>
      <c r="AG755" s="236"/>
      <c r="AH755" s="237"/>
      <c r="AI755" s="240"/>
      <c r="AJ755" s="224">
        <f t="shared" si="84"/>
        <v>0</v>
      </c>
      <c r="AK755" s="225">
        <f t="shared" si="85"/>
        <v>0</v>
      </c>
      <c r="AL755" s="226">
        <f t="shared" si="86"/>
        <v>0</v>
      </c>
      <c r="AM755" s="227">
        <f t="shared" si="87"/>
        <v>0</v>
      </c>
      <c r="AN755" s="228">
        <f t="shared" si="88"/>
        <v>0</v>
      </c>
      <c r="AO755" s="206"/>
      <c r="AP755" s="207"/>
      <c r="AQ755" s="206"/>
    </row>
    <row r="756" spans="1:43" s="150" customFormat="1" ht="12.75" x14ac:dyDescent="0.2">
      <c r="A756" s="212"/>
      <c r="B756" s="213"/>
      <c r="C756" s="230"/>
      <c r="D756" s="214"/>
      <c r="E756" s="214"/>
      <c r="F756" s="219"/>
      <c r="G756" s="295"/>
      <c r="H756" s="243"/>
      <c r="I756" s="231"/>
      <c r="J756" s="241"/>
      <c r="K756" s="216" t="str">
        <f>IF(X756='2D_LOG'!BD746," ","Errors Not Updated")</f>
        <v xml:space="preserve"> </v>
      </c>
      <c r="L756" s="217"/>
      <c r="M756" s="217"/>
      <c r="N756" s="250"/>
      <c r="O756" s="248"/>
      <c r="P756" s="250"/>
      <c r="Q756" s="248"/>
      <c r="R756" s="237"/>
      <c r="S756" s="236"/>
      <c r="T756" s="217"/>
      <c r="U756" s="249"/>
      <c r="V756" s="168">
        <f t="shared" si="82"/>
        <v>0</v>
      </c>
      <c r="W756" s="169">
        <f t="shared" si="83"/>
        <v>0</v>
      </c>
      <c r="X756" s="221">
        <f>'2D_LOG'!BD746</f>
        <v>0</v>
      </c>
      <c r="Y756" s="237"/>
      <c r="Z756" s="237"/>
      <c r="AA756" s="237"/>
      <c r="AB756" s="237"/>
      <c r="AC756" s="236"/>
      <c r="AD756" s="237"/>
      <c r="AE756" s="236"/>
      <c r="AF756" s="237"/>
      <c r="AG756" s="236"/>
      <c r="AH756" s="237"/>
      <c r="AI756" s="240"/>
      <c r="AJ756" s="224">
        <f t="shared" si="84"/>
        <v>0</v>
      </c>
      <c r="AK756" s="225">
        <f t="shared" si="85"/>
        <v>0</v>
      </c>
      <c r="AL756" s="226">
        <f t="shared" si="86"/>
        <v>0</v>
      </c>
      <c r="AM756" s="227">
        <f t="shared" si="87"/>
        <v>0</v>
      </c>
      <c r="AN756" s="228">
        <f t="shared" si="88"/>
        <v>0</v>
      </c>
      <c r="AO756" s="206"/>
      <c r="AP756" s="207"/>
      <c r="AQ756" s="206"/>
    </row>
    <row r="757" spans="1:43" s="150" customFormat="1" ht="12.75" x14ac:dyDescent="0.2">
      <c r="A757" s="229"/>
      <c r="B757" s="213"/>
      <c r="C757" s="230"/>
      <c r="D757" s="214"/>
      <c r="E757" s="214"/>
      <c r="F757" s="219"/>
      <c r="G757" s="295"/>
      <c r="H757" s="243"/>
      <c r="I757" s="231"/>
      <c r="J757" s="241"/>
      <c r="K757" s="216" t="str">
        <f>IF(X757='2D_LOG'!BD747," ","Errors Not Updated")</f>
        <v xml:space="preserve"> </v>
      </c>
      <c r="L757" s="217"/>
      <c r="M757" s="217"/>
      <c r="N757" s="250"/>
      <c r="O757" s="248"/>
      <c r="P757" s="250"/>
      <c r="Q757" s="248"/>
      <c r="R757" s="237"/>
      <c r="S757" s="236"/>
      <c r="T757" s="217"/>
      <c r="U757" s="249"/>
      <c r="V757" s="168">
        <f t="shared" si="82"/>
        <v>0</v>
      </c>
      <c r="W757" s="169">
        <f t="shared" si="83"/>
        <v>0</v>
      </c>
      <c r="X757" s="221">
        <f>'2D_LOG'!BD747</f>
        <v>0</v>
      </c>
      <c r="Y757" s="237"/>
      <c r="Z757" s="237"/>
      <c r="AA757" s="237"/>
      <c r="AB757" s="237"/>
      <c r="AC757" s="236"/>
      <c r="AD757" s="237"/>
      <c r="AE757" s="236"/>
      <c r="AF757" s="237"/>
      <c r="AG757" s="236"/>
      <c r="AH757" s="237"/>
      <c r="AI757" s="240"/>
      <c r="AJ757" s="224">
        <f t="shared" si="84"/>
        <v>0</v>
      </c>
      <c r="AK757" s="225">
        <f t="shared" si="85"/>
        <v>0</v>
      </c>
      <c r="AL757" s="226">
        <f t="shared" si="86"/>
        <v>0</v>
      </c>
      <c r="AM757" s="227">
        <f t="shared" si="87"/>
        <v>0</v>
      </c>
      <c r="AN757" s="228">
        <f t="shared" si="88"/>
        <v>0</v>
      </c>
      <c r="AO757" s="206"/>
      <c r="AP757" s="207"/>
      <c r="AQ757" s="206"/>
    </row>
    <row r="758" spans="1:43" s="150" customFormat="1" ht="12.75" x14ac:dyDescent="0.2">
      <c r="A758" s="212"/>
      <c r="B758" s="213"/>
      <c r="C758" s="230"/>
      <c r="D758" s="214"/>
      <c r="E758" s="214"/>
      <c r="F758" s="219"/>
      <c r="G758" s="295"/>
      <c r="H758" s="243"/>
      <c r="I758" s="231"/>
      <c r="J758" s="241"/>
      <c r="K758" s="216" t="str">
        <f>IF(X758='2D_LOG'!BD748," ","Errors Not Updated")</f>
        <v xml:space="preserve"> </v>
      </c>
      <c r="L758" s="217"/>
      <c r="M758" s="217"/>
      <c r="N758" s="250"/>
      <c r="O758" s="248"/>
      <c r="P758" s="250"/>
      <c r="Q758" s="248"/>
      <c r="R758" s="237"/>
      <c r="S758" s="236"/>
      <c r="T758" s="217"/>
      <c r="U758" s="249"/>
      <c r="V758" s="168">
        <f t="shared" si="82"/>
        <v>0</v>
      </c>
      <c r="W758" s="169">
        <f t="shared" si="83"/>
        <v>0</v>
      </c>
      <c r="X758" s="221">
        <f>'2D_LOG'!BD748</f>
        <v>0</v>
      </c>
      <c r="Y758" s="237"/>
      <c r="Z758" s="237"/>
      <c r="AA758" s="237"/>
      <c r="AB758" s="242"/>
      <c r="AC758" s="236"/>
      <c r="AD758" s="242"/>
      <c r="AE758" s="236"/>
      <c r="AF758" s="237"/>
      <c r="AG758" s="236"/>
      <c r="AH758" s="237"/>
      <c r="AI758" s="240"/>
      <c r="AJ758" s="224">
        <f t="shared" si="84"/>
        <v>0</v>
      </c>
      <c r="AK758" s="225">
        <f t="shared" si="85"/>
        <v>0</v>
      </c>
      <c r="AL758" s="226">
        <f t="shared" si="86"/>
        <v>0</v>
      </c>
      <c r="AM758" s="227">
        <f t="shared" si="87"/>
        <v>0</v>
      </c>
      <c r="AN758" s="228">
        <f t="shared" si="88"/>
        <v>0</v>
      </c>
      <c r="AO758" s="206"/>
      <c r="AP758" s="207"/>
      <c r="AQ758" s="206"/>
    </row>
    <row r="759" spans="1:43" s="150" customFormat="1" ht="12.75" x14ac:dyDescent="0.2">
      <c r="A759" s="229"/>
      <c r="B759" s="213"/>
      <c r="C759" s="230"/>
      <c r="D759" s="214"/>
      <c r="E759" s="214"/>
      <c r="F759" s="219"/>
      <c r="G759" s="295"/>
      <c r="H759" s="243"/>
      <c r="I759" s="231"/>
      <c r="J759" s="241"/>
      <c r="K759" s="216" t="str">
        <f>IF(X759='2D_LOG'!BD749," ","Errors Not Updated")</f>
        <v xml:space="preserve"> </v>
      </c>
      <c r="L759" s="217"/>
      <c r="M759" s="217"/>
      <c r="N759" s="250"/>
      <c r="O759" s="248"/>
      <c r="P759" s="250"/>
      <c r="Q759" s="248"/>
      <c r="R759" s="237"/>
      <c r="S759" s="236"/>
      <c r="T759" s="217"/>
      <c r="U759" s="249"/>
      <c r="V759" s="168">
        <f t="shared" si="82"/>
        <v>0</v>
      </c>
      <c r="W759" s="169">
        <f t="shared" si="83"/>
        <v>0</v>
      </c>
      <c r="X759" s="221">
        <f>'2D_LOG'!BD749</f>
        <v>0</v>
      </c>
      <c r="Y759" s="237"/>
      <c r="Z759" s="237"/>
      <c r="AA759" s="237"/>
      <c r="AB759" s="237"/>
      <c r="AC759" s="236"/>
      <c r="AD759" s="237"/>
      <c r="AE759" s="236"/>
      <c r="AF759" s="237"/>
      <c r="AG759" s="236"/>
      <c r="AH759" s="237"/>
      <c r="AI759" s="240"/>
      <c r="AJ759" s="224">
        <f t="shared" si="84"/>
        <v>0</v>
      </c>
      <c r="AK759" s="225">
        <f t="shared" si="85"/>
        <v>0</v>
      </c>
      <c r="AL759" s="226">
        <f t="shared" si="86"/>
        <v>0</v>
      </c>
      <c r="AM759" s="227">
        <f t="shared" si="87"/>
        <v>0</v>
      </c>
      <c r="AN759" s="228">
        <f t="shared" si="88"/>
        <v>0</v>
      </c>
      <c r="AO759" s="206"/>
      <c r="AP759" s="207"/>
      <c r="AQ759" s="206"/>
    </row>
    <row r="760" spans="1:43" s="150" customFormat="1" ht="12.75" x14ac:dyDescent="0.2">
      <c r="A760" s="212"/>
      <c r="B760" s="213"/>
      <c r="C760" s="230"/>
      <c r="D760" s="214"/>
      <c r="E760" s="214"/>
      <c r="F760" s="219"/>
      <c r="G760" s="295"/>
      <c r="H760" s="243"/>
      <c r="I760" s="231"/>
      <c r="J760" s="241"/>
      <c r="K760" s="216" t="str">
        <f>IF(X760='2D_LOG'!BD750," ","Errors Not Updated")</f>
        <v xml:space="preserve"> </v>
      </c>
      <c r="L760" s="217"/>
      <c r="M760" s="217"/>
      <c r="N760" s="250"/>
      <c r="O760" s="248"/>
      <c r="P760" s="250"/>
      <c r="Q760" s="248"/>
      <c r="R760" s="237"/>
      <c r="S760" s="236"/>
      <c r="T760" s="217"/>
      <c r="U760" s="249"/>
      <c r="V760" s="168">
        <f t="shared" si="82"/>
        <v>0</v>
      </c>
      <c r="W760" s="169">
        <f t="shared" si="83"/>
        <v>0</v>
      </c>
      <c r="X760" s="221">
        <f>'2D_LOG'!BD750</f>
        <v>0</v>
      </c>
      <c r="Y760" s="237"/>
      <c r="Z760" s="237"/>
      <c r="AA760" s="237"/>
      <c r="AB760" s="237"/>
      <c r="AC760" s="236"/>
      <c r="AD760" s="237"/>
      <c r="AE760" s="236"/>
      <c r="AF760" s="237"/>
      <c r="AG760" s="236"/>
      <c r="AH760" s="237"/>
      <c r="AI760" s="240"/>
      <c r="AJ760" s="224">
        <f t="shared" si="84"/>
        <v>0</v>
      </c>
      <c r="AK760" s="225">
        <f t="shared" si="85"/>
        <v>0</v>
      </c>
      <c r="AL760" s="226">
        <f t="shared" si="86"/>
        <v>0</v>
      </c>
      <c r="AM760" s="227">
        <f t="shared" si="87"/>
        <v>0</v>
      </c>
      <c r="AN760" s="228">
        <f t="shared" si="88"/>
        <v>0</v>
      </c>
      <c r="AO760" s="206"/>
      <c r="AP760" s="207"/>
      <c r="AQ760" s="206"/>
    </row>
    <row r="761" spans="1:43" s="150" customFormat="1" ht="12.75" x14ac:dyDescent="0.2">
      <c r="A761" s="229"/>
      <c r="B761" s="213"/>
      <c r="C761" s="230"/>
      <c r="D761" s="214"/>
      <c r="E761" s="214"/>
      <c r="F761" s="219"/>
      <c r="G761" s="295"/>
      <c r="H761" s="243"/>
      <c r="I761" s="231"/>
      <c r="J761" s="241"/>
      <c r="K761" s="216" t="str">
        <f>IF(X761='2D_LOG'!BD751," ","Errors Not Updated")</f>
        <v xml:space="preserve"> </v>
      </c>
      <c r="L761" s="217"/>
      <c r="M761" s="217"/>
      <c r="N761" s="250"/>
      <c r="O761" s="248"/>
      <c r="P761" s="250"/>
      <c r="Q761" s="248"/>
      <c r="R761" s="237"/>
      <c r="S761" s="236"/>
      <c r="T761" s="217"/>
      <c r="U761" s="249"/>
      <c r="V761" s="168">
        <f t="shared" si="82"/>
        <v>0</v>
      </c>
      <c r="W761" s="169">
        <f t="shared" si="83"/>
        <v>0</v>
      </c>
      <c r="X761" s="221">
        <f>'2D_LOG'!BD751</f>
        <v>0</v>
      </c>
      <c r="Y761" s="237"/>
      <c r="Z761" s="237"/>
      <c r="AA761" s="237"/>
      <c r="AB761" s="242"/>
      <c r="AC761" s="236"/>
      <c r="AD761" s="242"/>
      <c r="AE761" s="236"/>
      <c r="AF761" s="237"/>
      <c r="AG761" s="236"/>
      <c r="AH761" s="237"/>
      <c r="AI761" s="240"/>
      <c r="AJ761" s="224">
        <f t="shared" si="84"/>
        <v>0</v>
      </c>
      <c r="AK761" s="225">
        <f t="shared" si="85"/>
        <v>0</v>
      </c>
      <c r="AL761" s="226">
        <f t="shared" si="86"/>
        <v>0</v>
      </c>
      <c r="AM761" s="227">
        <f t="shared" si="87"/>
        <v>0</v>
      </c>
      <c r="AN761" s="228">
        <f t="shared" si="88"/>
        <v>0</v>
      </c>
      <c r="AO761" s="206"/>
      <c r="AP761" s="207"/>
      <c r="AQ761" s="206"/>
    </row>
    <row r="762" spans="1:43" s="150" customFormat="1" ht="12.75" x14ac:dyDescent="0.2">
      <c r="A762" s="212"/>
      <c r="B762" s="213"/>
      <c r="C762" s="230"/>
      <c r="D762" s="214"/>
      <c r="E762" s="214"/>
      <c r="F762" s="219"/>
      <c r="G762" s="295"/>
      <c r="H762" s="243"/>
      <c r="I762" s="231"/>
      <c r="J762" s="241"/>
      <c r="K762" s="216" t="str">
        <f>IF(X762='2D_LOG'!BD752," ","Errors Not Updated")</f>
        <v xml:space="preserve"> </v>
      </c>
      <c r="L762" s="217"/>
      <c r="M762" s="217"/>
      <c r="N762" s="250"/>
      <c r="O762" s="248"/>
      <c r="P762" s="250"/>
      <c r="Q762" s="248"/>
      <c r="R762" s="237"/>
      <c r="S762" s="236"/>
      <c r="T762" s="217"/>
      <c r="U762" s="249"/>
      <c r="V762" s="168">
        <f t="shared" si="82"/>
        <v>0</v>
      </c>
      <c r="W762" s="169">
        <f t="shared" si="83"/>
        <v>0</v>
      </c>
      <c r="X762" s="221">
        <f>'2D_LOG'!BD752</f>
        <v>0</v>
      </c>
      <c r="Y762" s="237"/>
      <c r="Z762" s="237"/>
      <c r="AA762" s="237"/>
      <c r="AB762" s="237"/>
      <c r="AC762" s="236"/>
      <c r="AD762" s="237"/>
      <c r="AE762" s="236"/>
      <c r="AF762" s="237"/>
      <c r="AG762" s="236"/>
      <c r="AH762" s="237"/>
      <c r="AI762" s="240"/>
      <c r="AJ762" s="224">
        <f t="shared" si="84"/>
        <v>0</v>
      </c>
      <c r="AK762" s="225">
        <f t="shared" si="85"/>
        <v>0</v>
      </c>
      <c r="AL762" s="226">
        <f t="shared" si="86"/>
        <v>0</v>
      </c>
      <c r="AM762" s="227">
        <f t="shared" si="87"/>
        <v>0</v>
      </c>
      <c r="AN762" s="228">
        <f t="shared" si="88"/>
        <v>0</v>
      </c>
      <c r="AO762" s="206"/>
      <c r="AP762" s="207"/>
      <c r="AQ762" s="206"/>
    </row>
    <row r="763" spans="1:43" s="150" customFormat="1" ht="12.75" x14ac:dyDescent="0.2">
      <c r="A763" s="229"/>
      <c r="B763" s="213"/>
      <c r="C763" s="230"/>
      <c r="D763" s="214"/>
      <c r="E763" s="214"/>
      <c r="F763" s="219"/>
      <c r="G763" s="295"/>
      <c r="H763" s="243"/>
      <c r="I763" s="231"/>
      <c r="J763" s="241"/>
      <c r="K763" s="216" t="str">
        <f>IF(X763='2D_LOG'!BD753," ","Errors Not Updated")</f>
        <v xml:space="preserve"> </v>
      </c>
      <c r="L763" s="217"/>
      <c r="M763" s="217"/>
      <c r="N763" s="250"/>
      <c r="O763" s="248"/>
      <c r="P763" s="250"/>
      <c r="Q763" s="248"/>
      <c r="R763" s="237"/>
      <c r="S763" s="236"/>
      <c r="T763" s="217"/>
      <c r="U763" s="249"/>
      <c r="V763" s="168">
        <f t="shared" si="82"/>
        <v>0</v>
      </c>
      <c r="W763" s="169">
        <f t="shared" si="83"/>
        <v>0</v>
      </c>
      <c r="X763" s="221">
        <f>'2D_LOG'!BD753</f>
        <v>0</v>
      </c>
      <c r="Y763" s="237"/>
      <c r="Z763" s="237"/>
      <c r="AA763" s="237"/>
      <c r="AB763" s="237"/>
      <c r="AC763" s="236"/>
      <c r="AD763" s="237"/>
      <c r="AE763" s="236"/>
      <c r="AF763" s="237"/>
      <c r="AG763" s="236"/>
      <c r="AH763" s="237"/>
      <c r="AI763" s="240"/>
      <c r="AJ763" s="224">
        <f t="shared" si="84"/>
        <v>0</v>
      </c>
      <c r="AK763" s="225">
        <f t="shared" si="85"/>
        <v>0</v>
      </c>
      <c r="AL763" s="226">
        <f t="shared" si="86"/>
        <v>0</v>
      </c>
      <c r="AM763" s="227">
        <f t="shared" si="87"/>
        <v>0</v>
      </c>
      <c r="AN763" s="228">
        <f t="shared" si="88"/>
        <v>0</v>
      </c>
      <c r="AO763" s="206"/>
      <c r="AP763" s="207"/>
      <c r="AQ763" s="206"/>
    </row>
    <row r="764" spans="1:43" s="150" customFormat="1" ht="12.75" x14ac:dyDescent="0.2">
      <c r="A764" s="212"/>
      <c r="B764" s="213"/>
      <c r="C764" s="230"/>
      <c r="D764" s="214"/>
      <c r="E764" s="214"/>
      <c r="F764" s="219"/>
      <c r="G764" s="295"/>
      <c r="H764" s="243"/>
      <c r="I764" s="231"/>
      <c r="J764" s="241"/>
      <c r="K764" s="216" t="str">
        <f>IF(X764='2D_LOG'!BD754," ","Errors Not Updated")</f>
        <v xml:space="preserve"> </v>
      </c>
      <c r="L764" s="217"/>
      <c r="M764" s="217"/>
      <c r="N764" s="250"/>
      <c r="O764" s="248"/>
      <c r="P764" s="250"/>
      <c r="Q764" s="248"/>
      <c r="R764" s="237"/>
      <c r="S764" s="236"/>
      <c r="T764" s="217"/>
      <c r="U764" s="249"/>
      <c r="V764" s="168">
        <f t="shared" si="82"/>
        <v>0</v>
      </c>
      <c r="W764" s="169">
        <f t="shared" si="83"/>
        <v>0</v>
      </c>
      <c r="X764" s="221">
        <f>'2D_LOG'!BD754</f>
        <v>0</v>
      </c>
      <c r="Y764" s="237"/>
      <c r="Z764" s="237"/>
      <c r="AA764" s="237"/>
      <c r="AB764" s="237"/>
      <c r="AC764" s="236"/>
      <c r="AD764" s="237"/>
      <c r="AE764" s="236"/>
      <c r="AF764" s="237"/>
      <c r="AG764" s="236"/>
      <c r="AH764" s="237"/>
      <c r="AI764" s="240"/>
      <c r="AJ764" s="224">
        <f t="shared" si="84"/>
        <v>0</v>
      </c>
      <c r="AK764" s="225">
        <f t="shared" si="85"/>
        <v>0</v>
      </c>
      <c r="AL764" s="226">
        <f t="shared" si="86"/>
        <v>0</v>
      </c>
      <c r="AM764" s="227">
        <f t="shared" si="87"/>
        <v>0</v>
      </c>
      <c r="AN764" s="228">
        <f t="shared" si="88"/>
        <v>0</v>
      </c>
      <c r="AO764" s="206"/>
      <c r="AP764" s="207"/>
      <c r="AQ764" s="206"/>
    </row>
    <row r="765" spans="1:43" s="150" customFormat="1" ht="12.75" x14ac:dyDescent="0.2">
      <c r="A765" s="229"/>
      <c r="B765" s="213"/>
      <c r="C765" s="230"/>
      <c r="D765" s="214"/>
      <c r="E765" s="214"/>
      <c r="F765" s="219"/>
      <c r="G765" s="295"/>
      <c r="H765" s="243"/>
      <c r="I765" s="231"/>
      <c r="J765" s="241"/>
      <c r="K765" s="216" t="str">
        <f>IF(X765='2D_LOG'!BD755," ","Errors Not Updated")</f>
        <v xml:space="preserve"> </v>
      </c>
      <c r="L765" s="217"/>
      <c r="M765" s="217"/>
      <c r="N765" s="250"/>
      <c r="O765" s="248"/>
      <c r="P765" s="250"/>
      <c r="Q765" s="248"/>
      <c r="R765" s="237"/>
      <c r="S765" s="236"/>
      <c r="T765" s="217"/>
      <c r="U765" s="249"/>
      <c r="V765" s="168">
        <f t="shared" si="82"/>
        <v>0</v>
      </c>
      <c r="W765" s="169">
        <f t="shared" si="83"/>
        <v>0</v>
      </c>
      <c r="X765" s="221">
        <f>'2D_LOG'!BD755</f>
        <v>0</v>
      </c>
      <c r="Y765" s="237"/>
      <c r="Z765" s="237"/>
      <c r="AA765" s="237"/>
      <c r="AB765" s="237"/>
      <c r="AC765" s="236"/>
      <c r="AD765" s="237"/>
      <c r="AE765" s="236"/>
      <c r="AF765" s="237"/>
      <c r="AG765" s="236"/>
      <c r="AH765" s="237"/>
      <c r="AI765" s="240"/>
      <c r="AJ765" s="224">
        <f t="shared" si="84"/>
        <v>0</v>
      </c>
      <c r="AK765" s="225">
        <f t="shared" si="85"/>
        <v>0</v>
      </c>
      <c r="AL765" s="226">
        <f t="shared" si="86"/>
        <v>0</v>
      </c>
      <c r="AM765" s="227">
        <f t="shared" si="87"/>
        <v>0</v>
      </c>
      <c r="AN765" s="228">
        <f t="shared" si="88"/>
        <v>0</v>
      </c>
      <c r="AO765" s="206"/>
      <c r="AP765" s="207"/>
      <c r="AQ765" s="206"/>
    </row>
    <row r="766" spans="1:43" s="150" customFormat="1" ht="12.75" x14ac:dyDescent="0.2">
      <c r="A766" s="212"/>
      <c r="B766" s="213"/>
      <c r="C766" s="230"/>
      <c r="D766" s="214"/>
      <c r="E766" s="214"/>
      <c r="F766" s="219"/>
      <c r="G766" s="295"/>
      <c r="H766" s="243"/>
      <c r="I766" s="231"/>
      <c r="J766" s="241"/>
      <c r="K766" s="216" t="str">
        <f>IF(X766='2D_LOG'!BD756," ","Errors Not Updated")</f>
        <v xml:space="preserve"> </v>
      </c>
      <c r="L766" s="217"/>
      <c r="M766" s="217"/>
      <c r="N766" s="250"/>
      <c r="O766" s="248"/>
      <c r="P766" s="250"/>
      <c r="Q766" s="248"/>
      <c r="R766" s="237"/>
      <c r="S766" s="236"/>
      <c r="T766" s="217"/>
      <c r="U766" s="249"/>
      <c r="V766" s="168">
        <f t="shared" si="82"/>
        <v>0</v>
      </c>
      <c r="W766" s="169">
        <f t="shared" si="83"/>
        <v>0</v>
      </c>
      <c r="X766" s="221">
        <f>'2D_LOG'!BD756</f>
        <v>0</v>
      </c>
      <c r="Y766" s="237"/>
      <c r="Z766" s="237"/>
      <c r="AA766" s="237"/>
      <c r="AB766" s="237"/>
      <c r="AC766" s="236"/>
      <c r="AD766" s="237"/>
      <c r="AE766" s="236"/>
      <c r="AF766" s="237"/>
      <c r="AG766" s="236"/>
      <c r="AH766" s="237"/>
      <c r="AI766" s="240"/>
      <c r="AJ766" s="224">
        <f t="shared" si="84"/>
        <v>0</v>
      </c>
      <c r="AK766" s="225">
        <f t="shared" si="85"/>
        <v>0</v>
      </c>
      <c r="AL766" s="226">
        <f t="shared" si="86"/>
        <v>0</v>
      </c>
      <c r="AM766" s="227">
        <f t="shared" si="87"/>
        <v>0</v>
      </c>
      <c r="AN766" s="228">
        <f t="shared" si="88"/>
        <v>0</v>
      </c>
      <c r="AO766" s="206"/>
      <c r="AP766" s="207"/>
      <c r="AQ766" s="206"/>
    </row>
    <row r="767" spans="1:43" s="150" customFormat="1" ht="12.75" x14ac:dyDescent="0.2">
      <c r="A767" s="229"/>
      <c r="B767" s="213"/>
      <c r="C767" s="230"/>
      <c r="D767" s="214"/>
      <c r="E767" s="214"/>
      <c r="F767" s="219"/>
      <c r="G767" s="295"/>
      <c r="H767" s="243"/>
      <c r="I767" s="231"/>
      <c r="J767" s="241"/>
      <c r="K767" s="216" t="str">
        <f>IF(X767='2D_LOG'!BD757," ","Errors Not Updated")</f>
        <v xml:space="preserve"> </v>
      </c>
      <c r="L767" s="217"/>
      <c r="M767" s="217"/>
      <c r="N767" s="250"/>
      <c r="O767" s="248"/>
      <c r="P767" s="250"/>
      <c r="Q767" s="248"/>
      <c r="R767" s="237"/>
      <c r="S767" s="236"/>
      <c r="T767" s="217"/>
      <c r="U767" s="249"/>
      <c r="V767" s="168">
        <f t="shared" si="82"/>
        <v>0</v>
      </c>
      <c r="W767" s="169">
        <f t="shared" si="83"/>
        <v>0</v>
      </c>
      <c r="X767" s="221">
        <f>'2D_LOG'!BD757</f>
        <v>0</v>
      </c>
      <c r="Y767" s="237"/>
      <c r="Z767" s="237"/>
      <c r="AA767" s="237"/>
      <c r="AB767" s="237"/>
      <c r="AC767" s="236"/>
      <c r="AD767" s="237"/>
      <c r="AE767" s="236"/>
      <c r="AF767" s="237"/>
      <c r="AG767" s="236"/>
      <c r="AH767" s="237"/>
      <c r="AI767" s="240"/>
      <c r="AJ767" s="224">
        <f t="shared" si="84"/>
        <v>0</v>
      </c>
      <c r="AK767" s="225">
        <f t="shared" si="85"/>
        <v>0</v>
      </c>
      <c r="AL767" s="226">
        <f t="shared" si="86"/>
        <v>0</v>
      </c>
      <c r="AM767" s="227">
        <f t="shared" si="87"/>
        <v>0</v>
      </c>
      <c r="AN767" s="228">
        <f t="shared" si="88"/>
        <v>0</v>
      </c>
      <c r="AO767" s="206"/>
      <c r="AP767" s="207"/>
      <c r="AQ767" s="206"/>
    </row>
    <row r="768" spans="1:43" s="150" customFormat="1" ht="12.75" x14ac:dyDescent="0.2">
      <c r="A768" s="212"/>
      <c r="B768" s="213"/>
      <c r="C768" s="230"/>
      <c r="D768" s="214"/>
      <c r="E768" s="214"/>
      <c r="F768" s="219"/>
      <c r="G768" s="295"/>
      <c r="H768" s="243"/>
      <c r="I768" s="231"/>
      <c r="J768" s="241"/>
      <c r="K768" s="216" t="str">
        <f>IF(X768='2D_LOG'!BD758," ","Errors Not Updated")</f>
        <v xml:space="preserve"> </v>
      </c>
      <c r="L768" s="217"/>
      <c r="M768" s="217"/>
      <c r="N768" s="250"/>
      <c r="O768" s="248"/>
      <c r="P768" s="250"/>
      <c r="Q768" s="248"/>
      <c r="R768" s="237"/>
      <c r="S768" s="236"/>
      <c r="T768" s="217"/>
      <c r="U768" s="249"/>
      <c r="V768" s="168">
        <f t="shared" si="82"/>
        <v>0</v>
      </c>
      <c r="W768" s="169">
        <f t="shared" si="83"/>
        <v>0</v>
      </c>
      <c r="X768" s="221">
        <f>'2D_LOG'!BD758</f>
        <v>0</v>
      </c>
      <c r="Y768" s="237"/>
      <c r="Z768" s="237"/>
      <c r="AA768" s="237"/>
      <c r="AB768" s="242"/>
      <c r="AC768" s="236"/>
      <c r="AD768" s="242"/>
      <c r="AE768" s="236"/>
      <c r="AF768" s="237"/>
      <c r="AG768" s="236"/>
      <c r="AH768" s="237"/>
      <c r="AI768" s="240"/>
      <c r="AJ768" s="224">
        <f t="shared" si="84"/>
        <v>0</v>
      </c>
      <c r="AK768" s="225">
        <f t="shared" si="85"/>
        <v>0</v>
      </c>
      <c r="AL768" s="226">
        <f t="shared" si="86"/>
        <v>0</v>
      </c>
      <c r="AM768" s="227">
        <f t="shared" si="87"/>
        <v>0</v>
      </c>
      <c r="AN768" s="228">
        <f t="shared" si="88"/>
        <v>0</v>
      </c>
      <c r="AO768" s="206"/>
      <c r="AP768" s="207"/>
      <c r="AQ768" s="206"/>
    </row>
    <row r="769" spans="1:43" s="150" customFormat="1" ht="12.75" x14ac:dyDescent="0.2">
      <c r="A769" s="229"/>
      <c r="B769" s="213"/>
      <c r="C769" s="230"/>
      <c r="D769" s="214"/>
      <c r="E769" s="214"/>
      <c r="F769" s="219"/>
      <c r="G769" s="295"/>
      <c r="H769" s="243"/>
      <c r="I769" s="231"/>
      <c r="J769" s="241"/>
      <c r="K769" s="216" t="str">
        <f>IF(X769='2D_LOG'!BD759," ","Errors Not Updated")</f>
        <v xml:space="preserve"> </v>
      </c>
      <c r="L769" s="217"/>
      <c r="M769" s="217"/>
      <c r="N769" s="250"/>
      <c r="O769" s="248"/>
      <c r="P769" s="250"/>
      <c r="Q769" s="248"/>
      <c r="R769" s="237"/>
      <c r="S769" s="236"/>
      <c r="T769" s="217"/>
      <c r="U769" s="249"/>
      <c r="V769" s="168">
        <f t="shared" si="82"/>
        <v>0</v>
      </c>
      <c r="W769" s="169">
        <f t="shared" si="83"/>
        <v>0</v>
      </c>
      <c r="X769" s="221">
        <f>'2D_LOG'!BD759</f>
        <v>0</v>
      </c>
      <c r="Y769" s="237"/>
      <c r="Z769" s="237"/>
      <c r="AA769" s="237"/>
      <c r="AB769" s="237"/>
      <c r="AC769" s="236"/>
      <c r="AD769" s="237"/>
      <c r="AE769" s="236"/>
      <c r="AF769" s="237"/>
      <c r="AG769" s="236"/>
      <c r="AH769" s="237"/>
      <c r="AI769" s="240"/>
      <c r="AJ769" s="224">
        <f t="shared" si="84"/>
        <v>0</v>
      </c>
      <c r="AK769" s="225">
        <f t="shared" si="85"/>
        <v>0</v>
      </c>
      <c r="AL769" s="226">
        <f t="shared" si="86"/>
        <v>0</v>
      </c>
      <c r="AM769" s="227">
        <f t="shared" si="87"/>
        <v>0</v>
      </c>
      <c r="AN769" s="228">
        <f t="shared" si="88"/>
        <v>0</v>
      </c>
      <c r="AO769" s="206"/>
      <c r="AP769" s="207"/>
      <c r="AQ769" s="206"/>
    </row>
    <row r="770" spans="1:43" s="150" customFormat="1" ht="12.75" x14ac:dyDescent="0.2">
      <c r="A770" s="212"/>
      <c r="B770" s="213"/>
      <c r="C770" s="230"/>
      <c r="D770" s="214"/>
      <c r="E770" s="214"/>
      <c r="F770" s="219"/>
      <c r="G770" s="295"/>
      <c r="H770" s="243"/>
      <c r="I770" s="231"/>
      <c r="J770" s="241"/>
      <c r="K770" s="216" t="str">
        <f>IF(X770='2D_LOG'!BD760," ","Errors Not Updated")</f>
        <v xml:space="preserve"> </v>
      </c>
      <c r="L770" s="217"/>
      <c r="M770" s="217"/>
      <c r="N770" s="250"/>
      <c r="O770" s="248"/>
      <c r="P770" s="250"/>
      <c r="Q770" s="248"/>
      <c r="R770" s="237"/>
      <c r="S770" s="236"/>
      <c r="T770" s="217"/>
      <c r="U770" s="249"/>
      <c r="V770" s="168">
        <f t="shared" si="82"/>
        <v>0</v>
      </c>
      <c r="W770" s="169">
        <f t="shared" si="83"/>
        <v>0</v>
      </c>
      <c r="X770" s="221">
        <f>'2D_LOG'!BD760</f>
        <v>0</v>
      </c>
      <c r="Y770" s="237"/>
      <c r="Z770" s="237"/>
      <c r="AA770" s="237"/>
      <c r="AB770" s="237"/>
      <c r="AC770" s="236"/>
      <c r="AD770" s="237"/>
      <c r="AE770" s="236"/>
      <c r="AF770" s="237"/>
      <c r="AG770" s="236"/>
      <c r="AH770" s="237"/>
      <c r="AI770" s="240"/>
      <c r="AJ770" s="224">
        <f t="shared" si="84"/>
        <v>0</v>
      </c>
      <c r="AK770" s="225">
        <f t="shared" si="85"/>
        <v>0</v>
      </c>
      <c r="AL770" s="226">
        <f t="shared" si="86"/>
        <v>0</v>
      </c>
      <c r="AM770" s="227">
        <f t="shared" si="87"/>
        <v>0</v>
      </c>
      <c r="AN770" s="228">
        <f t="shared" si="88"/>
        <v>0</v>
      </c>
      <c r="AO770" s="206"/>
      <c r="AP770" s="207"/>
      <c r="AQ770" s="206"/>
    </row>
    <row r="771" spans="1:43" s="150" customFormat="1" ht="12.75" x14ac:dyDescent="0.2">
      <c r="A771" s="229"/>
      <c r="B771" s="213"/>
      <c r="C771" s="230"/>
      <c r="D771" s="214"/>
      <c r="E771" s="214"/>
      <c r="F771" s="219"/>
      <c r="G771" s="295"/>
      <c r="H771" s="243"/>
      <c r="I771" s="231"/>
      <c r="J771" s="241"/>
      <c r="K771" s="216" t="str">
        <f>IF(X771='2D_LOG'!BD761," ","Errors Not Updated")</f>
        <v xml:space="preserve"> </v>
      </c>
      <c r="L771" s="217"/>
      <c r="M771" s="217"/>
      <c r="N771" s="250"/>
      <c r="O771" s="248"/>
      <c r="P771" s="250"/>
      <c r="Q771" s="248"/>
      <c r="R771" s="237"/>
      <c r="S771" s="236"/>
      <c r="T771" s="217"/>
      <c r="U771" s="249"/>
      <c r="V771" s="168">
        <f t="shared" si="82"/>
        <v>0</v>
      </c>
      <c r="W771" s="169">
        <f t="shared" si="83"/>
        <v>0</v>
      </c>
      <c r="X771" s="221">
        <f>'2D_LOG'!BD761</f>
        <v>0</v>
      </c>
      <c r="Y771" s="237"/>
      <c r="Z771" s="237"/>
      <c r="AA771" s="237"/>
      <c r="AB771" s="242"/>
      <c r="AC771" s="236"/>
      <c r="AD771" s="242"/>
      <c r="AE771" s="236"/>
      <c r="AF771" s="237"/>
      <c r="AG771" s="236"/>
      <c r="AH771" s="237"/>
      <c r="AI771" s="240"/>
      <c r="AJ771" s="224">
        <f t="shared" si="84"/>
        <v>0</v>
      </c>
      <c r="AK771" s="225">
        <f t="shared" si="85"/>
        <v>0</v>
      </c>
      <c r="AL771" s="226">
        <f t="shared" si="86"/>
        <v>0</v>
      </c>
      <c r="AM771" s="227">
        <f t="shared" si="87"/>
        <v>0</v>
      </c>
      <c r="AN771" s="228">
        <f t="shared" si="88"/>
        <v>0</v>
      </c>
      <c r="AO771" s="206"/>
      <c r="AP771" s="207"/>
      <c r="AQ771" s="206"/>
    </row>
    <row r="772" spans="1:43" s="150" customFormat="1" ht="12.75" x14ac:dyDescent="0.2">
      <c r="A772" s="212"/>
      <c r="B772" s="213"/>
      <c r="C772" s="230"/>
      <c r="D772" s="214"/>
      <c r="E772" s="214"/>
      <c r="F772" s="219"/>
      <c r="G772" s="295"/>
      <c r="H772" s="243"/>
      <c r="I772" s="231"/>
      <c r="J772" s="241"/>
      <c r="K772" s="216" t="str">
        <f>IF(X772='2D_LOG'!BD762," ","Errors Not Updated")</f>
        <v xml:space="preserve"> </v>
      </c>
      <c r="L772" s="217"/>
      <c r="M772" s="217"/>
      <c r="N772" s="250"/>
      <c r="O772" s="248"/>
      <c r="P772" s="250"/>
      <c r="Q772" s="248"/>
      <c r="R772" s="237"/>
      <c r="S772" s="236"/>
      <c r="T772" s="217"/>
      <c r="U772" s="249"/>
      <c r="V772" s="168">
        <f t="shared" si="82"/>
        <v>0</v>
      </c>
      <c r="W772" s="169">
        <f t="shared" si="83"/>
        <v>0</v>
      </c>
      <c r="X772" s="221">
        <f>'2D_LOG'!BD762</f>
        <v>0</v>
      </c>
      <c r="Y772" s="237"/>
      <c r="Z772" s="237"/>
      <c r="AA772" s="237"/>
      <c r="AB772" s="242"/>
      <c r="AC772" s="236"/>
      <c r="AD772" s="242"/>
      <c r="AE772" s="236"/>
      <c r="AF772" s="237"/>
      <c r="AG772" s="236"/>
      <c r="AH772" s="237"/>
      <c r="AI772" s="240"/>
      <c r="AJ772" s="224">
        <f t="shared" si="84"/>
        <v>0</v>
      </c>
      <c r="AK772" s="225">
        <f t="shared" si="85"/>
        <v>0</v>
      </c>
      <c r="AL772" s="226">
        <f t="shared" si="86"/>
        <v>0</v>
      </c>
      <c r="AM772" s="227">
        <f t="shared" si="87"/>
        <v>0</v>
      </c>
      <c r="AN772" s="228">
        <f t="shared" si="88"/>
        <v>0</v>
      </c>
      <c r="AO772" s="206"/>
      <c r="AP772" s="207"/>
      <c r="AQ772" s="206"/>
    </row>
    <row r="773" spans="1:43" s="150" customFormat="1" ht="12.75" x14ac:dyDescent="0.2">
      <c r="A773" s="229"/>
      <c r="B773" s="213"/>
      <c r="C773" s="230"/>
      <c r="D773" s="214"/>
      <c r="E773" s="214"/>
      <c r="F773" s="219"/>
      <c r="G773" s="295"/>
      <c r="H773" s="243"/>
      <c r="I773" s="231"/>
      <c r="J773" s="241"/>
      <c r="K773" s="216" t="str">
        <f>IF(X773='2D_LOG'!BD763," ","Errors Not Updated")</f>
        <v xml:space="preserve"> </v>
      </c>
      <c r="L773" s="217"/>
      <c r="M773" s="217"/>
      <c r="N773" s="250"/>
      <c r="O773" s="248"/>
      <c r="P773" s="250"/>
      <c r="Q773" s="248"/>
      <c r="R773" s="237"/>
      <c r="S773" s="236"/>
      <c r="T773" s="217"/>
      <c r="U773" s="249"/>
      <c r="V773" s="168">
        <f t="shared" si="82"/>
        <v>0</v>
      </c>
      <c r="W773" s="169">
        <f t="shared" si="83"/>
        <v>0</v>
      </c>
      <c r="X773" s="221">
        <f>'2D_LOG'!BD763</f>
        <v>0</v>
      </c>
      <c r="Y773" s="237"/>
      <c r="Z773" s="237"/>
      <c r="AA773" s="237"/>
      <c r="AB773" s="237"/>
      <c r="AC773" s="236"/>
      <c r="AD773" s="237"/>
      <c r="AE773" s="236"/>
      <c r="AF773" s="237"/>
      <c r="AG773" s="236"/>
      <c r="AH773" s="237"/>
      <c r="AI773" s="240"/>
      <c r="AJ773" s="224">
        <f t="shared" si="84"/>
        <v>0</v>
      </c>
      <c r="AK773" s="225">
        <f t="shared" si="85"/>
        <v>0</v>
      </c>
      <c r="AL773" s="226">
        <f t="shared" si="86"/>
        <v>0</v>
      </c>
      <c r="AM773" s="227">
        <f t="shared" si="87"/>
        <v>0</v>
      </c>
      <c r="AN773" s="228">
        <f t="shared" si="88"/>
        <v>0</v>
      </c>
      <c r="AO773" s="206"/>
      <c r="AP773" s="207"/>
      <c r="AQ773" s="206"/>
    </row>
    <row r="774" spans="1:43" s="150" customFormat="1" ht="12.75" x14ac:dyDescent="0.2">
      <c r="A774" s="212"/>
      <c r="B774" s="213"/>
      <c r="C774" s="230"/>
      <c r="D774" s="214"/>
      <c r="E774" s="214"/>
      <c r="F774" s="219"/>
      <c r="G774" s="295"/>
      <c r="H774" s="243"/>
      <c r="I774" s="231"/>
      <c r="J774" s="241"/>
      <c r="K774" s="216" t="str">
        <f>IF(X774='2D_LOG'!BD764," ","Errors Not Updated")</f>
        <v xml:space="preserve"> </v>
      </c>
      <c r="L774" s="217"/>
      <c r="M774" s="217"/>
      <c r="N774" s="250"/>
      <c r="O774" s="248"/>
      <c r="P774" s="250"/>
      <c r="Q774" s="248"/>
      <c r="R774" s="237"/>
      <c r="S774" s="236"/>
      <c r="T774" s="217"/>
      <c r="U774" s="249"/>
      <c r="V774" s="168">
        <f t="shared" si="82"/>
        <v>0</v>
      </c>
      <c r="W774" s="169">
        <f t="shared" si="83"/>
        <v>0</v>
      </c>
      <c r="X774" s="221">
        <f>'2D_LOG'!BD764</f>
        <v>0</v>
      </c>
      <c r="Y774" s="237"/>
      <c r="Z774" s="237"/>
      <c r="AA774" s="237"/>
      <c r="AB774" s="237"/>
      <c r="AC774" s="236"/>
      <c r="AD774" s="237"/>
      <c r="AE774" s="236"/>
      <c r="AF774" s="237"/>
      <c r="AG774" s="236"/>
      <c r="AH774" s="237"/>
      <c r="AI774" s="240"/>
      <c r="AJ774" s="224">
        <f t="shared" si="84"/>
        <v>0</v>
      </c>
      <c r="AK774" s="225">
        <f t="shared" si="85"/>
        <v>0</v>
      </c>
      <c r="AL774" s="226">
        <f t="shared" si="86"/>
        <v>0</v>
      </c>
      <c r="AM774" s="227">
        <f t="shared" si="87"/>
        <v>0</v>
      </c>
      <c r="AN774" s="228">
        <f t="shared" si="88"/>
        <v>0</v>
      </c>
      <c r="AO774" s="206"/>
      <c r="AP774" s="207"/>
      <c r="AQ774" s="206"/>
    </row>
    <row r="775" spans="1:43" s="150" customFormat="1" ht="12.75" x14ac:dyDescent="0.2">
      <c r="A775" s="229"/>
      <c r="B775" s="213"/>
      <c r="C775" s="230"/>
      <c r="D775" s="214"/>
      <c r="E775" s="214"/>
      <c r="F775" s="219"/>
      <c r="G775" s="295"/>
      <c r="H775" s="243"/>
      <c r="I775" s="231"/>
      <c r="J775" s="241"/>
      <c r="K775" s="216" t="str">
        <f>IF(X775='2D_LOG'!BD765," ","Errors Not Updated")</f>
        <v xml:space="preserve"> </v>
      </c>
      <c r="L775" s="217"/>
      <c r="M775" s="217"/>
      <c r="N775" s="250"/>
      <c r="O775" s="248"/>
      <c r="P775" s="250"/>
      <c r="Q775" s="248"/>
      <c r="R775" s="237"/>
      <c r="S775" s="236"/>
      <c r="T775" s="217"/>
      <c r="U775" s="249"/>
      <c r="V775" s="168">
        <f t="shared" si="82"/>
        <v>0</v>
      </c>
      <c r="W775" s="169">
        <f t="shared" si="83"/>
        <v>0</v>
      </c>
      <c r="X775" s="221">
        <f>'2D_LOG'!BD765</f>
        <v>0</v>
      </c>
      <c r="Y775" s="237"/>
      <c r="Z775" s="237"/>
      <c r="AA775" s="237"/>
      <c r="AB775" s="237"/>
      <c r="AC775" s="236"/>
      <c r="AD775" s="237"/>
      <c r="AE775" s="236"/>
      <c r="AF775" s="237"/>
      <c r="AG775" s="236"/>
      <c r="AH775" s="237"/>
      <c r="AI775" s="240"/>
      <c r="AJ775" s="224">
        <f t="shared" si="84"/>
        <v>0</v>
      </c>
      <c r="AK775" s="225">
        <f t="shared" si="85"/>
        <v>0</v>
      </c>
      <c r="AL775" s="226">
        <f t="shared" si="86"/>
        <v>0</v>
      </c>
      <c r="AM775" s="227">
        <f t="shared" si="87"/>
        <v>0</v>
      </c>
      <c r="AN775" s="228">
        <f t="shared" si="88"/>
        <v>0</v>
      </c>
      <c r="AO775" s="206"/>
      <c r="AP775" s="207"/>
      <c r="AQ775" s="206"/>
    </row>
    <row r="776" spans="1:43" s="150" customFormat="1" ht="12.75" x14ac:dyDescent="0.2">
      <c r="A776" s="212"/>
      <c r="B776" s="213"/>
      <c r="C776" s="230"/>
      <c r="D776" s="214"/>
      <c r="E776" s="214"/>
      <c r="F776" s="219"/>
      <c r="G776" s="295"/>
      <c r="H776" s="243"/>
      <c r="I776" s="231"/>
      <c r="J776" s="241"/>
      <c r="K776" s="216" t="str">
        <f>IF(X776='2D_LOG'!BD766," ","Errors Not Updated")</f>
        <v xml:space="preserve"> </v>
      </c>
      <c r="L776" s="217"/>
      <c r="M776" s="217"/>
      <c r="N776" s="250"/>
      <c r="O776" s="248"/>
      <c r="P776" s="250"/>
      <c r="Q776" s="248"/>
      <c r="R776" s="237"/>
      <c r="S776" s="236"/>
      <c r="T776" s="217"/>
      <c r="U776" s="249"/>
      <c r="V776" s="168">
        <f t="shared" si="82"/>
        <v>0</v>
      </c>
      <c r="W776" s="169">
        <f t="shared" si="83"/>
        <v>0</v>
      </c>
      <c r="X776" s="221">
        <f>'2D_LOG'!BD766</f>
        <v>0</v>
      </c>
      <c r="Y776" s="237"/>
      <c r="Z776" s="237"/>
      <c r="AA776" s="237"/>
      <c r="AB776" s="237"/>
      <c r="AC776" s="236"/>
      <c r="AD776" s="237"/>
      <c r="AE776" s="236"/>
      <c r="AF776" s="237"/>
      <c r="AG776" s="236"/>
      <c r="AH776" s="237"/>
      <c r="AI776" s="240"/>
      <c r="AJ776" s="224">
        <f t="shared" si="84"/>
        <v>0</v>
      </c>
      <c r="AK776" s="225">
        <f t="shared" si="85"/>
        <v>0</v>
      </c>
      <c r="AL776" s="226">
        <f t="shared" si="86"/>
        <v>0</v>
      </c>
      <c r="AM776" s="227">
        <f t="shared" si="87"/>
        <v>0</v>
      </c>
      <c r="AN776" s="228">
        <f t="shared" si="88"/>
        <v>0</v>
      </c>
      <c r="AO776" s="206"/>
      <c r="AP776" s="207"/>
      <c r="AQ776" s="206"/>
    </row>
    <row r="777" spans="1:43" s="150" customFormat="1" ht="12.75" x14ac:dyDescent="0.2">
      <c r="A777" s="229"/>
      <c r="B777" s="213"/>
      <c r="C777" s="230"/>
      <c r="D777" s="214"/>
      <c r="E777" s="214"/>
      <c r="F777" s="219"/>
      <c r="G777" s="295"/>
      <c r="H777" s="243"/>
      <c r="I777" s="231"/>
      <c r="J777" s="241"/>
      <c r="K777" s="216" t="str">
        <f>IF(X777='2D_LOG'!BD767," ","Errors Not Updated")</f>
        <v xml:space="preserve"> </v>
      </c>
      <c r="L777" s="217"/>
      <c r="M777" s="217"/>
      <c r="N777" s="250"/>
      <c r="O777" s="248"/>
      <c r="P777" s="250"/>
      <c r="Q777" s="248"/>
      <c r="R777" s="237"/>
      <c r="S777" s="236"/>
      <c r="T777" s="217"/>
      <c r="U777" s="249"/>
      <c r="V777" s="168">
        <f t="shared" si="82"/>
        <v>0</v>
      </c>
      <c r="W777" s="169">
        <f t="shared" si="83"/>
        <v>0</v>
      </c>
      <c r="X777" s="221">
        <f>'2D_LOG'!BD767</f>
        <v>0</v>
      </c>
      <c r="Y777" s="237"/>
      <c r="Z777" s="237"/>
      <c r="AA777" s="237"/>
      <c r="AB777" s="237"/>
      <c r="AC777" s="236"/>
      <c r="AD777" s="237"/>
      <c r="AE777" s="236"/>
      <c r="AF777" s="237"/>
      <c r="AG777" s="236"/>
      <c r="AH777" s="237"/>
      <c r="AI777" s="240"/>
      <c r="AJ777" s="224">
        <f t="shared" si="84"/>
        <v>0</v>
      </c>
      <c r="AK777" s="225">
        <f t="shared" si="85"/>
        <v>0</v>
      </c>
      <c r="AL777" s="226">
        <f t="shared" si="86"/>
        <v>0</v>
      </c>
      <c r="AM777" s="227">
        <f t="shared" si="87"/>
        <v>0</v>
      </c>
      <c r="AN777" s="228">
        <f t="shared" si="88"/>
        <v>0</v>
      </c>
      <c r="AO777" s="206"/>
      <c r="AP777" s="207"/>
      <c r="AQ777" s="206"/>
    </row>
    <row r="778" spans="1:43" s="150" customFormat="1" ht="12.75" x14ac:dyDescent="0.2">
      <c r="A778" s="212"/>
      <c r="B778" s="213"/>
      <c r="C778" s="230"/>
      <c r="D778" s="214"/>
      <c r="E778" s="214"/>
      <c r="F778" s="219"/>
      <c r="G778" s="295"/>
      <c r="H778" s="243"/>
      <c r="I778" s="231"/>
      <c r="J778" s="241"/>
      <c r="K778" s="216" t="str">
        <f>IF(X778='2D_LOG'!BD768," ","Errors Not Updated")</f>
        <v xml:space="preserve"> </v>
      </c>
      <c r="L778" s="217"/>
      <c r="M778" s="217"/>
      <c r="N778" s="250"/>
      <c r="O778" s="248"/>
      <c r="P778" s="250"/>
      <c r="Q778" s="248"/>
      <c r="R778" s="237"/>
      <c r="S778" s="236"/>
      <c r="T778" s="217"/>
      <c r="U778" s="249"/>
      <c r="V778" s="168">
        <f t="shared" si="82"/>
        <v>0</v>
      </c>
      <c r="W778" s="169">
        <f t="shared" si="83"/>
        <v>0</v>
      </c>
      <c r="X778" s="221">
        <f>'2D_LOG'!BD768</f>
        <v>0</v>
      </c>
      <c r="Y778" s="237"/>
      <c r="Z778" s="237"/>
      <c r="AA778" s="237"/>
      <c r="AB778" s="237"/>
      <c r="AC778" s="236"/>
      <c r="AD778" s="237"/>
      <c r="AE778" s="236"/>
      <c r="AF778" s="237"/>
      <c r="AG778" s="236"/>
      <c r="AH778" s="237"/>
      <c r="AI778" s="240"/>
      <c r="AJ778" s="224">
        <f t="shared" si="84"/>
        <v>0</v>
      </c>
      <c r="AK778" s="225">
        <f t="shared" si="85"/>
        <v>0</v>
      </c>
      <c r="AL778" s="226">
        <f t="shared" si="86"/>
        <v>0</v>
      </c>
      <c r="AM778" s="227">
        <f t="shared" si="87"/>
        <v>0</v>
      </c>
      <c r="AN778" s="228">
        <f t="shared" si="88"/>
        <v>0</v>
      </c>
      <c r="AO778" s="206"/>
      <c r="AP778" s="207"/>
      <c r="AQ778" s="206"/>
    </row>
    <row r="779" spans="1:43" s="150" customFormat="1" ht="12.75" x14ac:dyDescent="0.2">
      <c r="A779" s="229"/>
      <c r="B779" s="213"/>
      <c r="C779" s="230"/>
      <c r="D779" s="214"/>
      <c r="E779" s="214"/>
      <c r="F779" s="219"/>
      <c r="G779" s="295"/>
      <c r="H779" s="243"/>
      <c r="I779" s="231"/>
      <c r="J779" s="241"/>
      <c r="K779" s="216" t="str">
        <f>IF(X779='2D_LOG'!BD769," ","Errors Not Updated")</f>
        <v xml:space="preserve"> </v>
      </c>
      <c r="L779" s="217"/>
      <c r="M779" s="217"/>
      <c r="N779" s="250"/>
      <c r="O779" s="248"/>
      <c r="P779" s="250"/>
      <c r="Q779" s="248"/>
      <c r="R779" s="237"/>
      <c r="S779" s="236"/>
      <c r="T779" s="217"/>
      <c r="U779" s="249"/>
      <c r="V779" s="168">
        <f t="shared" si="82"/>
        <v>0</v>
      </c>
      <c r="W779" s="169">
        <f t="shared" si="83"/>
        <v>0</v>
      </c>
      <c r="X779" s="221">
        <f>'2D_LOG'!BD769</f>
        <v>0</v>
      </c>
      <c r="Y779" s="237"/>
      <c r="Z779" s="237"/>
      <c r="AA779" s="237"/>
      <c r="AB779" s="242"/>
      <c r="AC779" s="236"/>
      <c r="AD779" s="242"/>
      <c r="AE779" s="236"/>
      <c r="AF779" s="237"/>
      <c r="AG779" s="236"/>
      <c r="AH779" s="237"/>
      <c r="AI779" s="240"/>
      <c r="AJ779" s="224">
        <f t="shared" si="84"/>
        <v>0</v>
      </c>
      <c r="AK779" s="225">
        <f t="shared" si="85"/>
        <v>0</v>
      </c>
      <c r="AL779" s="226">
        <f t="shared" si="86"/>
        <v>0</v>
      </c>
      <c r="AM779" s="227">
        <f t="shared" si="87"/>
        <v>0</v>
      </c>
      <c r="AN779" s="228">
        <f t="shared" si="88"/>
        <v>0</v>
      </c>
      <c r="AO779" s="206"/>
      <c r="AP779" s="207"/>
      <c r="AQ779" s="206"/>
    </row>
    <row r="780" spans="1:43" s="150" customFormat="1" ht="12.75" x14ac:dyDescent="0.2">
      <c r="A780" s="212"/>
      <c r="B780" s="213"/>
      <c r="C780" s="230"/>
      <c r="D780" s="214"/>
      <c r="E780" s="214"/>
      <c r="F780" s="219"/>
      <c r="G780" s="295"/>
      <c r="H780" s="243"/>
      <c r="I780" s="231"/>
      <c r="J780" s="241"/>
      <c r="K780" s="216" t="str">
        <f>IF(X780='2D_LOG'!BD770," ","Errors Not Updated")</f>
        <v xml:space="preserve"> </v>
      </c>
      <c r="L780" s="217"/>
      <c r="M780" s="217"/>
      <c r="N780" s="250"/>
      <c r="O780" s="248"/>
      <c r="P780" s="250"/>
      <c r="Q780" s="248"/>
      <c r="R780" s="237"/>
      <c r="S780" s="236"/>
      <c r="T780" s="217"/>
      <c r="U780" s="249"/>
      <c r="V780" s="168">
        <f t="shared" si="82"/>
        <v>0</v>
      </c>
      <c r="W780" s="169">
        <f t="shared" si="83"/>
        <v>0</v>
      </c>
      <c r="X780" s="221">
        <f>'2D_LOG'!BD770</f>
        <v>0</v>
      </c>
      <c r="Y780" s="237"/>
      <c r="Z780" s="237"/>
      <c r="AA780" s="237"/>
      <c r="AB780" s="237"/>
      <c r="AC780" s="236"/>
      <c r="AD780" s="237"/>
      <c r="AE780" s="236"/>
      <c r="AF780" s="237"/>
      <c r="AG780" s="236"/>
      <c r="AH780" s="237"/>
      <c r="AI780" s="240"/>
      <c r="AJ780" s="224">
        <f t="shared" si="84"/>
        <v>0</v>
      </c>
      <c r="AK780" s="225">
        <f t="shared" si="85"/>
        <v>0</v>
      </c>
      <c r="AL780" s="226">
        <f t="shared" si="86"/>
        <v>0</v>
      </c>
      <c r="AM780" s="227">
        <f t="shared" si="87"/>
        <v>0</v>
      </c>
      <c r="AN780" s="228">
        <f t="shared" si="88"/>
        <v>0</v>
      </c>
      <c r="AO780" s="206"/>
      <c r="AP780" s="207"/>
      <c r="AQ780" s="206"/>
    </row>
    <row r="781" spans="1:43" s="150" customFormat="1" ht="12.75" x14ac:dyDescent="0.2">
      <c r="A781" s="229"/>
      <c r="B781" s="213"/>
      <c r="C781" s="230"/>
      <c r="D781" s="214"/>
      <c r="E781" s="214"/>
      <c r="F781" s="219"/>
      <c r="G781" s="295"/>
      <c r="H781" s="243"/>
      <c r="I781" s="231"/>
      <c r="J781" s="241"/>
      <c r="K781" s="216" t="str">
        <f>IF(X781='2D_LOG'!BD771," ","Errors Not Updated")</f>
        <v xml:space="preserve"> </v>
      </c>
      <c r="L781" s="217"/>
      <c r="M781" s="217"/>
      <c r="N781" s="250"/>
      <c r="O781" s="248"/>
      <c r="P781" s="250"/>
      <c r="Q781" s="248"/>
      <c r="R781" s="237"/>
      <c r="S781" s="236"/>
      <c r="T781" s="217"/>
      <c r="U781" s="249"/>
      <c r="V781" s="168">
        <f t="shared" ref="V781:V844" si="89">(24*(DAY((Q781-O781)-S781)))+HOUR((Q781-O781)-S781)+(MINUTE((Q781-O781)-S781)/60)</f>
        <v>0</v>
      </c>
      <c r="W781" s="169">
        <f t="shared" ref="W781:W844" si="90">J781*0.3</f>
        <v>0</v>
      </c>
      <c r="X781" s="221">
        <f>'2D_LOG'!BD771</f>
        <v>0</v>
      </c>
      <c r="Y781" s="237"/>
      <c r="Z781" s="237"/>
      <c r="AA781" s="237"/>
      <c r="AB781" s="237"/>
      <c r="AC781" s="236"/>
      <c r="AD781" s="237"/>
      <c r="AE781" s="236"/>
      <c r="AF781" s="237"/>
      <c r="AG781" s="236"/>
      <c r="AH781" s="237"/>
      <c r="AI781" s="240"/>
      <c r="AJ781" s="224">
        <f t="shared" ref="AJ781:AJ844" si="91">(24*(DAY(($AE781-$AC781)-$AG781))+HOUR(($AE781-$AC781)-$AG781)+(MINUTE(($AE781-$AC781)-$AG781)/60))</f>
        <v>0</v>
      </c>
      <c r="AK781" s="225">
        <f t="shared" si="85"/>
        <v>0</v>
      </c>
      <c r="AL781" s="226">
        <f t="shared" si="86"/>
        <v>0</v>
      </c>
      <c r="AM781" s="227">
        <f t="shared" si="87"/>
        <v>0</v>
      </c>
      <c r="AN781" s="228">
        <f t="shared" si="88"/>
        <v>0</v>
      </c>
      <c r="AO781" s="206"/>
      <c r="AP781" s="207"/>
      <c r="AQ781" s="206"/>
    </row>
    <row r="782" spans="1:43" s="150" customFormat="1" ht="12.75" x14ac:dyDescent="0.2">
      <c r="A782" s="212"/>
      <c r="B782" s="213"/>
      <c r="C782" s="230"/>
      <c r="D782" s="214"/>
      <c r="E782" s="214"/>
      <c r="F782" s="219"/>
      <c r="G782" s="295"/>
      <c r="H782" s="243"/>
      <c r="I782" s="231"/>
      <c r="J782" s="241"/>
      <c r="K782" s="216" t="str">
        <f>IF(X782='2D_LOG'!BD772," ","Errors Not Updated")</f>
        <v xml:space="preserve"> </v>
      </c>
      <c r="L782" s="217"/>
      <c r="M782" s="217"/>
      <c r="N782" s="250"/>
      <c r="O782" s="248"/>
      <c r="P782" s="250"/>
      <c r="Q782" s="248"/>
      <c r="R782" s="237"/>
      <c r="S782" s="236"/>
      <c r="T782" s="217"/>
      <c r="U782" s="249"/>
      <c r="V782" s="168">
        <f t="shared" si="89"/>
        <v>0</v>
      </c>
      <c r="W782" s="169">
        <f t="shared" si="90"/>
        <v>0</v>
      </c>
      <c r="X782" s="221">
        <f>'2D_LOG'!BD772</f>
        <v>0</v>
      </c>
      <c r="Y782" s="237"/>
      <c r="Z782" s="237"/>
      <c r="AA782" s="237"/>
      <c r="AB782" s="242"/>
      <c r="AC782" s="236"/>
      <c r="AD782" s="242"/>
      <c r="AE782" s="236"/>
      <c r="AF782" s="237"/>
      <c r="AG782" s="236"/>
      <c r="AH782" s="237"/>
      <c r="AI782" s="240"/>
      <c r="AJ782" s="224">
        <f t="shared" si="91"/>
        <v>0</v>
      </c>
      <c r="AK782" s="225">
        <f t="shared" ref="AK782:AK845" si="92">V782+AJ782</f>
        <v>0</v>
      </c>
      <c r="AL782" s="226">
        <f t="shared" ref="AL782:AL845" si="93">W782</f>
        <v>0</v>
      </c>
      <c r="AM782" s="227">
        <f t="shared" ref="AM782:AM845" si="94">AL782-AK782</f>
        <v>0</v>
      </c>
      <c r="AN782" s="228">
        <f t="shared" ref="AN782:AN845" si="95">AM782</f>
        <v>0</v>
      </c>
      <c r="AO782" s="206"/>
      <c r="AP782" s="207"/>
      <c r="AQ782" s="206"/>
    </row>
    <row r="783" spans="1:43" s="150" customFormat="1" ht="12.75" x14ac:dyDescent="0.2">
      <c r="A783" s="229"/>
      <c r="B783" s="213"/>
      <c r="C783" s="230"/>
      <c r="D783" s="214"/>
      <c r="E783" s="214"/>
      <c r="F783" s="219"/>
      <c r="G783" s="295"/>
      <c r="H783" s="243"/>
      <c r="I783" s="231"/>
      <c r="J783" s="241"/>
      <c r="K783" s="216" t="str">
        <f>IF(X783='2D_LOG'!BD773," ","Errors Not Updated")</f>
        <v xml:space="preserve"> </v>
      </c>
      <c r="L783" s="217"/>
      <c r="M783" s="217"/>
      <c r="N783" s="250"/>
      <c r="O783" s="248"/>
      <c r="P783" s="250"/>
      <c r="Q783" s="248"/>
      <c r="R783" s="237"/>
      <c r="S783" s="236"/>
      <c r="T783" s="217"/>
      <c r="U783" s="249"/>
      <c r="V783" s="168">
        <f t="shared" si="89"/>
        <v>0</v>
      </c>
      <c r="W783" s="169">
        <f t="shared" si="90"/>
        <v>0</v>
      </c>
      <c r="X783" s="221">
        <f>'2D_LOG'!BD773</f>
        <v>0</v>
      </c>
      <c r="Y783" s="237"/>
      <c r="Z783" s="237"/>
      <c r="AA783" s="237"/>
      <c r="AB783" s="242"/>
      <c r="AC783" s="236"/>
      <c r="AD783" s="242"/>
      <c r="AE783" s="236"/>
      <c r="AF783" s="237"/>
      <c r="AG783" s="236"/>
      <c r="AH783" s="237"/>
      <c r="AI783" s="240"/>
      <c r="AJ783" s="224">
        <f t="shared" si="91"/>
        <v>0</v>
      </c>
      <c r="AK783" s="225">
        <f t="shared" si="92"/>
        <v>0</v>
      </c>
      <c r="AL783" s="226">
        <f t="shared" si="93"/>
        <v>0</v>
      </c>
      <c r="AM783" s="227">
        <f t="shared" si="94"/>
        <v>0</v>
      </c>
      <c r="AN783" s="228">
        <f t="shared" si="95"/>
        <v>0</v>
      </c>
      <c r="AO783" s="206"/>
      <c r="AP783" s="207"/>
      <c r="AQ783" s="206"/>
    </row>
    <row r="784" spans="1:43" s="150" customFormat="1" ht="12.75" x14ac:dyDescent="0.2">
      <c r="A784" s="212"/>
      <c r="B784" s="213"/>
      <c r="C784" s="230"/>
      <c r="D784" s="214"/>
      <c r="E784" s="214"/>
      <c r="F784" s="219"/>
      <c r="G784" s="295"/>
      <c r="H784" s="243"/>
      <c r="I784" s="231"/>
      <c r="J784" s="241"/>
      <c r="K784" s="216" t="str">
        <f>IF(X784='2D_LOG'!BD774," ","Errors Not Updated")</f>
        <v xml:space="preserve"> </v>
      </c>
      <c r="L784" s="217"/>
      <c r="M784" s="217"/>
      <c r="N784" s="250"/>
      <c r="O784" s="248"/>
      <c r="P784" s="250"/>
      <c r="Q784" s="248"/>
      <c r="R784" s="237"/>
      <c r="S784" s="236"/>
      <c r="T784" s="217"/>
      <c r="U784" s="249"/>
      <c r="V784" s="168">
        <f t="shared" si="89"/>
        <v>0</v>
      </c>
      <c r="W784" s="169">
        <f t="shared" si="90"/>
        <v>0</v>
      </c>
      <c r="X784" s="221">
        <f>'2D_LOG'!BD774</f>
        <v>0</v>
      </c>
      <c r="Y784" s="237"/>
      <c r="Z784" s="237"/>
      <c r="AA784" s="237"/>
      <c r="AB784" s="237"/>
      <c r="AC784" s="236"/>
      <c r="AD784" s="237"/>
      <c r="AE784" s="236"/>
      <c r="AF784" s="237"/>
      <c r="AG784" s="236"/>
      <c r="AH784" s="237"/>
      <c r="AI784" s="240"/>
      <c r="AJ784" s="224">
        <f t="shared" si="91"/>
        <v>0</v>
      </c>
      <c r="AK784" s="225">
        <f t="shared" si="92"/>
        <v>0</v>
      </c>
      <c r="AL784" s="226">
        <f t="shared" si="93"/>
        <v>0</v>
      </c>
      <c r="AM784" s="227">
        <f t="shared" si="94"/>
        <v>0</v>
      </c>
      <c r="AN784" s="228">
        <f t="shared" si="95"/>
        <v>0</v>
      </c>
      <c r="AO784" s="206"/>
      <c r="AP784" s="207"/>
      <c r="AQ784" s="206"/>
    </row>
    <row r="785" spans="1:43" s="150" customFormat="1" ht="12.75" x14ac:dyDescent="0.2">
      <c r="A785" s="229"/>
      <c r="B785" s="213"/>
      <c r="C785" s="230"/>
      <c r="D785" s="214"/>
      <c r="E785" s="214"/>
      <c r="F785" s="219"/>
      <c r="G785" s="295"/>
      <c r="H785" s="243"/>
      <c r="I785" s="231"/>
      <c r="J785" s="241"/>
      <c r="K785" s="216" t="str">
        <f>IF(X785='2D_LOG'!BD775," ","Errors Not Updated")</f>
        <v xml:space="preserve"> </v>
      </c>
      <c r="L785" s="217"/>
      <c r="M785" s="217"/>
      <c r="N785" s="250"/>
      <c r="O785" s="248"/>
      <c r="P785" s="250"/>
      <c r="Q785" s="248"/>
      <c r="R785" s="237"/>
      <c r="S785" s="236"/>
      <c r="T785" s="217"/>
      <c r="U785" s="249"/>
      <c r="V785" s="168">
        <f t="shared" si="89"/>
        <v>0</v>
      </c>
      <c r="W785" s="169">
        <f t="shared" si="90"/>
        <v>0</v>
      </c>
      <c r="X785" s="221">
        <f>'2D_LOG'!BD775</f>
        <v>0</v>
      </c>
      <c r="Y785" s="237"/>
      <c r="Z785" s="237"/>
      <c r="AA785" s="237"/>
      <c r="AB785" s="242"/>
      <c r="AC785" s="236"/>
      <c r="AD785" s="242"/>
      <c r="AE785" s="236"/>
      <c r="AF785" s="237"/>
      <c r="AG785" s="236"/>
      <c r="AH785" s="237"/>
      <c r="AI785" s="240"/>
      <c r="AJ785" s="224">
        <f t="shared" si="91"/>
        <v>0</v>
      </c>
      <c r="AK785" s="225">
        <f t="shared" si="92"/>
        <v>0</v>
      </c>
      <c r="AL785" s="226">
        <f t="shared" si="93"/>
        <v>0</v>
      </c>
      <c r="AM785" s="227">
        <f t="shared" si="94"/>
        <v>0</v>
      </c>
      <c r="AN785" s="228">
        <f t="shared" si="95"/>
        <v>0</v>
      </c>
      <c r="AO785" s="206"/>
      <c r="AP785" s="207"/>
      <c r="AQ785" s="206"/>
    </row>
    <row r="786" spans="1:43" s="150" customFormat="1" ht="12.75" x14ac:dyDescent="0.2">
      <c r="A786" s="212"/>
      <c r="B786" s="213"/>
      <c r="C786" s="230"/>
      <c r="D786" s="214"/>
      <c r="E786" s="214"/>
      <c r="F786" s="219"/>
      <c r="G786" s="295"/>
      <c r="H786" s="243"/>
      <c r="I786" s="231"/>
      <c r="J786" s="241"/>
      <c r="K786" s="216" t="str">
        <f>IF(X786='2D_LOG'!BD776," ","Errors Not Updated")</f>
        <v xml:space="preserve"> </v>
      </c>
      <c r="L786" s="217"/>
      <c r="M786" s="217"/>
      <c r="N786" s="250"/>
      <c r="O786" s="248"/>
      <c r="P786" s="250"/>
      <c r="Q786" s="248"/>
      <c r="R786" s="237"/>
      <c r="S786" s="236"/>
      <c r="T786" s="217"/>
      <c r="U786" s="249"/>
      <c r="V786" s="168">
        <f t="shared" si="89"/>
        <v>0</v>
      </c>
      <c r="W786" s="169">
        <f t="shared" si="90"/>
        <v>0</v>
      </c>
      <c r="X786" s="221">
        <f>'2D_LOG'!BD776</f>
        <v>0</v>
      </c>
      <c r="Y786" s="237"/>
      <c r="Z786" s="237"/>
      <c r="AA786" s="237"/>
      <c r="AB786" s="237"/>
      <c r="AC786" s="236"/>
      <c r="AD786" s="237"/>
      <c r="AE786" s="236"/>
      <c r="AF786" s="237"/>
      <c r="AG786" s="236"/>
      <c r="AH786" s="237"/>
      <c r="AI786" s="240"/>
      <c r="AJ786" s="224">
        <f t="shared" si="91"/>
        <v>0</v>
      </c>
      <c r="AK786" s="225">
        <f t="shared" si="92"/>
        <v>0</v>
      </c>
      <c r="AL786" s="226">
        <f t="shared" si="93"/>
        <v>0</v>
      </c>
      <c r="AM786" s="227">
        <f t="shared" si="94"/>
        <v>0</v>
      </c>
      <c r="AN786" s="228">
        <f t="shared" si="95"/>
        <v>0</v>
      </c>
      <c r="AO786" s="206"/>
      <c r="AP786" s="207"/>
      <c r="AQ786" s="206"/>
    </row>
    <row r="787" spans="1:43" s="150" customFormat="1" ht="12.75" x14ac:dyDescent="0.2">
      <c r="A787" s="229"/>
      <c r="B787" s="213"/>
      <c r="C787" s="230"/>
      <c r="D787" s="214"/>
      <c r="E787" s="214"/>
      <c r="F787" s="219"/>
      <c r="G787" s="295"/>
      <c r="H787" s="243"/>
      <c r="I787" s="231"/>
      <c r="J787" s="241"/>
      <c r="K787" s="216" t="str">
        <f>IF(X787='2D_LOG'!BD777," ","Errors Not Updated")</f>
        <v xml:space="preserve"> </v>
      </c>
      <c r="L787" s="217"/>
      <c r="M787" s="217"/>
      <c r="N787" s="250"/>
      <c r="O787" s="248"/>
      <c r="P787" s="250"/>
      <c r="Q787" s="248"/>
      <c r="R787" s="237"/>
      <c r="S787" s="236"/>
      <c r="T787" s="217"/>
      <c r="U787" s="249"/>
      <c r="V787" s="168">
        <f t="shared" si="89"/>
        <v>0</v>
      </c>
      <c r="W787" s="169">
        <f t="shared" si="90"/>
        <v>0</v>
      </c>
      <c r="X787" s="221">
        <f>'2D_LOG'!BD777</f>
        <v>0</v>
      </c>
      <c r="Y787" s="237"/>
      <c r="Z787" s="237"/>
      <c r="AA787" s="237"/>
      <c r="AB787" s="237"/>
      <c r="AC787" s="236"/>
      <c r="AD787" s="237"/>
      <c r="AE787" s="236"/>
      <c r="AF787" s="237"/>
      <c r="AG787" s="236"/>
      <c r="AH787" s="237"/>
      <c r="AI787" s="240"/>
      <c r="AJ787" s="224">
        <f t="shared" si="91"/>
        <v>0</v>
      </c>
      <c r="AK787" s="225">
        <f t="shared" si="92"/>
        <v>0</v>
      </c>
      <c r="AL787" s="226">
        <f t="shared" si="93"/>
        <v>0</v>
      </c>
      <c r="AM787" s="227">
        <f t="shared" si="94"/>
        <v>0</v>
      </c>
      <c r="AN787" s="228">
        <f t="shared" si="95"/>
        <v>0</v>
      </c>
      <c r="AO787" s="206"/>
      <c r="AP787" s="207"/>
      <c r="AQ787" s="206"/>
    </row>
    <row r="788" spans="1:43" s="150" customFormat="1" ht="12.75" x14ac:dyDescent="0.2">
      <c r="A788" s="212"/>
      <c r="B788" s="213"/>
      <c r="C788" s="230"/>
      <c r="D788" s="214"/>
      <c r="E788" s="214"/>
      <c r="F788" s="219"/>
      <c r="G788" s="295"/>
      <c r="H788" s="243"/>
      <c r="I788" s="231"/>
      <c r="J788" s="241"/>
      <c r="K788" s="216" t="str">
        <f>IF(X788='2D_LOG'!BD778," ","Errors Not Updated")</f>
        <v xml:space="preserve"> </v>
      </c>
      <c r="L788" s="217"/>
      <c r="M788" s="217"/>
      <c r="N788" s="250"/>
      <c r="O788" s="248"/>
      <c r="P788" s="250"/>
      <c r="Q788" s="248"/>
      <c r="R788" s="237"/>
      <c r="S788" s="236"/>
      <c r="T788" s="217"/>
      <c r="U788" s="249"/>
      <c r="V788" s="168">
        <f t="shared" si="89"/>
        <v>0</v>
      </c>
      <c r="W788" s="169">
        <f t="shared" si="90"/>
        <v>0</v>
      </c>
      <c r="X788" s="221">
        <f>'2D_LOG'!BD778</f>
        <v>0</v>
      </c>
      <c r="Y788" s="237"/>
      <c r="Z788" s="237"/>
      <c r="AA788" s="237"/>
      <c r="AB788" s="237"/>
      <c r="AC788" s="236"/>
      <c r="AD788" s="237"/>
      <c r="AE788" s="236"/>
      <c r="AF788" s="237"/>
      <c r="AG788" s="236"/>
      <c r="AH788" s="237"/>
      <c r="AI788" s="240"/>
      <c r="AJ788" s="224">
        <f t="shared" si="91"/>
        <v>0</v>
      </c>
      <c r="AK788" s="225">
        <f t="shared" si="92"/>
        <v>0</v>
      </c>
      <c r="AL788" s="226">
        <f t="shared" si="93"/>
        <v>0</v>
      </c>
      <c r="AM788" s="227">
        <f t="shared" si="94"/>
        <v>0</v>
      </c>
      <c r="AN788" s="228">
        <f t="shared" si="95"/>
        <v>0</v>
      </c>
      <c r="AO788" s="206"/>
      <c r="AP788" s="207"/>
      <c r="AQ788" s="206"/>
    </row>
    <row r="789" spans="1:43" s="150" customFormat="1" ht="12.75" x14ac:dyDescent="0.2">
      <c r="A789" s="229"/>
      <c r="B789" s="213"/>
      <c r="C789" s="230"/>
      <c r="D789" s="214"/>
      <c r="E789" s="214"/>
      <c r="F789" s="219"/>
      <c r="G789" s="295"/>
      <c r="H789" s="243"/>
      <c r="I789" s="231"/>
      <c r="J789" s="241"/>
      <c r="K789" s="216" t="str">
        <f>IF(X789='2D_LOG'!BD779," ","Errors Not Updated")</f>
        <v xml:space="preserve"> </v>
      </c>
      <c r="L789" s="217"/>
      <c r="M789" s="217"/>
      <c r="N789" s="250"/>
      <c r="O789" s="248"/>
      <c r="P789" s="250"/>
      <c r="Q789" s="248"/>
      <c r="R789" s="237"/>
      <c r="S789" s="236"/>
      <c r="T789" s="217"/>
      <c r="U789" s="249"/>
      <c r="V789" s="168">
        <f t="shared" si="89"/>
        <v>0</v>
      </c>
      <c r="W789" s="169">
        <f t="shared" si="90"/>
        <v>0</v>
      </c>
      <c r="X789" s="221">
        <f>'2D_LOG'!BD779</f>
        <v>0</v>
      </c>
      <c r="Y789" s="237"/>
      <c r="Z789" s="237"/>
      <c r="AA789" s="237"/>
      <c r="AB789" s="242"/>
      <c r="AC789" s="236"/>
      <c r="AD789" s="242"/>
      <c r="AE789" s="236"/>
      <c r="AF789" s="237"/>
      <c r="AG789" s="236"/>
      <c r="AH789" s="237"/>
      <c r="AI789" s="240"/>
      <c r="AJ789" s="224">
        <f t="shared" si="91"/>
        <v>0</v>
      </c>
      <c r="AK789" s="225">
        <f t="shared" si="92"/>
        <v>0</v>
      </c>
      <c r="AL789" s="226">
        <f t="shared" si="93"/>
        <v>0</v>
      </c>
      <c r="AM789" s="227">
        <f t="shared" si="94"/>
        <v>0</v>
      </c>
      <c r="AN789" s="228">
        <f t="shared" si="95"/>
        <v>0</v>
      </c>
      <c r="AO789" s="206"/>
      <c r="AP789" s="207"/>
      <c r="AQ789" s="206"/>
    </row>
    <row r="790" spans="1:43" s="150" customFormat="1" ht="12.75" x14ac:dyDescent="0.2">
      <c r="A790" s="212"/>
      <c r="B790" s="213"/>
      <c r="C790" s="230"/>
      <c r="D790" s="214"/>
      <c r="E790" s="214"/>
      <c r="F790" s="219"/>
      <c r="G790" s="295"/>
      <c r="H790" s="243"/>
      <c r="I790" s="231"/>
      <c r="J790" s="241"/>
      <c r="K790" s="216" t="str">
        <f>IF(X790='2D_LOG'!BD780," ","Errors Not Updated")</f>
        <v xml:space="preserve"> </v>
      </c>
      <c r="L790" s="217"/>
      <c r="M790" s="217"/>
      <c r="N790" s="250"/>
      <c r="O790" s="248"/>
      <c r="P790" s="250"/>
      <c r="Q790" s="248"/>
      <c r="R790" s="237"/>
      <c r="S790" s="236"/>
      <c r="T790" s="217"/>
      <c r="U790" s="249"/>
      <c r="V790" s="168">
        <f t="shared" si="89"/>
        <v>0</v>
      </c>
      <c r="W790" s="169">
        <f t="shared" si="90"/>
        <v>0</v>
      </c>
      <c r="X790" s="221">
        <f>'2D_LOG'!BD780</f>
        <v>0</v>
      </c>
      <c r="Y790" s="237"/>
      <c r="Z790" s="237"/>
      <c r="AA790" s="237"/>
      <c r="AB790" s="237"/>
      <c r="AC790" s="236"/>
      <c r="AD790" s="237"/>
      <c r="AE790" s="236"/>
      <c r="AF790" s="237"/>
      <c r="AG790" s="236"/>
      <c r="AH790" s="237"/>
      <c r="AI790" s="240"/>
      <c r="AJ790" s="224">
        <f t="shared" si="91"/>
        <v>0</v>
      </c>
      <c r="AK790" s="225">
        <f t="shared" si="92"/>
        <v>0</v>
      </c>
      <c r="AL790" s="226">
        <f t="shared" si="93"/>
        <v>0</v>
      </c>
      <c r="AM790" s="227">
        <f t="shared" si="94"/>
        <v>0</v>
      </c>
      <c r="AN790" s="228">
        <f t="shared" si="95"/>
        <v>0</v>
      </c>
      <c r="AO790" s="206"/>
      <c r="AP790" s="207"/>
      <c r="AQ790" s="206"/>
    </row>
    <row r="791" spans="1:43" s="150" customFormat="1" ht="12.75" x14ac:dyDescent="0.2">
      <c r="A791" s="229"/>
      <c r="B791" s="213"/>
      <c r="C791" s="230"/>
      <c r="D791" s="214"/>
      <c r="E791" s="214"/>
      <c r="F791" s="219"/>
      <c r="G791" s="295"/>
      <c r="H791" s="243"/>
      <c r="I791" s="231"/>
      <c r="J791" s="241"/>
      <c r="K791" s="216" t="str">
        <f>IF(X791='2D_LOG'!BD781," ","Errors Not Updated")</f>
        <v xml:space="preserve"> </v>
      </c>
      <c r="L791" s="217"/>
      <c r="M791" s="217"/>
      <c r="N791" s="250"/>
      <c r="O791" s="248"/>
      <c r="P791" s="250"/>
      <c r="Q791" s="248"/>
      <c r="R791" s="237"/>
      <c r="S791" s="236"/>
      <c r="T791" s="217"/>
      <c r="U791" s="249"/>
      <c r="V791" s="168">
        <f t="shared" si="89"/>
        <v>0</v>
      </c>
      <c r="W791" s="169">
        <f t="shared" si="90"/>
        <v>0</v>
      </c>
      <c r="X791" s="221">
        <f>'2D_LOG'!BD781</f>
        <v>0</v>
      </c>
      <c r="Y791" s="237"/>
      <c r="Z791" s="237"/>
      <c r="AA791" s="237"/>
      <c r="AB791" s="237"/>
      <c r="AC791" s="236"/>
      <c r="AD791" s="237"/>
      <c r="AE791" s="236"/>
      <c r="AF791" s="237"/>
      <c r="AG791" s="236"/>
      <c r="AH791" s="237"/>
      <c r="AI791" s="240"/>
      <c r="AJ791" s="224">
        <f t="shared" si="91"/>
        <v>0</v>
      </c>
      <c r="AK791" s="225">
        <f t="shared" si="92"/>
        <v>0</v>
      </c>
      <c r="AL791" s="226">
        <f t="shared" si="93"/>
        <v>0</v>
      </c>
      <c r="AM791" s="227">
        <f t="shared" si="94"/>
        <v>0</v>
      </c>
      <c r="AN791" s="228">
        <f t="shared" si="95"/>
        <v>0</v>
      </c>
      <c r="AO791" s="206"/>
      <c r="AP791" s="207"/>
      <c r="AQ791" s="206"/>
    </row>
    <row r="792" spans="1:43" s="150" customFormat="1" ht="12.75" x14ac:dyDescent="0.2">
      <c r="A792" s="212"/>
      <c r="B792" s="213"/>
      <c r="C792" s="230"/>
      <c r="D792" s="214"/>
      <c r="E792" s="214"/>
      <c r="F792" s="219"/>
      <c r="G792" s="295"/>
      <c r="H792" s="243"/>
      <c r="I792" s="231"/>
      <c r="J792" s="241"/>
      <c r="K792" s="216" t="str">
        <f>IF(X792='2D_LOG'!BD782," ","Errors Not Updated")</f>
        <v xml:space="preserve"> </v>
      </c>
      <c r="L792" s="217"/>
      <c r="M792" s="217"/>
      <c r="N792" s="250"/>
      <c r="O792" s="248"/>
      <c r="P792" s="250"/>
      <c r="Q792" s="248"/>
      <c r="R792" s="237"/>
      <c r="S792" s="236"/>
      <c r="T792" s="217"/>
      <c r="U792" s="249"/>
      <c r="V792" s="168">
        <f t="shared" si="89"/>
        <v>0</v>
      </c>
      <c r="W792" s="169">
        <f t="shared" si="90"/>
        <v>0</v>
      </c>
      <c r="X792" s="221">
        <f>'2D_LOG'!BD782</f>
        <v>0</v>
      </c>
      <c r="Y792" s="237"/>
      <c r="Z792" s="237"/>
      <c r="AA792" s="237"/>
      <c r="AB792" s="237"/>
      <c r="AC792" s="236"/>
      <c r="AD792" s="237"/>
      <c r="AE792" s="236"/>
      <c r="AF792" s="237"/>
      <c r="AG792" s="236"/>
      <c r="AH792" s="237"/>
      <c r="AI792" s="240"/>
      <c r="AJ792" s="224">
        <f t="shared" si="91"/>
        <v>0</v>
      </c>
      <c r="AK792" s="225">
        <f t="shared" si="92"/>
        <v>0</v>
      </c>
      <c r="AL792" s="226">
        <f t="shared" si="93"/>
        <v>0</v>
      </c>
      <c r="AM792" s="227">
        <f t="shared" si="94"/>
        <v>0</v>
      </c>
      <c r="AN792" s="228">
        <f t="shared" si="95"/>
        <v>0</v>
      </c>
      <c r="AO792" s="206"/>
      <c r="AP792" s="207"/>
      <c r="AQ792" s="206"/>
    </row>
    <row r="793" spans="1:43" s="150" customFormat="1" ht="12.75" x14ac:dyDescent="0.2">
      <c r="A793" s="229"/>
      <c r="B793" s="213"/>
      <c r="C793" s="230"/>
      <c r="D793" s="214"/>
      <c r="E793" s="214"/>
      <c r="F793" s="219"/>
      <c r="G793" s="295"/>
      <c r="H793" s="243"/>
      <c r="I793" s="231"/>
      <c r="J793" s="241"/>
      <c r="K793" s="216" t="str">
        <f>IF(X793='2D_LOG'!BD783," ","Errors Not Updated")</f>
        <v xml:space="preserve"> </v>
      </c>
      <c r="L793" s="217"/>
      <c r="M793" s="217"/>
      <c r="N793" s="250"/>
      <c r="O793" s="248"/>
      <c r="P793" s="250"/>
      <c r="Q793" s="248"/>
      <c r="R793" s="237"/>
      <c r="S793" s="236"/>
      <c r="T793" s="217"/>
      <c r="U793" s="249"/>
      <c r="V793" s="168">
        <f t="shared" si="89"/>
        <v>0</v>
      </c>
      <c r="W793" s="169">
        <f t="shared" si="90"/>
        <v>0</v>
      </c>
      <c r="X793" s="221">
        <f>'2D_LOG'!BD783</f>
        <v>0</v>
      </c>
      <c r="Y793" s="237"/>
      <c r="Z793" s="237"/>
      <c r="AA793" s="237"/>
      <c r="AB793" s="237"/>
      <c r="AC793" s="236"/>
      <c r="AD793" s="237"/>
      <c r="AE793" s="236"/>
      <c r="AF793" s="237"/>
      <c r="AG793" s="236"/>
      <c r="AH793" s="237"/>
      <c r="AI793" s="240"/>
      <c r="AJ793" s="224">
        <f t="shared" si="91"/>
        <v>0</v>
      </c>
      <c r="AK793" s="225">
        <f t="shared" si="92"/>
        <v>0</v>
      </c>
      <c r="AL793" s="226">
        <f t="shared" si="93"/>
        <v>0</v>
      </c>
      <c r="AM793" s="227">
        <f t="shared" si="94"/>
        <v>0</v>
      </c>
      <c r="AN793" s="228">
        <f t="shared" si="95"/>
        <v>0</v>
      </c>
      <c r="AO793" s="206"/>
      <c r="AP793" s="207"/>
      <c r="AQ793" s="206"/>
    </row>
    <row r="794" spans="1:43" s="150" customFormat="1" ht="12.75" x14ac:dyDescent="0.2">
      <c r="A794" s="212"/>
      <c r="B794" s="213"/>
      <c r="C794" s="230"/>
      <c r="D794" s="214"/>
      <c r="E794" s="214"/>
      <c r="F794" s="219"/>
      <c r="G794" s="295"/>
      <c r="H794" s="243"/>
      <c r="I794" s="231"/>
      <c r="J794" s="241"/>
      <c r="K794" s="216" t="str">
        <f>IF(X794='2D_LOG'!BD784," ","Errors Not Updated")</f>
        <v xml:space="preserve"> </v>
      </c>
      <c r="L794" s="217"/>
      <c r="M794" s="217"/>
      <c r="N794" s="250"/>
      <c r="O794" s="248"/>
      <c r="P794" s="250"/>
      <c r="Q794" s="248"/>
      <c r="R794" s="237"/>
      <c r="S794" s="236"/>
      <c r="T794" s="217"/>
      <c r="U794" s="249"/>
      <c r="V794" s="168">
        <f t="shared" si="89"/>
        <v>0</v>
      </c>
      <c r="W794" s="169">
        <f t="shared" si="90"/>
        <v>0</v>
      </c>
      <c r="X794" s="221">
        <f>'2D_LOG'!BD784</f>
        <v>0</v>
      </c>
      <c r="Y794" s="237"/>
      <c r="Z794" s="237"/>
      <c r="AA794" s="237"/>
      <c r="AB794" s="237"/>
      <c r="AC794" s="236"/>
      <c r="AD794" s="237"/>
      <c r="AE794" s="236"/>
      <c r="AF794" s="237"/>
      <c r="AG794" s="236"/>
      <c r="AH794" s="237"/>
      <c r="AI794" s="240"/>
      <c r="AJ794" s="224">
        <f t="shared" si="91"/>
        <v>0</v>
      </c>
      <c r="AK794" s="225">
        <f t="shared" si="92"/>
        <v>0</v>
      </c>
      <c r="AL794" s="226">
        <f t="shared" si="93"/>
        <v>0</v>
      </c>
      <c r="AM794" s="227">
        <f t="shared" si="94"/>
        <v>0</v>
      </c>
      <c r="AN794" s="228">
        <f t="shared" si="95"/>
        <v>0</v>
      </c>
      <c r="AO794" s="206"/>
      <c r="AP794" s="207"/>
      <c r="AQ794" s="206"/>
    </row>
    <row r="795" spans="1:43" s="150" customFormat="1" ht="12.75" x14ac:dyDescent="0.2">
      <c r="A795" s="229"/>
      <c r="B795" s="213"/>
      <c r="C795" s="230"/>
      <c r="D795" s="214"/>
      <c r="E795" s="214"/>
      <c r="F795" s="219"/>
      <c r="G795" s="295"/>
      <c r="H795" s="243"/>
      <c r="I795" s="231"/>
      <c r="J795" s="241"/>
      <c r="K795" s="216" t="str">
        <f>IF(X795='2D_LOG'!BD785," ","Errors Not Updated")</f>
        <v xml:space="preserve"> </v>
      </c>
      <c r="L795" s="217"/>
      <c r="M795" s="217"/>
      <c r="N795" s="250"/>
      <c r="O795" s="248"/>
      <c r="P795" s="250"/>
      <c r="Q795" s="248"/>
      <c r="R795" s="237"/>
      <c r="S795" s="236"/>
      <c r="T795" s="217"/>
      <c r="U795" s="249"/>
      <c r="V795" s="168">
        <f t="shared" si="89"/>
        <v>0</v>
      </c>
      <c r="W795" s="169">
        <f t="shared" si="90"/>
        <v>0</v>
      </c>
      <c r="X795" s="221">
        <f>'2D_LOG'!BD785</f>
        <v>0</v>
      </c>
      <c r="Y795" s="237"/>
      <c r="Z795" s="237"/>
      <c r="AA795" s="237"/>
      <c r="AB795" s="237"/>
      <c r="AC795" s="236"/>
      <c r="AD795" s="237"/>
      <c r="AE795" s="236"/>
      <c r="AF795" s="237"/>
      <c r="AG795" s="236"/>
      <c r="AH795" s="237"/>
      <c r="AI795" s="240"/>
      <c r="AJ795" s="224">
        <f t="shared" si="91"/>
        <v>0</v>
      </c>
      <c r="AK795" s="225">
        <f t="shared" si="92"/>
        <v>0</v>
      </c>
      <c r="AL795" s="226">
        <f t="shared" si="93"/>
        <v>0</v>
      </c>
      <c r="AM795" s="227">
        <f t="shared" si="94"/>
        <v>0</v>
      </c>
      <c r="AN795" s="228">
        <f t="shared" si="95"/>
        <v>0</v>
      </c>
      <c r="AO795" s="206"/>
      <c r="AP795" s="207"/>
      <c r="AQ795" s="206"/>
    </row>
    <row r="796" spans="1:43" s="150" customFormat="1" ht="12.75" x14ac:dyDescent="0.2">
      <c r="A796" s="212"/>
      <c r="B796" s="213"/>
      <c r="C796" s="230"/>
      <c r="D796" s="214"/>
      <c r="E796" s="214"/>
      <c r="F796" s="219"/>
      <c r="G796" s="295"/>
      <c r="H796" s="243"/>
      <c r="I796" s="231"/>
      <c r="J796" s="241"/>
      <c r="K796" s="216" t="str">
        <f>IF(X796='2D_LOG'!BD786," ","Errors Not Updated")</f>
        <v xml:space="preserve"> </v>
      </c>
      <c r="L796" s="217"/>
      <c r="M796" s="217"/>
      <c r="N796" s="250"/>
      <c r="O796" s="248"/>
      <c r="P796" s="250"/>
      <c r="Q796" s="248"/>
      <c r="R796" s="237"/>
      <c r="S796" s="236"/>
      <c r="T796" s="217"/>
      <c r="U796" s="249"/>
      <c r="V796" s="168">
        <f t="shared" si="89"/>
        <v>0</v>
      </c>
      <c r="W796" s="169">
        <f t="shared" si="90"/>
        <v>0</v>
      </c>
      <c r="X796" s="221">
        <f>'2D_LOG'!BD786</f>
        <v>0</v>
      </c>
      <c r="Y796" s="237"/>
      <c r="Z796" s="237"/>
      <c r="AA796" s="237"/>
      <c r="AB796" s="237"/>
      <c r="AC796" s="236"/>
      <c r="AD796" s="237"/>
      <c r="AE796" s="236"/>
      <c r="AF796" s="237"/>
      <c r="AG796" s="236"/>
      <c r="AH796" s="237"/>
      <c r="AI796" s="240"/>
      <c r="AJ796" s="224">
        <f t="shared" si="91"/>
        <v>0</v>
      </c>
      <c r="AK796" s="225">
        <f t="shared" si="92"/>
        <v>0</v>
      </c>
      <c r="AL796" s="226">
        <f t="shared" si="93"/>
        <v>0</v>
      </c>
      <c r="AM796" s="227">
        <f t="shared" si="94"/>
        <v>0</v>
      </c>
      <c r="AN796" s="228">
        <f t="shared" si="95"/>
        <v>0</v>
      </c>
      <c r="AO796" s="206"/>
      <c r="AP796" s="207"/>
      <c r="AQ796" s="206"/>
    </row>
    <row r="797" spans="1:43" s="150" customFormat="1" ht="12.75" x14ac:dyDescent="0.2">
      <c r="A797" s="229"/>
      <c r="B797" s="213"/>
      <c r="C797" s="230"/>
      <c r="D797" s="214"/>
      <c r="E797" s="214"/>
      <c r="F797" s="219"/>
      <c r="G797" s="295"/>
      <c r="H797" s="243"/>
      <c r="I797" s="231"/>
      <c r="J797" s="241"/>
      <c r="K797" s="216" t="str">
        <f>IF(X797='2D_LOG'!BD787," ","Errors Not Updated")</f>
        <v xml:space="preserve"> </v>
      </c>
      <c r="L797" s="217"/>
      <c r="M797" s="217"/>
      <c r="N797" s="250"/>
      <c r="O797" s="248"/>
      <c r="P797" s="250"/>
      <c r="Q797" s="248"/>
      <c r="R797" s="237"/>
      <c r="S797" s="236"/>
      <c r="T797" s="217"/>
      <c r="U797" s="249"/>
      <c r="V797" s="168">
        <f t="shared" si="89"/>
        <v>0</v>
      </c>
      <c r="W797" s="169">
        <f t="shared" si="90"/>
        <v>0</v>
      </c>
      <c r="X797" s="221">
        <f>'2D_LOG'!BD787</f>
        <v>0</v>
      </c>
      <c r="Y797" s="237"/>
      <c r="Z797" s="237"/>
      <c r="AA797" s="237"/>
      <c r="AB797" s="242"/>
      <c r="AC797" s="236"/>
      <c r="AD797" s="242"/>
      <c r="AE797" s="236"/>
      <c r="AF797" s="237"/>
      <c r="AG797" s="236"/>
      <c r="AH797" s="237"/>
      <c r="AI797" s="240"/>
      <c r="AJ797" s="224">
        <f t="shared" si="91"/>
        <v>0</v>
      </c>
      <c r="AK797" s="225">
        <f t="shared" si="92"/>
        <v>0</v>
      </c>
      <c r="AL797" s="226">
        <f t="shared" si="93"/>
        <v>0</v>
      </c>
      <c r="AM797" s="227">
        <f t="shared" si="94"/>
        <v>0</v>
      </c>
      <c r="AN797" s="228">
        <f t="shared" si="95"/>
        <v>0</v>
      </c>
      <c r="AO797" s="206"/>
      <c r="AP797" s="207"/>
      <c r="AQ797" s="206"/>
    </row>
    <row r="798" spans="1:43" s="150" customFormat="1" ht="12.75" x14ac:dyDescent="0.2">
      <c r="A798" s="212"/>
      <c r="B798" s="213"/>
      <c r="C798" s="230"/>
      <c r="D798" s="214"/>
      <c r="E798" s="214"/>
      <c r="F798" s="219"/>
      <c r="G798" s="295"/>
      <c r="H798" s="243"/>
      <c r="I798" s="231"/>
      <c r="J798" s="241"/>
      <c r="K798" s="216" t="str">
        <f>IF(X798='2D_LOG'!BD788," ","Errors Not Updated")</f>
        <v xml:space="preserve"> </v>
      </c>
      <c r="L798" s="217"/>
      <c r="M798" s="217"/>
      <c r="N798" s="250"/>
      <c r="O798" s="248"/>
      <c r="P798" s="250"/>
      <c r="Q798" s="248"/>
      <c r="R798" s="237"/>
      <c r="S798" s="236"/>
      <c r="T798" s="217"/>
      <c r="U798" s="249"/>
      <c r="V798" s="168">
        <f t="shared" si="89"/>
        <v>0</v>
      </c>
      <c r="W798" s="169">
        <f t="shared" si="90"/>
        <v>0</v>
      </c>
      <c r="X798" s="221">
        <f>'2D_LOG'!BD788</f>
        <v>0</v>
      </c>
      <c r="Y798" s="237"/>
      <c r="Z798" s="237"/>
      <c r="AA798" s="237"/>
      <c r="AB798" s="242"/>
      <c r="AC798" s="236"/>
      <c r="AD798" s="242"/>
      <c r="AE798" s="236"/>
      <c r="AF798" s="237"/>
      <c r="AG798" s="236"/>
      <c r="AH798" s="237"/>
      <c r="AI798" s="240"/>
      <c r="AJ798" s="224">
        <f t="shared" si="91"/>
        <v>0</v>
      </c>
      <c r="AK798" s="225">
        <f t="shared" si="92"/>
        <v>0</v>
      </c>
      <c r="AL798" s="226">
        <f t="shared" si="93"/>
        <v>0</v>
      </c>
      <c r="AM798" s="227">
        <f t="shared" si="94"/>
        <v>0</v>
      </c>
      <c r="AN798" s="228">
        <f t="shared" si="95"/>
        <v>0</v>
      </c>
      <c r="AO798" s="206"/>
      <c r="AP798" s="207"/>
      <c r="AQ798" s="206"/>
    </row>
    <row r="799" spans="1:43" s="150" customFormat="1" ht="12.75" x14ac:dyDescent="0.2">
      <c r="A799" s="229"/>
      <c r="B799" s="213"/>
      <c r="C799" s="230"/>
      <c r="D799" s="214"/>
      <c r="E799" s="214"/>
      <c r="F799" s="219"/>
      <c r="G799" s="295"/>
      <c r="H799" s="243"/>
      <c r="I799" s="231"/>
      <c r="J799" s="241"/>
      <c r="K799" s="216" t="str">
        <f>IF(X799='2D_LOG'!BD789," ","Errors Not Updated")</f>
        <v xml:space="preserve"> </v>
      </c>
      <c r="L799" s="217"/>
      <c r="M799" s="217"/>
      <c r="N799" s="250"/>
      <c r="O799" s="248"/>
      <c r="P799" s="250"/>
      <c r="Q799" s="248"/>
      <c r="R799" s="237"/>
      <c r="S799" s="236"/>
      <c r="T799" s="217"/>
      <c r="U799" s="249"/>
      <c r="V799" s="168">
        <f t="shared" si="89"/>
        <v>0</v>
      </c>
      <c r="W799" s="169">
        <f t="shared" si="90"/>
        <v>0</v>
      </c>
      <c r="X799" s="221">
        <f>'2D_LOG'!BD789</f>
        <v>0</v>
      </c>
      <c r="Y799" s="237"/>
      <c r="Z799" s="237"/>
      <c r="AA799" s="237"/>
      <c r="AB799" s="242"/>
      <c r="AC799" s="236"/>
      <c r="AD799" s="242"/>
      <c r="AE799" s="236"/>
      <c r="AF799" s="237"/>
      <c r="AG799" s="236"/>
      <c r="AH799" s="237"/>
      <c r="AI799" s="240"/>
      <c r="AJ799" s="224">
        <f t="shared" si="91"/>
        <v>0</v>
      </c>
      <c r="AK799" s="225">
        <f t="shared" si="92"/>
        <v>0</v>
      </c>
      <c r="AL799" s="226">
        <f t="shared" si="93"/>
        <v>0</v>
      </c>
      <c r="AM799" s="227">
        <f t="shared" si="94"/>
        <v>0</v>
      </c>
      <c r="AN799" s="228">
        <f t="shared" si="95"/>
        <v>0</v>
      </c>
      <c r="AO799" s="206"/>
      <c r="AP799" s="207"/>
      <c r="AQ799" s="206"/>
    </row>
    <row r="800" spans="1:43" s="150" customFormat="1" ht="12.75" x14ac:dyDescent="0.2">
      <c r="A800" s="212"/>
      <c r="B800" s="213"/>
      <c r="C800" s="230"/>
      <c r="D800" s="214"/>
      <c r="E800" s="214"/>
      <c r="F800" s="219"/>
      <c r="G800" s="295"/>
      <c r="H800" s="243"/>
      <c r="I800" s="231"/>
      <c r="J800" s="241"/>
      <c r="K800" s="216" t="str">
        <f>IF(X800='2D_LOG'!BD790," ","Errors Not Updated")</f>
        <v xml:space="preserve"> </v>
      </c>
      <c r="L800" s="217"/>
      <c r="M800" s="217"/>
      <c r="N800" s="250"/>
      <c r="O800" s="248"/>
      <c r="P800" s="250"/>
      <c r="Q800" s="248"/>
      <c r="R800" s="237"/>
      <c r="S800" s="236"/>
      <c r="T800" s="217"/>
      <c r="U800" s="249"/>
      <c r="V800" s="168">
        <f t="shared" si="89"/>
        <v>0</v>
      </c>
      <c r="W800" s="169">
        <f t="shared" si="90"/>
        <v>0</v>
      </c>
      <c r="X800" s="221">
        <f>'2D_LOG'!BD790</f>
        <v>0</v>
      </c>
      <c r="Y800" s="237"/>
      <c r="Z800" s="237"/>
      <c r="AA800" s="237"/>
      <c r="AB800" s="242"/>
      <c r="AC800" s="236"/>
      <c r="AD800" s="242"/>
      <c r="AE800" s="236"/>
      <c r="AF800" s="237"/>
      <c r="AG800" s="236"/>
      <c r="AH800" s="237"/>
      <c r="AI800" s="240"/>
      <c r="AJ800" s="224">
        <f t="shared" si="91"/>
        <v>0</v>
      </c>
      <c r="AK800" s="225">
        <f t="shared" si="92"/>
        <v>0</v>
      </c>
      <c r="AL800" s="226">
        <f t="shared" si="93"/>
        <v>0</v>
      </c>
      <c r="AM800" s="227">
        <f t="shared" si="94"/>
        <v>0</v>
      </c>
      <c r="AN800" s="228">
        <f t="shared" si="95"/>
        <v>0</v>
      </c>
      <c r="AO800" s="206"/>
      <c r="AP800" s="207"/>
      <c r="AQ800" s="206"/>
    </row>
    <row r="801" spans="1:43" s="150" customFormat="1" ht="12.75" x14ac:dyDescent="0.2">
      <c r="A801" s="229"/>
      <c r="B801" s="213"/>
      <c r="C801" s="230"/>
      <c r="D801" s="214"/>
      <c r="E801" s="214"/>
      <c r="F801" s="219"/>
      <c r="G801" s="295"/>
      <c r="H801" s="243"/>
      <c r="I801" s="231"/>
      <c r="J801" s="241"/>
      <c r="K801" s="216" t="str">
        <f>IF(X801='2D_LOG'!BD791," ","Errors Not Updated")</f>
        <v xml:space="preserve"> </v>
      </c>
      <c r="L801" s="217"/>
      <c r="M801" s="217"/>
      <c r="N801" s="250"/>
      <c r="O801" s="248"/>
      <c r="P801" s="250"/>
      <c r="Q801" s="248"/>
      <c r="R801" s="237"/>
      <c r="S801" s="236"/>
      <c r="T801" s="217"/>
      <c r="U801" s="249"/>
      <c r="V801" s="168">
        <f t="shared" si="89"/>
        <v>0</v>
      </c>
      <c r="W801" s="169">
        <f t="shared" si="90"/>
        <v>0</v>
      </c>
      <c r="X801" s="221">
        <f>'2D_LOG'!BD791</f>
        <v>0</v>
      </c>
      <c r="Y801" s="237"/>
      <c r="Z801" s="237"/>
      <c r="AA801" s="237"/>
      <c r="AB801" s="242"/>
      <c r="AC801" s="236"/>
      <c r="AD801" s="242"/>
      <c r="AE801" s="236"/>
      <c r="AF801" s="237"/>
      <c r="AG801" s="236"/>
      <c r="AH801" s="237"/>
      <c r="AI801" s="240"/>
      <c r="AJ801" s="224">
        <f t="shared" si="91"/>
        <v>0</v>
      </c>
      <c r="AK801" s="225">
        <f t="shared" si="92"/>
        <v>0</v>
      </c>
      <c r="AL801" s="226">
        <f t="shared" si="93"/>
        <v>0</v>
      </c>
      <c r="AM801" s="227">
        <f t="shared" si="94"/>
        <v>0</v>
      </c>
      <c r="AN801" s="228">
        <f t="shared" si="95"/>
        <v>0</v>
      </c>
      <c r="AO801" s="206"/>
      <c r="AP801" s="207"/>
      <c r="AQ801" s="206"/>
    </row>
    <row r="802" spans="1:43" s="150" customFormat="1" ht="12.75" x14ac:dyDescent="0.2">
      <c r="A802" s="212"/>
      <c r="B802" s="213"/>
      <c r="C802" s="230"/>
      <c r="D802" s="214"/>
      <c r="E802" s="214"/>
      <c r="F802" s="219"/>
      <c r="G802" s="295"/>
      <c r="H802" s="243"/>
      <c r="I802" s="231"/>
      <c r="J802" s="241"/>
      <c r="K802" s="216" t="str">
        <f>IF(X802='2D_LOG'!BD792," ","Errors Not Updated")</f>
        <v xml:space="preserve"> </v>
      </c>
      <c r="L802" s="217"/>
      <c r="M802" s="217"/>
      <c r="N802" s="250"/>
      <c r="O802" s="248"/>
      <c r="P802" s="250"/>
      <c r="Q802" s="248"/>
      <c r="R802" s="237"/>
      <c r="S802" s="236"/>
      <c r="T802" s="217"/>
      <c r="U802" s="249"/>
      <c r="V802" s="168">
        <f t="shared" si="89"/>
        <v>0</v>
      </c>
      <c r="W802" s="169">
        <f t="shared" si="90"/>
        <v>0</v>
      </c>
      <c r="X802" s="221">
        <f>'2D_LOG'!BD792</f>
        <v>0</v>
      </c>
      <c r="Y802" s="237"/>
      <c r="Z802" s="237"/>
      <c r="AA802" s="237"/>
      <c r="AB802" s="242"/>
      <c r="AC802" s="236"/>
      <c r="AD802" s="242"/>
      <c r="AE802" s="236"/>
      <c r="AF802" s="237"/>
      <c r="AG802" s="236"/>
      <c r="AH802" s="237"/>
      <c r="AI802" s="240"/>
      <c r="AJ802" s="224">
        <f t="shared" si="91"/>
        <v>0</v>
      </c>
      <c r="AK802" s="225">
        <f t="shared" si="92"/>
        <v>0</v>
      </c>
      <c r="AL802" s="226">
        <f t="shared" si="93"/>
        <v>0</v>
      </c>
      <c r="AM802" s="227">
        <f t="shared" si="94"/>
        <v>0</v>
      </c>
      <c r="AN802" s="228">
        <f t="shared" si="95"/>
        <v>0</v>
      </c>
      <c r="AO802" s="206"/>
      <c r="AP802" s="207"/>
      <c r="AQ802" s="206"/>
    </row>
    <row r="803" spans="1:43" s="150" customFormat="1" ht="12.75" x14ac:dyDescent="0.2">
      <c r="A803" s="229"/>
      <c r="B803" s="213"/>
      <c r="C803" s="230"/>
      <c r="D803" s="214"/>
      <c r="E803" s="214"/>
      <c r="F803" s="219"/>
      <c r="G803" s="295"/>
      <c r="H803" s="243"/>
      <c r="I803" s="231"/>
      <c r="J803" s="241"/>
      <c r="K803" s="216" t="str">
        <f>IF(X803='2D_LOG'!BD793," ","Errors Not Updated")</f>
        <v xml:space="preserve"> </v>
      </c>
      <c r="L803" s="217"/>
      <c r="M803" s="217"/>
      <c r="N803" s="250"/>
      <c r="O803" s="248"/>
      <c r="P803" s="250"/>
      <c r="Q803" s="248"/>
      <c r="R803" s="237"/>
      <c r="S803" s="236"/>
      <c r="T803" s="217"/>
      <c r="U803" s="249"/>
      <c r="V803" s="168">
        <f t="shared" si="89"/>
        <v>0</v>
      </c>
      <c r="W803" s="169">
        <f t="shared" si="90"/>
        <v>0</v>
      </c>
      <c r="X803" s="221">
        <f>'2D_LOG'!BD793</f>
        <v>0</v>
      </c>
      <c r="Y803" s="237"/>
      <c r="Z803" s="237"/>
      <c r="AA803" s="237"/>
      <c r="AB803" s="242"/>
      <c r="AC803" s="236"/>
      <c r="AD803" s="242"/>
      <c r="AE803" s="236"/>
      <c r="AF803" s="237"/>
      <c r="AG803" s="236"/>
      <c r="AH803" s="237"/>
      <c r="AI803" s="240"/>
      <c r="AJ803" s="224">
        <f t="shared" si="91"/>
        <v>0</v>
      </c>
      <c r="AK803" s="225">
        <f t="shared" si="92"/>
        <v>0</v>
      </c>
      <c r="AL803" s="226">
        <f t="shared" si="93"/>
        <v>0</v>
      </c>
      <c r="AM803" s="227">
        <f t="shared" si="94"/>
        <v>0</v>
      </c>
      <c r="AN803" s="228">
        <f t="shared" si="95"/>
        <v>0</v>
      </c>
      <c r="AO803" s="206"/>
      <c r="AP803" s="207"/>
      <c r="AQ803" s="206"/>
    </row>
    <row r="804" spans="1:43" s="150" customFormat="1" ht="12.75" x14ac:dyDescent="0.2">
      <c r="A804" s="212"/>
      <c r="B804" s="213"/>
      <c r="C804" s="230"/>
      <c r="D804" s="214"/>
      <c r="E804" s="214"/>
      <c r="F804" s="219"/>
      <c r="G804" s="295"/>
      <c r="H804" s="243"/>
      <c r="I804" s="231"/>
      <c r="J804" s="241"/>
      <c r="K804" s="216" t="str">
        <f>IF(X804='2D_LOG'!BD794," ","Errors Not Updated")</f>
        <v xml:space="preserve"> </v>
      </c>
      <c r="L804" s="217"/>
      <c r="M804" s="217"/>
      <c r="N804" s="250"/>
      <c r="O804" s="248"/>
      <c r="P804" s="250"/>
      <c r="Q804" s="248"/>
      <c r="R804" s="237"/>
      <c r="S804" s="236"/>
      <c r="T804" s="217"/>
      <c r="U804" s="249"/>
      <c r="V804" s="168">
        <f t="shared" si="89"/>
        <v>0</v>
      </c>
      <c r="W804" s="169">
        <f t="shared" si="90"/>
        <v>0</v>
      </c>
      <c r="X804" s="221">
        <f>'2D_LOG'!BD794</f>
        <v>0</v>
      </c>
      <c r="Y804" s="237"/>
      <c r="Z804" s="237"/>
      <c r="AA804" s="237"/>
      <c r="AB804" s="242"/>
      <c r="AC804" s="236"/>
      <c r="AD804" s="242"/>
      <c r="AE804" s="236"/>
      <c r="AF804" s="237"/>
      <c r="AG804" s="236"/>
      <c r="AH804" s="237"/>
      <c r="AI804" s="240"/>
      <c r="AJ804" s="224">
        <f t="shared" si="91"/>
        <v>0</v>
      </c>
      <c r="AK804" s="225">
        <f t="shared" si="92"/>
        <v>0</v>
      </c>
      <c r="AL804" s="226">
        <f t="shared" si="93"/>
        <v>0</v>
      </c>
      <c r="AM804" s="227">
        <f t="shared" si="94"/>
        <v>0</v>
      </c>
      <c r="AN804" s="228">
        <f t="shared" si="95"/>
        <v>0</v>
      </c>
      <c r="AO804" s="206"/>
      <c r="AP804" s="207"/>
      <c r="AQ804" s="206"/>
    </row>
    <row r="805" spans="1:43" s="150" customFormat="1" ht="12.75" x14ac:dyDescent="0.2">
      <c r="A805" s="229"/>
      <c r="B805" s="213"/>
      <c r="C805" s="230"/>
      <c r="D805" s="214"/>
      <c r="E805" s="214"/>
      <c r="F805" s="219"/>
      <c r="G805" s="295"/>
      <c r="H805" s="243"/>
      <c r="I805" s="231"/>
      <c r="J805" s="241"/>
      <c r="K805" s="216" t="str">
        <f>IF(X805='2D_LOG'!BD795," ","Errors Not Updated")</f>
        <v xml:space="preserve"> </v>
      </c>
      <c r="L805" s="217"/>
      <c r="M805" s="217"/>
      <c r="N805" s="250"/>
      <c r="O805" s="248"/>
      <c r="P805" s="250"/>
      <c r="Q805" s="248"/>
      <c r="R805" s="237"/>
      <c r="S805" s="236"/>
      <c r="T805" s="217"/>
      <c r="U805" s="249"/>
      <c r="V805" s="168">
        <f t="shared" si="89"/>
        <v>0</v>
      </c>
      <c r="W805" s="169">
        <f t="shared" si="90"/>
        <v>0</v>
      </c>
      <c r="X805" s="221">
        <f>'2D_LOG'!BD795</f>
        <v>0</v>
      </c>
      <c r="Y805" s="237"/>
      <c r="Z805" s="237"/>
      <c r="AA805" s="237"/>
      <c r="AB805" s="242"/>
      <c r="AC805" s="236"/>
      <c r="AD805" s="242"/>
      <c r="AE805" s="236"/>
      <c r="AF805" s="237"/>
      <c r="AG805" s="236"/>
      <c r="AH805" s="237"/>
      <c r="AI805" s="240"/>
      <c r="AJ805" s="224">
        <f t="shared" si="91"/>
        <v>0</v>
      </c>
      <c r="AK805" s="225">
        <f t="shared" si="92"/>
        <v>0</v>
      </c>
      <c r="AL805" s="226">
        <f t="shared" si="93"/>
        <v>0</v>
      </c>
      <c r="AM805" s="227">
        <f t="shared" si="94"/>
        <v>0</v>
      </c>
      <c r="AN805" s="228">
        <f t="shared" si="95"/>
        <v>0</v>
      </c>
      <c r="AO805" s="206"/>
      <c r="AP805" s="207"/>
      <c r="AQ805" s="206"/>
    </row>
    <row r="806" spans="1:43" s="150" customFormat="1" ht="12.75" x14ac:dyDescent="0.2">
      <c r="A806" s="212"/>
      <c r="B806" s="213"/>
      <c r="C806" s="230"/>
      <c r="D806" s="214"/>
      <c r="E806" s="214"/>
      <c r="F806" s="219"/>
      <c r="G806" s="295"/>
      <c r="H806" s="243"/>
      <c r="I806" s="231"/>
      <c r="J806" s="241"/>
      <c r="K806" s="216" t="str">
        <f>IF(X806='2D_LOG'!BD796," ","Errors Not Updated")</f>
        <v xml:space="preserve"> </v>
      </c>
      <c r="L806" s="217"/>
      <c r="M806" s="217"/>
      <c r="N806" s="250"/>
      <c r="O806" s="248"/>
      <c r="P806" s="250"/>
      <c r="Q806" s="248"/>
      <c r="R806" s="237"/>
      <c r="S806" s="236"/>
      <c r="T806" s="217"/>
      <c r="U806" s="249"/>
      <c r="V806" s="168">
        <f t="shared" si="89"/>
        <v>0</v>
      </c>
      <c r="W806" s="169">
        <f t="shared" si="90"/>
        <v>0</v>
      </c>
      <c r="X806" s="221">
        <f>'2D_LOG'!BD796</f>
        <v>0</v>
      </c>
      <c r="Y806" s="237"/>
      <c r="Z806" s="237"/>
      <c r="AA806" s="237"/>
      <c r="AB806" s="242"/>
      <c r="AC806" s="236"/>
      <c r="AD806" s="242"/>
      <c r="AE806" s="236"/>
      <c r="AF806" s="237"/>
      <c r="AG806" s="236"/>
      <c r="AH806" s="237"/>
      <c r="AI806" s="240"/>
      <c r="AJ806" s="224">
        <f t="shared" si="91"/>
        <v>0</v>
      </c>
      <c r="AK806" s="225">
        <f t="shared" si="92"/>
        <v>0</v>
      </c>
      <c r="AL806" s="226">
        <f t="shared" si="93"/>
        <v>0</v>
      </c>
      <c r="AM806" s="227">
        <f t="shared" si="94"/>
        <v>0</v>
      </c>
      <c r="AN806" s="228">
        <f t="shared" si="95"/>
        <v>0</v>
      </c>
      <c r="AO806" s="206"/>
      <c r="AP806" s="207"/>
      <c r="AQ806" s="206"/>
    </row>
    <row r="807" spans="1:43" s="150" customFormat="1" ht="12.75" x14ac:dyDescent="0.2">
      <c r="A807" s="229"/>
      <c r="B807" s="213"/>
      <c r="C807" s="230"/>
      <c r="D807" s="214"/>
      <c r="E807" s="214"/>
      <c r="F807" s="219"/>
      <c r="G807" s="295"/>
      <c r="H807" s="243"/>
      <c r="I807" s="231"/>
      <c r="J807" s="241"/>
      <c r="K807" s="216" t="str">
        <f>IF(X807='2D_LOG'!BD797," ","Errors Not Updated")</f>
        <v xml:space="preserve"> </v>
      </c>
      <c r="L807" s="217"/>
      <c r="M807" s="217"/>
      <c r="N807" s="250"/>
      <c r="O807" s="248"/>
      <c r="P807" s="250"/>
      <c r="Q807" s="248"/>
      <c r="R807" s="237"/>
      <c r="S807" s="236"/>
      <c r="T807" s="217"/>
      <c r="U807" s="249"/>
      <c r="V807" s="168">
        <f t="shared" si="89"/>
        <v>0</v>
      </c>
      <c r="W807" s="169">
        <f t="shared" si="90"/>
        <v>0</v>
      </c>
      <c r="X807" s="221">
        <f>'2D_LOG'!BD797</f>
        <v>0</v>
      </c>
      <c r="Y807" s="237"/>
      <c r="Z807" s="237"/>
      <c r="AA807" s="237"/>
      <c r="AB807" s="242"/>
      <c r="AC807" s="236"/>
      <c r="AD807" s="242"/>
      <c r="AE807" s="236"/>
      <c r="AF807" s="237"/>
      <c r="AG807" s="236"/>
      <c r="AH807" s="237"/>
      <c r="AI807" s="240"/>
      <c r="AJ807" s="224">
        <f t="shared" si="91"/>
        <v>0</v>
      </c>
      <c r="AK807" s="225">
        <f t="shared" si="92"/>
        <v>0</v>
      </c>
      <c r="AL807" s="226">
        <f t="shared" si="93"/>
        <v>0</v>
      </c>
      <c r="AM807" s="227">
        <f t="shared" si="94"/>
        <v>0</v>
      </c>
      <c r="AN807" s="228">
        <f t="shared" si="95"/>
        <v>0</v>
      </c>
      <c r="AO807" s="206"/>
      <c r="AP807" s="207"/>
      <c r="AQ807" s="206"/>
    </row>
    <row r="808" spans="1:43" s="150" customFormat="1" ht="12.75" x14ac:dyDescent="0.2">
      <c r="A808" s="212"/>
      <c r="B808" s="213"/>
      <c r="C808" s="230"/>
      <c r="D808" s="214"/>
      <c r="E808" s="214"/>
      <c r="F808" s="219"/>
      <c r="G808" s="295"/>
      <c r="H808" s="243"/>
      <c r="I808" s="231"/>
      <c r="J808" s="241"/>
      <c r="K808" s="216" t="str">
        <f>IF(X808='2D_LOG'!BD798," ","Errors Not Updated")</f>
        <v xml:space="preserve"> </v>
      </c>
      <c r="L808" s="217"/>
      <c r="M808" s="217"/>
      <c r="N808" s="250"/>
      <c r="O808" s="248"/>
      <c r="P808" s="250"/>
      <c r="Q808" s="248"/>
      <c r="R808" s="237"/>
      <c r="S808" s="236"/>
      <c r="T808" s="217"/>
      <c r="U808" s="249"/>
      <c r="V808" s="168">
        <f t="shared" si="89"/>
        <v>0</v>
      </c>
      <c r="W808" s="169">
        <f t="shared" si="90"/>
        <v>0</v>
      </c>
      <c r="X808" s="221">
        <f>'2D_LOG'!BD798</f>
        <v>0</v>
      </c>
      <c r="Y808" s="237"/>
      <c r="Z808" s="237"/>
      <c r="AA808" s="237"/>
      <c r="AB808" s="242"/>
      <c r="AC808" s="236"/>
      <c r="AD808" s="242"/>
      <c r="AE808" s="236"/>
      <c r="AF808" s="237"/>
      <c r="AG808" s="236"/>
      <c r="AH808" s="237"/>
      <c r="AI808" s="240"/>
      <c r="AJ808" s="224">
        <f t="shared" si="91"/>
        <v>0</v>
      </c>
      <c r="AK808" s="225">
        <f t="shared" si="92"/>
        <v>0</v>
      </c>
      <c r="AL808" s="226">
        <f t="shared" si="93"/>
        <v>0</v>
      </c>
      <c r="AM808" s="227">
        <f t="shared" si="94"/>
        <v>0</v>
      </c>
      <c r="AN808" s="228">
        <f t="shared" si="95"/>
        <v>0</v>
      </c>
      <c r="AO808" s="206"/>
      <c r="AP808" s="207"/>
      <c r="AQ808" s="206"/>
    </row>
    <row r="809" spans="1:43" s="150" customFormat="1" ht="12.75" x14ac:dyDescent="0.2">
      <c r="A809" s="229"/>
      <c r="B809" s="213"/>
      <c r="C809" s="230"/>
      <c r="D809" s="214"/>
      <c r="E809" s="214"/>
      <c r="F809" s="219"/>
      <c r="G809" s="295"/>
      <c r="H809" s="243"/>
      <c r="I809" s="231"/>
      <c r="J809" s="241"/>
      <c r="K809" s="216" t="str">
        <f>IF(X809='2D_LOG'!BD799," ","Errors Not Updated")</f>
        <v xml:space="preserve"> </v>
      </c>
      <c r="L809" s="217"/>
      <c r="M809" s="217"/>
      <c r="N809" s="250"/>
      <c r="O809" s="248"/>
      <c r="P809" s="250"/>
      <c r="Q809" s="248"/>
      <c r="R809" s="237"/>
      <c r="S809" s="236"/>
      <c r="T809" s="217"/>
      <c r="U809" s="249"/>
      <c r="V809" s="168">
        <f t="shared" si="89"/>
        <v>0</v>
      </c>
      <c r="W809" s="169">
        <f t="shared" si="90"/>
        <v>0</v>
      </c>
      <c r="X809" s="221">
        <f>'2D_LOG'!BD799</f>
        <v>0</v>
      </c>
      <c r="Y809" s="237"/>
      <c r="Z809" s="237"/>
      <c r="AA809" s="237"/>
      <c r="AB809" s="242"/>
      <c r="AC809" s="236"/>
      <c r="AD809" s="242"/>
      <c r="AE809" s="236"/>
      <c r="AF809" s="237"/>
      <c r="AG809" s="236"/>
      <c r="AH809" s="237"/>
      <c r="AI809" s="240"/>
      <c r="AJ809" s="224">
        <f t="shared" si="91"/>
        <v>0</v>
      </c>
      <c r="AK809" s="225">
        <f t="shared" si="92"/>
        <v>0</v>
      </c>
      <c r="AL809" s="226">
        <f t="shared" si="93"/>
        <v>0</v>
      </c>
      <c r="AM809" s="227">
        <f t="shared" si="94"/>
        <v>0</v>
      </c>
      <c r="AN809" s="228">
        <f t="shared" si="95"/>
        <v>0</v>
      </c>
      <c r="AO809" s="206"/>
      <c r="AP809" s="207"/>
      <c r="AQ809" s="206"/>
    </row>
    <row r="810" spans="1:43" s="150" customFormat="1" ht="12.75" x14ac:dyDescent="0.2">
      <c r="A810" s="212"/>
      <c r="B810" s="213"/>
      <c r="C810" s="230"/>
      <c r="D810" s="214"/>
      <c r="E810" s="214"/>
      <c r="F810" s="219"/>
      <c r="G810" s="295"/>
      <c r="H810" s="243"/>
      <c r="I810" s="231"/>
      <c r="J810" s="241"/>
      <c r="K810" s="216" t="str">
        <f>IF(X810='2D_LOG'!BD800," ","Errors Not Updated")</f>
        <v xml:space="preserve"> </v>
      </c>
      <c r="L810" s="217"/>
      <c r="M810" s="217"/>
      <c r="N810" s="250"/>
      <c r="O810" s="248"/>
      <c r="P810" s="250"/>
      <c r="Q810" s="248"/>
      <c r="R810" s="237"/>
      <c r="S810" s="236"/>
      <c r="T810" s="217"/>
      <c r="U810" s="249"/>
      <c r="V810" s="168">
        <f t="shared" si="89"/>
        <v>0</v>
      </c>
      <c r="W810" s="169">
        <f t="shared" si="90"/>
        <v>0</v>
      </c>
      <c r="X810" s="221">
        <f>'2D_LOG'!BD800</f>
        <v>0</v>
      </c>
      <c r="Y810" s="237"/>
      <c r="Z810" s="237"/>
      <c r="AA810" s="237"/>
      <c r="AB810" s="242"/>
      <c r="AC810" s="236"/>
      <c r="AD810" s="242"/>
      <c r="AE810" s="236"/>
      <c r="AF810" s="237"/>
      <c r="AG810" s="236"/>
      <c r="AH810" s="237"/>
      <c r="AI810" s="240"/>
      <c r="AJ810" s="224">
        <f t="shared" si="91"/>
        <v>0</v>
      </c>
      <c r="AK810" s="225">
        <f t="shared" si="92"/>
        <v>0</v>
      </c>
      <c r="AL810" s="226">
        <f t="shared" si="93"/>
        <v>0</v>
      </c>
      <c r="AM810" s="227">
        <f t="shared" si="94"/>
        <v>0</v>
      </c>
      <c r="AN810" s="228">
        <f t="shared" si="95"/>
        <v>0</v>
      </c>
      <c r="AO810" s="206"/>
      <c r="AP810" s="207"/>
      <c r="AQ810" s="206"/>
    </row>
    <row r="811" spans="1:43" s="150" customFormat="1" ht="12.75" x14ac:dyDescent="0.2">
      <c r="A811" s="229"/>
      <c r="B811" s="213"/>
      <c r="C811" s="230"/>
      <c r="D811" s="214"/>
      <c r="E811" s="214"/>
      <c r="F811" s="219"/>
      <c r="G811" s="295"/>
      <c r="H811" s="243"/>
      <c r="I811" s="231"/>
      <c r="J811" s="241"/>
      <c r="K811" s="216" t="str">
        <f>IF(X811='2D_LOG'!BD801," ","Errors Not Updated")</f>
        <v xml:space="preserve"> </v>
      </c>
      <c r="L811" s="217"/>
      <c r="M811" s="217"/>
      <c r="N811" s="250"/>
      <c r="O811" s="248"/>
      <c r="P811" s="250"/>
      <c r="Q811" s="248"/>
      <c r="R811" s="237"/>
      <c r="S811" s="236"/>
      <c r="T811" s="217"/>
      <c r="U811" s="249"/>
      <c r="V811" s="168">
        <f t="shared" si="89"/>
        <v>0</v>
      </c>
      <c r="W811" s="169">
        <f t="shared" si="90"/>
        <v>0</v>
      </c>
      <c r="X811" s="221">
        <f>'2D_LOG'!BD801</f>
        <v>0</v>
      </c>
      <c r="Y811" s="237"/>
      <c r="Z811" s="237"/>
      <c r="AA811" s="237"/>
      <c r="AB811" s="242"/>
      <c r="AC811" s="236"/>
      <c r="AD811" s="242"/>
      <c r="AE811" s="236"/>
      <c r="AF811" s="237"/>
      <c r="AG811" s="236"/>
      <c r="AH811" s="237"/>
      <c r="AI811" s="240"/>
      <c r="AJ811" s="224">
        <f t="shared" si="91"/>
        <v>0</v>
      </c>
      <c r="AK811" s="225">
        <f t="shared" si="92"/>
        <v>0</v>
      </c>
      <c r="AL811" s="226">
        <f t="shared" si="93"/>
        <v>0</v>
      </c>
      <c r="AM811" s="227">
        <f t="shared" si="94"/>
        <v>0</v>
      </c>
      <c r="AN811" s="228">
        <f t="shared" si="95"/>
        <v>0</v>
      </c>
      <c r="AO811" s="206"/>
      <c r="AP811" s="207"/>
      <c r="AQ811" s="206"/>
    </row>
    <row r="812" spans="1:43" s="150" customFormat="1" ht="12.75" x14ac:dyDescent="0.2">
      <c r="A812" s="212"/>
      <c r="B812" s="213"/>
      <c r="C812" s="230"/>
      <c r="D812" s="214"/>
      <c r="E812" s="214"/>
      <c r="F812" s="219"/>
      <c r="G812" s="295"/>
      <c r="H812" s="243"/>
      <c r="I812" s="231"/>
      <c r="J812" s="241"/>
      <c r="K812" s="216" t="str">
        <f>IF(X812='2D_LOG'!BD802," ","Errors Not Updated")</f>
        <v xml:space="preserve"> </v>
      </c>
      <c r="L812" s="217"/>
      <c r="M812" s="217"/>
      <c r="N812" s="250"/>
      <c r="O812" s="248"/>
      <c r="P812" s="250"/>
      <c r="Q812" s="248"/>
      <c r="R812" s="237"/>
      <c r="S812" s="236"/>
      <c r="T812" s="217"/>
      <c r="U812" s="249"/>
      <c r="V812" s="168">
        <f t="shared" si="89"/>
        <v>0</v>
      </c>
      <c r="W812" s="169">
        <f t="shared" si="90"/>
        <v>0</v>
      </c>
      <c r="X812" s="221">
        <f>'2D_LOG'!BD802</f>
        <v>0</v>
      </c>
      <c r="Y812" s="237"/>
      <c r="Z812" s="237"/>
      <c r="AA812" s="237"/>
      <c r="AB812" s="242"/>
      <c r="AC812" s="236"/>
      <c r="AD812" s="242"/>
      <c r="AE812" s="236"/>
      <c r="AF812" s="237"/>
      <c r="AG812" s="236"/>
      <c r="AH812" s="237"/>
      <c r="AI812" s="240"/>
      <c r="AJ812" s="224">
        <f t="shared" si="91"/>
        <v>0</v>
      </c>
      <c r="AK812" s="225">
        <f t="shared" si="92"/>
        <v>0</v>
      </c>
      <c r="AL812" s="226">
        <f t="shared" si="93"/>
        <v>0</v>
      </c>
      <c r="AM812" s="227">
        <f t="shared" si="94"/>
        <v>0</v>
      </c>
      <c r="AN812" s="228">
        <f t="shared" si="95"/>
        <v>0</v>
      </c>
      <c r="AO812" s="206"/>
      <c r="AP812" s="207"/>
      <c r="AQ812" s="206"/>
    </row>
    <row r="813" spans="1:43" s="150" customFormat="1" ht="12.75" x14ac:dyDescent="0.2">
      <c r="A813" s="229"/>
      <c r="B813" s="213"/>
      <c r="C813" s="230"/>
      <c r="D813" s="214"/>
      <c r="E813" s="214"/>
      <c r="F813" s="219"/>
      <c r="G813" s="295"/>
      <c r="H813" s="243"/>
      <c r="I813" s="231"/>
      <c r="J813" s="241"/>
      <c r="K813" s="216" t="str">
        <f>IF(X813='2D_LOG'!BD803," ","Errors Not Updated")</f>
        <v xml:space="preserve"> </v>
      </c>
      <c r="L813" s="217"/>
      <c r="M813" s="217"/>
      <c r="N813" s="250"/>
      <c r="O813" s="248"/>
      <c r="P813" s="250"/>
      <c r="Q813" s="248"/>
      <c r="R813" s="237"/>
      <c r="S813" s="236"/>
      <c r="T813" s="217"/>
      <c r="U813" s="249"/>
      <c r="V813" s="168">
        <f t="shared" si="89"/>
        <v>0</v>
      </c>
      <c r="W813" s="169">
        <f t="shared" si="90"/>
        <v>0</v>
      </c>
      <c r="X813" s="221">
        <f>'2D_LOG'!BD803</f>
        <v>0</v>
      </c>
      <c r="Y813" s="237"/>
      <c r="Z813" s="237"/>
      <c r="AA813" s="237"/>
      <c r="AB813" s="242"/>
      <c r="AC813" s="236"/>
      <c r="AD813" s="242"/>
      <c r="AE813" s="236"/>
      <c r="AF813" s="237"/>
      <c r="AG813" s="236"/>
      <c r="AH813" s="237"/>
      <c r="AI813" s="240"/>
      <c r="AJ813" s="224">
        <f t="shared" si="91"/>
        <v>0</v>
      </c>
      <c r="AK813" s="225">
        <f t="shared" si="92"/>
        <v>0</v>
      </c>
      <c r="AL813" s="226">
        <f t="shared" si="93"/>
        <v>0</v>
      </c>
      <c r="AM813" s="227">
        <f t="shared" si="94"/>
        <v>0</v>
      </c>
      <c r="AN813" s="228">
        <f t="shared" si="95"/>
        <v>0</v>
      </c>
      <c r="AO813" s="206"/>
      <c r="AP813" s="207"/>
      <c r="AQ813" s="206"/>
    </row>
    <row r="814" spans="1:43" s="150" customFormat="1" ht="12.75" x14ac:dyDescent="0.2">
      <c r="A814" s="212"/>
      <c r="B814" s="213"/>
      <c r="C814" s="230"/>
      <c r="D814" s="214"/>
      <c r="E814" s="214"/>
      <c r="F814" s="219"/>
      <c r="G814" s="295"/>
      <c r="H814" s="243"/>
      <c r="I814" s="231"/>
      <c r="J814" s="241"/>
      <c r="K814" s="216" t="str">
        <f>IF(X814='2D_LOG'!BD804," ","Errors Not Updated")</f>
        <v xml:space="preserve"> </v>
      </c>
      <c r="L814" s="217"/>
      <c r="M814" s="217"/>
      <c r="N814" s="250"/>
      <c r="O814" s="248"/>
      <c r="P814" s="250"/>
      <c r="Q814" s="248"/>
      <c r="R814" s="237"/>
      <c r="S814" s="236"/>
      <c r="T814" s="217"/>
      <c r="U814" s="249"/>
      <c r="V814" s="168">
        <f t="shared" si="89"/>
        <v>0</v>
      </c>
      <c r="W814" s="169">
        <f t="shared" si="90"/>
        <v>0</v>
      </c>
      <c r="X814" s="221">
        <f>'2D_LOG'!BD804</f>
        <v>0</v>
      </c>
      <c r="Y814" s="237"/>
      <c r="Z814" s="237"/>
      <c r="AA814" s="237"/>
      <c r="AB814" s="242"/>
      <c r="AC814" s="236"/>
      <c r="AD814" s="242"/>
      <c r="AE814" s="236"/>
      <c r="AF814" s="237"/>
      <c r="AG814" s="236"/>
      <c r="AH814" s="237"/>
      <c r="AI814" s="240"/>
      <c r="AJ814" s="224">
        <f t="shared" si="91"/>
        <v>0</v>
      </c>
      <c r="AK814" s="225">
        <f t="shared" si="92"/>
        <v>0</v>
      </c>
      <c r="AL814" s="226">
        <f t="shared" si="93"/>
        <v>0</v>
      </c>
      <c r="AM814" s="227">
        <f t="shared" si="94"/>
        <v>0</v>
      </c>
      <c r="AN814" s="228">
        <f t="shared" si="95"/>
        <v>0</v>
      </c>
      <c r="AO814" s="206"/>
      <c r="AP814" s="207"/>
      <c r="AQ814" s="206"/>
    </row>
    <row r="815" spans="1:43" s="150" customFormat="1" ht="12.75" x14ac:dyDescent="0.2">
      <c r="A815" s="229"/>
      <c r="B815" s="213"/>
      <c r="C815" s="230"/>
      <c r="D815" s="214"/>
      <c r="E815" s="214"/>
      <c r="F815" s="219"/>
      <c r="G815" s="295"/>
      <c r="H815" s="243"/>
      <c r="I815" s="231"/>
      <c r="J815" s="241"/>
      <c r="K815" s="216" t="str">
        <f>IF(X815='2D_LOG'!BD805," ","Errors Not Updated")</f>
        <v xml:space="preserve"> </v>
      </c>
      <c r="L815" s="217"/>
      <c r="M815" s="217"/>
      <c r="N815" s="250"/>
      <c r="O815" s="248"/>
      <c r="P815" s="250"/>
      <c r="Q815" s="248"/>
      <c r="R815" s="237"/>
      <c r="S815" s="236"/>
      <c r="T815" s="217"/>
      <c r="U815" s="249"/>
      <c r="V815" s="168">
        <f t="shared" si="89"/>
        <v>0</v>
      </c>
      <c r="W815" s="169">
        <f t="shared" si="90"/>
        <v>0</v>
      </c>
      <c r="X815" s="221">
        <f>'2D_LOG'!BD805</f>
        <v>0</v>
      </c>
      <c r="Y815" s="237"/>
      <c r="Z815" s="237"/>
      <c r="AA815" s="237"/>
      <c r="AB815" s="242"/>
      <c r="AC815" s="236"/>
      <c r="AD815" s="242"/>
      <c r="AE815" s="236"/>
      <c r="AF815" s="237"/>
      <c r="AG815" s="236"/>
      <c r="AH815" s="237"/>
      <c r="AI815" s="240"/>
      <c r="AJ815" s="224">
        <f t="shared" si="91"/>
        <v>0</v>
      </c>
      <c r="AK815" s="225">
        <f t="shared" si="92"/>
        <v>0</v>
      </c>
      <c r="AL815" s="226">
        <f t="shared" si="93"/>
        <v>0</v>
      </c>
      <c r="AM815" s="227">
        <f t="shared" si="94"/>
        <v>0</v>
      </c>
      <c r="AN815" s="228">
        <f t="shared" si="95"/>
        <v>0</v>
      </c>
      <c r="AO815" s="206"/>
      <c r="AP815" s="207"/>
      <c r="AQ815" s="206"/>
    </row>
    <row r="816" spans="1:43" s="150" customFormat="1" ht="12.75" x14ac:dyDescent="0.2">
      <c r="A816" s="212"/>
      <c r="B816" s="213"/>
      <c r="C816" s="230"/>
      <c r="D816" s="214"/>
      <c r="E816" s="214"/>
      <c r="F816" s="219"/>
      <c r="G816" s="295"/>
      <c r="H816" s="243"/>
      <c r="I816" s="231"/>
      <c r="J816" s="241"/>
      <c r="K816" s="216" t="str">
        <f>IF(X816='2D_LOG'!BD806," ","Errors Not Updated")</f>
        <v xml:space="preserve"> </v>
      </c>
      <c r="L816" s="217"/>
      <c r="M816" s="217"/>
      <c r="N816" s="250"/>
      <c r="O816" s="248"/>
      <c r="P816" s="250"/>
      <c r="Q816" s="248"/>
      <c r="R816" s="237"/>
      <c r="S816" s="236"/>
      <c r="T816" s="217"/>
      <c r="U816" s="249"/>
      <c r="V816" s="168">
        <f t="shared" si="89"/>
        <v>0</v>
      </c>
      <c r="W816" s="169">
        <f t="shared" si="90"/>
        <v>0</v>
      </c>
      <c r="X816" s="221">
        <f>'2D_LOG'!BD806</f>
        <v>0</v>
      </c>
      <c r="Y816" s="237"/>
      <c r="Z816" s="237"/>
      <c r="AA816" s="237"/>
      <c r="AB816" s="242"/>
      <c r="AC816" s="236"/>
      <c r="AD816" s="242"/>
      <c r="AE816" s="236"/>
      <c r="AF816" s="237"/>
      <c r="AG816" s="236"/>
      <c r="AH816" s="237"/>
      <c r="AI816" s="240"/>
      <c r="AJ816" s="224">
        <f t="shared" si="91"/>
        <v>0</v>
      </c>
      <c r="AK816" s="225">
        <f t="shared" si="92"/>
        <v>0</v>
      </c>
      <c r="AL816" s="226">
        <f t="shared" si="93"/>
        <v>0</v>
      </c>
      <c r="AM816" s="227">
        <f t="shared" si="94"/>
        <v>0</v>
      </c>
      <c r="AN816" s="228">
        <f t="shared" si="95"/>
        <v>0</v>
      </c>
      <c r="AO816" s="206"/>
      <c r="AP816" s="207"/>
      <c r="AQ816" s="206"/>
    </row>
    <row r="817" spans="1:43" s="150" customFormat="1" ht="12.75" x14ac:dyDescent="0.2">
      <c r="A817" s="229"/>
      <c r="B817" s="213"/>
      <c r="C817" s="230"/>
      <c r="D817" s="214"/>
      <c r="E817" s="214"/>
      <c r="F817" s="219"/>
      <c r="G817" s="295"/>
      <c r="H817" s="243"/>
      <c r="I817" s="231"/>
      <c r="J817" s="241"/>
      <c r="K817" s="216" t="str">
        <f>IF(X817='2D_LOG'!BD807," ","Errors Not Updated")</f>
        <v xml:space="preserve"> </v>
      </c>
      <c r="L817" s="217"/>
      <c r="M817" s="217"/>
      <c r="N817" s="250"/>
      <c r="O817" s="248"/>
      <c r="P817" s="250"/>
      <c r="Q817" s="248"/>
      <c r="R817" s="237"/>
      <c r="S817" s="236"/>
      <c r="T817" s="217"/>
      <c r="U817" s="249"/>
      <c r="V817" s="168">
        <f t="shared" si="89"/>
        <v>0</v>
      </c>
      <c r="W817" s="169">
        <f t="shared" si="90"/>
        <v>0</v>
      </c>
      <c r="X817" s="221">
        <f>'2D_LOG'!BD807</f>
        <v>0</v>
      </c>
      <c r="Y817" s="237"/>
      <c r="Z817" s="237"/>
      <c r="AA817" s="237"/>
      <c r="AB817" s="242"/>
      <c r="AC817" s="236"/>
      <c r="AD817" s="242"/>
      <c r="AE817" s="236"/>
      <c r="AF817" s="237"/>
      <c r="AG817" s="236"/>
      <c r="AH817" s="237"/>
      <c r="AI817" s="240"/>
      <c r="AJ817" s="224">
        <f t="shared" si="91"/>
        <v>0</v>
      </c>
      <c r="AK817" s="225">
        <f t="shared" si="92"/>
        <v>0</v>
      </c>
      <c r="AL817" s="226">
        <f t="shared" si="93"/>
        <v>0</v>
      </c>
      <c r="AM817" s="227">
        <f t="shared" si="94"/>
        <v>0</v>
      </c>
      <c r="AN817" s="228">
        <f t="shared" si="95"/>
        <v>0</v>
      </c>
      <c r="AO817" s="206"/>
      <c r="AP817" s="207"/>
      <c r="AQ817" s="206"/>
    </row>
    <row r="818" spans="1:43" s="150" customFormat="1" ht="12.75" x14ac:dyDescent="0.2">
      <c r="A818" s="212"/>
      <c r="B818" s="213"/>
      <c r="C818" s="230"/>
      <c r="D818" s="214"/>
      <c r="E818" s="214"/>
      <c r="F818" s="219"/>
      <c r="G818" s="295"/>
      <c r="H818" s="243"/>
      <c r="I818" s="231"/>
      <c r="J818" s="241"/>
      <c r="K818" s="216" t="str">
        <f>IF(X818='2D_LOG'!BD808," ","Errors Not Updated")</f>
        <v xml:space="preserve"> </v>
      </c>
      <c r="L818" s="217"/>
      <c r="M818" s="217"/>
      <c r="N818" s="250"/>
      <c r="O818" s="248"/>
      <c r="P818" s="250"/>
      <c r="Q818" s="248"/>
      <c r="R818" s="237"/>
      <c r="S818" s="236"/>
      <c r="T818" s="217"/>
      <c r="U818" s="249"/>
      <c r="V818" s="168">
        <f t="shared" si="89"/>
        <v>0</v>
      </c>
      <c r="W818" s="169">
        <f t="shared" si="90"/>
        <v>0</v>
      </c>
      <c r="X818" s="221">
        <f>'2D_LOG'!BD808</f>
        <v>0</v>
      </c>
      <c r="Y818" s="237"/>
      <c r="Z818" s="237"/>
      <c r="AA818" s="237"/>
      <c r="AB818" s="242"/>
      <c r="AC818" s="236"/>
      <c r="AD818" s="242"/>
      <c r="AE818" s="236"/>
      <c r="AF818" s="237"/>
      <c r="AG818" s="236"/>
      <c r="AH818" s="237"/>
      <c r="AI818" s="240"/>
      <c r="AJ818" s="224">
        <f t="shared" si="91"/>
        <v>0</v>
      </c>
      <c r="AK818" s="225">
        <f t="shared" si="92"/>
        <v>0</v>
      </c>
      <c r="AL818" s="226">
        <f t="shared" si="93"/>
        <v>0</v>
      </c>
      <c r="AM818" s="227">
        <f t="shared" si="94"/>
        <v>0</v>
      </c>
      <c r="AN818" s="228">
        <f t="shared" si="95"/>
        <v>0</v>
      </c>
      <c r="AO818" s="206"/>
      <c r="AP818" s="207"/>
      <c r="AQ818" s="206"/>
    </row>
    <row r="819" spans="1:43" s="150" customFormat="1" ht="12.75" x14ac:dyDescent="0.2">
      <c r="A819" s="229"/>
      <c r="B819" s="213"/>
      <c r="C819" s="230"/>
      <c r="D819" s="214"/>
      <c r="E819" s="214"/>
      <c r="F819" s="219"/>
      <c r="G819" s="295"/>
      <c r="H819" s="243"/>
      <c r="I819" s="231"/>
      <c r="J819" s="241"/>
      <c r="K819" s="216" t="str">
        <f>IF(X819='2D_LOG'!BD809," ","Errors Not Updated")</f>
        <v xml:space="preserve"> </v>
      </c>
      <c r="L819" s="217"/>
      <c r="M819" s="217"/>
      <c r="N819" s="250"/>
      <c r="O819" s="248"/>
      <c r="P819" s="250"/>
      <c r="Q819" s="248"/>
      <c r="R819" s="237"/>
      <c r="S819" s="236"/>
      <c r="T819" s="217"/>
      <c r="U819" s="249"/>
      <c r="V819" s="168">
        <f t="shared" si="89"/>
        <v>0</v>
      </c>
      <c r="W819" s="169">
        <f t="shared" si="90"/>
        <v>0</v>
      </c>
      <c r="X819" s="221">
        <f>'2D_LOG'!BD809</f>
        <v>0</v>
      </c>
      <c r="Y819" s="237"/>
      <c r="Z819" s="237"/>
      <c r="AA819" s="237"/>
      <c r="AB819" s="242"/>
      <c r="AC819" s="236"/>
      <c r="AD819" s="242"/>
      <c r="AE819" s="236"/>
      <c r="AF819" s="237"/>
      <c r="AG819" s="236"/>
      <c r="AH819" s="237"/>
      <c r="AI819" s="240"/>
      <c r="AJ819" s="224">
        <f t="shared" si="91"/>
        <v>0</v>
      </c>
      <c r="AK819" s="225">
        <f t="shared" si="92"/>
        <v>0</v>
      </c>
      <c r="AL819" s="226">
        <f t="shared" si="93"/>
        <v>0</v>
      </c>
      <c r="AM819" s="227">
        <f t="shared" si="94"/>
        <v>0</v>
      </c>
      <c r="AN819" s="228">
        <f t="shared" si="95"/>
        <v>0</v>
      </c>
      <c r="AO819" s="206"/>
      <c r="AP819" s="207"/>
      <c r="AQ819" s="206"/>
    </row>
    <row r="820" spans="1:43" s="150" customFormat="1" ht="12.75" x14ac:dyDescent="0.2">
      <c r="A820" s="212"/>
      <c r="B820" s="213"/>
      <c r="C820" s="230"/>
      <c r="D820" s="214"/>
      <c r="E820" s="214"/>
      <c r="F820" s="219"/>
      <c r="G820" s="295"/>
      <c r="H820" s="243"/>
      <c r="I820" s="231"/>
      <c r="J820" s="241"/>
      <c r="K820" s="216" t="str">
        <f>IF(X820='2D_LOG'!BD810," ","Errors Not Updated")</f>
        <v xml:space="preserve"> </v>
      </c>
      <c r="L820" s="217"/>
      <c r="M820" s="217"/>
      <c r="N820" s="250"/>
      <c r="O820" s="248"/>
      <c r="P820" s="250"/>
      <c r="Q820" s="248"/>
      <c r="R820" s="237"/>
      <c r="S820" s="236"/>
      <c r="T820" s="217"/>
      <c r="U820" s="249"/>
      <c r="V820" s="168">
        <f t="shared" si="89"/>
        <v>0</v>
      </c>
      <c r="W820" s="169">
        <f t="shared" si="90"/>
        <v>0</v>
      </c>
      <c r="X820" s="221">
        <f>'2D_LOG'!BD810</f>
        <v>0</v>
      </c>
      <c r="Y820" s="237"/>
      <c r="Z820" s="237"/>
      <c r="AA820" s="237"/>
      <c r="AB820" s="242"/>
      <c r="AC820" s="236"/>
      <c r="AD820" s="242"/>
      <c r="AE820" s="236"/>
      <c r="AF820" s="237"/>
      <c r="AG820" s="236"/>
      <c r="AH820" s="237"/>
      <c r="AI820" s="240"/>
      <c r="AJ820" s="224">
        <f t="shared" si="91"/>
        <v>0</v>
      </c>
      <c r="AK820" s="225">
        <f t="shared" si="92"/>
        <v>0</v>
      </c>
      <c r="AL820" s="226">
        <f t="shared" si="93"/>
        <v>0</v>
      </c>
      <c r="AM820" s="227">
        <f t="shared" si="94"/>
        <v>0</v>
      </c>
      <c r="AN820" s="228">
        <f t="shared" si="95"/>
        <v>0</v>
      </c>
      <c r="AO820" s="206"/>
      <c r="AP820" s="207"/>
      <c r="AQ820" s="206"/>
    </row>
    <row r="821" spans="1:43" s="150" customFormat="1" ht="12.75" x14ac:dyDescent="0.2">
      <c r="A821" s="229"/>
      <c r="B821" s="213"/>
      <c r="C821" s="230"/>
      <c r="D821" s="214"/>
      <c r="E821" s="214"/>
      <c r="F821" s="219"/>
      <c r="G821" s="295"/>
      <c r="H821" s="243"/>
      <c r="I821" s="231"/>
      <c r="J821" s="241"/>
      <c r="K821" s="216" t="str">
        <f>IF(X821='2D_LOG'!BD811," ","Errors Not Updated")</f>
        <v xml:space="preserve"> </v>
      </c>
      <c r="L821" s="217"/>
      <c r="M821" s="217"/>
      <c r="N821" s="250"/>
      <c r="O821" s="248"/>
      <c r="P821" s="250"/>
      <c r="Q821" s="248"/>
      <c r="R821" s="237"/>
      <c r="S821" s="236"/>
      <c r="T821" s="217"/>
      <c r="U821" s="249"/>
      <c r="V821" s="168">
        <f t="shared" si="89"/>
        <v>0</v>
      </c>
      <c r="W821" s="169">
        <f t="shared" si="90"/>
        <v>0</v>
      </c>
      <c r="X821" s="221">
        <f>'2D_LOG'!BD811</f>
        <v>0</v>
      </c>
      <c r="Y821" s="237"/>
      <c r="Z821" s="237"/>
      <c r="AA821" s="237"/>
      <c r="AB821" s="242"/>
      <c r="AC821" s="236"/>
      <c r="AD821" s="242"/>
      <c r="AE821" s="236"/>
      <c r="AF821" s="237"/>
      <c r="AG821" s="236"/>
      <c r="AH821" s="237"/>
      <c r="AI821" s="240"/>
      <c r="AJ821" s="224">
        <f t="shared" si="91"/>
        <v>0</v>
      </c>
      <c r="AK821" s="225">
        <f t="shared" si="92"/>
        <v>0</v>
      </c>
      <c r="AL821" s="226">
        <f t="shared" si="93"/>
        <v>0</v>
      </c>
      <c r="AM821" s="227">
        <f t="shared" si="94"/>
        <v>0</v>
      </c>
      <c r="AN821" s="228">
        <f t="shared" si="95"/>
        <v>0</v>
      </c>
      <c r="AO821" s="206"/>
      <c r="AP821" s="207"/>
      <c r="AQ821" s="206"/>
    </row>
    <row r="822" spans="1:43" s="150" customFormat="1" ht="12.75" x14ac:dyDescent="0.2">
      <c r="A822" s="212"/>
      <c r="B822" s="213"/>
      <c r="C822" s="230"/>
      <c r="D822" s="214"/>
      <c r="E822" s="214"/>
      <c r="F822" s="219"/>
      <c r="G822" s="295"/>
      <c r="H822" s="243"/>
      <c r="I822" s="231"/>
      <c r="J822" s="241"/>
      <c r="K822" s="216" t="str">
        <f>IF(X822='2D_LOG'!BD812," ","Errors Not Updated")</f>
        <v xml:space="preserve"> </v>
      </c>
      <c r="L822" s="217"/>
      <c r="M822" s="217"/>
      <c r="N822" s="250"/>
      <c r="O822" s="248"/>
      <c r="P822" s="250"/>
      <c r="Q822" s="248"/>
      <c r="R822" s="237"/>
      <c r="S822" s="236"/>
      <c r="T822" s="217"/>
      <c r="U822" s="249"/>
      <c r="V822" s="168">
        <f t="shared" si="89"/>
        <v>0</v>
      </c>
      <c r="W822" s="169">
        <f t="shared" si="90"/>
        <v>0</v>
      </c>
      <c r="X822" s="221">
        <f>'2D_LOG'!BD812</f>
        <v>0</v>
      </c>
      <c r="Y822" s="237"/>
      <c r="Z822" s="237"/>
      <c r="AA822" s="237"/>
      <c r="AB822" s="242"/>
      <c r="AC822" s="236"/>
      <c r="AD822" s="242"/>
      <c r="AE822" s="236"/>
      <c r="AF822" s="237"/>
      <c r="AG822" s="236"/>
      <c r="AH822" s="237"/>
      <c r="AI822" s="240"/>
      <c r="AJ822" s="224">
        <f t="shared" si="91"/>
        <v>0</v>
      </c>
      <c r="AK822" s="225">
        <f t="shared" si="92"/>
        <v>0</v>
      </c>
      <c r="AL822" s="226">
        <f t="shared" si="93"/>
        <v>0</v>
      </c>
      <c r="AM822" s="227">
        <f t="shared" si="94"/>
        <v>0</v>
      </c>
      <c r="AN822" s="228">
        <f t="shared" si="95"/>
        <v>0</v>
      </c>
      <c r="AO822" s="206"/>
      <c r="AP822" s="207"/>
      <c r="AQ822" s="206"/>
    </row>
    <row r="823" spans="1:43" s="150" customFormat="1" ht="12.75" x14ac:dyDescent="0.2">
      <c r="A823" s="229"/>
      <c r="B823" s="213"/>
      <c r="C823" s="230"/>
      <c r="D823" s="214"/>
      <c r="E823" s="214"/>
      <c r="F823" s="219"/>
      <c r="G823" s="295"/>
      <c r="H823" s="243"/>
      <c r="I823" s="231"/>
      <c r="J823" s="241"/>
      <c r="K823" s="216" t="str">
        <f>IF(X823='2D_LOG'!BD813," ","Errors Not Updated")</f>
        <v xml:space="preserve"> </v>
      </c>
      <c r="L823" s="217"/>
      <c r="M823" s="217"/>
      <c r="N823" s="250"/>
      <c r="O823" s="248"/>
      <c r="P823" s="250"/>
      <c r="Q823" s="248"/>
      <c r="R823" s="237"/>
      <c r="S823" s="236"/>
      <c r="T823" s="217"/>
      <c r="U823" s="249"/>
      <c r="V823" s="168">
        <f t="shared" si="89"/>
        <v>0</v>
      </c>
      <c r="W823" s="169">
        <f t="shared" si="90"/>
        <v>0</v>
      </c>
      <c r="X823" s="221">
        <f>'2D_LOG'!BD813</f>
        <v>0</v>
      </c>
      <c r="Y823" s="237"/>
      <c r="Z823" s="237"/>
      <c r="AA823" s="237"/>
      <c r="AB823" s="242"/>
      <c r="AC823" s="236"/>
      <c r="AD823" s="242"/>
      <c r="AE823" s="236"/>
      <c r="AF823" s="237"/>
      <c r="AG823" s="236"/>
      <c r="AH823" s="237"/>
      <c r="AI823" s="240"/>
      <c r="AJ823" s="224">
        <f t="shared" si="91"/>
        <v>0</v>
      </c>
      <c r="AK823" s="225">
        <f t="shared" si="92"/>
        <v>0</v>
      </c>
      <c r="AL823" s="226">
        <f t="shared" si="93"/>
        <v>0</v>
      </c>
      <c r="AM823" s="227">
        <f t="shared" si="94"/>
        <v>0</v>
      </c>
      <c r="AN823" s="228">
        <f t="shared" si="95"/>
        <v>0</v>
      </c>
      <c r="AO823" s="206"/>
      <c r="AP823" s="207"/>
      <c r="AQ823" s="206"/>
    </row>
    <row r="824" spans="1:43" s="150" customFormat="1" ht="12.75" x14ac:dyDescent="0.2">
      <c r="A824" s="212"/>
      <c r="B824" s="213"/>
      <c r="C824" s="230"/>
      <c r="D824" s="214"/>
      <c r="E824" s="214"/>
      <c r="F824" s="219"/>
      <c r="G824" s="295"/>
      <c r="H824" s="243"/>
      <c r="I824" s="231"/>
      <c r="J824" s="241"/>
      <c r="K824" s="216" t="str">
        <f>IF(X824='2D_LOG'!BD814," ","Errors Not Updated")</f>
        <v xml:space="preserve"> </v>
      </c>
      <c r="L824" s="217"/>
      <c r="M824" s="217"/>
      <c r="N824" s="250"/>
      <c r="O824" s="248"/>
      <c r="P824" s="250"/>
      <c r="Q824" s="248"/>
      <c r="R824" s="237"/>
      <c r="S824" s="236"/>
      <c r="T824" s="217"/>
      <c r="U824" s="249"/>
      <c r="V824" s="168">
        <f t="shared" si="89"/>
        <v>0</v>
      </c>
      <c r="W824" s="169">
        <f t="shared" si="90"/>
        <v>0</v>
      </c>
      <c r="X824" s="221">
        <f>'2D_LOG'!BD814</f>
        <v>0</v>
      </c>
      <c r="Y824" s="237"/>
      <c r="Z824" s="237"/>
      <c r="AA824" s="237"/>
      <c r="AB824" s="242"/>
      <c r="AC824" s="236"/>
      <c r="AD824" s="242"/>
      <c r="AE824" s="236"/>
      <c r="AF824" s="237"/>
      <c r="AG824" s="236"/>
      <c r="AH824" s="237"/>
      <c r="AI824" s="240"/>
      <c r="AJ824" s="224">
        <f t="shared" si="91"/>
        <v>0</v>
      </c>
      <c r="AK824" s="225">
        <f t="shared" si="92"/>
        <v>0</v>
      </c>
      <c r="AL824" s="226">
        <f t="shared" si="93"/>
        <v>0</v>
      </c>
      <c r="AM824" s="227">
        <f t="shared" si="94"/>
        <v>0</v>
      </c>
      <c r="AN824" s="228">
        <f t="shared" si="95"/>
        <v>0</v>
      </c>
      <c r="AO824" s="206"/>
      <c r="AP824" s="207"/>
      <c r="AQ824" s="206"/>
    </row>
    <row r="825" spans="1:43" s="150" customFormat="1" ht="12.75" x14ac:dyDescent="0.2">
      <c r="A825" s="229"/>
      <c r="B825" s="213"/>
      <c r="C825" s="230"/>
      <c r="D825" s="214"/>
      <c r="E825" s="214"/>
      <c r="F825" s="219"/>
      <c r="G825" s="295"/>
      <c r="H825" s="243"/>
      <c r="I825" s="231"/>
      <c r="J825" s="241"/>
      <c r="K825" s="216" t="str">
        <f>IF(X825='2D_LOG'!BD815," ","Errors Not Updated")</f>
        <v xml:space="preserve"> </v>
      </c>
      <c r="L825" s="217"/>
      <c r="M825" s="217"/>
      <c r="N825" s="250"/>
      <c r="O825" s="248"/>
      <c r="P825" s="250"/>
      <c r="Q825" s="248"/>
      <c r="R825" s="237"/>
      <c r="S825" s="236"/>
      <c r="T825" s="217"/>
      <c r="U825" s="249"/>
      <c r="V825" s="168">
        <f t="shared" si="89"/>
        <v>0</v>
      </c>
      <c r="W825" s="169">
        <f t="shared" si="90"/>
        <v>0</v>
      </c>
      <c r="X825" s="221">
        <f>'2D_LOG'!BD815</f>
        <v>0</v>
      </c>
      <c r="Y825" s="237"/>
      <c r="Z825" s="237"/>
      <c r="AA825" s="237"/>
      <c r="AB825" s="242"/>
      <c r="AC825" s="236"/>
      <c r="AD825" s="242"/>
      <c r="AE825" s="236"/>
      <c r="AF825" s="237"/>
      <c r="AG825" s="236"/>
      <c r="AH825" s="237"/>
      <c r="AI825" s="240"/>
      <c r="AJ825" s="224">
        <f t="shared" si="91"/>
        <v>0</v>
      </c>
      <c r="AK825" s="225">
        <f t="shared" si="92"/>
        <v>0</v>
      </c>
      <c r="AL825" s="226">
        <f t="shared" si="93"/>
        <v>0</v>
      </c>
      <c r="AM825" s="227">
        <f t="shared" si="94"/>
        <v>0</v>
      </c>
      <c r="AN825" s="228">
        <f t="shared" si="95"/>
        <v>0</v>
      </c>
      <c r="AO825" s="206"/>
      <c r="AP825" s="207"/>
      <c r="AQ825" s="206"/>
    </row>
    <row r="826" spans="1:43" s="150" customFormat="1" ht="12.75" x14ac:dyDescent="0.2">
      <c r="A826" s="212"/>
      <c r="B826" s="213"/>
      <c r="C826" s="230"/>
      <c r="D826" s="214"/>
      <c r="E826" s="214"/>
      <c r="F826" s="219"/>
      <c r="G826" s="295"/>
      <c r="H826" s="243"/>
      <c r="I826" s="231"/>
      <c r="J826" s="241"/>
      <c r="K826" s="216" t="str">
        <f>IF(X826='2D_LOG'!BD816," ","Errors Not Updated")</f>
        <v xml:space="preserve"> </v>
      </c>
      <c r="L826" s="217"/>
      <c r="M826" s="217"/>
      <c r="N826" s="250"/>
      <c r="O826" s="248"/>
      <c r="P826" s="250"/>
      <c r="Q826" s="248"/>
      <c r="R826" s="237"/>
      <c r="S826" s="236"/>
      <c r="T826" s="217"/>
      <c r="U826" s="249"/>
      <c r="V826" s="168">
        <f t="shared" si="89"/>
        <v>0</v>
      </c>
      <c r="W826" s="169">
        <f t="shared" si="90"/>
        <v>0</v>
      </c>
      <c r="X826" s="221">
        <f>'2D_LOG'!BD816</f>
        <v>0</v>
      </c>
      <c r="Y826" s="237"/>
      <c r="Z826" s="237"/>
      <c r="AA826" s="237"/>
      <c r="AB826" s="242"/>
      <c r="AC826" s="236"/>
      <c r="AD826" s="242"/>
      <c r="AE826" s="236"/>
      <c r="AF826" s="237"/>
      <c r="AG826" s="236"/>
      <c r="AH826" s="237"/>
      <c r="AI826" s="240"/>
      <c r="AJ826" s="224">
        <f t="shared" si="91"/>
        <v>0</v>
      </c>
      <c r="AK826" s="225">
        <f t="shared" si="92"/>
        <v>0</v>
      </c>
      <c r="AL826" s="226">
        <f t="shared" si="93"/>
        <v>0</v>
      </c>
      <c r="AM826" s="227">
        <f t="shared" si="94"/>
        <v>0</v>
      </c>
      <c r="AN826" s="228">
        <f t="shared" si="95"/>
        <v>0</v>
      </c>
      <c r="AO826" s="206"/>
      <c r="AP826" s="207"/>
      <c r="AQ826" s="206"/>
    </row>
    <row r="827" spans="1:43" s="150" customFormat="1" ht="12.75" x14ac:dyDescent="0.2">
      <c r="A827" s="229"/>
      <c r="B827" s="213"/>
      <c r="C827" s="230"/>
      <c r="D827" s="214"/>
      <c r="E827" s="214"/>
      <c r="F827" s="219"/>
      <c r="G827" s="295"/>
      <c r="H827" s="243"/>
      <c r="I827" s="231"/>
      <c r="J827" s="241"/>
      <c r="K827" s="216" t="str">
        <f>IF(X827='2D_LOG'!BD817," ","Errors Not Updated")</f>
        <v xml:space="preserve"> </v>
      </c>
      <c r="L827" s="217"/>
      <c r="M827" s="217"/>
      <c r="N827" s="250"/>
      <c r="O827" s="248"/>
      <c r="P827" s="250"/>
      <c r="Q827" s="248"/>
      <c r="R827" s="237"/>
      <c r="S827" s="236"/>
      <c r="T827" s="217"/>
      <c r="U827" s="249"/>
      <c r="V827" s="168">
        <f t="shared" si="89"/>
        <v>0</v>
      </c>
      <c r="W827" s="169">
        <f t="shared" si="90"/>
        <v>0</v>
      </c>
      <c r="X827" s="221">
        <f>'2D_LOG'!BD817</f>
        <v>0</v>
      </c>
      <c r="Y827" s="237"/>
      <c r="Z827" s="237"/>
      <c r="AA827" s="237"/>
      <c r="AB827" s="242"/>
      <c r="AC827" s="236"/>
      <c r="AD827" s="242"/>
      <c r="AE827" s="236"/>
      <c r="AF827" s="237"/>
      <c r="AG827" s="236"/>
      <c r="AH827" s="237"/>
      <c r="AI827" s="240"/>
      <c r="AJ827" s="224">
        <f t="shared" si="91"/>
        <v>0</v>
      </c>
      <c r="AK827" s="225">
        <f t="shared" si="92"/>
        <v>0</v>
      </c>
      <c r="AL827" s="226">
        <f t="shared" si="93"/>
        <v>0</v>
      </c>
      <c r="AM827" s="227">
        <f t="shared" si="94"/>
        <v>0</v>
      </c>
      <c r="AN827" s="228">
        <f t="shared" si="95"/>
        <v>0</v>
      </c>
      <c r="AO827" s="206"/>
      <c r="AP827" s="207"/>
      <c r="AQ827" s="206"/>
    </row>
    <row r="828" spans="1:43" s="150" customFormat="1" ht="12.75" x14ac:dyDescent="0.2">
      <c r="A828" s="212"/>
      <c r="B828" s="213"/>
      <c r="C828" s="230"/>
      <c r="D828" s="214"/>
      <c r="E828" s="214"/>
      <c r="F828" s="219"/>
      <c r="G828" s="295"/>
      <c r="H828" s="243"/>
      <c r="I828" s="231"/>
      <c r="J828" s="241"/>
      <c r="K828" s="216" t="str">
        <f>IF(X828='2D_LOG'!BD818," ","Errors Not Updated")</f>
        <v xml:space="preserve"> </v>
      </c>
      <c r="L828" s="217"/>
      <c r="M828" s="217"/>
      <c r="N828" s="250"/>
      <c r="O828" s="248"/>
      <c r="P828" s="250"/>
      <c r="Q828" s="248"/>
      <c r="R828" s="237"/>
      <c r="S828" s="236"/>
      <c r="T828" s="217"/>
      <c r="U828" s="249"/>
      <c r="V828" s="168">
        <f t="shared" si="89"/>
        <v>0</v>
      </c>
      <c r="W828" s="169">
        <f t="shared" si="90"/>
        <v>0</v>
      </c>
      <c r="X828" s="221">
        <f>'2D_LOG'!BD818</f>
        <v>0</v>
      </c>
      <c r="Y828" s="237"/>
      <c r="Z828" s="237"/>
      <c r="AA828" s="237"/>
      <c r="AB828" s="242"/>
      <c r="AC828" s="236"/>
      <c r="AD828" s="242"/>
      <c r="AE828" s="236"/>
      <c r="AF828" s="237"/>
      <c r="AG828" s="236"/>
      <c r="AH828" s="237"/>
      <c r="AI828" s="240"/>
      <c r="AJ828" s="224">
        <f t="shared" si="91"/>
        <v>0</v>
      </c>
      <c r="AK828" s="225">
        <f t="shared" si="92"/>
        <v>0</v>
      </c>
      <c r="AL828" s="226">
        <f t="shared" si="93"/>
        <v>0</v>
      </c>
      <c r="AM828" s="227">
        <f t="shared" si="94"/>
        <v>0</v>
      </c>
      <c r="AN828" s="228">
        <f t="shared" si="95"/>
        <v>0</v>
      </c>
      <c r="AO828" s="206"/>
      <c r="AP828" s="207"/>
      <c r="AQ828" s="206"/>
    </row>
    <row r="829" spans="1:43" s="150" customFormat="1" ht="12.75" x14ac:dyDescent="0.2">
      <c r="A829" s="229"/>
      <c r="B829" s="213"/>
      <c r="C829" s="230"/>
      <c r="D829" s="214"/>
      <c r="E829" s="214"/>
      <c r="F829" s="219"/>
      <c r="G829" s="295"/>
      <c r="H829" s="243"/>
      <c r="I829" s="231"/>
      <c r="J829" s="241"/>
      <c r="K829" s="216" t="str">
        <f>IF(X829='2D_LOG'!BD819," ","Errors Not Updated")</f>
        <v xml:space="preserve"> </v>
      </c>
      <c r="L829" s="217"/>
      <c r="M829" s="217"/>
      <c r="N829" s="250"/>
      <c r="O829" s="248"/>
      <c r="P829" s="250"/>
      <c r="Q829" s="248"/>
      <c r="R829" s="237"/>
      <c r="S829" s="236"/>
      <c r="T829" s="217"/>
      <c r="U829" s="249"/>
      <c r="V829" s="168">
        <f t="shared" si="89"/>
        <v>0</v>
      </c>
      <c r="W829" s="169">
        <f t="shared" si="90"/>
        <v>0</v>
      </c>
      <c r="X829" s="221">
        <f>'2D_LOG'!BD819</f>
        <v>0</v>
      </c>
      <c r="Y829" s="237"/>
      <c r="Z829" s="237"/>
      <c r="AA829" s="237"/>
      <c r="AB829" s="242"/>
      <c r="AC829" s="236"/>
      <c r="AD829" s="242"/>
      <c r="AE829" s="236"/>
      <c r="AF829" s="237"/>
      <c r="AG829" s="236"/>
      <c r="AH829" s="237"/>
      <c r="AI829" s="240"/>
      <c r="AJ829" s="224">
        <f t="shared" si="91"/>
        <v>0</v>
      </c>
      <c r="AK829" s="225">
        <f t="shared" si="92"/>
        <v>0</v>
      </c>
      <c r="AL829" s="226">
        <f t="shared" si="93"/>
        <v>0</v>
      </c>
      <c r="AM829" s="227">
        <f t="shared" si="94"/>
        <v>0</v>
      </c>
      <c r="AN829" s="228">
        <f t="shared" si="95"/>
        <v>0</v>
      </c>
      <c r="AO829" s="206"/>
      <c r="AP829" s="207"/>
      <c r="AQ829" s="206"/>
    </row>
    <row r="830" spans="1:43" s="150" customFormat="1" ht="12.75" x14ac:dyDescent="0.2">
      <c r="A830" s="212"/>
      <c r="B830" s="213"/>
      <c r="C830" s="230"/>
      <c r="D830" s="214"/>
      <c r="E830" s="214"/>
      <c r="F830" s="219"/>
      <c r="G830" s="295"/>
      <c r="H830" s="243"/>
      <c r="I830" s="231"/>
      <c r="J830" s="241"/>
      <c r="K830" s="216" t="str">
        <f>IF(X830='2D_LOG'!BD820," ","Errors Not Updated")</f>
        <v xml:space="preserve"> </v>
      </c>
      <c r="L830" s="217"/>
      <c r="M830" s="217"/>
      <c r="N830" s="250"/>
      <c r="O830" s="248"/>
      <c r="P830" s="250"/>
      <c r="Q830" s="248"/>
      <c r="R830" s="237"/>
      <c r="S830" s="236"/>
      <c r="T830" s="217"/>
      <c r="U830" s="249"/>
      <c r="V830" s="168">
        <f t="shared" si="89"/>
        <v>0</v>
      </c>
      <c r="W830" s="169">
        <f t="shared" si="90"/>
        <v>0</v>
      </c>
      <c r="X830" s="221">
        <f>'2D_LOG'!BD820</f>
        <v>0</v>
      </c>
      <c r="Y830" s="237"/>
      <c r="Z830" s="237"/>
      <c r="AA830" s="237"/>
      <c r="AB830" s="242"/>
      <c r="AC830" s="236"/>
      <c r="AD830" s="242"/>
      <c r="AE830" s="236"/>
      <c r="AF830" s="237"/>
      <c r="AG830" s="236"/>
      <c r="AH830" s="237"/>
      <c r="AI830" s="240"/>
      <c r="AJ830" s="224">
        <f t="shared" si="91"/>
        <v>0</v>
      </c>
      <c r="AK830" s="225">
        <f t="shared" si="92"/>
        <v>0</v>
      </c>
      <c r="AL830" s="226">
        <f t="shared" si="93"/>
        <v>0</v>
      </c>
      <c r="AM830" s="227">
        <f t="shared" si="94"/>
        <v>0</v>
      </c>
      <c r="AN830" s="228">
        <f t="shared" si="95"/>
        <v>0</v>
      </c>
      <c r="AO830" s="206"/>
      <c r="AP830" s="207"/>
      <c r="AQ830" s="206"/>
    </row>
    <row r="831" spans="1:43" s="150" customFormat="1" ht="12.75" x14ac:dyDescent="0.2">
      <c r="A831" s="229"/>
      <c r="B831" s="213"/>
      <c r="C831" s="230"/>
      <c r="D831" s="214"/>
      <c r="E831" s="214"/>
      <c r="F831" s="219"/>
      <c r="G831" s="295"/>
      <c r="H831" s="243"/>
      <c r="I831" s="231"/>
      <c r="J831" s="241"/>
      <c r="K831" s="216" t="str">
        <f>IF(X831='2D_LOG'!BD821," ","Errors Not Updated")</f>
        <v xml:space="preserve"> </v>
      </c>
      <c r="L831" s="217"/>
      <c r="M831" s="217"/>
      <c r="N831" s="250"/>
      <c r="O831" s="248"/>
      <c r="P831" s="250"/>
      <c r="Q831" s="248"/>
      <c r="R831" s="237"/>
      <c r="S831" s="236"/>
      <c r="T831" s="217"/>
      <c r="U831" s="249"/>
      <c r="V831" s="168">
        <f t="shared" si="89"/>
        <v>0</v>
      </c>
      <c r="W831" s="169">
        <f t="shared" si="90"/>
        <v>0</v>
      </c>
      <c r="X831" s="221">
        <f>'2D_LOG'!BD821</f>
        <v>0</v>
      </c>
      <c r="Y831" s="237"/>
      <c r="Z831" s="237"/>
      <c r="AA831" s="237"/>
      <c r="AB831" s="242"/>
      <c r="AC831" s="236"/>
      <c r="AD831" s="242"/>
      <c r="AE831" s="236"/>
      <c r="AF831" s="237"/>
      <c r="AG831" s="236"/>
      <c r="AH831" s="237"/>
      <c r="AI831" s="240"/>
      <c r="AJ831" s="224">
        <f t="shared" si="91"/>
        <v>0</v>
      </c>
      <c r="AK831" s="225">
        <f t="shared" si="92"/>
        <v>0</v>
      </c>
      <c r="AL831" s="226">
        <f t="shared" si="93"/>
        <v>0</v>
      </c>
      <c r="AM831" s="227">
        <f t="shared" si="94"/>
        <v>0</v>
      </c>
      <c r="AN831" s="228">
        <f t="shared" si="95"/>
        <v>0</v>
      </c>
      <c r="AO831" s="206"/>
      <c r="AP831" s="207"/>
      <c r="AQ831" s="206"/>
    </row>
    <row r="832" spans="1:43" s="150" customFormat="1" ht="12.75" x14ac:dyDescent="0.2">
      <c r="A832" s="212"/>
      <c r="B832" s="213"/>
      <c r="C832" s="230"/>
      <c r="D832" s="214"/>
      <c r="E832" s="214"/>
      <c r="F832" s="219"/>
      <c r="G832" s="295"/>
      <c r="H832" s="243"/>
      <c r="I832" s="231"/>
      <c r="J832" s="241"/>
      <c r="K832" s="216" t="str">
        <f>IF(X832='2D_LOG'!BD822," ","Errors Not Updated")</f>
        <v xml:space="preserve"> </v>
      </c>
      <c r="L832" s="217"/>
      <c r="M832" s="217"/>
      <c r="N832" s="250"/>
      <c r="O832" s="248"/>
      <c r="P832" s="250"/>
      <c r="Q832" s="248"/>
      <c r="R832" s="237"/>
      <c r="S832" s="236"/>
      <c r="T832" s="217"/>
      <c r="U832" s="249"/>
      <c r="V832" s="168">
        <f t="shared" si="89"/>
        <v>0</v>
      </c>
      <c r="W832" s="169">
        <f t="shared" si="90"/>
        <v>0</v>
      </c>
      <c r="X832" s="221">
        <f>'2D_LOG'!BD822</f>
        <v>0</v>
      </c>
      <c r="Y832" s="237"/>
      <c r="Z832" s="237"/>
      <c r="AA832" s="237"/>
      <c r="AB832" s="242"/>
      <c r="AC832" s="236"/>
      <c r="AD832" s="242"/>
      <c r="AE832" s="236"/>
      <c r="AF832" s="237"/>
      <c r="AG832" s="236"/>
      <c r="AH832" s="237"/>
      <c r="AI832" s="240"/>
      <c r="AJ832" s="224">
        <f t="shared" si="91"/>
        <v>0</v>
      </c>
      <c r="AK832" s="225">
        <f t="shared" si="92"/>
        <v>0</v>
      </c>
      <c r="AL832" s="226">
        <f t="shared" si="93"/>
        <v>0</v>
      </c>
      <c r="AM832" s="227">
        <f t="shared" si="94"/>
        <v>0</v>
      </c>
      <c r="AN832" s="228">
        <f t="shared" si="95"/>
        <v>0</v>
      </c>
      <c r="AO832" s="206"/>
      <c r="AP832" s="207"/>
      <c r="AQ832" s="206"/>
    </row>
    <row r="833" spans="1:43" s="150" customFormat="1" ht="12.75" x14ac:dyDescent="0.2">
      <c r="A833" s="229"/>
      <c r="B833" s="213"/>
      <c r="C833" s="230"/>
      <c r="D833" s="214"/>
      <c r="E833" s="214"/>
      <c r="F833" s="219"/>
      <c r="G833" s="295"/>
      <c r="H833" s="243"/>
      <c r="I833" s="231"/>
      <c r="J833" s="241"/>
      <c r="K833" s="216" t="str">
        <f>IF(X833='2D_LOG'!BD823," ","Errors Not Updated")</f>
        <v xml:space="preserve"> </v>
      </c>
      <c r="L833" s="217"/>
      <c r="M833" s="217"/>
      <c r="N833" s="250"/>
      <c r="O833" s="248"/>
      <c r="P833" s="250"/>
      <c r="Q833" s="248"/>
      <c r="R833" s="237"/>
      <c r="S833" s="236"/>
      <c r="T833" s="217"/>
      <c r="U833" s="249"/>
      <c r="V833" s="168">
        <f t="shared" si="89"/>
        <v>0</v>
      </c>
      <c r="W833" s="169">
        <f t="shared" si="90"/>
        <v>0</v>
      </c>
      <c r="X833" s="221">
        <f>'2D_LOG'!BD823</f>
        <v>0</v>
      </c>
      <c r="Y833" s="237"/>
      <c r="Z833" s="237"/>
      <c r="AA833" s="237"/>
      <c r="AB833" s="242"/>
      <c r="AC833" s="236"/>
      <c r="AD833" s="242"/>
      <c r="AE833" s="236"/>
      <c r="AF833" s="237"/>
      <c r="AG833" s="236"/>
      <c r="AH833" s="237"/>
      <c r="AI833" s="240"/>
      <c r="AJ833" s="224">
        <f t="shared" si="91"/>
        <v>0</v>
      </c>
      <c r="AK833" s="225">
        <f t="shared" si="92"/>
        <v>0</v>
      </c>
      <c r="AL833" s="226">
        <f t="shared" si="93"/>
        <v>0</v>
      </c>
      <c r="AM833" s="227">
        <f t="shared" si="94"/>
        <v>0</v>
      </c>
      <c r="AN833" s="228">
        <f t="shared" si="95"/>
        <v>0</v>
      </c>
      <c r="AO833" s="206"/>
      <c r="AP833" s="207"/>
      <c r="AQ833" s="206"/>
    </row>
    <row r="834" spans="1:43" s="150" customFormat="1" ht="12.75" x14ac:dyDescent="0.2">
      <c r="A834" s="212"/>
      <c r="B834" s="213"/>
      <c r="C834" s="230"/>
      <c r="D834" s="214"/>
      <c r="E834" s="214"/>
      <c r="F834" s="219"/>
      <c r="G834" s="295"/>
      <c r="H834" s="243"/>
      <c r="I834" s="231"/>
      <c r="J834" s="241"/>
      <c r="K834" s="216" t="str">
        <f>IF(X834='2D_LOG'!BD824," ","Errors Not Updated")</f>
        <v xml:space="preserve"> </v>
      </c>
      <c r="L834" s="217"/>
      <c r="M834" s="217"/>
      <c r="N834" s="250"/>
      <c r="O834" s="248"/>
      <c r="P834" s="250"/>
      <c r="Q834" s="248"/>
      <c r="R834" s="237"/>
      <c r="S834" s="236"/>
      <c r="T834" s="217"/>
      <c r="U834" s="249"/>
      <c r="V834" s="168">
        <f t="shared" si="89"/>
        <v>0</v>
      </c>
      <c r="W834" s="169">
        <f t="shared" si="90"/>
        <v>0</v>
      </c>
      <c r="X834" s="221">
        <f>'2D_LOG'!BD824</f>
        <v>0</v>
      </c>
      <c r="Y834" s="237"/>
      <c r="Z834" s="237"/>
      <c r="AA834" s="237"/>
      <c r="AB834" s="242"/>
      <c r="AC834" s="236"/>
      <c r="AD834" s="242"/>
      <c r="AE834" s="236"/>
      <c r="AF834" s="237"/>
      <c r="AG834" s="236"/>
      <c r="AH834" s="237"/>
      <c r="AI834" s="240"/>
      <c r="AJ834" s="224">
        <f t="shared" si="91"/>
        <v>0</v>
      </c>
      <c r="AK834" s="225">
        <f t="shared" si="92"/>
        <v>0</v>
      </c>
      <c r="AL834" s="226">
        <f t="shared" si="93"/>
        <v>0</v>
      </c>
      <c r="AM834" s="227">
        <f t="shared" si="94"/>
        <v>0</v>
      </c>
      <c r="AN834" s="228">
        <f t="shared" si="95"/>
        <v>0</v>
      </c>
      <c r="AO834" s="206"/>
      <c r="AP834" s="207"/>
      <c r="AQ834" s="206"/>
    </row>
    <row r="835" spans="1:43" s="150" customFormat="1" ht="12.75" x14ac:dyDescent="0.2">
      <c r="A835" s="229"/>
      <c r="B835" s="213"/>
      <c r="C835" s="230"/>
      <c r="D835" s="214"/>
      <c r="E835" s="214"/>
      <c r="F835" s="219"/>
      <c r="G835" s="295"/>
      <c r="H835" s="243"/>
      <c r="I835" s="231"/>
      <c r="J835" s="241"/>
      <c r="K835" s="216" t="str">
        <f>IF(X835='2D_LOG'!BD825," ","Errors Not Updated")</f>
        <v xml:space="preserve"> </v>
      </c>
      <c r="L835" s="217"/>
      <c r="M835" s="217"/>
      <c r="N835" s="250"/>
      <c r="O835" s="248"/>
      <c r="P835" s="250"/>
      <c r="Q835" s="248"/>
      <c r="R835" s="237"/>
      <c r="S835" s="236"/>
      <c r="T835" s="217"/>
      <c r="U835" s="249"/>
      <c r="V835" s="168">
        <f t="shared" si="89"/>
        <v>0</v>
      </c>
      <c r="W835" s="169">
        <f t="shared" si="90"/>
        <v>0</v>
      </c>
      <c r="X835" s="221">
        <f>'2D_LOG'!BD825</f>
        <v>0</v>
      </c>
      <c r="Y835" s="237"/>
      <c r="Z835" s="237"/>
      <c r="AA835" s="237"/>
      <c r="AB835" s="242"/>
      <c r="AC835" s="236"/>
      <c r="AD835" s="242"/>
      <c r="AE835" s="236"/>
      <c r="AF835" s="237"/>
      <c r="AG835" s="236"/>
      <c r="AH835" s="237"/>
      <c r="AI835" s="240"/>
      <c r="AJ835" s="224">
        <f t="shared" si="91"/>
        <v>0</v>
      </c>
      <c r="AK835" s="225">
        <f t="shared" si="92"/>
        <v>0</v>
      </c>
      <c r="AL835" s="226">
        <f t="shared" si="93"/>
        <v>0</v>
      </c>
      <c r="AM835" s="227">
        <f t="shared" si="94"/>
        <v>0</v>
      </c>
      <c r="AN835" s="228">
        <f t="shared" si="95"/>
        <v>0</v>
      </c>
      <c r="AO835" s="206"/>
      <c r="AP835" s="207"/>
      <c r="AQ835" s="206"/>
    </row>
    <row r="836" spans="1:43" s="150" customFormat="1" ht="12.75" x14ac:dyDescent="0.2">
      <c r="A836" s="212"/>
      <c r="B836" s="213"/>
      <c r="C836" s="230"/>
      <c r="D836" s="214"/>
      <c r="E836" s="214"/>
      <c r="F836" s="219"/>
      <c r="G836" s="295"/>
      <c r="H836" s="243"/>
      <c r="I836" s="231"/>
      <c r="J836" s="241"/>
      <c r="K836" s="216" t="str">
        <f>IF(X836='2D_LOG'!BD826," ","Errors Not Updated")</f>
        <v xml:space="preserve"> </v>
      </c>
      <c r="L836" s="217"/>
      <c r="M836" s="217"/>
      <c r="N836" s="250"/>
      <c r="O836" s="248"/>
      <c r="P836" s="250"/>
      <c r="Q836" s="248"/>
      <c r="R836" s="237"/>
      <c r="S836" s="236"/>
      <c r="T836" s="217"/>
      <c r="U836" s="249"/>
      <c r="V836" s="168">
        <f t="shared" si="89"/>
        <v>0</v>
      </c>
      <c r="W836" s="169">
        <f t="shared" si="90"/>
        <v>0</v>
      </c>
      <c r="X836" s="221">
        <f>'2D_LOG'!BD826</f>
        <v>0</v>
      </c>
      <c r="Y836" s="237"/>
      <c r="Z836" s="237"/>
      <c r="AA836" s="237"/>
      <c r="AB836" s="242"/>
      <c r="AC836" s="236"/>
      <c r="AD836" s="242"/>
      <c r="AE836" s="236"/>
      <c r="AF836" s="237"/>
      <c r="AG836" s="236"/>
      <c r="AH836" s="237"/>
      <c r="AI836" s="240"/>
      <c r="AJ836" s="224">
        <f t="shared" si="91"/>
        <v>0</v>
      </c>
      <c r="AK836" s="225">
        <f t="shared" si="92"/>
        <v>0</v>
      </c>
      <c r="AL836" s="226">
        <f t="shared" si="93"/>
        <v>0</v>
      </c>
      <c r="AM836" s="227">
        <f t="shared" si="94"/>
        <v>0</v>
      </c>
      <c r="AN836" s="228">
        <f t="shared" si="95"/>
        <v>0</v>
      </c>
      <c r="AO836" s="206"/>
      <c r="AP836" s="207"/>
      <c r="AQ836" s="206"/>
    </row>
    <row r="837" spans="1:43" s="150" customFormat="1" ht="12.75" x14ac:dyDescent="0.2">
      <c r="A837" s="229"/>
      <c r="B837" s="213"/>
      <c r="C837" s="230"/>
      <c r="D837" s="214"/>
      <c r="E837" s="214"/>
      <c r="F837" s="219"/>
      <c r="G837" s="295"/>
      <c r="H837" s="243"/>
      <c r="I837" s="231"/>
      <c r="J837" s="241"/>
      <c r="K837" s="216" t="str">
        <f>IF(X837='2D_LOG'!BD827," ","Errors Not Updated")</f>
        <v xml:space="preserve"> </v>
      </c>
      <c r="L837" s="217"/>
      <c r="M837" s="217"/>
      <c r="N837" s="250"/>
      <c r="O837" s="248"/>
      <c r="P837" s="250"/>
      <c r="Q837" s="248"/>
      <c r="R837" s="237"/>
      <c r="S837" s="236"/>
      <c r="T837" s="217"/>
      <c r="U837" s="249"/>
      <c r="V837" s="168">
        <f t="shared" si="89"/>
        <v>0</v>
      </c>
      <c r="W837" s="169">
        <f t="shared" si="90"/>
        <v>0</v>
      </c>
      <c r="X837" s="221">
        <f>'2D_LOG'!BD827</f>
        <v>0</v>
      </c>
      <c r="Y837" s="237"/>
      <c r="Z837" s="237"/>
      <c r="AA837" s="237"/>
      <c r="AB837" s="242"/>
      <c r="AC837" s="236"/>
      <c r="AD837" s="242"/>
      <c r="AE837" s="236"/>
      <c r="AF837" s="237"/>
      <c r="AG837" s="236"/>
      <c r="AH837" s="237"/>
      <c r="AI837" s="240"/>
      <c r="AJ837" s="224">
        <f t="shared" si="91"/>
        <v>0</v>
      </c>
      <c r="AK837" s="225">
        <f t="shared" si="92"/>
        <v>0</v>
      </c>
      <c r="AL837" s="226">
        <f t="shared" si="93"/>
        <v>0</v>
      </c>
      <c r="AM837" s="227">
        <f t="shared" si="94"/>
        <v>0</v>
      </c>
      <c r="AN837" s="228">
        <f t="shared" si="95"/>
        <v>0</v>
      </c>
      <c r="AO837" s="206"/>
      <c r="AP837" s="207"/>
      <c r="AQ837" s="206"/>
    </row>
    <row r="838" spans="1:43" s="150" customFormat="1" ht="12.75" x14ac:dyDescent="0.2">
      <c r="A838" s="212"/>
      <c r="B838" s="213"/>
      <c r="C838" s="230"/>
      <c r="D838" s="214"/>
      <c r="E838" s="214"/>
      <c r="F838" s="219"/>
      <c r="G838" s="295"/>
      <c r="H838" s="243"/>
      <c r="I838" s="231"/>
      <c r="J838" s="241"/>
      <c r="K838" s="216" t="str">
        <f>IF(X838='2D_LOG'!BD828," ","Errors Not Updated")</f>
        <v xml:space="preserve"> </v>
      </c>
      <c r="L838" s="217"/>
      <c r="M838" s="217"/>
      <c r="N838" s="250"/>
      <c r="O838" s="248"/>
      <c r="P838" s="250"/>
      <c r="Q838" s="248"/>
      <c r="R838" s="237"/>
      <c r="S838" s="236"/>
      <c r="T838" s="217"/>
      <c r="U838" s="249"/>
      <c r="V838" s="168">
        <f t="shared" si="89"/>
        <v>0</v>
      </c>
      <c r="W838" s="169">
        <f t="shared" si="90"/>
        <v>0</v>
      </c>
      <c r="X838" s="221">
        <f>'2D_LOG'!BD828</f>
        <v>0</v>
      </c>
      <c r="Y838" s="237"/>
      <c r="Z838" s="237"/>
      <c r="AA838" s="237"/>
      <c r="AB838" s="242"/>
      <c r="AC838" s="236"/>
      <c r="AD838" s="242"/>
      <c r="AE838" s="236"/>
      <c r="AF838" s="237"/>
      <c r="AG838" s="236"/>
      <c r="AH838" s="237"/>
      <c r="AI838" s="240"/>
      <c r="AJ838" s="224">
        <f t="shared" si="91"/>
        <v>0</v>
      </c>
      <c r="AK838" s="225">
        <f t="shared" si="92"/>
        <v>0</v>
      </c>
      <c r="AL838" s="226">
        <f t="shared" si="93"/>
        <v>0</v>
      </c>
      <c r="AM838" s="227">
        <f t="shared" si="94"/>
        <v>0</v>
      </c>
      <c r="AN838" s="228">
        <f t="shared" si="95"/>
        <v>0</v>
      </c>
      <c r="AO838" s="206"/>
      <c r="AP838" s="207"/>
      <c r="AQ838" s="206"/>
    </row>
    <row r="839" spans="1:43" s="150" customFormat="1" ht="12.75" x14ac:dyDescent="0.2">
      <c r="A839" s="229"/>
      <c r="B839" s="213"/>
      <c r="C839" s="230"/>
      <c r="D839" s="214"/>
      <c r="E839" s="214"/>
      <c r="F839" s="219"/>
      <c r="G839" s="295"/>
      <c r="H839" s="243"/>
      <c r="I839" s="231"/>
      <c r="J839" s="241"/>
      <c r="K839" s="216" t="str">
        <f>IF(X839='2D_LOG'!BD829," ","Errors Not Updated")</f>
        <v xml:space="preserve"> </v>
      </c>
      <c r="L839" s="217"/>
      <c r="M839" s="217"/>
      <c r="N839" s="250"/>
      <c r="O839" s="248"/>
      <c r="P839" s="250"/>
      <c r="Q839" s="248"/>
      <c r="R839" s="237"/>
      <c r="S839" s="236"/>
      <c r="T839" s="217"/>
      <c r="U839" s="249"/>
      <c r="V839" s="168">
        <f t="shared" si="89"/>
        <v>0</v>
      </c>
      <c r="W839" s="169">
        <f t="shared" si="90"/>
        <v>0</v>
      </c>
      <c r="X839" s="221">
        <f>'2D_LOG'!BD829</f>
        <v>0</v>
      </c>
      <c r="Y839" s="237"/>
      <c r="Z839" s="237"/>
      <c r="AA839" s="237"/>
      <c r="AB839" s="242"/>
      <c r="AC839" s="236"/>
      <c r="AD839" s="242"/>
      <c r="AE839" s="236"/>
      <c r="AF839" s="237"/>
      <c r="AG839" s="236"/>
      <c r="AH839" s="237"/>
      <c r="AI839" s="240"/>
      <c r="AJ839" s="224">
        <f t="shared" si="91"/>
        <v>0</v>
      </c>
      <c r="AK839" s="225">
        <f t="shared" si="92"/>
        <v>0</v>
      </c>
      <c r="AL839" s="226">
        <f t="shared" si="93"/>
        <v>0</v>
      </c>
      <c r="AM839" s="227">
        <f t="shared" si="94"/>
        <v>0</v>
      </c>
      <c r="AN839" s="228">
        <f t="shared" si="95"/>
        <v>0</v>
      </c>
      <c r="AO839" s="206"/>
      <c r="AP839" s="207"/>
      <c r="AQ839" s="206"/>
    </row>
    <row r="840" spans="1:43" s="150" customFormat="1" ht="12.75" x14ac:dyDescent="0.2">
      <c r="A840" s="212"/>
      <c r="B840" s="213"/>
      <c r="C840" s="230"/>
      <c r="D840" s="214"/>
      <c r="E840" s="214"/>
      <c r="F840" s="219"/>
      <c r="G840" s="295"/>
      <c r="H840" s="243"/>
      <c r="I840" s="231"/>
      <c r="J840" s="241"/>
      <c r="K840" s="216" t="str">
        <f>IF(X840='2D_LOG'!BD830," ","Errors Not Updated")</f>
        <v xml:space="preserve"> </v>
      </c>
      <c r="L840" s="217"/>
      <c r="M840" s="217"/>
      <c r="N840" s="250"/>
      <c r="O840" s="248"/>
      <c r="P840" s="250"/>
      <c r="Q840" s="248"/>
      <c r="R840" s="237"/>
      <c r="S840" s="236"/>
      <c r="T840" s="217"/>
      <c r="U840" s="249"/>
      <c r="V840" s="168">
        <f t="shared" si="89"/>
        <v>0</v>
      </c>
      <c r="W840" s="169">
        <f t="shared" si="90"/>
        <v>0</v>
      </c>
      <c r="X840" s="221">
        <f>'2D_LOG'!BD830</f>
        <v>0</v>
      </c>
      <c r="Y840" s="237"/>
      <c r="Z840" s="237"/>
      <c r="AA840" s="237"/>
      <c r="AB840" s="242"/>
      <c r="AC840" s="236"/>
      <c r="AD840" s="242"/>
      <c r="AE840" s="236"/>
      <c r="AF840" s="237"/>
      <c r="AG840" s="236"/>
      <c r="AH840" s="237"/>
      <c r="AI840" s="240"/>
      <c r="AJ840" s="224">
        <f t="shared" si="91"/>
        <v>0</v>
      </c>
      <c r="AK840" s="225">
        <f t="shared" si="92"/>
        <v>0</v>
      </c>
      <c r="AL840" s="226">
        <f t="shared" si="93"/>
        <v>0</v>
      </c>
      <c r="AM840" s="227">
        <f t="shared" si="94"/>
        <v>0</v>
      </c>
      <c r="AN840" s="228">
        <f t="shared" si="95"/>
        <v>0</v>
      </c>
      <c r="AO840" s="206"/>
      <c r="AP840" s="207"/>
      <c r="AQ840" s="206"/>
    </row>
    <row r="841" spans="1:43" s="150" customFormat="1" ht="12.75" x14ac:dyDescent="0.2">
      <c r="A841" s="229"/>
      <c r="B841" s="213"/>
      <c r="C841" s="230"/>
      <c r="D841" s="214"/>
      <c r="E841" s="214"/>
      <c r="F841" s="219"/>
      <c r="G841" s="295"/>
      <c r="H841" s="243"/>
      <c r="I841" s="231"/>
      <c r="J841" s="241"/>
      <c r="K841" s="216" t="str">
        <f>IF(X841='2D_LOG'!BD831," ","Errors Not Updated")</f>
        <v xml:space="preserve"> </v>
      </c>
      <c r="L841" s="217"/>
      <c r="M841" s="217"/>
      <c r="N841" s="250"/>
      <c r="O841" s="248"/>
      <c r="P841" s="250"/>
      <c r="Q841" s="248"/>
      <c r="R841" s="237"/>
      <c r="S841" s="236"/>
      <c r="T841" s="217"/>
      <c r="U841" s="249"/>
      <c r="V841" s="168">
        <f t="shared" si="89"/>
        <v>0</v>
      </c>
      <c r="W841" s="169">
        <f t="shared" si="90"/>
        <v>0</v>
      </c>
      <c r="X841" s="221">
        <f>'2D_LOG'!BD831</f>
        <v>0</v>
      </c>
      <c r="Y841" s="237"/>
      <c r="Z841" s="237"/>
      <c r="AA841" s="237"/>
      <c r="AB841" s="242"/>
      <c r="AC841" s="236"/>
      <c r="AD841" s="242"/>
      <c r="AE841" s="236"/>
      <c r="AF841" s="237"/>
      <c r="AG841" s="236"/>
      <c r="AH841" s="237"/>
      <c r="AI841" s="240"/>
      <c r="AJ841" s="224">
        <f t="shared" si="91"/>
        <v>0</v>
      </c>
      <c r="AK841" s="225">
        <f t="shared" si="92"/>
        <v>0</v>
      </c>
      <c r="AL841" s="226">
        <f t="shared" si="93"/>
        <v>0</v>
      </c>
      <c r="AM841" s="227">
        <f t="shared" si="94"/>
        <v>0</v>
      </c>
      <c r="AN841" s="228">
        <f t="shared" si="95"/>
        <v>0</v>
      </c>
      <c r="AO841" s="206"/>
      <c r="AP841" s="207"/>
      <c r="AQ841" s="206"/>
    </row>
    <row r="842" spans="1:43" s="150" customFormat="1" ht="12.75" x14ac:dyDescent="0.2">
      <c r="A842" s="212"/>
      <c r="B842" s="213"/>
      <c r="C842" s="230"/>
      <c r="D842" s="214"/>
      <c r="E842" s="214"/>
      <c r="F842" s="219"/>
      <c r="G842" s="295"/>
      <c r="H842" s="243"/>
      <c r="I842" s="231"/>
      <c r="J842" s="241"/>
      <c r="K842" s="216" t="str">
        <f>IF(X842='2D_LOG'!BD832," ","Errors Not Updated")</f>
        <v xml:space="preserve"> </v>
      </c>
      <c r="L842" s="217"/>
      <c r="M842" s="217"/>
      <c r="N842" s="250"/>
      <c r="O842" s="248"/>
      <c r="P842" s="250"/>
      <c r="Q842" s="248"/>
      <c r="R842" s="237"/>
      <c r="S842" s="236"/>
      <c r="T842" s="217"/>
      <c r="U842" s="249"/>
      <c r="V842" s="168">
        <f t="shared" si="89"/>
        <v>0</v>
      </c>
      <c r="W842" s="169">
        <f t="shared" si="90"/>
        <v>0</v>
      </c>
      <c r="X842" s="221">
        <f>'2D_LOG'!BD832</f>
        <v>0</v>
      </c>
      <c r="Y842" s="237"/>
      <c r="Z842" s="237"/>
      <c r="AA842" s="237"/>
      <c r="AB842" s="242"/>
      <c r="AC842" s="236"/>
      <c r="AD842" s="242"/>
      <c r="AE842" s="236"/>
      <c r="AF842" s="237"/>
      <c r="AG842" s="236"/>
      <c r="AH842" s="237"/>
      <c r="AI842" s="240"/>
      <c r="AJ842" s="224">
        <f t="shared" si="91"/>
        <v>0</v>
      </c>
      <c r="AK842" s="225">
        <f t="shared" si="92"/>
        <v>0</v>
      </c>
      <c r="AL842" s="226">
        <f t="shared" si="93"/>
        <v>0</v>
      </c>
      <c r="AM842" s="227">
        <f t="shared" si="94"/>
        <v>0</v>
      </c>
      <c r="AN842" s="228">
        <f t="shared" si="95"/>
        <v>0</v>
      </c>
      <c r="AO842" s="206"/>
      <c r="AP842" s="207"/>
      <c r="AQ842" s="206"/>
    </row>
    <row r="843" spans="1:43" s="150" customFormat="1" ht="12.75" x14ac:dyDescent="0.2">
      <c r="A843" s="229"/>
      <c r="B843" s="213"/>
      <c r="C843" s="230"/>
      <c r="D843" s="214"/>
      <c r="E843" s="214"/>
      <c r="F843" s="219"/>
      <c r="G843" s="295"/>
      <c r="H843" s="243"/>
      <c r="I843" s="231"/>
      <c r="J843" s="241"/>
      <c r="K843" s="216" t="str">
        <f>IF(X843='2D_LOG'!BD833," ","Errors Not Updated")</f>
        <v xml:space="preserve"> </v>
      </c>
      <c r="L843" s="217"/>
      <c r="M843" s="217"/>
      <c r="N843" s="250"/>
      <c r="O843" s="248"/>
      <c r="P843" s="250"/>
      <c r="Q843" s="248"/>
      <c r="R843" s="237"/>
      <c r="S843" s="236"/>
      <c r="T843" s="217"/>
      <c r="U843" s="249"/>
      <c r="V843" s="168">
        <f t="shared" si="89"/>
        <v>0</v>
      </c>
      <c r="W843" s="169">
        <f t="shared" si="90"/>
        <v>0</v>
      </c>
      <c r="X843" s="221">
        <f>'2D_LOG'!BD833</f>
        <v>0</v>
      </c>
      <c r="Y843" s="237"/>
      <c r="Z843" s="237"/>
      <c r="AA843" s="237"/>
      <c r="AB843" s="242"/>
      <c r="AC843" s="236"/>
      <c r="AD843" s="242"/>
      <c r="AE843" s="236"/>
      <c r="AF843" s="237"/>
      <c r="AG843" s="236"/>
      <c r="AH843" s="237"/>
      <c r="AI843" s="240"/>
      <c r="AJ843" s="224">
        <f t="shared" si="91"/>
        <v>0</v>
      </c>
      <c r="AK843" s="225">
        <f t="shared" si="92"/>
        <v>0</v>
      </c>
      <c r="AL843" s="226">
        <f t="shared" si="93"/>
        <v>0</v>
      </c>
      <c r="AM843" s="227">
        <f t="shared" si="94"/>
        <v>0</v>
      </c>
      <c r="AN843" s="228">
        <f t="shared" si="95"/>
        <v>0</v>
      </c>
      <c r="AO843" s="206"/>
      <c r="AP843" s="207"/>
      <c r="AQ843" s="206"/>
    </row>
    <row r="844" spans="1:43" s="150" customFormat="1" ht="12.75" x14ac:dyDescent="0.2">
      <c r="A844" s="212"/>
      <c r="B844" s="213"/>
      <c r="C844" s="230"/>
      <c r="D844" s="214"/>
      <c r="E844" s="214"/>
      <c r="F844" s="219"/>
      <c r="G844" s="295"/>
      <c r="H844" s="243"/>
      <c r="I844" s="231"/>
      <c r="J844" s="241"/>
      <c r="K844" s="216" t="str">
        <f>IF(X844='2D_LOG'!BD834," ","Errors Not Updated")</f>
        <v xml:space="preserve"> </v>
      </c>
      <c r="L844" s="217"/>
      <c r="M844" s="217"/>
      <c r="N844" s="250"/>
      <c r="O844" s="248"/>
      <c r="P844" s="250"/>
      <c r="Q844" s="248"/>
      <c r="R844" s="237"/>
      <c r="S844" s="236"/>
      <c r="T844" s="217"/>
      <c r="U844" s="249"/>
      <c r="V844" s="168">
        <f t="shared" si="89"/>
        <v>0</v>
      </c>
      <c r="W844" s="169">
        <f t="shared" si="90"/>
        <v>0</v>
      </c>
      <c r="X844" s="221">
        <f>'2D_LOG'!BD834</f>
        <v>0</v>
      </c>
      <c r="Y844" s="237"/>
      <c r="Z844" s="237"/>
      <c r="AA844" s="237"/>
      <c r="AB844" s="242"/>
      <c r="AC844" s="236"/>
      <c r="AD844" s="242"/>
      <c r="AE844" s="236"/>
      <c r="AF844" s="237"/>
      <c r="AG844" s="236"/>
      <c r="AH844" s="237"/>
      <c r="AI844" s="240"/>
      <c r="AJ844" s="224">
        <f t="shared" si="91"/>
        <v>0</v>
      </c>
      <c r="AK844" s="225">
        <f t="shared" si="92"/>
        <v>0</v>
      </c>
      <c r="AL844" s="226">
        <f t="shared" si="93"/>
        <v>0</v>
      </c>
      <c r="AM844" s="227">
        <f t="shared" si="94"/>
        <v>0</v>
      </c>
      <c r="AN844" s="228">
        <f t="shared" si="95"/>
        <v>0</v>
      </c>
      <c r="AO844" s="206"/>
      <c r="AP844" s="207"/>
      <c r="AQ844" s="206"/>
    </row>
    <row r="845" spans="1:43" s="150" customFormat="1" ht="12.75" x14ac:dyDescent="0.2">
      <c r="A845" s="229"/>
      <c r="B845" s="213"/>
      <c r="C845" s="230"/>
      <c r="D845" s="214"/>
      <c r="E845" s="214"/>
      <c r="F845" s="219"/>
      <c r="G845" s="295"/>
      <c r="H845" s="243"/>
      <c r="I845" s="231"/>
      <c r="J845" s="241"/>
      <c r="K845" s="216" t="str">
        <f>IF(X845='2D_LOG'!BD835," ","Errors Not Updated")</f>
        <v xml:space="preserve"> </v>
      </c>
      <c r="L845" s="217"/>
      <c r="M845" s="217"/>
      <c r="N845" s="250"/>
      <c r="O845" s="248"/>
      <c r="P845" s="250"/>
      <c r="Q845" s="248"/>
      <c r="R845" s="237"/>
      <c r="S845" s="236"/>
      <c r="T845" s="217"/>
      <c r="U845" s="249"/>
      <c r="V845" s="168">
        <f t="shared" ref="V845:V884" si="96">(24*(DAY((Q845-O845)-S845)))+HOUR((Q845-O845)-S845)+(MINUTE((Q845-O845)-S845)/60)</f>
        <v>0</v>
      </c>
      <c r="W845" s="169">
        <f t="shared" ref="W845:W884" si="97">J845*0.3</f>
        <v>0</v>
      </c>
      <c r="X845" s="221">
        <f>'2D_LOG'!BD835</f>
        <v>0</v>
      </c>
      <c r="Y845" s="237"/>
      <c r="Z845" s="237"/>
      <c r="AA845" s="237"/>
      <c r="AB845" s="242"/>
      <c r="AC845" s="236"/>
      <c r="AD845" s="242"/>
      <c r="AE845" s="236"/>
      <c r="AF845" s="237"/>
      <c r="AG845" s="236"/>
      <c r="AH845" s="237"/>
      <c r="AI845" s="240"/>
      <c r="AJ845" s="224">
        <f t="shared" ref="AJ845:AJ884" si="98">(24*(DAY(($AE845-$AC845)-$AG845))+HOUR(($AE845-$AC845)-$AG845)+(MINUTE(($AE845-$AC845)-$AG845)/60))</f>
        <v>0</v>
      </c>
      <c r="AK845" s="225">
        <f t="shared" si="92"/>
        <v>0</v>
      </c>
      <c r="AL845" s="226">
        <f t="shared" si="93"/>
        <v>0</v>
      </c>
      <c r="AM845" s="227">
        <f t="shared" si="94"/>
        <v>0</v>
      </c>
      <c r="AN845" s="228">
        <f t="shared" si="95"/>
        <v>0</v>
      </c>
      <c r="AO845" s="206"/>
      <c r="AP845" s="207"/>
      <c r="AQ845" s="206"/>
    </row>
    <row r="846" spans="1:43" s="150" customFormat="1" ht="12.75" x14ac:dyDescent="0.2">
      <c r="A846" s="212"/>
      <c r="B846" s="213"/>
      <c r="C846" s="230"/>
      <c r="D846" s="214"/>
      <c r="E846" s="214"/>
      <c r="F846" s="219"/>
      <c r="G846" s="295"/>
      <c r="H846" s="243"/>
      <c r="I846" s="231"/>
      <c r="J846" s="241"/>
      <c r="K846" s="216" t="str">
        <f>IF(X846='2D_LOG'!BD836," ","Errors Not Updated")</f>
        <v xml:space="preserve"> </v>
      </c>
      <c r="L846" s="217"/>
      <c r="M846" s="217"/>
      <c r="N846" s="250"/>
      <c r="O846" s="248"/>
      <c r="P846" s="250"/>
      <c r="Q846" s="248"/>
      <c r="R846" s="237"/>
      <c r="S846" s="236"/>
      <c r="T846" s="217"/>
      <c r="U846" s="249"/>
      <c r="V846" s="168">
        <f t="shared" si="96"/>
        <v>0</v>
      </c>
      <c r="W846" s="169">
        <f t="shared" si="97"/>
        <v>0</v>
      </c>
      <c r="X846" s="221">
        <f>'2D_LOG'!BD836</f>
        <v>0</v>
      </c>
      <c r="Y846" s="237"/>
      <c r="Z846" s="237"/>
      <c r="AA846" s="237"/>
      <c r="AB846" s="242"/>
      <c r="AC846" s="236"/>
      <c r="AD846" s="242"/>
      <c r="AE846" s="236"/>
      <c r="AF846" s="237"/>
      <c r="AG846" s="236"/>
      <c r="AH846" s="237"/>
      <c r="AI846" s="240"/>
      <c r="AJ846" s="224">
        <f t="shared" si="98"/>
        <v>0</v>
      </c>
      <c r="AK846" s="225">
        <f t="shared" ref="AK846:AK884" si="99">V846+AJ846</f>
        <v>0</v>
      </c>
      <c r="AL846" s="226">
        <f t="shared" ref="AL846:AL884" si="100">W846</f>
        <v>0</v>
      </c>
      <c r="AM846" s="227">
        <f t="shared" ref="AM846:AM884" si="101">AL846-AK846</f>
        <v>0</v>
      </c>
      <c r="AN846" s="228">
        <f t="shared" ref="AN846:AN884" si="102">AM846</f>
        <v>0</v>
      </c>
      <c r="AO846" s="206"/>
      <c r="AP846" s="207"/>
      <c r="AQ846" s="206"/>
    </row>
    <row r="847" spans="1:43" s="150" customFormat="1" ht="12.75" x14ac:dyDescent="0.2">
      <c r="A847" s="229"/>
      <c r="B847" s="213"/>
      <c r="C847" s="230"/>
      <c r="D847" s="214"/>
      <c r="E847" s="214"/>
      <c r="F847" s="219"/>
      <c r="G847" s="295"/>
      <c r="H847" s="243"/>
      <c r="I847" s="231"/>
      <c r="J847" s="241"/>
      <c r="K847" s="216" t="str">
        <f>IF(X847='2D_LOG'!BD837," ","Errors Not Updated")</f>
        <v xml:space="preserve"> </v>
      </c>
      <c r="L847" s="217"/>
      <c r="M847" s="217"/>
      <c r="N847" s="250"/>
      <c r="O847" s="248"/>
      <c r="P847" s="250"/>
      <c r="Q847" s="248"/>
      <c r="R847" s="237"/>
      <c r="S847" s="236"/>
      <c r="T847" s="217"/>
      <c r="U847" s="249"/>
      <c r="V847" s="168">
        <f t="shared" si="96"/>
        <v>0</v>
      </c>
      <c r="W847" s="169">
        <f t="shared" si="97"/>
        <v>0</v>
      </c>
      <c r="X847" s="221">
        <f>'2D_LOG'!BD837</f>
        <v>0</v>
      </c>
      <c r="Y847" s="237"/>
      <c r="Z847" s="237"/>
      <c r="AA847" s="237"/>
      <c r="AB847" s="242"/>
      <c r="AC847" s="236"/>
      <c r="AD847" s="242"/>
      <c r="AE847" s="236"/>
      <c r="AF847" s="237"/>
      <c r="AG847" s="236"/>
      <c r="AH847" s="237"/>
      <c r="AI847" s="240"/>
      <c r="AJ847" s="224">
        <f t="shared" si="98"/>
        <v>0</v>
      </c>
      <c r="AK847" s="225">
        <f t="shared" si="99"/>
        <v>0</v>
      </c>
      <c r="AL847" s="226">
        <f t="shared" si="100"/>
        <v>0</v>
      </c>
      <c r="AM847" s="227">
        <f t="shared" si="101"/>
        <v>0</v>
      </c>
      <c r="AN847" s="228">
        <f t="shared" si="102"/>
        <v>0</v>
      </c>
      <c r="AO847" s="206"/>
      <c r="AP847" s="207"/>
      <c r="AQ847" s="206"/>
    </row>
    <row r="848" spans="1:43" s="150" customFormat="1" ht="12.75" x14ac:dyDescent="0.2">
      <c r="A848" s="212"/>
      <c r="B848" s="213"/>
      <c r="C848" s="230"/>
      <c r="D848" s="214"/>
      <c r="E848" s="214"/>
      <c r="F848" s="219"/>
      <c r="G848" s="295"/>
      <c r="H848" s="243"/>
      <c r="I848" s="231"/>
      <c r="J848" s="241"/>
      <c r="K848" s="216" t="str">
        <f>IF(X848='2D_LOG'!BD838," ","Errors Not Updated")</f>
        <v xml:space="preserve"> </v>
      </c>
      <c r="L848" s="217"/>
      <c r="M848" s="217"/>
      <c r="N848" s="250"/>
      <c r="O848" s="248"/>
      <c r="P848" s="250"/>
      <c r="Q848" s="248"/>
      <c r="R848" s="237"/>
      <c r="S848" s="236"/>
      <c r="T848" s="217"/>
      <c r="U848" s="249"/>
      <c r="V848" s="168">
        <f t="shared" si="96"/>
        <v>0</v>
      </c>
      <c r="W848" s="169">
        <f t="shared" si="97"/>
        <v>0</v>
      </c>
      <c r="X848" s="221">
        <f>'2D_LOG'!BD838</f>
        <v>0</v>
      </c>
      <c r="Y848" s="237"/>
      <c r="Z848" s="237"/>
      <c r="AA848" s="237"/>
      <c r="AB848" s="242"/>
      <c r="AC848" s="236"/>
      <c r="AD848" s="242"/>
      <c r="AE848" s="236"/>
      <c r="AF848" s="237"/>
      <c r="AG848" s="236"/>
      <c r="AH848" s="237"/>
      <c r="AI848" s="240"/>
      <c r="AJ848" s="224">
        <f t="shared" si="98"/>
        <v>0</v>
      </c>
      <c r="AK848" s="225">
        <f t="shared" si="99"/>
        <v>0</v>
      </c>
      <c r="AL848" s="226">
        <f t="shared" si="100"/>
        <v>0</v>
      </c>
      <c r="AM848" s="227">
        <f t="shared" si="101"/>
        <v>0</v>
      </c>
      <c r="AN848" s="228">
        <f t="shared" si="102"/>
        <v>0</v>
      </c>
      <c r="AO848" s="206"/>
      <c r="AP848" s="207"/>
      <c r="AQ848" s="206"/>
    </row>
    <row r="849" spans="1:43" s="150" customFormat="1" ht="12.75" x14ac:dyDescent="0.2">
      <c r="A849" s="229"/>
      <c r="B849" s="213"/>
      <c r="C849" s="230"/>
      <c r="D849" s="214"/>
      <c r="E849" s="214"/>
      <c r="F849" s="219"/>
      <c r="G849" s="295"/>
      <c r="H849" s="243"/>
      <c r="I849" s="231"/>
      <c r="J849" s="241"/>
      <c r="K849" s="216" t="str">
        <f>IF(X849='2D_LOG'!BD839," ","Errors Not Updated")</f>
        <v xml:space="preserve"> </v>
      </c>
      <c r="L849" s="217"/>
      <c r="M849" s="217"/>
      <c r="N849" s="250"/>
      <c r="O849" s="248"/>
      <c r="P849" s="250"/>
      <c r="Q849" s="248"/>
      <c r="R849" s="237"/>
      <c r="S849" s="236"/>
      <c r="T849" s="217"/>
      <c r="U849" s="249"/>
      <c r="V849" s="168">
        <f t="shared" si="96"/>
        <v>0</v>
      </c>
      <c r="W849" s="169">
        <f t="shared" si="97"/>
        <v>0</v>
      </c>
      <c r="X849" s="221">
        <f>'2D_LOG'!BD839</f>
        <v>0</v>
      </c>
      <c r="Y849" s="237"/>
      <c r="Z849" s="237"/>
      <c r="AA849" s="237"/>
      <c r="AB849" s="242"/>
      <c r="AC849" s="236"/>
      <c r="AD849" s="242"/>
      <c r="AE849" s="236"/>
      <c r="AF849" s="237"/>
      <c r="AG849" s="236"/>
      <c r="AH849" s="237"/>
      <c r="AI849" s="240"/>
      <c r="AJ849" s="224">
        <f t="shared" si="98"/>
        <v>0</v>
      </c>
      <c r="AK849" s="225">
        <f t="shared" si="99"/>
        <v>0</v>
      </c>
      <c r="AL849" s="226">
        <f t="shared" si="100"/>
        <v>0</v>
      </c>
      <c r="AM849" s="227">
        <f t="shared" si="101"/>
        <v>0</v>
      </c>
      <c r="AN849" s="228">
        <f t="shared" si="102"/>
        <v>0</v>
      </c>
      <c r="AO849" s="206"/>
      <c r="AP849" s="207"/>
      <c r="AQ849" s="206"/>
    </row>
    <row r="850" spans="1:43" s="150" customFormat="1" ht="12.75" x14ac:dyDescent="0.2">
      <c r="A850" s="212"/>
      <c r="B850" s="213"/>
      <c r="C850" s="230"/>
      <c r="D850" s="214"/>
      <c r="E850" s="214"/>
      <c r="F850" s="219"/>
      <c r="G850" s="295"/>
      <c r="H850" s="243"/>
      <c r="I850" s="231"/>
      <c r="J850" s="241"/>
      <c r="K850" s="216" t="str">
        <f>IF(X850='2D_LOG'!BD840," ","Errors Not Updated")</f>
        <v xml:space="preserve"> </v>
      </c>
      <c r="L850" s="217"/>
      <c r="M850" s="217"/>
      <c r="N850" s="250"/>
      <c r="O850" s="248"/>
      <c r="P850" s="250"/>
      <c r="Q850" s="248"/>
      <c r="R850" s="237"/>
      <c r="S850" s="236"/>
      <c r="T850" s="217"/>
      <c r="U850" s="249"/>
      <c r="V850" s="168">
        <f t="shared" si="96"/>
        <v>0</v>
      </c>
      <c r="W850" s="169">
        <f t="shared" si="97"/>
        <v>0</v>
      </c>
      <c r="X850" s="221">
        <f>'2D_LOG'!BD840</f>
        <v>0</v>
      </c>
      <c r="Y850" s="237"/>
      <c r="Z850" s="237"/>
      <c r="AA850" s="237"/>
      <c r="AB850" s="242"/>
      <c r="AC850" s="236"/>
      <c r="AD850" s="242"/>
      <c r="AE850" s="236"/>
      <c r="AF850" s="237"/>
      <c r="AG850" s="236"/>
      <c r="AH850" s="237"/>
      <c r="AI850" s="240"/>
      <c r="AJ850" s="224">
        <f t="shared" si="98"/>
        <v>0</v>
      </c>
      <c r="AK850" s="225">
        <f t="shared" si="99"/>
        <v>0</v>
      </c>
      <c r="AL850" s="226">
        <f t="shared" si="100"/>
        <v>0</v>
      </c>
      <c r="AM850" s="227">
        <f t="shared" si="101"/>
        <v>0</v>
      </c>
      <c r="AN850" s="228">
        <f t="shared" si="102"/>
        <v>0</v>
      </c>
      <c r="AO850" s="206"/>
      <c r="AP850" s="207"/>
      <c r="AQ850" s="206"/>
    </row>
    <row r="851" spans="1:43" s="150" customFormat="1" ht="12.75" x14ac:dyDescent="0.2">
      <c r="A851" s="229"/>
      <c r="B851" s="213"/>
      <c r="C851" s="230"/>
      <c r="D851" s="214"/>
      <c r="E851" s="214"/>
      <c r="F851" s="219"/>
      <c r="G851" s="295"/>
      <c r="H851" s="243"/>
      <c r="I851" s="231"/>
      <c r="J851" s="241"/>
      <c r="K851" s="216" t="str">
        <f>IF(X851='2D_LOG'!BD841," ","Errors Not Updated")</f>
        <v xml:space="preserve"> </v>
      </c>
      <c r="L851" s="217"/>
      <c r="M851" s="217"/>
      <c r="N851" s="250"/>
      <c r="O851" s="248"/>
      <c r="P851" s="250"/>
      <c r="Q851" s="248"/>
      <c r="R851" s="237"/>
      <c r="S851" s="236"/>
      <c r="T851" s="217"/>
      <c r="U851" s="249"/>
      <c r="V851" s="168">
        <f t="shared" si="96"/>
        <v>0</v>
      </c>
      <c r="W851" s="169">
        <f t="shared" si="97"/>
        <v>0</v>
      </c>
      <c r="X851" s="221">
        <f>'2D_LOG'!BD841</f>
        <v>0</v>
      </c>
      <c r="Y851" s="237"/>
      <c r="Z851" s="237"/>
      <c r="AA851" s="237"/>
      <c r="AB851" s="242"/>
      <c r="AC851" s="236"/>
      <c r="AD851" s="242"/>
      <c r="AE851" s="236"/>
      <c r="AF851" s="237"/>
      <c r="AG851" s="236"/>
      <c r="AH851" s="237"/>
      <c r="AI851" s="240"/>
      <c r="AJ851" s="224">
        <f t="shared" si="98"/>
        <v>0</v>
      </c>
      <c r="AK851" s="225">
        <f t="shared" si="99"/>
        <v>0</v>
      </c>
      <c r="AL851" s="226">
        <f t="shared" si="100"/>
        <v>0</v>
      </c>
      <c r="AM851" s="227">
        <f t="shared" si="101"/>
        <v>0</v>
      </c>
      <c r="AN851" s="228">
        <f t="shared" si="102"/>
        <v>0</v>
      </c>
      <c r="AO851" s="206"/>
      <c r="AP851" s="207"/>
      <c r="AQ851" s="206"/>
    </row>
    <row r="852" spans="1:43" s="150" customFormat="1" ht="12.75" x14ac:dyDescent="0.2">
      <c r="A852" s="212"/>
      <c r="B852" s="213"/>
      <c r="C852" s="230"/>
      <c r="D852" s="214"/>
      <c r="E852" s="214"/>
      <c r="F852" s="219"/>
      <c r="G852" s="295"/>
      <c r="H852" s="243"/>
      <c r="I852" s="231"/>
      <c r="J852" s="241"/>
      <c r="K852" s="216" t="str">
        <f>IF(X852='2D_LOG'!BD842," ","Errors Not Updated")</f>
        <v xml:space="preserve"> </v>
      </c>
      <c r="L852" s="217"/>
      <c r="M852" s="217"/>
      <c r="N852" s="250"/>
      <c r="O852" s="248"/>
      <c r="P852" s="250"/>
      <c r="Q852" s="248"/>
      <c r="R852" s="237"/>
      <c r="S852" s="236"/>
      <c r="T852" s="217"/>
      <c r="U852" s="249"/>
      <c r="V852" s="168">
        <f t="shared" si="96"/>
        <v>0</v>
      </c>
      <c r="W852" s="169">
        <f t="shared" si="97"/>
        <v>0</v>
      </c>
      <c r="X852" s="221">
        <f>'2D_LOG'!BD842</f>
        <v>0</v>
      </c>
      <c r="Y852" s="237"/>
      <c r="Z852" s="237"/>
      <c r="AA852" s="237"/>
      <c r="AB852" s="242"/>
      <c r="AC852" s="236"/>
      <c r="AD852" s="242"/>
      <c r="AE852" s="236"/>
      <c r="AF852" s="237"/>
      <c r="AG852" s="236"/>
      <c r="AH852" s="237"/>
      <c r="AI852" s="240"/>
      <c r="AJ852" s="224">
        <f t="shared" si="98"/>
        <v>0</v>
      </c>
      <c r="AK852" s="225">
        <f t="shared" si="99"/>
        <v>0</v>
      </c>
      <c r="AL852" s="226">
        <f t="shared" si="100"/>
        <v>0</v>
      </c>
      <c r="AM852" s="227">
        <f t="shared" si="101"/>
        <v>0</v>
      </c>
      <c r="AN852" s="228">
        <f t="shared" si="102"/>
        <v>0</v>
      </c>
      <c r="AO852" s="206"/>
      <c r="AP852" s="207"/>
      <c r="AQ852" s="206"/>
    </row>
    <row r="853" spans="1:43" s="150" customFormat="1" ht="12.75" x14ac:dyDescent="0.2">
      <c r="A853" s="229"/>
      <c r="B853" s="213"/>
      <c r="C853" s="230"/>
      <c r="D853" s="214"/>
      <c r="E853" s="214"/>
      <c r="F853" s="219"/>
      <c r="G853" s="295"/>
      <c r="H853" s="243"/>
      <c r="I853" s="231"/>
      <c r="J853" s="241"/>
      <c r="K853" s="216" t="str">
        <f>IF(X853='2D_LOG'!BD843," ","Errors Not Updated")</f>
        <v xml:space="preserve"> </v>
      </c>
      <c r="L853" s="217"/>
      <c r="M853" s="217"/>
      <c r="N853" s="250"/>
      <c r="O853" s="248"/>
      <c r="P853" s="250"/>
      <c r="Q853" s="248"/>
      <c r="R853" s="237"/>
      <c r="S853" s="236"/>
      <c r="T853" s="217"/>
      <c r="U853" s="249"/>
      <c r="V853" s="168">
        <f t="shared" si="96"/>
        <v>0</v>
      </c>
      <c r="W853" s="169">
        <f t="shared" si="97"/>
        <v>0</v>
      </c>
      <c r="X853" s="221">
        <f>'2D_LOG'!BD843</f>
        <v>0</v>
      </c>
      <c r="Y853" s="237"/>
      <c r="Z853" s="237"/>
      <c r="AA853" s="237"/>
      <c r="AB853" s="237"/>
      <c r="AC853" s="236"/>
      <c r="AD853" s="237"/>
      <c r="AE853" s="236"/>
      <c r="AF853" s="237"/>
      <c r="AG853" s="236"/>
      <c r="AH853" s="237"/>
      <c r="AI853" s="240"/>
      <c r="AJ853" s="224">
        <f t="shared" si="98"/>
        <v>0</v>
      </c>
      <c r="AK853" s="225">
        <f t="shared" si="99"/>
        <v>0</v>
      </c>
      <c r="AL853" s="226">
        <f t="shared" si="100"/>
        <v>0</v>
      </c>
      <c r="AM853" s="227">
        <f t="shared" si="101"/>
        <v>0</v>
      </c>
      <c r="AN853" s="228">
        <f t="shared" si="102"/>
        <v>0</v>
      </c>
      <c r="AO853" s="206"/>
      <c r="AP853" s="207"/>
      <c r="AQ853" s="206"/>
    </row>
    <row r="854" spans="1:43" s="150" customFormat="1" ht="12.75" x14ac:dyDescent="0.2">
      <c r="A854" s="212"/>
      <c r="B854" s="213"/>
      <c r="C854" s="230"/>
      <c r="D854" s="214"/>
      <c r="E854" s="214"/>
      <c r="F854" s="219"/>
      <c r="G854" s="295"/>
      <c r="H854" s="243"/>
      <c r="I854" s="231"/>
      <c r="J854" s="241"/>
      <c r="K854" s="216" t="str">
        <f>IF(X854='2D_LOG'!BD844," ","Errors Not Updated")</f>
        <v xml:space="preserve"> </v>
      </c>
      <c r="L854" s="217"/>
      <c r="M854" s="217"/>
      <c r="N854" s="250"/>
      <c r="O854" s="248"/>
      <c r="P854" s="250"/>
      <c r="Q854" s="248"/>
      <c r="R854" s="237"/>
      <c r="S854" s="236"/>
      <c r="T854" s="217"/>
      <c r="U854" s="249"/>
      <c r="V854" s="168">
        <f t="shared" si="96"/>
        <v>0</v>
      </c>
      <c r="W854" s="169">
        <f t="shared" si="97"/>
        <v>0</v>
      </c>
      <c r="X854" s="221">
        <f>'2D_LOG'!BD844</f>
        <v>0</v>
      </c>
      <c r="Y854" s="237"/>
      <c r="Z854" s="237"/>
      <c r="AA854" s="237"/>
      <c r="AB854" s="242"/>
      <c r="AC854" s="236"/>
      <c r="AD854" s="242"/>
      <c r="AE854" s="236"/>
      <c r="AF854" s="237"/>
      <c r="AG854" s="236"/>
      <c r="AH854" s="237"/>
      <c r="AI854" s="240"/>
      <c r="AJ854" s="224">
        <f t="shared" si="98"/>
        <v>0</v>
      </c>
      <c r="AK854" s="225">
        <f t="shared" si="99"/>
        <v>0</v>
      </c>
      <c r="AL854" s="226">
        <f t="shared" si="100"/>
        <v>0</v>
      </c>
      <c r="AM854" s="227">
        <f t="shared" si="101"/>
        <v>0</v>
      </c>
      <c r="AN854" s="228">
        <f t="shared" si="102"/>
        <v>0</v>
      </c>
      <c r="AO854" s="206"/>
      <c r="AP854" s="207"/>
      <c r="AQ854" s="206"/>
    </row>
    <row r="855" spans="1:43" s="150" customFormat="1" ht="12.75" x14ac:dyDescent="0.2">
      <c r="A855" s="229"/>
      <c r="B855" s="213"/>
      <c r="C855" s="230"/>
      <c r="D855" s="214"/>
      <c r="E855" s="214"/>
      <c r="F855" s="219"/>
      <c r="G855" s="295"/>
      <c r="H855" s="243"/>
      <c r="I855" s="231"/>
      <c r="J855" s="241"/>
      <c r="K855" s="216" t="str">
        <f>IF(X855='2D_LOG'!BD845," ","Errors Not Updated")</f>
        <v xml:space="preserve"> </v>
      </c>
      <c r="L855" s="217"/>
      <c r="M855" s="217"/>
      <c r="N855" s="250"/>
      <c r="O855" s="248"/>
      <c r="P855" s="250"/>
      <c r="Q855" s="248"/>
      <c r="R855" s="237"/>
      <c r="S855" s="236"/>
      <c r="T855" s="217"/>
      <c r="U855" s="249"/>
      <c r="V855" s="168">
        <f t="shared" si="96"/>
        <v>0</v>
      </c>
      <c r="W855" s="169">
        <f t="shared" si="97"/>
        <v>0</v>
      </c>
      <c r="X855" s="221">
        <f>'2D_LOG'!BD845</f>
        <v>0</v>
      </c>
      <c r="Y855" s="237"/>
      <c r="Z855" s="237"/>
      <c r="AA855" s="237"/>
      <c r="AB855" s="242"/>
      <c r="AC855" s="236"/>
      <c r="AD855" s="242"/>
      <c r="AE855" s="236"/>
      <c r="AF855" s="237"/>
      <c r="AG855" s="236"/>
      <c r="AH855" s="237"/>
      <c r="AI855" s="240"/>
      <c r="AJ855" s="224">
        <f t="shared" si="98"/>
        <v>0</v>
      </c>
      <c r="AK855" s="225">
        <f t="shared" si="99"/>
        <v>0</v>
      </c>
      <c r="AL855" s="226">
        <f t="shared" si="100"/>
        <v>0</v>
      </c>
      <c r="AM855" s="227">
        <f t="shared" si="101"/>
        <v>0</v>
      </c>
      <c r="AN855" s="228">
        <f t="shared" si="102"/>
        <v>0</v>
      </c>
      <c r="AO855" s="206"/>
      <c r="AP855" s="207"/>
      <c r="AQ855" s="206"/>
    </row>
    <row r="856" spans="1:43" s="150" customFormat="1" ht="12.75" x14ac:dyDescent="0.2">
      <c r="A856" s="212"/>
      <c r="B856" s="213"/>
      <c r="C856" s="230"/>
      <c r="D856" s="214"/>
      <c r="E856" s="214"/>
      <c r="F856" s="219"/>
      <c r="G856" s="295"/>
      <c r="H856" s="243"/>
      <c r="I856" s="231"/>
      <c r="J856" s="241"/>
      <c r="K856" s="216" t="str">
        <f>IF(X856='2D_LOG'!BD846," ","Errors Not Updated")</f>
        <v xml:space="preserve"> </v>
      </c>
      <c r="L856" s="217"/>
      <c r="M856" s="217"/>
      <c r="N856" s="250"/>
      <c r="O856" s="248"/>
      <c r="P856" s="250"/>
      <c r="Q856" s="248"/>
      <c r="R856" s="237"/>
      <c r="S856" s="236"/>
      <c r="T856" s="217"/>
      <c r="U856" s="249"/>
      <c r="V856" s="168">
        <f t="shared" si="96"/>
        <v>0</v>
      </c>
      <c r="W856" s="169">
        <f t="shared" si="97"/>
        <v>0</v>
      </c>
      <c r="X856" s="221">
        <f>'2D_LOG'!BD846</f>
        <v>0</v>
      </c>
      <c r="Y856" s="237"/>
      <c r="Z856" s="237"/>
      <c r="AA856" s="237"/>
      <c r="AB856" s="242"/>
      <c r="AC856" s="236"/>
      <c r="AD856" s="242"/>
      <c r="AE856" s="236"/>
      <c r="AF856" s="237"/>
      <c r="AG856" s="236"/>
      <c r="AH856" s="237"/>
      <c r="AI856" s="240"/>
      <c r="AJ856" s="224">
        <f t="shared" si="98"/>
        <v>0</v>
      </c>
      <c r="AK856" s="225">
        <f t="shared" si="99"/>
        <v>0</v>
      </c>
      <c r="AL856" s="226">
        <f t="shared" si="100"/>
        <v>0</v>
      </c>
      <c r="AM856" s="227">
        <f t="shared" si="101"/>
        <v>0</v>
      </c>
      <c r="AN856" s="228">
        <f t="shared" si="102"/>
        <v>0</v>
      </c>
      <c r="AO856" s="206"/>
      <c r="AP856" s="207"/>
      <c r="AQ856" s="206"/>
    </row>
    <row r="857" spans="1:43" s="150" customFormat="1" ht="12.75" x14ac:dyDescent="0.2">
      <c r="A857" s="229"/>
      <c r="B857" s="213"/>
      <c r="C857" s="230"/>
      <c r="D857" s="214"/>
      <c r="E857" s="214"/>
      <c r="F857" s="219"/>
      <c r="G857" s="295"/>
      <c r="H857" s="243"/>
      <c r="I857" s="231"/>
      <c r="J857" s="241"/>
      <c r="K857" s="216" t="str">
        <f>IF(X857='2D_LOG'!BD847," ","Errors Not Updated")</f>
        <v xml:space="preserve"> </v>
      </c>
      <c r="L857" s="217"/>
      <c r="M857" s="217"/>
      <c r="N857" s="250"/>
      <c r="O857" s="248"/>
      <c r="P857" s="250"/>
      <c r="Q857" s="248"/>
      <c r="R857" s="237"/>
      <c r="S857" s="236"/>
      <c r="T857" s="217"/>
      <c r="U857" s="249"/>
      <c r="V857" s="168">
        <f t="shared" si="96"/>
        <v>0</v>
      </c>
      <c r="W857" s="169">
        <f t="shared" si="97"/>
        <v>0</v>
      </c>
      <c r="X857" s="221">
        <f>'2D_LOG'!BD847</f>
        <v>0</v>
      </c>
      <c r="Y857" s="237"/>
      <c r="Z857" s="237"/>
      <c r="AA857" s="237"/>
      <c r="AB857" s="242"/>
      <c r="AC857" s="236"/>
      <c r="AD857" s="242"/>
      <c r="AE857" s="236"/>
      <c r="AF857" s="237"/>
      <c r="AG857" s="236"/>
      <c r="AH857" s="237"/>
      <c r="AI857" s="240"/>
      <c r="AJ857" s="224">
        <f t="shared" si="98"/>
        <v>0</v>
      </c>
      <c r="AK857" s="225">
        <f t="shared" si="99"/>
        <v>0</v>
      </c>
      <c r="AL857" s="226">
        <f t="shared" si="100"/>
        <v>0</v>
      </c>
      <c r="AM857" s="227">
        <f t="shared" si="101"/>
        <v>0</v>
      </c>
      <c r="AN857" s="228">
        <f t="shared" si="102"/>
        <v>0</v>
      </c>
      <c r="AO857" s="206"/>
      <c r="AP857" s="207"/>
      <c r="AQ857" s="206"/>
    </row>
    <row r="858" spans="1:43" s="150" customFormat="1" ht="12.75" x14ac:dyDescent="0.2">
      <c r="A858" s="212"/>
      <c r="B858" s="213"/>
      <c r="C858" s="230"/>
      <c r="D858" s="214"/>
      <c r="E858" s="214"/>
      <c r="F858" s="219"/>
      <c r="G858" s="295"/>
      <c r="H858" s="243"/>
      <c r="I858" s="231"/>
      <c r="J858" s="241"/>
      <c r="K858" s="216" t="str">
        <f>IF(X858='2D_LOG'!BD848," ","Errors Not Updated")</f>
        <v xml:space="preserve"> </v>
      </c>
      <c r="L858" s="217"/>
      <c r="M858" s="217"/>
      <c r="N858" s="250"/>
      <c r="O858" s="248"/>
      <c r="P858" s="250"/>
      <c r="Q858" s="248"/>
      <c r="R858" s="237"/>
      <c r="S858" s="236"/>
      <c r="T858" s="217"/>
      <c r="U858" s="249"/>
      <c r="V858" s="168">
        <f t="shared" si="96"/>
        <v>0</v>
      </c>
      <c r="W858" s="169">
        <f t="shared" si="97"/>
        <v>0</v>
      </c>
      <c r="X858" s="221">
        <f>'2D_LOG'!BD848</f>
        <v>0</v>
      </c>
      <c r="Y858" s="237"/>
      <c r="Z858" s="237"/>
      <c r="AA858" s="237"/>
      <c r="AB858" s="242"/>
      <c r="AC858" s="236"/>
      <c r="AD858" s="242"/>
      <c r="AE858" s="236"/>
      <c r="AF858" s="237"/>
      <c r="AG858" s="236"/>
      <c r="AH858" s="237"/>
      <c r="AI858" s="240"/>
      <c r="AJ858" s="224">
        <f t="shared" si="98"/>
        <v>0</v>
      </c>
      <c r="AK858" s="225">
        <f t="shared" si="99"/>
        <v>0</v>
      </c>
      <c r="AL858" s="226">
        <f t="shared" si="100"/>
        <v>0</v>
      </c>
      <c r="AM858" s="227">
        <f t="shared" si="101"/>
        <v>0</v>
      </c>
      <c r="AN858" s="228">
        <f t="shared" si="102"/>
        <v>0</v>
      </c>
      <c r="AO858" s="206"/>
      <c r="AP858" s="207"/>
      <c r="AQ858" s="206"/>
    </row>
    <row r="859" spans="1:43" s="150" customFormat="1" ht="12.75" x14ac:dyDescent="0.2">
      <c r="A859" s="229"/>
      <c r="B859" s="213"/>
      <c r="C859" s="230"/>
      <c r="D859" s="214"/>
      <c r="E859" s="214"/>
      <c r="F859" s="219"/>
      <c r="G859" s="295"/>
      <c r="H859" s="243"/>
      <c r="I859" s="231"/>
      <c r="J859" s="241"/>
      <c r="K859" s="216" t="str">
        <f>IF(X859='2D_LOG'!BD849," ","Errors Not Updated")</f>
        <v xml:space="preserve"> </v>
      </c>
      <c r="L859" s="217"/>
      <c r="M859" s="217"/>
      <c r="N859" s="250"/>
      <c r="O859" s="248"/>
      <c r="P859" s="250"/>
      <c r="Q859" s="248"/>
      <c r="R859" s="237"/>
      <c r="S859" s="236"/>
      <c r="T859" s="217"/>
      <c r="U859" s="249"/>
      <c r="V859" s="168">
        <f t="shared" si="96"/>
        <v>0</v>
      </c>
      <c r="W859" s="169">
        <f t="shared" si="97"/>
        <v>0</v>
      </c>
      <c r="X859" s="221">
        <f>'2D_LOG'!BD849</f>
        <v>0</v>
      </c>
      <c r="Y859" s="237"/>
      <c r="Z859" s="237"/>
      <c r="AA859" s="237"/>
      <c r="AB859" s="237"/>
      <c r="AC859" s="236"/>
      <c r="AD859" s="237"/>
      <c r="AE859" s="236"/>
      <c r="AF859" s="237"/>
      <c r="AG859" s="236"/>
      <c r="AH859" s="237"/>
      <c r="AI859" s="240"/>
      <c r="AJ859" s="224">
        <f t="shared" si="98"/>
        <v>0</v>
      </c>
      <c r="AK859" s="225">
        <f t="shared" si="99"/>
        <v>0</v>
      </c>
      <c r="AL859" s="226">
        <f t="shared" si="100"/>
        <v>0</v>
      </c>
      <c r="AM859" s="227">
        <f t="shared" si="101"/>
        <v>0</v>
      </c>
      <c r="AN859" s="228">
        <f t="shared" si="102"/>
        <v>0</v>
      </c>
      <c r="AO859" s="206"/>
      <c r="AP859" s="207"/>
      <c r="AQ859" s="206"/>
    </row>
    <row r="860" spans="1:43" s="150" customFormat="1" ht="12.75" x14ac:dyDescent="0.2">
      <c r="A860" s="212"/>
      <c r="B860" s="213"/>
      <c r="C860" s="230"/>
      <c r="D860" s="214"/>
      <c r="E860" s="214"/>
      <c r="F860" s="219"/>
      <c r="G860" s="295"/>
      <c r="H860" s="243"/>
      <c r="I860" s="231"/>
      <c r="J860" s="241"/>
      <c r="K860" s="216" t="str">
        <f>IF(X860='2D_LOG'!BD850," ","Errors Not Updated")</f>
        <v xml:space="preserve"> </v>
      </c>
      <c r="L860" s="217"/>
      <c r="M860" s="217"/>
      <c r="N860" s="250"/>
      <c r="O860" s="248"/>
      <c r="P860" s="250"/>
      <c r="Q860" s="248"/>
      <c r="R860" s="237"/>
      <c r="S860" s="236"/>
      <c r="T860" s="217"/>
      <c r="U860" s="249"/>
      <c r="V860" s="168">
        <f t="shared" si="96"/>
        <v>0</v>
      </c>
      <c r="W860" s="169">
        <f t="shared" si="97"/>
        <v>0</v>
      </c>
      <c r="X860" s="221">
        <f>'2D_LOG'!BD850</f>
        <v>0</v>
      </c>
      <c r="Y860" s="237"/>
      <c r="Z860" s="237"/>
      <c r="AA860" s="237"/>
      <c r="AB860" s="242"/>
      <c r="AC860" s="236"/>
      <c r="AD860" s="242"/>
      <c r="AE860" s="236"/>
      <c r="AF860" s="237"/>
      <c r="AG860" s="236"/>
      <c r="AH860" s="237"/>
      <c r="AI860" s="240"/>
      <c r="AJ860" s="224">
        <f t="shared" si="98"/>
        <v>0</v>
      </c>
      <c r="AK860" s="225">
        <f t="shared" si="99"/>
        <v>0</v>
      </c>
      <c r="AL860" s="226">
        <f t="shared" si="100"/>
        <v>0</v>
      </c>
      <c r="AM860" s="227">
        <f t="shared" si="101"/>
        <v>0</v>
      </c>
      <c r="AN860" s="228">
        <f t="shared" si="102"/>
        <v>0</v>
      </c>
      <c r="AO860" s="206"/>
      <c r="AP860" s="207"/>
      <c r="AQ860" s="206"/>
    </row>
    <row r="861" spans="1:43" s="150" customFormat="1" ht="12.75" x14ac:dyDescent="0.2">
      <c r="A861" s="229"/>
      <c r="B861" s="213"/>
      <c r="C861" s="230"/>
      <c r="D861" s="214"/>
      <c r="E861" s="214"/>
      <c r="F861" s="219"/>
      <c r="G861" s="295"/>
      <c r="H861" s="243"/>
      <c r="I861" s="231"/>
      <c r="J861" s="241"/>
      <c r="K861" s="216" t="str">
        <f>IF(X861='2D_LOG'!BD851," ","Errors Not Updated")</f>
        <v xml:space="preserve"> </v>
      </c>
      <c r="L861" s="217"/>
      <c r="M861" s="217"/>
      <c r="N861" s="250"/>
      <c r="O861" s="248"/>
      <c r="P861" s="250"/>
      <c r="Q861" s="248"/>
      <c r="R861" s="237"/>
      <c r="S861" s="236"/>
      <c r="T861" s="217"/>
      <c r="U861" s="249"/>
      <c r="V861" s="168">
        <f t="shared" si="96"/>
        <v>0</v>
      </c>
      <c r="W861" s="169">
        <f t="shared" si="97"/>
        <v>0</v>
      </c>
      <c r="X861" s="221">
        <f>'2D_LOG'!BD851</f>
        <v>0</v>
      </c>
      <c r="Y861" s="237"/>
      <c r="Z861" s="237"/>
      <c r="AA861" s="237"/>
      <c r="AB861" s="242"/>
      <c r="AC861" s="236"/>
      <c r="AD861" s="242"/>
      <c r="AE861" s="236"/>
      <c r="AF861" s="237"/>
      <c r="AG861" s="236"/>
      <c r="AH861" s="237"/>
      <c r="AI861" s="240"/>
      <c r="AJ861" s="224">
        <f t="shared" si="98"/>
        <v>0</v>
      </c>
      <c r="AK861" s="225">
        <f t="shared" si="99"/>
        <v>0</v>
      </c>
      <c r="AL861" s="226">
        <f t="shared" si="100"/>
        <v>0</v>
      </c>
      <c r="AM861" s="227">
        <f t="shared" si="101"/>
        <v>0</v>
      </c>
      <c r="AN861" s="228">
        <f t="shared" si="102"/>
        <v>0</v>
      </c>
      <c r="AO861" s="206"/>
      <c r="AP861" s="207"/>
      <c r="AQ861" s="206"/>
    </row>
    <row r="862" spans="1:43" s="150" customFormat="1" ht="12.75" x14ac:dyDescent="0.2">
      <c r="A862" s="212"/>
      <c r="B862" s="213"/>
      <c r="C862" s="230"/>
      <c r="D862" s="214"/>
      <c r="E862" s="214"/>
      <c r="F862" s="219"/>
      <c r="G862" s="295"/>
      <c r="H862" s="243"/>
      <c r="I862" s="231"/>
      <c r="J862" s="241"/>
      <c r="K862" s="216" t="str">
        <f>IF(X862='2D_LOG'!BD852," ","Errors Not Updated")</f>
        <v xml:space="preserve"> </v>
      </c>
      <c r="L862" s="217"/>
      <c r="M862" s="217"/>
      <c r="N862" s="250"/>
      <c r="O862" s="248"/>
      <c r="P862" s="250"/>
      <c r="Q862" s="248"/>
      <c r="R862" s="237"/>
      <c r="S862" s="236"/>
      <c r="T862" s="217"/>
      <c r="U862" s="249"/>
      <c r="V862" s="168">
        <f t="shared" si="96"/>
        <v>0</v>
      </c>
      <c r="W862" s="169">
        <f t="shared" si="97"/>
        <v>0</v>
      </c>
      <c r="X862" s="221">
        <f>'2D_LOG'!BD852</f>
        <v>0</v>
      </c>
      <c r="Y862" s="237"/>
      <c r="Z862" s="237"/>
      <c r="AA862" s="237"/>
      <c r="AB862" s="242"/>
      <c r="AC862" s="236"/>
      <c r="AD862" s="242"/>
      <c r="AE862" s="236"/>
      <c r="AF862" s="237"/>
      <c r="AG862" s="236"/>
      <c r="AH862" s="237"/>
      <c r="AI862" s="240"/>
      <c r="AJ862" s="224">
        <f t="shared" si="98"/>
        <v>0</v>
      </c>
      <c r="AK862" s="225">
        <f t="shared" si="99"/>
        <v>0</v>
      </c>
      <c r="AL862" s="226">
        <f t="shared" si="100"/>
        <v>0</v>
      </c>
      <c r="AM862" s="227">
        <f t="shared" si="101"/>
        <v>0</v>
      </c>
      <c r="AN862" s="228">
        <f t="shared" si="102"/>
        <v>0</v>
      </c>
      <c r="AO862" s="206"/>
      <c r="AP862" s="207"/>
      <c r="AQ862" s="206"/>
    </row>
    <row r="863" spans="1:43" s="150" customFormat="1" ht="12.75" x14ac:dyDescent="0.2">
      <c r="A863" s="229"/>
      <c r="B863" s="213"/>
      <c r="C863" s="230"/>
      <c r="D863" s="214"/>
      <c r="E863" s="214"/>
      <c r="F863" s="219"/>
      <c r="G863" s="295"/>
      <c r="H863" s="243"/>
      <c r="I863" s="231"/>
      <c r="J863" s="241"/>
      <c r="K863" s="216" t="str">
        <f>IF(X863='2D_LOG'!BD853," ","Errors Not Updated")</f>
        <v xml:space="preserve"> </v>
      </c>
      <c r="L863" s="217"/>
      <c r="M863" s="217"/>
      <c r="N863" s="250"/>
      <c r="O863" s="248"/>
      <c r="P863" s="250"/>
      <c r="Q863" s="248"/>
      <c r="R863" s="237"/>
      <c r="S863" s="236"/>
      <c r="T863" s="217"/>
      <c r="U863" s="249"/>
      <c r="V863" s="168">
        <f t="shared" si="96"/>
        <v>0</v>
      </c>
      <c r="W863" s="169">
        <f t="shared" si="97"/>
        <v>0</v>
      </c>
      <c r="X863" s="221">
        <f>'2D_LOG'!BD853</f>
        <v>0</v>
      </c>
      <c r="Y863" s="237"/>
      <c r="Z863" s="237"/>
      <c r="AA863" s="237"/>
      <c r="AB863" s="242"/>
      <c r="AC863" s="236"/>
      <c r="AD863" s="242"/>
      <c r="AE863" s="236"/>
      <c r="AF863" s="237"/>
      <c r="AG863" s="236"/>
      <c r="AH863" s="237"/>
      <c r="AI863" s="240"/>
      <c r="AJ863" s="224">
        <f t="shared" si="98"/>
        <v>0</v>
      </c>
      <c r="AK863" s="225">
        <f t="shared" si="99"/>
        <v>0</v>
      </c>
      <c r="AL863" s="226">
        <f t="shared" si="100"/>
        <v>0</v>
      </c>
      <c r="AM863" s="227">
        <f t="shared" si="101"/>
        <v>0</v>
      </c>
      <c r="AN863" s="228">
        <f t="shared" si="102"/>
        <v>0</v>
      </c>
      <c r="AO863" s="206"/>
      <c r="AP863" s="207"/>
      <c r="AQ863" s="206"/>
    </row>
    <row r="864" spans="1:43" s="150" customFormat="1" ht="12.75" x14ac:dyDescent="0.2">
      <c r="A864" s="212"/>
      <c r="B864" s="213"/>
      <c r="C864" s="230"/>
      <c r="D864" s="214"/>
      <c r="E864" s="214"/>
      <c r="F864" s="219"/>
      <c r="G864" s="295"/>
      <c r="H864" s="243"/>
      <c r="I864" s="231"/>
      <c r="J864" s="241"/>
      <c r="K864" s="216" t="str">
        <f>IF(X864='2D_LOG'!BD854," ","Errors Not Updated")</f>
        <v xml:space="preserve"> </v>
      </c>
      <c r="L864" s="217"/>
      <c r="M864" s="217"/>
      <c r="N864" s="250"/>
      <c r="O864" s="248"/>
      <c r="P864" s="250"/>
      <c r="Q864" s="248"/>
      <c r="R864" s="237"/>
      <c r="S864" s="236"/>
      <c r="T864" s="217"/>
      <c r="U864" s="249"/>
      <c r="V864" s="168">
        <f t="shared" si="96"/>
        <v>0</v>
      </c>
      <c r="W864" s="169">
        <f t="shared" si="97"/>
        <v>0</v>
      </c>
      <c r="X864" s="221">
        <f>'2D_LOG'!BD854</f>
        <v>0</v>
      </c>
      <c r="Y864" s="237"/>
      <c r="Z864" s="237"/>
      <c r="AA864" s="237"/>
      <c r="AB864" s="237"/>
      <c r="AC864" s="236"/>
      <c r="AD864" s="237"/>
      <c r="AE864" s="236"/>
      <c r="AF864" s="237"/>
      <c r="AG864" s="236"/>
      <c r="AH864" s="237"/>
      <c r="AI864" s="240"/>
      <c r="AJ864" s="224">
        <f t="shared" si="98"/>
        <v>0</v>
      </c>
      <c r="AK864" s="225">
        <f t="shared" si="99"/>
        <v>0</v>
      </c>
      <c r="AL864" s="226">
        <f t="shared" si="100"/>
        <v>0</v>
      </c>
      <c r="AM864" s="227">
        <f t="shared" si="101"/>
        <v>0</v>
      </c>
      <c r="AN864" s="228">
        <f t="shared" si="102"/>
        <v>0</v>
      </c>
      <c r="AO864" s="206"/>
      <c r="AP864" s="207"/>
      <c r="AQ864" s="206"/>
    </row>
    <row r="865" spans="1:43" s="150" customFormat="1" ht="12.75" x14ac:dyDescent="0.2">
      <c r="A865" s="229"/>
      <c r="B865" s="213"/>
      <c r="C865" s="230"/>
      <c r="D865" s="214"/>
      <c r="E865" s="214"/>
      <c r="F865" s="219"/>
      <c r="G865" s="295"/>
      <c r="H865" s="243"/>
      <c r="I865" s="231"/>
      <c r="J865" s="241"/>
      <c r="K865" s="216" t="str">
        <f>IF(X865='2D_LOG'!BD855," ","Errors Not Updated")</f>
        <v xml:space="preserve"> </v>
      </c>
      <c r="L865" s="217"/>
      <c r="M865" s="217"/>
      <c r="N865" s="250"/>
      <c r="O865" s="248"/>
      <c r="P865" s="250"/>
      <c r="Q865" s="248"/>
      <c r="R865" s="237"/>
      <c r="S865" s="236"/>
      <c r="T865" s="217"/>
      <c r="U865" s="249"/>
      <c r="V865" s="168">
        <f t="shared" si="96"/>
        <v>0</v>
      </c>
      <c r="W865" s="169">
        <f t="shared" si="97"/>
        <v>0</v>
      </c>
      <c r="X865" s="221">
        <f>'2D_LOG'!BD855</f>
        <v>0</v>
      </c>
      <c r="Y865" s="237"/>
      <c r="Z865" s="237"/>
      <c r="AA865" s="237"/>
      <c r="AB865" s="242"/>
      <c r="AC865" s="236"/>
      <c r="AD865" s="242"/>
      <c r="AE865" s="236"/>
      <c r="AF865" s="237"/>
      <c r="AG865" s="236"/>
      <c r="AH865" s="237"/>
      <c r="AI865" s="240"/>
      <c r="AJ865" s="224">
        <f t="shared" si="98"/>
        <v>0</v>
      </c>
      <c r="AK865" s="225">
        <f t="shared" si="99"/>
        <v>0</v>
      </c>
      <c r="AL865" s="226">
        <f t="shared" si="100"/>
        <v>0</v>
      </c>
      <c r="AM865" s="227">
        <f t="shared" si="101"/>
        <v>0</v>
      </c>
      <c r="AN865" s="228">
        <f t="shared" si="102"/>
        <v>0</v>
      </c>
      <c r="AO865" s="206"/>
      <c r="AP865" s="207"/>
      <c r="AQ865" s="206"/>
    </row>
    <row r="866" spans="1:43" s="150" customFormat="1" ht="12.75" x14ac:dyDescent="0.2">
      <c r="A866" s="212"/>
      <c r="B866" s="213"/>
      <c r="C866" s="230"/>
      <c r="D866" s="214"/>
      <c r="E866" s="214"/>
      <c r="F866" s="219"/>
      <c r="G866" s="295"/>
      <c r="H866" s="243"/>
      <c r="I866" s="231"/>
      <c r="J866" s="241"/>
      <c r="K866" s="216" t="str">
        <f>IF(X866='2D_LOG'!BD856," ","Errors Not Updated")</f>
        <v xml:space="preserve"> </v>
      </c>
      <c r="L866" s="217"/>
      <c r="M866" s="217"/>
      <c r="N866" s="250"/>
      <c r="O866" s="248"/>
      <c r="P866" s="250"/>
      <c r="Q866" s="248"/>
      <c r="R866" s="237"/>
      <c r="S866" s="236"/>
      <c r="T866" s="217"/>
      <c r="U866" s="249"/>
      <c r="V866" s="168">
        <f t="shared" si="96"/>
        <v>0</v>
      </c>
      <c r="W866" s="169">
        <f t="shared" si="97"/>
        <v>0</v>
      </c>
      <c r="X866" s="221">
        <f>'2D_LOG'!BD856</f>
        <v>0</v>
      </c>
      <c r="Y866" s="237"/>
      <c r="Z866" s="237"/>
      <c r="AA866" s="237"/>
      <c r="AB866" s="242"/>
      <c r="AC866" s="236"/>
      <c r="AD866" s="242"/>
      <c r="AE866" s="236"/>
      <c r="AF866" s="237"/>
      <c r="AG866" s="236"/>
      <c r="AH866" s="237"/>
      <c r="AI866" s="240"/>
      <c r="AJ866" s="224">
        <f t="shared" si="98"/>
        <v>0</v>
      </c>
      <c r="AK866" s="225">
        <f t="shared" si="99"/>
        <v>0</v>
      </c>
      <c r="AL866" s="226">
        <f t="shared" si="100"/>
        <v>0</v>
      </c>
      <c r="AM866" s="227">
        <f t="shared" si="101"/>
        <v>0</v>
      </c>
      <c r="AN866" s="228">
        <f t="shared" si="102"/>
        <v>0</v>
      </c>
      <c r="AO866" s="206"/>
      <c r="AP866" s="207"/>
      <c r="AQ866" s="206"/>
    </row>
    <row r="867" spans="1:43" s="150" customFormat="1" ht="12.75" x14ac:dyDescent="0.2">
      <c r="A867" s="229"/>
      <c r="B867" s="213"/>
      <c r="C867" s="230"/>
      <c r="D867" s="214"/>
      <c r="E867" s="214"/>
      <c r="F867" s="219"/>
      <c r="G867" s="295"/>
      <c r="H867" s="243"/>
      <c r="I867" s="231"/>
      <c r="J867" s="241"/>
      <c r="K867" s="216" t="str">
        <f>IF(X867='2D_LOG'!BD857," ","Errors Not Updated")</f>
        <v xml:space="preserve"> </v>
      </c>
      <c r="L867" s="217"/>
      <c r="M867" s="217"/>
      <c r="N867" s="250"/>
      <c r="O867" s="248"/>
      <c r="P867" s="250"/>
      <c r="Q867" s="248"/>
      <c r="R867" s="237"/>
      <c r="S867" s="236"/>
      <c r="T867" s="217"/>
      <c r="U867" s="249"/>
      <c r="V867" s="168">
        <f t="shared" si="96"/>
        <v>0</v>
      </c>
      <c r="W867" s="169">
        <f t="shared" si="97"/>
        <v>0</v>
      </c>
      <c r="X867" s="221">
        <f>'2D_LOG'!BD857</f>
        <v>0</v>
      </c>
      <c r="Y867" s="237"/>
      <c r="Z867" s="237"/>
      <c r="AA867" s="237"/>
      <c r="AB867" s="242"/>
      <c r="AC867" s="236"/>
      <c r="AD867" s="242"/>
      <c r="AE867" s="236"/>
      <c r="AF867" s="237"/>
      <c r="AG867" s="236"/>
      <c r="AH867" s="237"/>
      <c r="AI867" s="240"/>
      <c r="AJ867" s="224">
        <f t="shared" si="98"/>
        <v>0</v>
      </c>
      <c r="AK867" s="225">
        <f t="shared" si="99"/>
        <v>0</v>
      </c>
      <c r="AL867" s="226">
        <f t="shared" si="100"/>
        <v>0</v>
      </c>
      <c r="AM867" s="227">
        <f t="shared" si="101"/>
        <v>0</v>
      </c>
      <c r="AN867" s="228">
        <f t="shared" si="102"/>
        <v>0</v>
      </c>
      <c r="AO867" s="206"/>
      <c r="AP867" s="207"/>
      <c r="AQ867" s="206"/>
    </row>
    <row r="868" spans="1:43" s="150" customFormat="1" ht="12.75" x14ac:dyDescent="0.2">
      <c r="A868" s="212"/>
      <c r="B868" s="213"/>
      <c r="C868" s="230"/>
      <c r="D868" s="214"/>
      <c r="E868" s="214"/>
      <c r="F868" s="219"/>
      <c r="G868" s="295"/>
      <c r="H868" s="243"/>
      <c r="I868" s="231"/>
      <c r="J868" s="241"/>
      <c r="K868" s="216" t="str">
        <f>IF(X868='2D_LOG'!BD858," ","Errors Not Updated")</f>
        <v xml:space="preserve"> </v>
      </c>
      <c r="L868" s="217"/>
      <c r="M868" s="217"/>
      <c r="N868" s="250"/>
      <c r="O868" s="248"/>
      <c r="P868" s="250"/>
      <c r="Q868" s="248"/>
      <c r="R868" s="237"/>
      <c r="S868" s="236"/>
      <c r="T868" s="217"/>
      <c r="U868" s="249"/>
      <c r="V868" s="168">
        <f t="shared" si="96"/>
        <v>0</v>
      </c>
      <c r="W868" s="169">
        <f t="shared" si="97"/>
        <v>0</v>
      </c>
      <c r="X868" s="221">
        <f>'2D_LOG'!BD858</f>
        <v>0</v>
      </c>
      <c r="Y868" s="237"/>
      <c r="Z868" s="237"/>
      <c r="AA868" s="237"/>
      <c r="AB868" s="242"/>
      <c r="AC868" s="236"/>
      <c r="AD868" s="242"/>
      <c r="AE868" s="236"/>
      <c r="AF868" s="237"/>
      <c r="AG868" s="236"/>
      <c r="AH868" s="237"/>
      <c r="AI868" s="240"/>
      <c r="AJ868" s="224">
        <f t="shared" si="98"/>
        <v>0</v>
      </c>
      <c r="AK868" s="225">
        <f t="shared" si="99"/>
        <v>0</v>
      </c>
      <c r="AL868" s="226">
        <f t="shared" si="100"/>
        <v>0</v>
      </c>
      <c r="AM868" s="227">
        <f t="shared" si="101"/>
        <v>0</v>
      </c>
      <c r="AN868" s="228">
        <f t="shared" si="102"/>
        <v>0</v>
      </c>
      <c r="AO868" s="206"/>
      <c r="AP868" s="207"/>
      <c r="AQ868" s="206"/>
    </row>
    <row r="869" spans="1:43" s="150" customFormat="1" ht="12.75" x14ac:dyDescent="0.2">
      <c r="A869" s="229"/>
      <c r="B869" s="213"/>
      <c r="C869" s="230"/>
      <c r="D869" s="214"/>
      <c r="E869" s="214"/>
      <c r="F869" s="219"/>
      <c r="G869" s="295"/>
      <c r="H869" s="243"/>
      <c r="I869" s="231"/>
      <c r="J869" s="241"/>
      <c r="K869" s="216" t="str">
        <f>IF(X869='2D_LOG'!BD859," ","Errors Not Updated")</f>
        <v xml:space="preserve"> </v>
      </c>
      <c r="L869" s="217"/>
      <c r="M869" s="217"/>
      <c r="N869" s="250"/>
      <c r="O869" s="248"/>
      <c r="P869" s="250"/>
      <c r="Q869" s="248"/>
      <c r="R869" s="237"/>
      <c r="S869" s="236"/>
      <c r="T869" s="217"/>
      <c r="U869" s="249"/>
      <c r="V869" s="168">
        <f t="shared" si="96"/>
        <v>0</v>
      </c>
      <c r="W869" s="169">
        <f t="shared" si="97"/>
        <v>0</v>
      </c>
      <c r="X869" s="221">
        <f>'2D_LOG'!BD859</f>
        <v>0</v>
      </c>
      <c r="Y869" s="237"/>
      <c r="Z869" s="237"/>
      <c r="AA869" s="237"/>
      <c r="AB869" s="242"/>
      <c r="AC869" s="236"/>
      <c r="AD869" s="242"/>
      <c r="AE869" s="236"/>
      <c r="AF869" s="237"/>
      <c r="AG869" s="236"/>
      <c r="AH869" s="237"/>
      <c r="AI869" s="240"/>
      <c r="AJ869" s="224">
        <f t="shared" si="98"/>
        <v>0</v>
      </c>
      <c r="AK869" s="225">
        <f t="shared" si="99"/>
        <v>0</v>
      </c>
      <c r="AL869" s="226">
        <f t="shared" si="100"/>
        <v>0</v>
      </c>
      <c r="AM869" s="227">
        <f t="shared" si="101"/>
        <v>0</v>
      </c>
      <c r="AN869" s="228">
        <f t="shared" si="102"/>
        <v>0</v>
      </c>
      <c r="AO869" s="206"/>
      <c r="AP869" s="207"/>
      <c r="AQ869" s="206"/>
    </row>
    <row r="870" spans="1:43" s="150" customFormat="1" ht="12.75" x14ac:dyDescent="0.2">
      <c r="A870" s="212"/>
      <c r="B870" s="213"/>
      <c r="C870" s="230"/>
      <c r="D870" s="214"/>
      <c r="E870" s="214"/>
      <c r="F870" s="219"/>
      <c r="G870" s="295"/>
      <c r="H870" s="243"/>
      <c r="I870" s="231"/>
      <c r="J870" s="241"/>
      <c r="K870" s="216" t="str">
        <f>IF(X870='2D_LOG'!BD860," ","Errors Not Updated")</f>
        <v xml:space="preserve"> </v>
      </c>
      <c r="L870" s="217"/>
      <c r="M870" s="217"/>
      <c r="N870" s="250"/>
      <c r="O870" s="248"/>
      <c r="P870" s="250"/>
      <c r="Q870" s="248"/>
      <c r="R870" s="237"/>
      <c r="S870" s="236"/>
      <c r="T870" s="217"/>
      <c r="U870" s="249"/>
      <c r="V870" s="168">
        <f t="shared" si="96"/>
        <v>0</v>
      </c>
      <c r="W870" s="169">
        <f t="shared" si="97"/>
        <v>0</v>
      </c>
      <c r="X870" s="221">
        <f>'2D_LOG'!BD860</f>
        <v>0</v>
      </c>
      <c r="Y870" s="237"/>
      <c r="Z870" s="237"/>
      <c r="AA870" s="237"/>
      <c r="AB870" s="242"/>
      <c r="AC870" s="236"/>
      <c r="AD870" s="242"/>
      <c r="AE870" s="236"/>
      <c r="AF870" s="237"/>
      <c r="AG870" s="236"/>
      <c r="AH870" s="237"/>
      <c r="AI870" s="240"/>
      <c r="AJ870" s="224">
        <f t="shared" si="98"/>
        <v>0</v>
      </c>
      <c r="AK870" s="225">
        <f t="shared" si="99"/>
        <v>0</v>
      </c>
      <c r="AL870" s="226">
        <f t="shared" si="100"/>
        <v>0</v>
      </c>
      <c r="AM870" s="227">
        <f t="shared" si="101"/>
        <v>0</v>
      </c>
      <c r="AN870" s="228">
        <f t="shared" si="102"/>
        <v>0</v>
      </c>
      <c r="AO870" s="206"/>
      <c r="AP870" s="207"/>
      <c r="AQ870" s="206"/>
    </row>
    <row r="871" spans="1:43" s="150" customFormat="1" ht="12.75" x14ac:dyDescent="0.2">
      <c r="A871" s="229"/>
      <c r="B871" s="213"/>
      <c r="C871" s="230"/>
      <c r="D871" s="214"/>
      <c r="E871" s="214"/>
      <c r="F871" s="219"/>
      <c r="G871" s="295"/>
      <c r="H871" s="243"/>
      <c r="I871" s="231"/>
      <c r="J871" s="241"/>
      <c r="K871" s="216" t="str">
        <f>IF(X871='2D_LOG'!BD861," ","Errors Not Updated")</f>
        <v xml:space="preserve"> </v>
      </c>
      <c r="L871" s="217"/>
      <c r="M871" s="217"/>
      <c r="N871" s="250"/>
      <c r="O871" s="248"/>
      <c r="P871" s="250"/>
      <c r="Q871" s="248"/>
      <c r="R871" s="237"/>
      <c r="S871" s="236"/>
      <c r="T871" s="217"/>
      <c r="U871" s="249"/>
      <c r="V871" s="168">
        <f t="shared" si="96"/>
        <v>0</v>
      </c>
      <c r="W871" s="169">
        <f t="shared" si="97"/>
        <v>0</v>
      </c>
      <c r="X871" s="221">
        <f>'2D_LOG'!BD861</f>
        <v>0</v>
      </c>
      <c r="Y871" s="237"/>
      <c r="Z871" s="237"/>
      <c r="AA871" s="237"/>
      <c r="AB871" s="242"/>
      <c r="AC871" s="236"/>
      <c r="AD871" s="242"/>
      <c r="AE871" s="236"/>
      <c r="AF871" s="237"/>
      <c r="AG871" s="236"/>
      <c r="AH871" s="237"/>
      <c r="AI871" s="240"/>
      <c r="AJ871" s="224">
        <f t="shared" si="98"/>
        <v>0</v>
      </c>
      <c r="AK871" s="225">
        <f t="shared" si="99"/>
        <v>0</v>
      </c>
      <c r="AL871" s="226">
        <f t="shared" si="100"/>
        <v>0</v>
      </c>
      <c r="AM871" s="227">
        <f t="shared" si="101"/>
        <v>0</v>
      </c>
      <c r="AN871" s="228">
        <f t="shared" si="102"/>
        <v>0</v>
      </c>
      <c r="AO871" s="206"/>
      <c r="AP871" s="207"/>
      <c r="AQ871" s="206"/>
    </row>
    <row r="872" spans="1:43" s="150" customFormat="1" ht="12.75" x14ac:dyDescent="0.2">
      <c r="A872" s="212"/>
      <c r="B872" s="213"/>
      <c r="C872" s="230"/>
      <c r="D872" s="214"/>
      <c r="E872" s="214"/>
      <c r="F872" s="219"/>
      <c r="G872" s="295"/>
      <c r="H872" s="243"/>
      <c r="I872" s="231"/>
      <c r="J872" s="241"/>
      <c r="K872" s="216" t="str">
        <f>IF(X872='2D_LOG'!BD862," ","Errors Not Updated")</f>
        <v xml:space="preserve"> </v>
      </c>
      <c r="L872" s="217"/>
      <c r="M872" s="217"/>
      <c r="N872" s="250"/>
      <c r="O872" s="248"/>
      <c r="P872" s="250"/>
      <c r="Q872" s="248"/>
      <c r="R872" s="237"/>
      <c r="S872" s="236"/>
      <c r="T872" s="217"/>
      <c r="U872" s="249"/>
      <c r="V872" s="168">
        <f t="shared" si="96"/>
        <v>0</v>
      </c>
      <c r="W872" s="169">
        <f t="shared" si="97"/>
        <v>0</v>
      </c>
      <c r="X872" s="221">
        <f>'2D_LOG'!BD862</f>
        <v>0</v>
      </c>
      <c r="Y872" s="237"/>
      <c r="Z872" s="237"/>
      <c r="AA872" s="237"/>
      <c r="AB872" s="242"/>
      <c r="AC872" s="236"/>
      <c r="AD872" s="242"/>
      <c r="AE872" s="236"/>
      <c r="AF872" s="237"/>
      <c r="AG872" s="236"/>
      <c r="AH872" s="237"/>
      <c r="AI872" s="240"/>
      <c r="AJ872" s="224">
        <f t="shared" si="98"/>
        <v>0</v>
      </c>
      <c r="AK872" s="225">
        <f t="shared" si="99"/>
        <v>0</v>
      </c>
      <c r="AL872" s="226">
        <f t="shared" si="100"/>
        <v>0</v>
      </c>
      <c r="AM872" s="227">
        <f t="shared" si="101"/>
        <v>0</v>
      </c>
      <c r="AN872" s="228">
        <f t="shared" si="102"/>
        <v>0</v>
      </c>
      <c r="AO872" s="206"/>
      <c r="AP872" s="207"/>
      <c r="AQ872" s="206"/>
    </row>
    <row r="873" spans="1:43" s="150" customFormat="1" ht="12.75" x14ac:dyDescent="0.2">
      <c r="A873" s="229"/>
      <c r="B873" s="213"/>
      <c r="C873" s="230"/>
      <c r="D873" s="214"/>
      <c r="E873" s="214"/>
      <c r="F873" s="219"/>
      <c r="G873" s="295"/>
      <c r="H873" s="243"/>
      <c r="I873" s="231"/>
      <c r="J873" s="241"/>
      <c r="K873" s="216" t="str">
        <f>IF(X873='2D_LOG'!BD863," ","Errors Not Updated")</f>
        <v xml:space="preserve"> </v>
      </c>
      <c r="L873" s="217"/>
      <c r="M873" s="217"/>
      <c r="N873" s="250"/>
      <c r="O873" s="248"/>
      <c r="P873" s="250"/>
      <c r="Q873" s="248"/>
      <c r="R873" s="237"/>
      <c r="S873" s="236"/>
      <c r="T873" s="217"/>
      <c r="U873" s="249"/>
      <c r="V873" s="168">
        <f t="shared" si="96"/>
        <v>0</v>
      </c>
      <c r="W873" s="169">
        <f t="shared" si="97"/>
        <v>0</v>
      </c>
      <c r="X873" s="221">
        <f>'2D_LOG'!BD863</f>
        <v>0</v>
      </c>
      <c r="Y873" s="237"/>
      <c r="Z873" s="237"/>
      <c r="AA873" s="237"/>
      <c r="AB873" s="242"/>
      <c r="AC873" s="236"/>
      <c r="AD873" s="242"/>
      <c r="AE873" s="236"/>
      <c r="AF873" s="237"/>
      <c r="AG873" s="236"/>
      <c r="AH873" s="237"/>
      <c r="AI873" s="240"/>
      <c r="AJ873" s="224">
        <f t="shared" si="98"/>
        <v>0</v>
      </c>
      <c r="AK873" s="225">
        <f t="shared" si="99"/>
        <v>0</v>
      </c>
      <c r="AL873" s="226">
        <f t="shared" si="100"/>
        <v>0</v>
      </c>
      <c r="AM873" s="227">
        <f t="shared" si="101"/>
        <v>0</v>
      </c>
      <c r="AN873" s="228">
        <f t="shared" si="102"/>
        <v>0</v>
      </c>
      <c r="AO873" s="206"/>
      <c r="AP873" s="207"/>
      <c r="AQ873" s="206"/>
    </row>
    <row r="874" spans="1:43" s="150" customFormat="1" ht="12.75" x14ac:dyDescent="0.2">
      <c r="A874" s="212"/>
      <c r="B874" s="213"/>
      <c r="C874" s="230"/>
      <c r="D874" s="214"/>
      <c r="E874" s="214"/>
      <c r="F874" s="219"/>
      <c r="G874" s="295"/>
      <c r="H874" s="243"/>
      <c r="I874" s="231"/>
      <c r="J874" s="241"/>
      <c r="K874" s="216" t="str">
        <f>IF(X874='2D_LOG'!BD864," ","Errors Not Updated")</f>
        <v xml:space="preserve"> </v>
      </c>
      <c r="L874" s="217"/>
      <c r="M874" s="217"/>
      <c r="N874" s="250"/>
      <c r="O874" s="248"/>
      <c r="P874" s="250"/>
      <c r="Q874" s="248"/>
      <c r="R874" s="237"/>
      <c r="S874" s="236"/>
      <c r="T874" s="217"/>
      <c r="U874" s="249"/>
      <c r="V874" s="168">
        <f t="shared" si="96"/>
        <v>0</v>
      </c>
      <c r="W874" s="169">
        <f t="shared" si="97"/>
        <v>0</v>
      </c>
      <c r="X874" s="221">
        <f>'2D_LOG'!BD864</f>
        <v>0</v>
      </c>
      <c r="Y874" s="237"/>
      <c r="Z874" s="237"/>
      <c r="AA874" s="237"/>
      <c r="AB874" s="242"/>
      <c r="AC874" s="236"/>
      <c r="AD874" s="242"/>
      <c r="AE874" s="236"/>
      <c r="AF874" s="237"/>
      <c r="AG874" s="236"/>
      <c r="AH874" s="237"/>
      <c r="AI874" s="240"/>
      <c r="AJ874" s="224">
        <f t="shared" si="98"/>
        <v>0</v>
      </c>
      <c r="AK874" s="225">
        <f t="shared" si="99"/>
        <v>0</v>
      </c>
      <c r="AL874" s="226">
        <f t="shared" si="100"/>
        <v>0</v>
      </c>
      <c r="AM874" s="227">
        <f t="shared" si="101"/>
        <v>0</v>
      </c>
      <c r="AN874" s="228">
        <f t="shared" si="102"/>
        <v>0</v>
      </c>
      <c r="AO874" s="206"/>
      <c r="AP874" s="207"/>
      <c r="AQ874" s="206"/>
    </row>
    <row r="875" spans="1:43" s="150" customFormat="1" ht="12.75" x14ac:dyDescent="0.2">
      <c r="A875" s="229"/>
      <c r="B875" s="213"/>
      <c r="C875" s="230"/>
      <c r="D875" s="214"/>
      <c r="E875" s="214"/>
      <c r="F875" s="219"/>
      <c r="G875" s="295"/>
      <c r="H875" s="243"/>
      <c r="I875" s="231"/>
      <c r="J875" s="241"/>
      <c r="K875" s="216" t="str">
        <f>IF(X875='2D_LOG'!BD865," ","Errors Not Updated")</f>
        <v xml:space="preserve"> </v>
      </c>
      <c r="L875" s="217"/>
      <c r="M875" s="217"/>
      <c r="N875" s="250"/>
      <c r="O875" s="248"/>
      <c r="P875" s="250"/>
      <c r="Q875" s="248"/>
      <c r="R875" s="237"/>
      <c r="S875" s="236"/>
      <c r="T875" s="217"/>
      <c r="U875" s="249"/>
      <c r="V875" s="168">
        <f t="shared" si="96"/>
        <v>0</v>
      </c>
      <c r="W875" s="169">
        <f t="shared" si="97"/>
        <v>0</v>
      </c>
      <c r="X875" s="221">
        <f>'2D_LOG'!BD865</f>
        <v>0</v>
      </c>
      <c r="Y875" s="237"/>
      <c r="Z875" s="237"/>
      <c r="AA875" s="237"/>
      <c r="AB875" s="242"/>
      <c r="AC875" s="236"/>
      <c r="AD875" s="242"/>
      <c r="AE875" s="236"/>
      <c r="AF875" s="237"/>
      <c r="AG875" s="236"/>
      <c r="AH875" s="237"/>
      <c r="AI875" s="240"/>
      <c r="AJ875" s="224">
        <f t="shared" si="98"/>
        <v>0</v>
      </c>
      <c r="AK875" s="225">
        <f t="shared" si="99"/>
        <v>0</v>
      </c>
      <c r="AL875" s="226">
        <f t="shared" si="100"/>
        <v>0</v>
      </c>
      <c r="AM875" s="227">
        <f t="shared" si="101"/>
        <v>0</v>
      </c>
      <c r="AN875" s="228">
        <f t="shared" si="102"/>
        <v>0</v>
      </c>
      <c r="AO875" s="206"/>
      <c r="AP875" s="207"/>
      <c r="AQ875" s="206"/>
    </row>
    <row r="876" spans="1:43" s="150" customFormat="1" ht="12.75" x14ac:dyDescent="0.2">
      <c r="A876" s="212"/>
      <c r="B876" s="213"/>
      <c r="C876" s="230"/>
      <c r="D876" s="214"/>
      <c r="E876" s="214"/>
      <c r="F876" s="219"/>
      <c r="G876" s="295"/>
      <c r="H876" s="243"/>
      <c r="I876" s="231"/>
      <c r="J876" s="241"/>
      <c r="K876" s="216" t="str">
        <f>IF(X876='2D_LOG'!BD866," ","Errors Not Updated")</f>
        <v xml:space="preserve"> </v>
      </c>
      <c r="L876" s="217"/>
      <c r="M876" s="217"/>
      <c r="N876" s="250"/>
      <c r="O876" s="248"/>
      <c r="P876" s="250"/>
      <c r="Q876" s="248"/>
      <c r="R876" s="237"/>
      <c r="S876" s="236"/>
      <c r="T876" s="217"/>
      <c r="U876" s="249"/>
      <c r="V876" s="168">
        <f t="shared" si="96"/>
        <v>0</v>
      </c>
      <c r="W876" s="169">
        <f t="shared" si="97"/>
        <v>0</v>
      </c>
      <c r="X876" s="221">
        <f>'2D_LOG'!BD866</f>
        <v>0</v>
      </c>
      <c r="Y876" s="237"/>
      <c r="Z876" s="237"/>
      <c r="AA876" s="237"/>
      <c r="AB876" s="242"/>
      <c r="AC876" s="236"/>
      <c r="AD876" s="242"/>
      <c r="AE876" s="236"/>
      <c r="AF876" s="237"/>
      <c r="AG876" s="236"/>
      <c r="AH876" s="237"/>
      <c r="AI876" s="240"/>
      <c r="AJ876" s="224">
        <f t="shared" si="98"/>
        <v>0</v>
      </c>
      <c r="AK876" s="225">
        <f t="shared" si="99"/>
        <v>0</v>
      </c>
      <c r="AL876" s="226">
        <f t="shared" si="100"/>
        <v>0</v>
      </c>
      <c r="AM876" s="227">
        <f t="shared" si="101"/>
        <v>0</v>
      </c>
      <c r="AN876" s="228">
        <f t="shared" si="102"/>
        <v>0</v>
      </c>
      <c r="AO876" s="206"/>
      <c r="AP876" s="207"/>
      <c r="AQ876" s="206"/>
    </row>
    <row r="877" spans="1:43" s="150" customFormat="1" ht="12.75" x14ac:dyDescent="0.2">
      <c r="A877" s="229"/>
      <c r="B877" s="213"/>
      <c r="C877" s="230"/>
      <c r="D877" s="214"/>
      <c r="E877" s="214"/>
      <c r="F877" s="219"/>
      <c r="G877" s="295"/>
      <c r="H877" s="243"/>
      <c r="I877" s="231"/>
      <c r="J877" s="241"/>
      <c r="K877" s="216" t="str">
        <f>IF(X877='2D_LOG'!BD867," ","Errors Not Updated")</f>
        <v xml:space="preserve"> </v>
      </c>
      <c r="L877" s="217"/>
      <c r="M877" s="217"/>
      <c r="N877" s="250"/>
      <c r="O877" s="248"/>
      <c r="P877" s="250"/>
      <c r="Q877" s="248"/>
      <c r="R877" s="237"/>
      <c r="S877" s="236"/>
      <c r="T877" s="217"/>
      <c r="U877" s="249"/>
      <c r="V877" s="168">
        <f t="shared" si="96"/>
        <v>0</v>
      </c>
      <c r="W877" s="169">
        <f t="shared" si="97"/>
        <v>0</v>
      </c>
      <c r="X877" s="221">
        <f>'2D_LOG'!BD867</f>
        <v>0</v>
      </c>
      <c r="Y877" s="237"/>
      <c r="Z877" s="237"/>
      <c r="AA877" s="237"/>
      <c r="AB877" s="242"/>
      <c r="AC877" s="236"/>
      <c r="AD877" s="242"/>
      <c r="AE877" s="236"/>
      <c r="AF877" s="237"/>
      <c r="AG877" s="236"/>
      <c r="AH877" s="237"/>
      <c r="AI877" s="240"/>
      <c r="AJ877" s="224">
        <f t="shared" si="98"/>
        <v>0</v>
      </c>
      <c r="AK877" s="225">
        <f t="shared" si="99"/>
        <v>0</v>
      </c>
      <c r="AL877" s="226">
        <f t="shared" si="100"/>
        <v>0</v>
      </c>
      <c r="AM877" s="227">
        <f t="shared" si="101"/>
        <v>0</v>
      </c>
      <c r="AN877" s="228">
        <f t="shared" si="102"/>
        <v>0</v>
      </c>
      <c r="AO877" s="206"/>
      <c r="AP877" s="207"/>
      <c r="AQ877" s="206"/>
    </row>
    <row r="878" spans="1:43" s="150" customFormat="1" ht="12.75" x14ac:dyDescent="0.2">
      <c r="A878" s="212"/>
      <c r="B878" s="213"/>
      <c r="C878" s="230"/>
      <c r="D878" s="214"/>
      <c r="E878" s="214"/>
      <c r="F878" s="219"/>
      <c r="G878" s="295"/>
      <c r="H878" s="243"/>
      <c r="I878" s="231"/>
      <c r="J878" s="241"/>
      <c r="K878" s="216" t="str">
        <f>IF(X878='2D_LOG'!BD868," ","Errors Not Updated")</f>
        <v xml:space="preserve"> </v>
      </c>
      <c r="L878" s="217"/>
      <c r="M878" s="217"/>
      <c r="N878" s="250"/>
      <c r="O878" s="248"/>
      <c r="P878" s="250"/>
      <c r="Q878" s="248"/>
      <c r="R878" s="237"/>
      <c r="S878" s="236"/>
      <c r="T878" s="217"/>
      <c r="U878" s="249"/>
      <c r="V878" s="168">
        <f t="shared" si="96"/>
        <v>0</v>
      </c>
      <c r="W878" s="169">
        <f t="shared" si="97"/>
        <v>0</v>
      </c>
      <c r="X878" s="221">
        <f>'2D_LOG'!BD868</f>
        <v>0</v>
      </c>
      <c r="Y878" s="237"/>
      <c r="Z878" s="237"/>
      <c r="AA878" s="237"/>
      <c r="AB878" s="242"/>
      <c r="AC878" s="236"/>
      <c r="AD878" s="242"/>
      <c r="AE878" s="236"/>
      <c r="AF878" s="237"/>
      <c r="AG878" s="236"/>
      <c r="AH878" s="237"/>
      <c r="AI878" s="240"/>
      <c r="AJ878" s="224">
        <f t="shared" si="98"/>
        <v>0</v>
      </c>
      <c r="AK878" s="225">
        <f t="shared" si="99"/>
        <v>0</v>
      </c>
      <c r="AL878" s="226">
        <f t="shared" si="100"/>
        <v>0</v>
      </c>
      <c r="AM878" s="227">
        <f t="shared" si="101"/>
        <v>0</v>
      </c>
      <c r="AN878" s="228">
        <f t="shared" si="102"/>
        <v>0</v>
      </c>
      <c r="AO878" s="206"/>
      <c r="AP878" s="207"/>
      <c r="AQ878" s="206"/>
    </row>
    <row r="879" spans="1:43" s="150" customFormat="1" ht="12.75" x14ac:dyDescent="0.2">
      <c r="A879" s="229"/>
      <c r="B879" s="213"/>
      <c r="C879" s="230"/>
      <c r="D879" s="214"/>
      <c r="E879" s="214"/>
      <c r="F879" s="219"/>
      <c r="G879" s="295"/>
      <c r="H879" s="243"/>
      <c r="I879" s="231"/>
      <c r="J879" s="241"/>
      <c r="K879" s="216" t="str">
        <f>IF(X879='2D_LOG'!BD869," ","Errors Not Updated")</f>
        <v xml:space="preserve"> </v>
      </c>
      <c r="L879" s="217"/>
      <c r="M879" s="217"/>
      <c r="N879" s="250"/>
      <c r="O879" s="248"/>
      <c r="P879" s="250"/>
      <c r="Q879" s="248"/>
      <c r="R879" s="237"/>
      <c r="S879" s="236"/>
      <c r="T879" s="217"/>
      <c r="U879" s="249"/>
      <c r="V879" s="168">
        <f t="shared" si="96"/>
        <v>0</v>
      </c>
      <c r="W879" s="169">
        <f t="shared" si="97"/>
        <v>0</v>
      </c>
      <c r="X879" s="221">
        <f>'2D_LOG'!BD869</f>
        <v>0</v>
      </c>
      <c r="Y879" s="237"/>
      <c r="Z879" s="237"/>
      <c r="AA879" s="237"/>
      <c r="AB879" s="242"/>
      <c r="AC879" s="236"/>
      <c r="AD879" s="242"/>
      <c r="AE879" s="236"/>
      <c r="AF879" s="237"/>
      <c r="AG879" s="236"/>
      <c r="AH879" s="237"/>
      <c r="AI879" s="240"/>
      <c r="AJ879" s="224">
        <f t="shared" si="98"/>
        <v>0</v>
      </c>
      <c r="AK879" s="225">
        <f t="shared" si="99"/>
        <v>0</v>
      </c>
      <c r="AL879" s="226">
        <f t="shared" si="100"/>
        <v>0</v>
      </c>
      <c r="AM879" s="227">
        <f t="shared" si="101"/>
        <v>0</v>
      </c>
      <c r="AN879" s="228">
        <f t="shared" si="102"/>
        <v>0</v>
      </c>
      <c r="AO879" s="206"/>
      <c r="AP879" s="207"/>
      <c r="AQ879" s="206"/>
    </row>
    <row r="880" spans="1:43" s="150" customFormat="1" ht="12.75" x14ac:dyDescent="0.2">
      <c r="A880" s="212"/>
      <c r="B880" s="213"/>
      <c r="C880" s="230"/>
      <c r="D880" s="214"/>
      <c r="E880" s="214"/>
      <c r="F880" s="219"/>
      <c r="G880" s="295"/>
      <c r="H880" s="243"/>
      <c r="I880" s="231"/>
      <c r="J880" s="241"/>
      <c r="K880" s="216" t="str">
        <f>IF(X880='2D_LOG'!BD870," ","Errors Not Updated")</f>
        <v xml:space="preserve"> </v>
      </c>
      <c r="L880" s="217"/>
      <c r="M880" s="217"/>
      <c r="N880" s="250"/>
      <c r="O880" s="248"/>
      <c r="P880" s="250"/>
      <c r="Q880" s="248"/>
      <c r="R880" s="237"/>
      <c r="S880" s="236"/>
      <c r="T880" s="217"/>
      <c r="U880" s="249"/>
      <c r="V880" s="168">
        <f t="shared" si="96"/>
        <v>0</v>
      </c>
      <c r="W880" s="169">
        <f t="shared" si="97"/>
        <v>0</v>
      </c>
      <c r="X880" s="221">
        <f>'2D_LOG'!BD870</f>
        <v>0</v>
      </c>
      <c r="Y880" s="237"/>
      <c r="Z880" s="237"/>
      <c r="AA880" s="237"/>
      <c r="AB880" s="242"/>
      <c r="AC880" s="236"/>
      <c r="AD880" s="242"/>
      <c r="AE880" s="236"/>
      <c r="AF880" s="237"/>
      <c r="AG880" s="236"/>
      <c r="AH880" s="237"/>
      <c r="AI880" s="240"/>
      <c r="AJ880" s="224">
        <f t="shared" si="98"/>
        <v>0</v>
      </c>
      <c r="AK880" s="225">
        <f t="shared" si="99"/>
        <v>0</v>
      </c>
      <c r="AL880" s="226">
        <f t="shared" si="100"/>
        <v>0</v>
      </c>
      <c r="AM880" s="227">
        <f t="shared" si="101"/>
        <v>0</v>
      </c>
      <c r="AN880" s="228">
        <f t="shared" si="102"/>
        <v>0</v>
      </c>
      <c r="AO880" s="206"/>
      <c r="AP880" s="207"/>
      <c r="AQ880" s="206"/>
    </row>
    <row r="881" spans="1:44" s="150" customFormat="1" ht="12.75" x14ac:dyDescent="0.2">
      <c r="A881" s="229"/>
      <c r="B881" s="251"/>
      <c r="C881" s="252"/>
      <c r="D881" s="214"/>
      <c r="E881" s="214"/>
      <c r="F881" s="219"/>
      <c r="G881" s="295"/>
      <c r="H881" s="243"/>
      <c r="I881" s="231"/>
      <c r="J881" s="241"/>
      <c r="K881" s="216" t="str">
        <f>IF(X881='2D_LOG'!BD871," ","Errors Not Updated")</f>
        <v xml:space="preserve"> </v>
      </c>
      <c r="L881" s="254"/>
      <c r="M881" s="254"/>
      <c r="N881" s="253"/>
      <c r="O881" s="255"/>
      <c r="P881" s="253"/>
      <c r="Q881" s="255"/>
      <c r="R881" s="256"/>
      <c r="S881" s="257"/>
      <c r="T881" s="254"/>
      <c r="U881" s="258"/>
      <c r="V881" s="168">
        <f t="shared" si="96"/>
        <v>0</v>
      </c>
      <c r="W881" s="169">
        <f t="shared" si="97"/>
        <v>0</v>
      </c>
      <c r="X881" s="221">
        <f>'2D_LOG'!BD871</f>
        <v>0</v>
      </c>
      <c r="Y881" s="256"/>
      <c r="Z881" s="256"/>
      <c r="AA881" s="256"/>
      <c r="AB881" s="259"/>
      <c r="AC881" s="257"/>
      <c r="AD881" s="259"/>
      <c r="AE881" s="257"/>
      <c r="AF881" s="256"/>
      <c r="AG881" s="257"/>
      <c r="AH881" s="256"/>
      <c r="AI881" s="260"/>
      <c r="AJ881" s="224">
        <f t="shared" si="98"/>
        <v>0</v>
      </c>
      <c r="AK881" s="225">
        <f t="shared" si="99"/>
        <v>0</v>
      </c>
      <c r="AL881" s="226">
        <f t="shared" si="100"/>
        <v>0</v>
      </c>
      <c r="AM881" s="227">
        <f t="shared" si="101"/>
        <v>0</v>
      </c>
      <c r="AN881" s="228">
        <f t="shared" si="102"/>
        <v>0</v>
      </c>
      <c r="AO881" s="208"/>
      <c r="AP881" s="209"/>
      <c r="AQ881" s="208"/>
    </row>
    <row r="882" spans="1:44" s="150" customFormat="1" ht="12.75" x14ac:dyDescent="0.2">
      <c r="A882" s="212"/>
      <c r="B882" s="261"/>
      <c r="C882" s="230"/>
      <c r="D882" s="214"/>
      <c r="E882" s="214"/>
      <c r="F882" s="219"/>
      <c r="G882" s="295"/>
      <c r="H882" s="243"/>
      <c r="I882" s="231"/>
      <c r="J882" s="241"/>
      <c r="K882" s="216" t="str">
        <f>IF(X882='2D_LOG'!BD872," ","Errors Not Updated")</f>
        <v xml:space="preserve"> </v>
      </c>
      <c r="L882" s="217"/>
      <c r="M882" s="217"/>
      <c r="N882" s="250"/>
      <c r="O882" s="248"/>
      <c r="P882" s="250"/>
      <c r="Q882" s="248"/>
      <c r="R882" s="237"/>
      <c r="S882" s="236"/>
      <c r="T882" s="217"/>
      <c r="U882" s="249"/>
      <c r="V882" s="168">
        <f t="shared" si="96"/>
        <v>0</v>
      </c>
      <c r="W882" s="169">
        <f t="shared" si="97"/>
        <v>0</v>
      </c>
      <c r="X882" s="221">
        <f>'2D_LOG'!BD872</f>
        <v>0</v>
      </c>
      <c r="Y882" s="237"/>
      <c r="Z882" s="237"/>
      <c r="AA882" s="237"/>
      <c r="AB882" s="242"/>
      <c r="AC882" s="236"/>
      <c r="AD882" s="242"/>
      <c r="AE882" s="236"/>
      <c r="AF882" s="237"/>
      <c r="AG882" s="236"/>
      <c r="AH882" s="237"/>
      <c r="AI882" s="240"/>
      <c r="AJ882" s="224">
        <f t="shared" si="98"/>
        <v>0</v>
      </c>
      <c r="AK882" s="225">
        <f t="shared" si="99"/>
        <v>0</v>
      </c>
      <c r="AL882" s="226">
        <f t="shared" si="100"/>
        <v>0</v>
      </c>
      <c r="AM882" s="227">
        <f t="shared" si="101"/>
        <v>0</v>
      </c>
      <c r="AN882" s="228">
        <f t="shared" si="102"/>
        <v>0</v>
      </c>
      <c r="AO882" s="206"/>
      <c r="AP882" s="207"/>
      <c r="AQ882" s="206"/>
    </row>
    <row r="883" spans="1:44" s="211" customFormat="1" ht="12.75" x14ac:dyDescent="0.2">
      <c r="A883" s="229"/>
      <c r="B883" s="262"/>
      <c r="C883" s="263"/>
      <c r="D883" s="214"/>
      <c r="E883" s="214"/>
      <c r="F883" s="263"/>
      <c r="G883" s="295"/>
      <c r="H883" s="243"/>
      <c r="I883" s="231"/>
      <c r="J883" s="241"/>
      <c r="K883" s="216" t="str">
        <f>IF(X883='2D_LOG'!BD873," ","Errors Not Updated")</f>
        <v xml:space="preserve"> </v>
      </c>
      <c r="L883" s="217"/>
      <c r="M883" s="263"/>
      <c r="N883" s="264"/>
      <c r="O883" s="265"/>
      <c r="P883" s="264"/>
      <c r="Q883" s="265"/>
      <c r="R883" s="263"/>
      <c r="S883" s="265"/>
      <c r="T883" s="217"/>
      <c r="U883" s="266"/>
      <c r="V883" s="168">
        <f t="shared" si="96"/>
        <v>0</v>
      </c>
      <c r="W883" s="169">
        <f t="shared" si="97"/>
        <v>0</v>
      </c>
      <c r="X883" s="221">
        <f>'2D_LOG'!BD873</f>
        <v>0</v>
      </c>
      <c r="Y883" s="237"/>
      <c r="Z883" s="237"/>
      <c r="AA883" s="237"/>
      <c r="AB883" s="242"/>
      <c r="AC883" s="236"/>
      <c r="AD883" s="242"/>
      <c r="AE883" s="236"/>
      <c r="AF883" s="237"/>
      <c r="AG883" s="236"/>
      <c r="AH883" s="237"/>
      <c r="AI883" s="240"/>
      <c r="AJ883" s="224">
        <f t="shared" si="98"/>
        <v>0</v>
      </c>
      <c r="AK883" s="225">
        <f t="shared" si="99"/>
        <v>0</v>
      </c>
      <c r="AL883" s="226">
        <f t="shared" si="100"/>
        <v>0</v>
      </c>
      <c r="AM883" s="227">
        <f t="shared" si="101"/>
        <v>0</v>
      </c>
      <c r="AN883" s="228">
        <f t="shared" si="102"/>
        <v>0</v>
      </c>
      <c r="AO883" s="206"/>
      <c r="AP883" s="206"/>
      <c r="AQ883" s="206"/>
      <c r="AR883" s="210"/>
    </row>
    <row r="884" spans="1:44" s="211" customFormat="1" ht="12.75" x14ac:dyDescent="0.2">
      <c r="A884" s="212"/>
      <c r="B884" s="262"/>
      <c r="C884" s="230"/>
      <c r="D884" s="214"/>
      <c r="E884" s="214"/>
      <c r="F884" s="263"/>
      <c r="G884" s="295"/>
      <c r="H884" s="243"/>
      <c r="I884" s="231"/>
      <c r="J884" s="241"/>
      <c r="K884" s="216" t="str">
        <f>IF(X884='2D_LOG'!BD874," ","Errors Not Updated")</f>
        <v xml:space="preserve"> </v>
      </c>
      <c r="L884" s="217"/>
      <c r="M884" s="219"/>
      <c r="N884" s="233"/>
      <c r="O884" s="234"/>
      <c r="P884" s="233"/>
      <c r="Q884" s="234"/>
      <c r="R884" s="243"/>
      <c r="S884" s="236"/>
      <c r="T884" s="217"/>
      <c r="U884" s="249"/>
      <c r="V884" s="168">
        <f t="shared" si="96"/>
        <v>0</v>
      </c>
      <c r="W884" s="169">
        <f t="shared" si="97"/>
        <v>0</v>
      </c>
      <c r="X884" s="221">
        <f>'2D_LOG'!BD874</f>
        <v>0</v>
      </c>
      <c r="Y884" s="237"/>
      <c r="Z884" s="237"/>
      <c r="AA884" s="237"/>
      <c r="AB884" s="242"/>
      <c r="AC884" s="236"/>
      <c r="AD884" s="242"/>
      <c r="AE884" s="236"/>
      <c r="AF884" s="237"/>
      <c r="AG884" s="236"/>
      <c r="AH884" s="237"/>
      <c r="AI884" s="240"/>
      <c r="AJ884" s="224">
        <f t="shared" si="98"/>
        <v>0</v>
      </c>
      <c r="AK884" s="225">
        <f t="shared" si="99"/>
        <v>0</v>
      </c>
      <c r="AL884" s="226">
        <f t="shared" si="100"/>
        <v>0</v>
      </c>
      <c r="AM884" s="227">
        <f t="shared" si="101"/>
        <v>0</v>
      </c>
      <c r="AN884" s="228">
        <f t="shared" si="102"/>
        <v>0</v>
      </c>
      <c r="AO884" s="206"/>
      <c r="AP884" s="206"/>
      <c r="AQ884" s="206"/>
      <c r="AR884" s="210"/>
    </row>
  </sheetData>
  <sheetProtection formatColumns="0" insertColumns="0" insertRows="0" deleteColumns="0" deleteRows="0"/>
  <protectedRanges>
    <protectedRange algorithmName="SHA-512" hashValue="7bbMZj/Um8eCD+xVdooZC8IqjcECkCNAF8uuVaOWkfdl7gfw40Gy4YSoYu3Es0fwlg6n5MmKzTuHHZeKItGA0g==" saltValue="u6F+c5c4i8eU1+GMovY0iQ==" spinCount="100000" sqref="A244:U245 A255:U884 A246:K251 A242:L243 N241:U243 A252:L254 N252:U254 M246:M254 A53:D59 A93:K224 F241:L241 A225:E241 F225:K240 F53:K92 M13:M243 X13:XFD884" name="Range1"/>
    <protectedRange algorithmName="SHA-512" hashValue="7bbMZj/Um8eCD+xVdooZC8IqjcECkCNAF8uuVaOWkfdl7gfw40Gy4YSoYu3Es0fwlg6n5MmKzTuHHZeKItGA0g==" saltValue="u6F+c5c4i8eU1+GMovY0iQ==" spinCount="100000" sqref="R13:S68 P114 O115:P220 N221:Q224 N225:U240 L13:L240 O91:P113 N91:N220 Q91:Q220 S69 N13:Q90 R71:S224 V13:W884 T13:U224" name="Range1_1"/>
    <protectedRange algorithmName="SHA-512" hashValue="7bbMZj/Um8eCD+xVdooZC8IqjcECkCNAF8uuVaOWkfdl7gfw40Gy4YSoYu3Es0fwlg6n5MmKzTuHHZeKItGA0g==" saltValue="u6F+c5c4i8eU1+GMovY0iQ==" spinCount="100000" sqref="L246:L251 N246:U251" name="Range1_2"/>
  </protectedRanges>
  <sortState ref="A13:AQ885">
    <sortCondition ref="C10"/>
  </sortState>
  <dataConsolidate/>
  <customSheetViews>
    <customSheetView guid="{516D6115-3C3E-4D7C-84F1-3D40E0D412CA}" scale="85" topLeftCell="L7">
      <selection activeCell="Q13" sqref="Q13:Q25 O13:O25 S13:S25 J13:J25"/>
      <pageMargins left="0.75" right="0.75" top="1" bottom="1" header="0.5" footer="0.5"/>
      <pageSetup paperSize="9" orientation="portrait" r:id="rId1"/>
      <headerFooter alignWithMargins="0"/>
    </customSheetView>
    <customSheetView guid="{3E767A2A-BB50-488D-8D9C-681A15302558}" topLeftCell="A4">
      <selection activeCell="A16" sqref="A16:XFD16"/>
      <pageMargins left="0.75" right="0.75" top="1" bottom="1" header="0.5" footer="0.5"/>
      <pageSetup paperSize="9" orientation="portrait" r:id="rId2"/>
      <headerFooter alignWithMargins="0"/>
    </customSheetView>
  </customSheetViews>
  <mergeCells count="23">
    <mergeCell ref="AK11:AQ11"/>
    <mergeCell ref="C5:AE5"/>
    <mergeCell ref="E6:E7"/>
    <mergeCell ref="F6:F7"/>
    <mergeCell ref="F11:K11"/>
    <mergeCell ref="A11:E11"/>
    <mergeCell ref="G6:G7"/>
    <mergeCell ref="H6:I6"/>
    <mergeCell ref="J6:M6"/>
    <mergeCell ref="C6:C7"/>
    <mergeCell ref="D6:D7"/>
    <mergeCell ref="L11:Y11"/>
    <mergeCell ref="Z6:AE6"/>
    <mergeCell ref="Z11:AJ11"/>
    <mergeCell ref="U6:Y6"/>
    <mergeCell ref="N6:T6"/>
    <mergeCell ref="C4:D4"/>
    <mergeCell ref="E4:O4"/>
    <mergeCell ref="C1:D1"/>
    <mergeCell ref="E2:O2"/>
    <mergeCell ref="E3:O3"/>
    <mergeCell ref="C2:D2"/>
    <mergeCell ref="C3:D3"/>
  </mergeCells>
  <phoneticPr fontId="0" type="noConversion"/>
  <conditionalFormatting sqref="T8">
    <cfRule type="cellIs" dxfId="270" priority="721" stopIfTrue="1" operator="equal">
      <formula>"NR"</formula>
    </cfRule>
    <cfRule type="cellIs" dxfId="269" priority="722" stopIfTrue="1" operator="equal">
      <formula>"To be Raised"</formula>
    </cfRule>
    <cfRule type="colorScale" priority="723">
      <colorScale>
        <cfvo type="percent" val="0"/>
        <cfvo type="max"/>
        <color rgb="FFFF0000"/>
        <color rgb="FFFFEF9C"/>
      </colorScale>
    </cfRule>
  </conditionalFormatting>
  <conditionalFormatting sqref="AE8:AF8 T8">
    <cfRule type="cellIs" dxfId="268" priority="719" stopIfTrue="1" operator="equal">
      <formula>"NR"</formula>
    </cfRule>
    <cfRule type="cellIs" priority="720" stopIfTrue="1" operator="equal">
      <formula>"NR"</formula>
    </cfRule>
  </conditionalFormatting>
  <conditionalFormatting sqref="AE8">
    <cfRule type="cellIs" dxfId="267" priority="716" stopIfTrue="1" operator="equal">
      <formula>"NR"</formula>
    </cfRule>
    <cfRule type="cellIs" dxfId="266" priority="717" stopIfTrue="1" operator="equal">
      <formula>"To be Raised"</formula>
    </cfRule>
    <cfRule type="colorScale" priority="718">
      <colorScale>
        <cfvo type="percent" val="0"/>
        <cfvo type="max"/>
        <color rgb="FFFF0000"/>
        <color rgb="FFFFEF9C"/>
      </colorScale>
    </cfRule>
  </conditionalFormatting>
  <conditionalFormatting sqref="S8">
    <cfRule type="cellIs" dxfId="265" priority="711" stopIfTrue="1" operator="equal">
      <formula>"NR"</formula>
    </cfRule>
    <cfRule type="cellIs" dxfId="264" priority="712" stopIfTrue="1" operator="equal">
      <formula>"To be Raised"</formula>
    </cfRule>
    <cfRule type="colorScale" priority="713">
      <colorScale>
        <cfvo type="percent" val="0"/>
        <cfvo type="max"/>
        <color rgb="FFFF0000"/>
        <color rgb="FFFFEF9C"/>
      </colorScale>
    </cfRule>
  </conditionalFormatting>
  <conditionalFormatting sqref="AD8">
    <cfRule type="cellIs" dxfId="263" priority="703" stopIfTrue="1" operator="equal">
      <formula>"NR"</formula>
    </cfRule>
    <cfRule type="cellIs" dxfId="262" priority="704" stopIfTrue="1" operator="equal">
      <formula>"To be Raised"</formula>
    </cfRule>
    <cfRule type="colorScale" priority="705">
      <colorScale>
        <cfvo type="percent" val="0"/>
        <cfvo type="max"/>
        <color rgb="FFFF0000"/>
        <color rgb="FFFFEF9C"/>
      </colorScale>
    </cfRule>
  </conditionalFormatting>
  <conditionalFormatting sqref="L241:L245 L252:L883">
    <cfRule type="cellIs" dxfId="261" priority="664" operator="equal">
      <formula>"PQC"</formula>
    </cfRule>
    <cfRule type="cellIs" dxfId="260" priority="665" operator="equal">
      <formula>"PDQC"</formula>
    </cfRule>
    <cfRule type="cellIs" dxfId="259" priority="681" operator="equal">
      <formula>"FBQC"</formula>
    </cfRule>
    <cfRule type="cellIs" dxfId="258" priority="682" operator="equal">
      <formula>"Pilot"</formula>
    </cfRule>
  </conditionalFormatting>
  <conditionalFormatting sqref="T883 T241:U245 T252:U882">
    <cfRule type="cellIs" dxfId="257" priority="659" operator="equal">
      <formula>"AD"</formula>
    </cfRule>
    <cfRule type="cellIs" dxfId="256" priority="660" operator="equal">
      <formula>"Reject"</formula>
    </cfRule>
    <cfRule type="cellIs" dxfId="255" priority="680" operator="equal">
      <formula>"ACC"</formula>
    </cfRule>
  </conditionalFormatting>
  <conditionalFormatting sqref="L241:L245 F53:F882 G53:I884 B53:B59 L252:L883 B93:B882">
    <cfRule type="cellIs" dxfId="254" priority="439" operator="equal">
      <formula>"PQC"</formula>
    </cfRule>
  </conditionalFormatting>
  <conditionalFormatting sqref="T730 T723:T728 T733:T734 T241:T245 T252:T720">
    <cfRule type="cellIs" dxfId="253" priority="435" operator="equal">
      <formula>"Reject"</formula>
    </cfRule>
    <cfRule type="cellIs" dxfId="252" priority="436" operator="equal">
      <formula>"AD"</formula>
    </cfRule>
    <cfRule type="cellIs" dxfId="251" priority="437" operator="equal">
      <formula>"ACC"</formula>
    </cfRule>
  </conditionalFormatting>
  <conditionalFormatting sqref="T730 T723:T728 T733:T734 T241:T245 T252:T720">
    <cfRule type="cellIs" dxfId="250" priority="432" operator="equal">
      <formula>"Reject"</formula>
    </cfRule>
    <cfRule type="cellIs" dxfId="249" priority="433" operator="equal">
      <formula>"AD"</formula>
    </cfRule>
    <cfRule type="cellIs" dxfId="248" priority="434" operator="equal">
      <formula>"ACC"</formula>
    </cfRule>
  </conditionalFormatting>
  <conditionalFormatting sqref="L241:L245 L252:L883">
    <cfRule type="cellIs" dxfId="247" priority="429" operator="equal">
      <formula>"FBQC"</formula>
    </cfRule>
    <cfRule type="cellIs" dxfId="246" priority="430" operator="equal">
      <formula>"Pilot"</formula>
    </cfRule>
    <cfRule type="cellIs" dxfId="245" priority="431" operator="equal">
      <formula>"PDQC"</formula>
    </cfRule>
  </conditionalFormatting>
  <conditionalFormatting sqref="L241:L245 L252:L883">
    <cfRule type="cellIs" dxfId="244" priority="427" stopIfTrue="1" operator="equal">
      <formula>"PQC"</formula>
    </cfRule>
    <cfRule type="cellIs" dxfId="243" priority="428" stopIfTrue="1" operator="equal">
      <formula>"PDQC"</formula>
    </cfRule>
  </conditionalFormatting>
  <conditionalFormatting sqref="T883 T241:U245 T252:U882">
    <cfRule type="cellIs" dxfId="242" priority="424" stopIfTrue="1" operator="equal">
      <formula>"ACC"</formula>
    </cfRule>
    <cfRule type="cellIs" dxfId="241" priority="425" stopIfTrue="1" operator="equal">
      <formula>"AD"</formula>
    </cfRule>
    <cfRule type="cellIs" dxfId="240" priority="426" stopIfTrue="1" operator="equal">
      <formula>"Reject"</formula>
    </cfRule>
  </conditionalFormatting>
  <conditionalFormatting sqref="L731:L883 L241:L245 L252:L728">
    <cfRule type="cellIs" dxfId="239" priority="422" operator="equal">
      <formula>"FBQC"</formula>
    </cfRule>
    <cfRule type="cellIs" dxfId="238" priority="423" operator="equal">
      <formula>"Pilot"</formula>
    </cfRule>
  </conditionalFormatting>
  <conditionalFormatting sqref="L884">
    <cfRule type="cellIs" dxfId="237" priority="381" operator="equal">
      <formula>"PQC"</formula>
    </cfRule>
    <cfRule type="cellIs" dxfId="236" priority="382" operator="equal">
      <formula>"PDQC"</formula>
    </cfRule>
    <cfRule type="cellIs" dxfId="235" priority="383" operator="equal">
      <formula>"FBQC"</formula>
    </cfRule>
    <cfRule type="cellIs" dxfId="234" priority="384" operator="equal">
      <formula>"Pilot"</formula>
    </cfRule>
  </conditionalFormatting>
  <conditionalFormatting sqref="T884:U884">
    <cfRule type="cellIs" dxfId="233" priority="378" operator="equal">
      <formula>"AD"</formula>
    </cfRule>
    <cfRule type="cellIs" dxfId="232" priority="379" operator="equal">
      <formula>"Reject"</formula>
    </cfRule>
    <cfRule type="cellIs" dxfId="231" priority="380" operator="equal">
      <formula>"ACC"</formula>
    </cfRule>
  </conditionalFormatting>
  <conditionalFormatting sqref="L884">
    <cfRule type="cellIs" dxfId="230" priority="377" operator="equal">
      <formula>"PQC"</formula>
    </cfRule>
  </conditionalFormatting>
  <conditionalFormatting sqref="T884">
    <cfRule type="cellIs" dxfId="229" priority="374" operator="equal">
      <formula>"Reject"</formula>
    </cfRule>
    <cfRule type="cellIs" dxfId="228" priority="375" operator="equal">
      <formula>"AD"</formula>
    </cfRule>
    <cfRule type="cellIs" dxfId="227" priority="376" operator="equal">
      <formula>"ACC"</formula>
    </cfRule>
  </conditionalFormatting>
  <conditionalFormatting sqref="T884">
    <cfRule type="cellIs" dxfId="226" priority="371" operator="equal">
      <formula>"Reject"</formula>
    </cfRule>
    <cfRule type="cellIs" dxfId="225" priority="372" operator="equal">
      <formula>"AD"</formula>
    </cfRule>
    <cfRule type="cellIs" dxfId="224" priority="373" operator="equal">
      <formula>"ACC"</formula>
    </cfRule>
  </conditionalFormatting>
  <conditionalFormatting sqref="L884">
    <cfRule type="cellIs" dxfId="223" priority="368" operator="equal">
      <formula>"FBQC"</formula>
    </cfRule>
    <cfRule type="cellIs" dxfId="222" priority="369" operator="equal">
      <formula>"Pilot"</formula>
    </cfRule>
    <cfRule type="cellIs" dxfId="221" priority="370" operator="equal">
      <formula>"PDQC"</formula>
    </cfRule>
  </conditionalFormatting>
  <conditionalFormatting sqref="L884">
    <cfRule type="cellIs" dxfId="220" priority="366" stopIfTrue="1" operator="equal">
      <formula>"PQC"</formula>
    </cfRule>
    <cfRule type="cellIs" dxfId="219" priority="367" stopIfTrue="1" operator="equal">
      <formula>"PDQC"</formula>
    </cfRule>
  </conditionalFormatting>
  <conditionalFormatting sqref="T884:U884">
    <cfRule type="cellIs" dxfId="218" priority="363" stopIfTrue="1" operator="equal">
      <formula>"ACC"</formula>
    </cfRule>
    <cfRule type="cellIs" dxfId="217" priority="364" stopIfTrue="1" operator="equal">
      <formula>"AD"</formula>
    </cfRule>
    <cfRule type="cellIs" dxfId="216" priority="365" stopIfTrue="1" operator="equal">
      <formula>"Reject"</formula>
    </cfRule>
  </conditionalFormatting>
  <conditionalFormatting sqref="L884">
    <cfRule type="cellIs" dxfId="215" priority="361" operator="equal">
      <formula>"FBQC"</formula>
    </cfRule>
    <cfRule type="cellIs" dxfId="214" priority="362" operator="equal">
      <formula>"Pilot"</formula>
    </cfRule>
  </conditionalFormatting>
  <conditionalFormatting sqref="U8">
    <cfRule type="cellIs" dxfId="213" priority="359" stopIfTrue="1" operator="equal">
      <formula>"NR"</formula>
    </cfRule>
    <cfRule type="cellIs" priority="360" stopIfTrue="1" operator="equal">
      <formula>"NR"</formula>
    </cfRule>
  </conditionalFormatting>
  <conditionalFormatting sqref="K53:K559">
    <cfRule type="iconSet" priority="344">
      <iconSet iconSet="3Flags">
        <cfvo type="percent" val="0"/>
        <cfvo type="percent" val="33"/>
        <cfvo type="percent" val="67"/>
      </iconSet>
    </cfRule>
  </conditionalFormatting>
  <conditionalFormatting sqref="K53:K884">
    <cfRule type="iconSet" priority="730">
      <iconSet iconSet="3Flags">
        <cfvo type="percent" val="0"/>
        <cfvo type="percent" val="33"/>
        <cfvo type="percent" val="67"/>
      </iconSet>
    </cfRule>
  </conditionalFormatting>
  <conditionalFormatting sqref="K53:K884">
    <cfRule type="iconSet" priority="732">
      <iconSet iconSet="3Symbols2">
        <cfvo type="percent" val="0"/>
        <cfvo type="percent" val="33"/>
        <cfvo type="percent" val="67"/>
      </iconSet>
    </cfRule>
  </conditionalFormatting>
  <conditionalFormatting sqref="F13:I52 B13:B52">
    <cfRule type="cellIs" dxfId="212" priority="215" operator="equal">
      <formula>"PQC"</formula>
    </cfRule>
  </conditionalFormatting>
  <conditionalFormatting sqref="L145 L75:L87 L90:L143 L147:L227 L229:L240 L13:L19 L24:L73">
    <cfRule type="cellIs" dxfId="211" priority="192" operator="equal">
      <formula>"PQC"</formula>
    </cfRule>
    <cfRule type="cellIs" dxfId="210" priority="193" operator="equal">
      <formula>"PDQC"</formula>
    </cfRule>
    <cfRule type="cellIs" dxfId="209" priority="195" operator="equal">
      <formula>"FBQC"</formula>
    </cfRule>
    <cfRule type="cellIs" dxfId="208" priority="196" operator="equal">
      <formula>"Pilot"</formula>
    </cfRule>
  </conditionalFormatting>
  <conditionalFormatting sqref="T145:U145 T76:U87 T90:U143 T147:U240 T13:U73">
    <cfRule type="cellIs" dxfId="207" priority="190" operator="equal">
      <formula>"AD"</formula>
    </cfRule>
    <cfRule type="cellIs" dxfId="206" priority="191" operator="equal">
      <formula>"Reject"</formula>
    </cfRule>
    <cfRule type="cellIs" dxfId="205" priority="194" operator="equal">
      <formula>"ACC"</formula>
    </cfRule>
  </conditionalFormatting>
  <conditionalFormatting sqref="L145 L75:L87 L90:L143 L147:L227 L229:L240 L13:L19 L24:L73">
    <cfRule type="cellIs" dxfId="204" priority="189" operator="equal">
      <formula>"PQC"</formula>
    </cfRule>
  </conditionalFormatting>
  <conditionalFormatting sqref="T145 T76:T87 T90:T143 T147:T240 T13:T73">
    <cfRule type="cellIs" dxfId="203" priority="186" operator="equal">
      <formula>"Reject"</formula>
    </cfRule>
    <cfRule type="cellIs" dxfId="202" priority="187" operator="equal">
      <formula>"AD"</formula>
    </cfRule>
    <cfRule type="cellIs" dxfId="201" priority="188" operator="equal">
      <formula>"ACC"</formula>
    </cfRule>
  </conditionalFormatting>
  <conditionalFormatting sqref="T145 T76:T87 T90:T143 T147:T240 T13:T73">
    <cfRule type="cellIs" dxfId="200" priority="183" operator="equal">
      <formula>"Reject"</formula>
    </cfRule>
    <cfRule type="cellIs" dxfId="199" priority="184" operator="equal">
      <formula>"AD"</formula>
    </cfRule>
    <cfRule type="cellIs" dxfId="198" priority="185" operator="equal">
      <formula>"ACC"</formula>
    </cfRule>
  </conditionalFormatting>
  <conditionalFormatting sqref="L145 L75:L87 L90:L143 L147:L227 L229:L240 L13:L19 L24:L73">
    <cfRule type="cellIs" dxfId="197" priority="180" operator="equal">
      <formula>"FBQC"</formula>
    </cfRule>
    <cfRule type="cellIs" dxfId="196" priority="181" operator="equal">
      <formula>"Pilot"</formula>
    </cfRule>
    <cfRule type="cellIs" dxfId="195" priority="182" operator="equal">
      <formula>"PDQC"</formula>
    </cfRule>
  </conditionalFormatting>
  <conditionalFormatting sqref="L145 L75:L87 L90:L143 L147:L227 L229:L240 L13:L19 L24:L73">
    <cfRule type="cellIs" dxfId="194" priority="178" stopIfTrue="1" operator="equal">
      <formula>"PQC"</formula>
    </cfRule>
    <cfRule type="cellIs" dxfId="193" priority="179" stopIfTrue="1" operator="equal">
      <formula>"PDQC"</formula>
    </cfRule>
  </conditionalFormatting>
  <conditionalFormatting sqref="T145:U145 T76:U87 T90:U143 T147:U240 T13:U73">
    <cfRule type="cellIs" dxfId="192" priority="175" stopIfTrue="1" operator="equal">
      <formula>"ACC"</formula>
    </cfRule>
    <cfRule type="cellIs" dxfId="191" priority="176" stopIfTrue="1" operator="equal">
      <formula>"AD"</formula>
    </cfRule>
    <cfRule type="cellIs" dxfId="190" priority="177" stopIfTrue="1" operator="equal">
      <formula>"Reject"</formula>
    </cfRule>
  </conditionalFormatting>
  <conditionalFormatting sqref="L145 L75:L87 L90:L143 L147:L227 L229:L240 L13:L19 L24:L73">
    <cfRule type="cellIs" dxfId="189" priority="173" operator="equal">
      <formula>"FBQC"</formula>
    </cfRule>
    <cfRule type="cellIs" dxfId="188" priority="174" operator="equal">
      <formula>"Pilot"</formula>
    </cfRule>
  </conditionalFormatting>
  <conditionalFormatting sqref="L144">
    <cfRule type="cellIs" dxfId="187" priority="166" operator="equal">
      <formula>"PQC"</formula>
    </cfRule>
    <cfRule type="cellIs" dxfId="186" priority="167" operator="equal">
      <formula>"PDQC"</formula>
    </cfRule>
    <cfRule type="cellIs" dxfId="185" priority="169" operator="equal">
      <formula>"FBQC"</formula>
    </cfRule>
    <cfRule type="cellIs" dxfId="184" priority="170" operator="equal">
      <formula>"Pilot"</formula>
    </cfRule>
  </conditionalFormatting>
  <conditionalFormatting sqref="T144:U144">
    <cfRule type="cellIs" dxfId="183" priority="164" operator="equal">
      <formula>"AD"</formula>
    </cfRule>
    <cfRule type="cellIs" dxfId="182" priority="165" operator="equal">
      <formula>"Reject"</formula>
    </cfRule>
    <cfRule type="cellIs" dxfId="181" priority="168" operator="equal">
      <formula>"ACC"</formula>
    </cfRule>
  </conditionalFormatting>
  <conditionalFormatting sqref="L144">
    <cfRule type="cellIs" dxfId="180" priority="163" operator="equal">
      <formula>"PQC"</formula>
    </cfRule>
  </conditionalFormatting>
  <conditionalFormatting sqref="T144">
    <cfRule type="cellIs" dxfId="179" priority="160" operator="equal">
      <formula>"Reject"</formula>
    </cfRule>
    <cfRule type="cellIs" dxfId="178" priority="161" operator="equal">
      <formula>"AD"</formula>
    </cfRule>
    <cfRule type="cellIs" dxfId="177" priority="162" operator="equal">
      <formula>"ACC"</formula>
    </cfRule>
  </conditionalFormatting>
  <conditionalFormatting sqref="T144">
    <cfRule type="cellIs" dxfId="176" priority="157" operator="equal">
      <formula>"Reject"</formula>
    </cfRule>
    <cfRule type="cellIs" dxfId="175" priority="158" operator="equal">
      <formula>"AD"</formula>
    </cfRule>
    <cfRule type="cellIs" dxfId="174" priority="159" operator="equal">
      <formula>"ACC"</formula>
    </cfRule>
  </conditionalFormatting>
  <conditionalFormatting sqref="L144">
    <cfRule type="cellIs" dxfId="173" priority="154" operator="equal">
      <formula>"FBQC"</formula>
    </cfRule>
    <cfRule type="cellIs" dxfId="172" priority="155" operator="equal">
      <formula>"Pilot"</formula>
    </cfRule>
    <cfRule type="cellIs" dxfId="171" priority="156" operator="equal">
      <formula>"PDQC"</formula>
    </cfRule>
  </conditionalFormatting>
  <conditionalFormatting sqref="L144">
    <cfRule type="cellIs" dxfId="170" priority="152" stopIfTrue="1" operator="equal">
      <formula>"PQC"</formula>
    </cfRule>
    <cfRule type="cellIs" dxfId="169" priority="153" stopIfTrue="1" operator="equal">
      <formula>"PDQC"</formula>
    </cfRule>
  </conditionalFormatting>
  <conditionalFormatting sqref="T144:U144">
    <cfRule type="cellIs" dxfId="168" priority="149" stopIfTrue="1" operator="equal">
      <formula>"ACC"</formula>
    </cfRule>
    <cfRule type="cellIs" dxfId="167" priority="150" stopIfTrue="1" operator="equal">
      <formula>"AD"</formula>
    </cfRule>
    <cfRule type="cellIs" dxfId="166" priority="151" stopIfTrue="1" operator="equal">
      <formula>"Reject"</formula>
    </cfRule>
  </conditionalFormatting>
  <conditionalFormatting sqref="L144">
    <cfRule type="cellIs" dxfId="165" priority="147" operator="equal">
      <formula>"FBQC"</formula>
    </cfRule>
    <cfRule type="cellIs" dxfId="164" priority="148" operator="equal">
      <formula>"Pilot"</formula>
    </cfRule>
  </conditionalFormatting>
  <conditionalFormatting sqref="L146">
    <cfRule type="cellIs" dxfId="163" priority="142" operator="equal">
      <formula>"PQC"</formula>
    </cfRule>
    <cfRule type="cellIs" dxfId="162" priority="143" operator="equal">
      <formula>"PDQC"</formula>
    </cfRule>
    <cfRule type="cellIs" dxfId="161" priority="145" operator="equal">
      <formula>"FBQC"</formula>
    </cfRule>
    <cfRule type="cellIs" dxfId="160" priority="146" operator="equal">
      <formula>"Pilot"</formula>
    </cfRule>
  </conditionalFormatting>
  <conditionalFormatting sqref="T146:U146">
    <cfRule type="cellIs" dxfId="159" priority="140" operator="equal">
      <formula>"AD"</formula>
    </cfRule>
    <cfRule type="cellIs" dxfId="158" priority="141" operator="equal">
      <formula>"Reject"</formula>
    </cfRule>
    <cfRule type="cellIs" dxfId="157" priority="144" operator="equal">
      <formula>"ACC"</formula>
    </cfRule>
  </conditionalFormatting>
  <conditionalFormatting sqref="L146">
    <cfRule type="cellIs" dxfId="156" priority="139" operator="equal">
      <formula>"PQC"</formula>
    </cfRule>
  </conditionalFormatting>
  <conditionalFormatting sqref="T146">
    <cfRule type="cellIs" dxfId="155" priority="136" operator="equal">
      <formula>"Reject"</formula>
    </cfRule>
    <cfRule type="cellIs" dxfId="154" priority="137" operator="equal">
      <formula>"AD"</formula>
    </cfRule>
    <cfRule type="cellIs" dxfId="153" priority="138" operator="equal">
      <formula>"ACC"</formula>
    </cfRule>
  </conditionalFormatting>
  <conditionalFormatting sqref="T146">
    <cfRule type="cellIs" dxfId="152" priority="133" operator="equal">
      <formula>"Reject"</formula>
    </cfRule>
    <cfRule type="cellIs" dxfId="151" priority="134" operator="equal">
      <formula>"AD"</formula>
    </cfRule>
    <cfRule type="cellIs" dxfId="150" priority="135" operator="equal">
      <formula>"ACC"</formula>
    </cfRule>
  </conditionalFormatting>
  <conditionalFormatting sqref="L146">
    <cfRule type="cellIs" dxfId="149" priority="130" operator="equal">
      <formula>"FBQC"</formula>
    </cfRule>
    <cfRule type="cellIs" dxfId="148" priority="131" operator="equal">
      <formula>"Pilot"</formula>
    </cfRule>
    <cfRule type="cellIs" dxfId="147" priority="132" operator="equal">
      <formula>"PDQC"</formula>
    </cfRule>
  </conditionalFormatting>
  <conditionalFormatting sqref="L146">
    <cfRule type="cellIs" dxfId="146" priority="128" stopIfTrue="1" operator="equal">
      <formula>"PQC"</formula>
    </cfRule>
    <cfRule type="cellIs" dxfId="145" priority="129" stopIfTrue="1" operator="equal">
      <formula>"PDQC"</formula>
    </cfRule>
  </conditionalFormatting>
  <conditionalFormatting sqref="T146:U146">
    <cfRule type="cellIs" dxfId="144" priority="125" stopIfTrue="1" operator="equal">
      <formula>"ACC"</formula>
    </cfRule>
    <cfRule type="cellIs" dxfId="143" priority="126" stopIfTrue="1" operator="equal">
      <formula>"AD"</formula>
    </cfRule>
    <cfRule type="cellIs" dxfId="142" priority="127" stopIfTrue="1" operator="equal">
      <formula>"Reject"</formula>
    </cfRule>
  </conditionalFormatting>
  <conditionalFormatting sqref="L146">
    <cfRule type="cellIs" dxfId="141" priority="123" operator="equal">
      <formula>"FBQC"</formula>
    </cfRule>
    <cfRule type="cellIs" dxfId="140" priority="124" operator="equal">
      <formula>"Pilot"</formula>
    </cfRule>
  </conditionalFormatting>
  <conditionalFormatting sqref="L13">
    <cfRule type="cellIs" dxfId="139" priority="122" operator="greaterThan">
      <formula>100</formula>
    </cfRule>
  </conditionalFormatting>
  <conditionalFormatting sqref="L74">
    <cfRule type="cellIs" dxfId="138" priority="117" operator="equal">
      <formula>"PQC"</formula>
    </cfRule>
    <cfRule type="cellIs" dxfId="137" priority="118" operator="equal">
      <formula>"PDQC"</formula>
    </cfRule>
    <cfRule type="cellIs" dxfId="136" priority="120" operator="equal">
      <formula>"FBQC"</formula>
    </cfRule>
    <cfRule type="cellIs" dxfId="135" priority="121" operator="equal">
      <formula>"Pilot"</formula>
    </cfRule>
  </conditionalFormatting>
  <conditionalFormatting sqref="T74:U74">
    <cfRule type="cellIs" dxfId="134" priority="115" operator="equal">
      <formula>"AD"</formula>
    </cfRule>
    <cfRule type="cellIs" dxfId="133" priority="116" operator="equal">
      <formula>"Reject"</formula>
    </cfRule>
    <cfRule type="cellIs" dxfId="132" priority="119" operator="equal">
      <formula>"ACC"</formula>
    </cfRule>
  </conditionalFormatting>
  <conditionalFormatting sqref="L74">
    <cfRule type="cellIs" dxfId="131" priority="114" operator="equal">
      <formula>"PQC"</formula>
    </cfRule>
  </conditionalFormatting>
  <conditionalFormatting sqref="T74">
    <cfRule type="cellIs" dxfId="130" priority="111" operator="equal">
      <formula>"Reject"</formula>
    </cfRule>
    <cfRule type="cellIs" dxfId="129" priority="112" operator="equal">
      <formula>"AD"</formula>
    </cfRule>
    <cfRule type="cellIs" dxfId="128" priority="113" operator="equal">
      <formula>"ACC"</formula>
    </cfRule>
  </conditionalFormatting>
  <conditionalFormatting sqref="T74">
    <cfRule type="cellIs" dxfId="127" priority="108" operator="equal">
      <formula>"Reject"</formula>
    </cfRule>
    <cfRule type="cellIs" dxfId="126" priority="109" operator="equal">
      <formula>"AD"</formula>
    </cfRule>
    <cfRule type="cellIs" dxfId="125" priority="110" operator="equal">
      <formula>"ACC"</formula>
    </cfRule>
  </conditionalFormatting>
  <conditionalFormatting sqref="L74">
    <cfRule type="cellIs" dxfId="124" priority="105" operator="equal">
      <formula>"FBQC"</formula>
    </cfRule>
    <cfRule type="cellIs" dxfId="123" priority="106" operator="equal">
      <formula>"Pilot"</formula>
    </cfRule>
    <cfRule type="cellIs" dxfId="122" priority="107" operator="equal">
      <formula>"PDQC"</formula>
    </cfRule>
  </conditionalFormatting>
  <conditionalFormatting sqref="L74">
    <cfRule type="cellIs" dxfId="121" priority="103" stopIfTrue="1" operator="equal">
      <formula>"PQC"</formula>
    </cfRule>
    <cfRule type="cellIs" dxfId="120" priority="104" stopIfTrue="1" operator="equal">
      <formula>"PDQC"</formula>
    </cfRule>
  </conditionalFormatting>
  <conditionalFormatting sqref="T74:U74">
    <cfRule type="cellIs" dxfId="119" priority="100" stopIfTrue="1" operator="equal">
      <formula>"ACC"</formula>
    </cfRule>
    <cfRule type="cellIs" dxfId="118" priority="101" stopIfTrue="1" operator="equal">
      <formula>"AD"</formula>
    </cfRule>
    <cfRule type="cellIs" dxfId="117" priority="102" stopIfTrue="1" operator="equal">
      <formula>"Reject"</formula>
    </cfRule>
  </conditionalFormatting>
  <conditionalFormatting sqref="L74">
    <cfRule type="cellIs" dxfId="116" priority="98" operator="equal">
      <formula>"FBQC"</formula>
    </cfRule>
    <cfRule type="cellIs" dxfId="115" priority="99" operator="equal">
      <formula>"Pilot"</formula>
    </cfRule>
  </conditionalFormatting>
  <conditionalFormatting sqref="L88:L89">
    <cfRule type="cellIs" dxfId="114" priority="93" operator="equal">
      <formula>"PQC"</formula>
    </cfRule>
    <cfRule type="cellIs" dxfId="113" priority="94" operator="equal">
      <formula>"PDQC"</formula>
    </cfRule>
    <cfRule type="cellIs" dxfId="112" priority="96" operator="equal">
      <formula>"FBQC"</formula>
    </cfRule>
    <cfRule type="cellIs" dxfId="111" priority="97" operator="equal">
      <formula>"Pilot"</formula>
    </cfRule>
  </conditionalFormatting>
  <conditionalFormatting sqref="T88:U89">
    <cfRule type="cellIs" dxfId="110" priority="91" operator="equal">
      <formula>"AD"</formula>
    </cfRule>
    <cfRule type="cellIs" dxfId="109" priority="92" operator="equal">
      <formula>"Reject"</formula>
    </cfRule>
    <cfRule type="cellIs" dxfId="108" priority="95" operator="equal">
      <formula>"ACC"</formula>
    </cfRule>
  </conditionalFormatting>
  <conditionalFormatting sqref="L88:L89">
    <cfRule type="cellIs" dxfId="107" priority="90" operator="equal">
      <formula>"PQC"</formula>
    </cfRule>
  </conditionalFormatting>
  <conditionalFormatting sqref="T88:T89">
    <cfRule type="cellIs" dxfId="106" priority="87" operator="equal">
      <formula>"Reject"</formula>
    </cfRule>
    <cfRule type="cellIs" dxfId="105" priority="88" operator="equal">
      <formula>"AD"</formula>
    </cfRule>
    <cfRule type="cellIs" dxfId="104" priority="89" operator="equal">
      <formula>"ACC"</formula>
    </cfRule>
  </conditionalFormatting>
  <conditionalFormatting sqref="T88:T89">
    <cfRule type="cellIs" dxfId="103" priority="84" operator="equal">
      <formula>"Reject"</formula>
    </cfRule>
    <cfRule type="cellIs" dxfId="102" priority="85" operator="equal">
      <formula>"AD"</formula>
    </cfRule>
    <cfRule type="cellIs" dxfId="101" priority="86" operator="equal">
      <formula>"ACC"</formula>
    </cfRule>
  </conditionalFormatting>
  <conditionalFormatting sqref="L88:L89">
    <cfRule type="cellIs" dxfId="100" priority="81" operator="equal">
      <formula>"FBQC"</formula>
    </cfRule>
    <cfRule type="cellIs" dxfId="99" priority="82" operator="equal">
      <formula>"Pilot"</formula>
    </cfRule>
    <cfRule type="cellIs" dxfId="98" priority="83" operator="equal">
      <formula>"PDQC"</formula>
    </cfRule>
  </conditionalFormatting>
  <conditionalFormatting sqref="L88:L89">
    <cfRule type="cellIs" dxfId="97" priority="79" stopIfTrue="1" operator="equal">
      <formula>"PQC"</formula>
    </cfRule>
    <cfRule type="cellIs" dxfId="96" priority="80" stopIfTrue="1" operator="equal">
      <formula>"PDQC"</formula>
    </cfRule>
  </conditionalFormatting>
  <conditionalFormatting sqref="T88:U89">
    <cfRule type="cellIs" dxfId="95" priority="76" stopIfTrue="1" operator="equal">
      <formula>"ACC"</formula>
    </cfRule>
    <cfRule type="cellIs" dxfId="94" priority="77" stopIfTrue="1" operator="equal">
      <formula>"AD"</formula>
    </cfRule>
    <cfRule type="cellIs" dxfId="93" priority="78" stopIfTrue="1" operator="equal">
      <formula>"Reject"</formula>
    </cfRule>
  </conditionalFormatting>
  <conditionalFormatting sqref="L88:L89">
    <cfRule type="cellIs" dxfId="92" priority="74" operator="equal">
      <formula>"FBQC"</formula>
    </cfRule>
    <cfRule type="cellIs" dxfId="91" priority="75" operator="equal">
      <formula>"Pilot"</formula>
    </cfRule>
  </conditionalFormatting>
  <conditionalFormatting sqref="L228">
    <cfRule type="cellIs" dxfId="90" priority="70" operator="equal">
      <formula>"PQC"</formula>
    </cfRule>
    <cfRule type="cellIs" dxfId="89" priority="71" operator="equal">
      <formula>"PDQC"</formula>
    </cfRule>
    <cfRule type="cellIs" dxfId="88" priority="72" operator="equal">
      <formula>"FBQC"</formula>
    </cfRule>
    <cfRule type="cellIs" dxfId="87" priority="73" operator="equal">
      <formula>"Pilot"</formula>
    </cfRule>
  </conditionalFormatting>
  <conditionalFormatting sqref="L228">
    <cfRule type="cellIs" dxfId="86" priority="69" operator="equal">
      <formula>"PQC"</formula>
    </cfRule>
  </conditionalFormatting>
  <conditionalFormatting sqref="L228">
    <cfRule type="cellIs" dxfId="85" priority="66" operator="equal">
      <formula>"FBQC"</formula>
    </cfRule>
    <cfRule type="cellIs" dxfId="84" priority="67" operator="equal">
      <formula>"Pilot"</formula>
    </cfRule>
    <cfRule type="cellIs" dxfId="83" priority="68" operator="equal">
      <formula>"PDQC"</formula>
    </cfRule>
  </conditionalFormatting>
  <conditionalFormatting sqref="L228">
    <cfRule type="cellIs" dxfId="82" priority="64" stopIfTrue="1" operator="equal">
      <formula>"PQC"</formula>
    </cfRule>
    <cfRule type="cellIs" dxfId="81" priority="65" stopIfTrue="1" operator="equal">
      <formula>"PDQC"</formula>
    </cfRule>
  </conditionalFormatting>
  <conditionalFormatting sqref="L228">
    <cfRule type="cellIs" dxfId="80" priority="62" operator="equal">
      <formula>"FBQC"</formula>
    </cfRule>
    <cfRule type="cellIs" dxfId="79" priority="63" operator="equal">
      <formula>"Pilot"</formula>
    </cfRule>
  </conditionalFormatting>
  <conditionalFormatting sqref="L246:L251">
    <cfRule type="cellIs" dxfId="78" priority="57" operator="equal">
      <formula>"PQC"</formula>
    </cfRule>
    <cfRule type="cellIs" dxfId="77" priority="58" operator="equal">
      <formula>"PDQC"</formula>
    </cfRule>
    <cfRule type="cellIs" dxfId="76" priority="60" operator="equal">
      <formula>"FBQC"</formula>
    </cfRule>
    <cfRule type="cellIs" dxfId="75" priority="61" operator="equal">
      <formula>"Pilot"</formula>
    </cfRule>
  </conditionalFormatting>
  <conditionalFormatting sqref="T246:U251">
    <cfRule type="cellIs" dxfId="74" priority="55" operator="equal">
      <formula>"AD"</formula>
    </cfRule>
    <cfRule type="cellIs" dxfId="73" priority="56" operator="equal">
      <formula>"Reject"</formula>
    </cfRule>
    <cfRule type="cellIs" dxfId="72" priority="59" operator="equal">
      <formula>"ACC"</formula>
    </cfRule>
  </conditionalFormatting>
  <conditionalFormatting sqref="L246:L251">
    <cfRule type="cellIs" dxfId="71" priority="54" operator="equal">
      <formula>"PQC"</formula>
    </cfRule>
  </conditionalFormatting>
  <conditionalFormatting sqref="T246:T251">
    <cfRule type="cellIs" dxfId="70" priority="51" operator="equal">
      <formula>"Reject"</formula>
    </cfRule>
    <cfRule type="cellIs" dxfId="69" priority="52" operator="equal">
      <formula>"AD"</formula>
    </cfRule>
    <cfRule type="cellIs" dxfId="68" priority="53" operator="equal">
      <formula>"ACC"</formula>
    </cfRule>
  </conditionalFormatting>
  <conditionalFormatting sqref="T246:T251">
    <cfRule type="cellIs" dxfId="67" priority="48" operator="equal">
      <formula>"Reject"</formula>
    </cfRule>
    <cfRule type="cellIs" dxfId="66" priority="49" operator="equal">
      <formula>"AD"</formula>
    </cfRule>
    <cfRule type="cellIs" dxfId="65" priority="50" operator="equal">
      <formula>"ACC"</formula>
    </cfRule>
  </conditionalFormatting>
  <conditionalFormatting sqref="L246:L251">
    <cfRule type="cellIs" dxfId="64" priority="45" operator="equal">
      <formula>"FBQC"</formula>
    </cfRule>
    <cfRule type="cellIs" dxfId="63" priority="46" operator="equal">
      <formula>"Pilot"</formula>
    </cfRule>
    <cfRule type="cellIs" dxfId="62" priority="47" operator="equal">
      <formula>"PDQC"</formula>
    </cfRule>
  </conditionalFormatting>
  <conditionalFormatting sqref="L246:L251">
    <cfRule type="cellIs" dxfId="61" priority="43" stopIfTrue="1" operator="equal">
      <formula>"PQC"</formula>
    </cfRule>
    <cfRule type="cellIs" dxfId="60" priority="44" stopIfTrue="1" operator="equal">
      <formula>"PDQC"</formula>
    </cfRule>
  </conditionalFormatting>
  <conditionalFormatting sqref="T246:U251">
    <cfRule type="cellIs" dxfId="59" priority="40" stopIfTrue="1" operator="equal">
      <formula>"ACC"</formula>
    </cfRule>
    <cfRule type="cellIs" dxfId="58" priority="41" stopIfTrue="1" operator="equal">
      <formula>"AD"</formula>
    </cfRule>
    <cfRule type="cellIs" dxfId="57" priority="42" stopIfTrue="1" operator="equal">
      <formula>"Reject"</formula>
    </cfRule>
  </conditionalFormatting>
  <conditionalFormatting sqref="L246:L251">
    <cfRule type="cellIs" dxfId="56" priority="38" operator="equal">
      <formula>"FBQC"</formula>
    </cfRule>
    <cfRule type="cellIs" dxfId="55" priority="39" operator="equal">
      <formula>"Pilot"</formula>
    </cfRule>
  </conditionalFormatting>
  <conditionalFormatting sqref="L20:L22">
    <cfRule type="cellIs" dxfId="54" priority="34" operator="equal">
      <formula>"PQC"</formula>
    </cfRule>
    <cfRule type="cellIs" dxfId="53" priority="35" operator="equal">
      <formula>"PDQC"</formula>
    </cfRule>
    <cfRule type="cellIs" dxfId="52" priority="36" operator="equal">
      <formula>"FBQC"</formula>
    </cfRule>
    <cfRule type="cellIs" dxfId="51" priority="37" operator="equal">
      <formula>"Pilot"</formula>
    </cfRule>
  </conditionalFormatting>
  <conditionalFormatting sqref="L20:L22">
    <cfRule type="cellIs" dxfId="50" priority="33" operator="equal">
      <formula>"PQC"</formula>
    </cfRule>
  </conditionalFormatting>
  <conditionalFormatting sqref="L20:L22">
    <cfRule type="cellIs" dxfId="49" priority="30" operator="equal">
      <formula>"FBQC"</formula>
    </cfRule>
    <cfRule type="cellIs" dxfId="48" priority="31" operator="equal">
      <formula>"Pilot"</formula>
    </cfRule>
    <cfRule type="cellIs" dxfId="47" priority="32" operator="equal">
      <formula>"PDQC"</formula>
    </cfRule>
  </conditionalFormatting>
  <conditionalFormatting sqref="L20:L22">
    <cfRule type="cellIs" dxfId="46" priority="28" stopIfTrue="1" operator="equal">
      <formula>"PQC"</formula>
    </cfRule>
    <cfRule type="cellIs" dxfId="45" priority="29" stopIfTrue="1" operator="equal">
      <formula>"PDQC"</formula>
    </cfRule>
  </conditionalFormatting>
  <conditionalFormatting sqref="L20:L22">
    <cfRule type="cellIs" dxfId="44" priority="26" operator="equal">
      <formula>"FBQC"</formula>
    </cfRule>
    <cfRule type="cellIs" dxfId="43" priority="27" operator="equal">
      <formula>"Pilot"</formula>
    </cfRule>
  </conditionalFormatting>
  <conditionalFormatting sqref="L23">
    <cfRule type="cellIs" dxfId="42" priority="22" operator="equal">
      <formula>"PQC"</formula>
    </cfRule>
    <cfRule type="cellIs" dxfId="41" priority="23" operator="equal">
      <formula>"PDQC"</formula>
    </cfRule>
    <cfRule type="cellIs" dxfId="40" priority="24" operator="equal">
      <formula>"FBQC"</formula>
    </cfRule>
    <cfRule type="cellIs" dxfId="39" priority="25" operator="equal">
      <formula>"Pilot"</formula>
    </cfRule>
  </conditionalFormatting>
  <conditionalFormatting sqref="L23">
    <cfRule type="cellIs" dxfId="38" priority="21" operator="equal">
      <formula>"PQC"</formula>
    </cfRule>
  </conditionalFormatting>
  <conditionalFormatting sqref="L23">
    <cfRule type="cellIs" dxfId="37" priority="18" operator="equal">
      <formula>"FBQC"</formula>
    </cfRule>
    <cfRule type="cellIs" dxfId="36" priority="19" operator="equal">
      <formula>"Pilot"</formula>
    </cfRule>
    <cfRule type="cellIs" dxfId="35" priority="20" operator="equal">
      <formula>"PDQC"</formula>
    </cfRule>
  </conditionalFormatting>
  <conditionalFormatting sqref="L23">
    <cfRule type="cellIs" dxfId="34" priority="16" stopIfTrue="1" operator="equal">
      <formula>"PQC"</formula>
    </cfRule>
    <cfRule type="cellIs" dxfId="33" priority="17" stopIfTrue="1" operator="equal">
      <formula>"PDQC"</formula>
    </cfRule>
  </conditionalFormatting>
  <conditionalFormatting sqref="L23">
    <cfRule type="cellIs" dxfId="32" priority="14" operator="equal">
      <formula>"FBQC"</formula>
    </cfRule>
    <cfRule type="cellIs" dxfId="31" priority="15" operator="equal">
      <formula>"Pilot"</formula>
    </cfRule>
  </conditionalFormatting>
  <conditionalFormatting sqref="B60:B92">
    <cfRule type="cellIs" dxfId="30" priority="13" operator="equal">
      <formula>"PQC"</formula>
    </cfRule>
  </conditionalFormatting>
  <conditionalFormatting sqref="T75:U75">
    <cfRule type="cellIs" dxfId="29" priority="10" operator="equal">
      <formula>"AD"</formula>
    </cfRule>
    <cfRule type="cellIs" dxfId="28" priority="11" operator="equal">
      <formula>"Reject"</formula>
    </cfRule>
    <cfRule type="cellIs" dxfId="27" priority="12" operator="equal">
      <formula>"ACC"</formula>
    </cfRule>
  </conditionalFormatting>
  <conditionalFormatting sqref="T75">
    <cfRule type="cellIs" dxfId="26" priority="7" operator="equal">
      <formula>"Reject"</formula>
    </cfRule>
    <cfRule type="cellIs" dxfId="25" priority="8" operator="equal">
      <formula>"AD"</formula>
    </cfRule>
    <cfRule type="cellIs" dxfId="24" priority="9" operator="equal">
      <formula>"ACC"</formula>
    </cfRule>
  </conditionalFormatting>
  <conditionalFormatting sqref="T75">
    <cfRule type="cellIs" dxfId="23" priority="4" operator="equal">
      <formula>"Reject"</formula>
    </cfRule>
    <cfRule type="cellIs" dxfId="22" priority="5" operator="equal">
      <formula>"AD"</formula>
    </cfRule>
    <cfRule type="cellIs" dxfId="21" priority="6" operator="equal">
      <formula>"ACC"</formula>
    </cfRule>
  </conditionalFormatting>
  <conditionalFormatting sqref="T75:U75">
    <cfRule type="cellIs" dxfId="20" priority="1" stopIfTrue="1" operator="equal">
      <formula>"ACC"</formula>
    </cfRule>
    <cfRule type="cellIs" dxfId="19" priority="2" stopIfTrue="1" operator="equal">
      <formula>"AD"</formula>
    </cfRule>
    <cfRule type="cellIs" dxfId="18" priority="3" stopIfTrue="1" operator="equal">
      <formula>"Reject"</formula>
    </cfRule>
  </conditionalFormatting>
  <dataValidations count="6">
    <dataValidation type="list" allowBlank="1" showInputMessage="1" showErrorMessage="1" sqref="AK885:AK1048576 AF13:AF882 R20:R68 R13:R17 R71:R882">
      <formula1>Others</formula1>
    </dataValidation>
    <dataValidation type="list" allowBlank="1" showInputMessage="1" showErrorMessage="1" sqref="AM885:AM1048576 AH13:AH882 T73:T884 T13:T59">
      <formula1>Status</formula1>
    </dataValidation>
    <dataValidation type="list" allowBlank="1" showInputMessage="1" showErrorMessage="1" sqref="U884 AN885:AN1048576 AI13:AI882 U13:U882 T60:T72">
      <formula1>Comp</formula1>
    </dataValidation>
    <dataValidation type="list" allowBlank="1" showInputMessage="1" showErrorMessage="1" sqref="AE883:AE1048576 Z13:Z882">
      <formula1>Veri</formula1>
    </dataValidation>
    <dataValidation type="list" allowBlank="1" showInputMessage="1" showErrorMessage="1" sqref="B13:B882">
      <formula1>Job</formula1>
    </dataValidation>
    <dataValidation type="list" allowBlank="1" showInputMessage="1" showErrorMessage="1" sqref="L13:L884">
      <formula1>PDQC</formula1>
    </dataValidation>
  </dataValidations>
  <pageMargins left="0.75" right="0.75" top="1" bottom="1" header="0.5" footer="0.5"/>
  <pageSetup paperSize="9" orientation="portrait" r:id="rId3"/>
  <headerFooter alignWithMargins="0"/>
  <legacyDrawing r:id="rId4"/>
  <picture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1" id="{2493EF08-9048-4DF5-83C0-F0CD07EAD9F7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$X$13='2D_LOG'!$BD$3</xm:f>
              </x14:cfvo>
              <x14:cfIcon iconSet="3TrafficLights1" iconId="0"/>
              <x14:cfIcon iconSet="3TrafficLights1" iconId="1"/>
              <x14:cfIcon iconSet="3Flags" iconId="0"/>
            </x14:iconSet>
          </x14:cfRule>
          <xm:sqref>X13:X884</xm:sqref>
        </x14:conditionalFormatting>
        <x14:conditionalFormatting xmlns:xm="http://schemas.microsoft.com/office/excel/2006/main">
          <x14:cfRule type="iconSet" priority="737" id="{7C289FCF-DD88-43E8-B2A8-2480BD36112D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$X$13='2D_LOG'!$BD$3</xm:f>
              </x14:cfvo>
              <x14:cfIcon iconSet="NoIcons" iconId="0"/>
              <x14:cfIcon iconSet="NoIcons" iconId="0"/>
              <x14:cfIcon iconSet="3Flags" iconId="0"/>
            </x14:iconSet>
          </x14:cfRule>
          <xm:sqref>K53:K884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Standards!$G$2:$G$14</xm:f>
          </x14:formula1>
          <xm:sqref>M884 AF883:AF1048576 AA13:AA882 M13:M882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M874"/>
  <sheetViews>
    <sheetView zoomScaleNormal="100" workbookViewId="0">
      <selection activeCell="L39" sqref="L39"/>
    </sheetView>
  </sheetViews>
  <sheetFormatPr defaultRowHeight="12.75" x14ac:dyDescent="0.2"/>
  <cols>
    <col min="1" max="1" width="5.140625" style="147" bestFit="1" customWidth="1"/>
    <col min="2" max="2" width="6" style="147" bestFit="1" customWidth="1"/>
    <col min="3" max="3" width="10.28515625" style="147" bestFit="1" customWidth="1"/>
    <col min="4" max="4" width="6" style="147" customWidth="1"/>
    <col min="5" max="5" width="5.5703125" style="147" customWidth="1"/>
    <col min="6" max="6" width="6.85546875" style="147" customWidth="1"/>
    <col min="7" max="7" width="8.140625" style="147" customWidth="1"/>
    <col min="8" max="8" width="28.140625" style="147" bestFit="1" customWidth="1"/>
    <col min="9" max="9" width="4.85546875" style="147" customWidth="1"/>
    <col min="10" max="30" width="3.28515625" style="147" bestFit="1" customWidth="1"/>
    <col min="31" max="53" width="3.28515625" style="147" customWidth="1"/>
    <col min="54" max="54" width="4.28515625" style="147" customWidth="1"/>
    <col min="55" max="55" width="6.42578125" style="147" customWidth="1"/>
    <col min="56" max="56" width="5.140625" style="155" customWidth="1"/>
    <col min="57" max="57" width="4.85546875" style="155" customWidth="1"/>
    <col min="58" max="58" width="5.7109375" style="155" bestFit="1" customWidth="1"/>
    <col min="59" max="59" width="11.28515625" style="312" hidden="1" customWidth="1"/>
    <col min="60" max="60" width="21.140625" style="147" customWidth="1"/>
    <col min="61" max="61" width="9.85546875" style="147" bestFit="1" customWidth="1"/>
    <col min="62" max="62" width="14" style="147" customWidth="1"/>
    <col min="63" max="63" width="19.85546875" style="147" customWidth="1"/>
    <col min="64" max="64" width="15" style="147" bestFit="1" customWidth="1"/>
    <col min="65" max="16384" width="9.140625" style="147"/>
  </cols>
  <sheetData>
    <row r="1" spans="1:91" ht="15.75" thickBot="1" x14ac:dyDescent="0.3">
      <c r="A1" s="582" t="s">
        <v>152</v>
      </c>
      <c r="B1" s="582"/>
      <c r="C1" s="582"/>
      <c r="D1" s="582"/>
      <c r="E1" s="582"/>
      <c r="F1" s="582"/>
      <c r="G1" s="582"/>
      <c r="H1" s="582"/>
      <c r="I1" s="582"/>
      <c r="J1" s="582"/>
      <c r="K1" s="582"/>
      <c r="L1" s="582"/>
      <c r="M1" s="582"/>
      <c r="N1" s="582"/>
      <c r="O1" s="582"/>
      <c r="P1" s="582"/>
      <c r="Q1" s="582"/>
      <c r="R1" s="582"/>
      <c r="S1" s="582"/>
      <c r="T1" s="582"/>
      <c r="U1" s="582"/>
      <c r="V1" s="582"/>
      <c r="W1" s="582"/>
      <c r="X1" s="582"/>
      <c r="Y1" s="582"/>
      <c r="Z1" s="582"/>
      <c r="AA1" s="582"/>
      <c r="AB1" s="582"/>
      <c r="AC1" s="582"/>
      <c r="AD1" s="582"/>
      <c r="AE1" s="582"/>
      <c r="AF1" s="582"/>
      <c r="AG1" s="582"/>
      <c r="AH1" s="582"/>
      <c r="AI1" s="582"/>
      <c r="AJ1" s="582"/>
      <c r="AK1" s="582"/>
      <c r="AL1" s="582"/>
      <c r="AM1" s="582"/>
      <c r="AN1" s="582"/>
      <c r="AO1" s="582"/>
      <c r="AP1" s="582"/>
      <c r="AQ1" s="582"/>
      <c r="AR1" s="582"/>
      <c r="AS1" s="582"/>
      <c r="AT1" s="582"/>
      <c r="AU1" s="582"/>
      <c r="AV1" s="582"/>
      <c r="AW1" s="582"/>
      <c r="AX1" s="582"/>
      <c r="AY1" s="582"/>
      <c r="AZ1" s="582"/>
      <c r="BA1" s="582"/>
      <c r="BB1" s="582"/>
      <c r="BC1" s="582"/>
      <c r="BD1" s="582"/>
      <c r="BE1" s="582"/>
      <c r="BF1" s="582"/>
    </row>
    <row r="2" spans="1:91" ht="82.5" customHeight="1" thickTop="1" x14ac:dyDescent="0.2">
      <c r="A2" s="148" t="s">
        <v>35</v>
      </c>
      <c r="B2" s="148" t="s">
        <v>2</v>
      </c>
      <c r="C2" s="148" t="s">
        <v>70</v>
      </c>
      <c r="D2" s="148" t="s">
        <v>71</v>
      </c>
      <c r="E2" s="148" t="s">
        <v>72</v>
      </c>
      <c r="F2" s="148" t="s">
        <v>77</v>
      </c>
      <c r="G2" s="149" t="s">
        <v>112</v>
      </c>
      <c r="H2" s="148" t="s">
        <v>76</v>
      </c>
      <c r="I2" s="466" t="s">
        <v>187</v>
      </c>
      <c r="J2" s="466" t="s">
        <v>188</v>
      </c>
      <c r="K2" s="466" t="s">
        <v>189</v>
      </c>
      <c r="L2" s="466" t="s">
        <v>190</v>
      </c>
      <c r="M2" s="466" t="s">
        <v>191</v>
      </c>
      <c r="N2" s="466" t="s">
        <v>192</v>
      </c>
      <c r="O2" s="466" t="s">
        <v>193</v>
      </c>
      <c r="P2" s="466" t="s">
        <v>194</v>
      </c>
      <c r="Q2" s="466" t="s">
        <v>257</v>
      </c>
      <c r="R2" s="466" t="s">
        <v>196</v>
      </c>
      <c r="S2" s="466" t="s">
        <v>197</v>
      </c>
      <c r="T2" s="466" t="s">
        <v>198</v>
      </c>
      <c r="U2" s="466" t="s">
        <v>199</v>
      </c>
      <c r="V2" s="466" t="s">
        <v>248</v>
      </c>
      <c r="W2" s="466" t="s">
        <v>249</v>
      </c>
      <c r="X2" s="466" t="s">
        <v>250</v>
      </c>
      <c r="Y2" s="466" t="s">
        <v>203</v>
      </c>
      <c r="Z2" s="466" t="s">
        <v>204</v>
      </c>
      <c r="AA2" s="466" t="s">
        <v>205</v>
      </c>
      <c r="AB2" s="466" t="s">
        <v>206</v>
      </c>
      <c r="AC2" s="466" t="s">
        <v>207</v>
      </c>
      <c r="AD2" s="466" t="s">
        <v>251</v>
      </c>
      <c r="AE2" s="466" t="s">
        <v>209</v>
      </c>
      <c r="AF2" s="467" t="s">
        <v>210</v>
      </c>
      <c r="AG2" s="467" t="s">
        <v>211</v>
      </c>
      <c r="AH2" s="467" t="s">
        <v>212</v>
      </c>
      <c r="AI2" s="467" t="s">
        <v>213</v>
      </c>
      <c r="AJ2" s="467" t="s">
        <v>214</v>
      </c>
      <c r="AK2" s="467" t="s">
        <v>215</v>
      </c>
      <c r="AL2" s="467" t="s">
        <v>216</v>
      </c>
      <c r="AM2" s="467" t="s">
        <v>217</v>
      </c>
      <c r="AN2" s="467" t="s">
        <v>218</v>
      </c>
      <c r="AO2" s="467" t="s">
        <v>219</v>
      </c>
      <c r="AP2" s="467" t="s">
        <v>220</v>
      </c>
      <c r="AQ2" s="467" t="s">
        <v>221</v>
      </c>
      <c r="AR2" s="467" t="s">
        <v>256</v>
      </c>
      <c r="AS2" s="467" t="s">
        <v>252</v>
      </c>
      <c r="AT2" s="467" t="s">
        <v>253</v>
      </c>
      <c r="AU2" s="467" t="s">
        <v>254</v>
      </c>
      <c r="AV2" s="467" t="s">
        <v>226</v>
      </c>
      <c r="AW2" s="467" t="s">
        <v>227</v>
      </c>
      <c r="AX2" s="467" t="s">
        <v>228</v>
      </c>
      <c r="AY2" s="467" t="s">
        <v>229</v>
      </c>
      <c r="AZ2" s="467" t="s">
        <v>230</v>
      </c>
      <c r="BA2" s="467" t="s">
        <v>255</v>
      </c>
      <c r="BB2" s="467" t="s">
        <v>232</v>
      </c>
      <c r="BC2" s="468" t="s">
        <v>6</v>
      </c>
      <c r="BD2" s="469" t="s">
        <v>92</v>
      </c>
      <c r="BE2" s="470" t="s">
        <v>148</v>
      </c>
      <c r="BF2" s="471" t="s">
        <v>146</v>
      </c>
      <c r="BG2" s="313" t="s">
        <v>171</v>
      </c>
    </row>
    <row r="3" spans="1:91" s="150" customFormat="1" x14ac:dyDescent="0.2">
      <c r="A3" s="151">
        <v>1</v>
      </c>
      <c r="B3" s="152">
        <f>QC_Status!B13</f>
        <v>2913</v>
      </c>
      <c r="C3" s="153" t="str">
        <f>QC_Status!C13</f>
        <v>AL_AMRAT_ADDEBM_AS_WP1_1</v>
      </c>
      <c r="D3" s="151" t="str">
        <f>QC_Status!D13</f>
        <v>AL_AMRAT</v>
      </c>
      <c r="E3" s="153">
        <f>QC_Status!E13</f>
        <v>1</v>
      </c>
      <c r="F3" s="151" t="str">
        <f>QC_Status!L13</f>
        <v>PQC</v>
      </c>
      <c r="G3" s="154" t="str">
        <f>QC_Status!M13</f>
        <v>SCBH</v>
      </c>
      <c r="H3" s="189" t="str">
        <f>QC_Status!C13</f>
        <v>AL_AMRAT_ADDEBM_AS_WP1_1</v>
      </c>
      <c r="I3" s="306"/>
      <c r="J3" s="306"/>
      <c r="K3" s="306">
        <v>20</v>
      </c>
      <c r="L3" s="306"/>
      <c r="M3" s="306">
        <v>1</v>
      </c>
      <c r="N3" s="306"/>
      <c r="O3" s="306"/>
      <c r="P3" s="306"/>
      <c r="Q3" s="306"/>
      <c r="R3" s="306"/>
      <c r="S3" s="306"/>
      <c r="T3" s="306">
        <v>4</v>
      </c>
      <c r="U3" s="306"/>
      <c r="V3" s="306"/>
      <c r="W3" s="306"/>
      <c r="X3" s="306"/>
      <c r="Y3" s="306"/>
      <c r="Z3" s="306"/>
      <c r="AA3" s="306"/>
      <c r="AB3" s="306"/>
      <c r="AC3" s="306"/>
      <c r="AD3" s="306"/>
      <c r="AE3" s="306"/>
      <c r="AF3" s="306"/>
      <c r="AG3" s="306"/>
      <c r="AH3" s="306"/>
      <c r="AI3" s="306"/>
      <c r="AJ3" s="306"/>
      <c r="AK3" s="306"/>
      <c r="AL3" s="306"/>
      <c r="AM3" s="306"/>
      <c r="AN3" s="306"/>
      <c r="AO3" s="306"/>
      <c r="AP3" s="306"/>
      <c r="AQ3" s="306"/>
      <c r="AR3" s="306"/>
      <c r="AS3" s="306"/>
      <c r="AT3" s="306"/>
      <c r="AU3" s="306"/>
      <c r="AV3" s="306"/>
      <c r="AW3" s="306"/>
      <c r="AX3" s="306"/>
      <c r="AY3" s="306"/>
      <c r="AZ3" s="306"/>
      <c r="BA3" s="306"/>
      <c r="BB3" s="306"/>
      <c r="BC3" s="147" t="str">
        <f>QC_Status!T13</f>
        <v>ACC</v>
      </c>
      <c r="BD3" s="307">
        <f>SUM(I3:BC3)</f>
        <v>25</v>
      </c>
      <c r="BE3" s="307">
        <f>SUM(I3:AE3)</f>
        <v>25</v>
      </c>
      <c r="BF3" s="307">
        <f>SUM(AF3:BB3)</f>
        <v>0</v>
      </c>
      <c r="BG3" s="314" t="str">
        <f>QC_Status!F13</f>
        <v>VGPL</v>
      </c>
      <c r="BH3" s="288"/>
      <c r="BI3" s="290"/>
      <c r="BJ3" s="289"/>
    </row>
    <row r="4" spans="1:91" s="150" customFormat="1" x14ac:dyDescent="0.2">
      <c r="A4" s="151">
        <v>2</v>
      </c>
      <c r="B4" s="152">
        <f>QC_Status!B14</f>
        <v>2913</v>
      </c>
      <c r="C4" s="153" t="str">
        <f>QC_Status!C14</f>
        <v>AL_AMRAT_ADDEBM_AS_WP1_2</v>
      </c>
      <c r="D4" s="151" t="str">
        <f>QC_Status!D14</f>
        <v>AL_AMRAT</v>
      </c>
      <c r="E4" s="153">
        <f>QC_Status!E14</f>
        <v>1</v>
      </c>
      <c r="F4" s="151">
        <f>QC_Status!L14</f>
        <v>0</v>
      </c>
      <c r="G4" s="154">
        <f>QC_Status!M14</f>
        <v>0</v>
      </c>
      <c r="H4" s="189" t="str">
        <f>QC_Status!C14</f>
        <v>AL_AMRAT_ADDEBM_AS_WP1_2</v>
      </c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  <c r="AA4" s="306"/>
      <c r="AB4" s="306"/>
      <c r="AC4" s="306"/>
      <c r="AD4" s="306"/>
      <c r="AE4" s="306"/>
      <c r="AF4" s="306"/>
      <c r="AG4" s="306"/>
      <c r="AH4" s="306"/>
      <c r="AI4" s="306"/>
      <c r="AJ4" s="306"/>
      <c r="AK4" s="306"/>
      <c r="AL4" s="306"/>
      <c r="AM4" s="306"/>
      <c r="AN4" s="306"/>
      <c r="AO4" s="306"/>
      <c r="AP4" s="306"/>
      <c r="AQ4" s="306"/>
      <c r="AR4" s="306"/>
      <c r="AS4" s="306"/>
      <c r="AT4" s="306"/>
      <c r="AU4" s="306"/>
      <c r="AV4" s="306"/>
      <c r="AW4" s="306"/>
      <c r="AX4" s="306"/>
      <c r="AY4" s="306"/>
      <c r="AZ4" s="306"/>
      <c r="BA4" s="306"/>
      <c r="BB4" s="306"/>
      <c r="BC4" s="147">
        <f>QC_Status!T14</f>
        <v>0</v>
      </c>
      <c r="BD4" s="307">
        <f t="shared" ref="BD4:BD67" si="0">SUM(I4:BC4)</f>
        <v>0</v>
      </c>
      <c r="BE4" s="307">
        <f t="shared" ref="BE4:BE67" si="1">SUM(I4:AE4)</f>
        <v>0</v>
      </c>
      <c r="BF4" s="307">
        <f t="shared" ref="BF4:BF67" si="2">SUM(AF4:BB4)</f>
        <v>0</v>
      </c>
      <c r="BG4" s="314" t="str">
        <f>QC_Status!F14</f>
        <v>ANRU</v>
      </c>
      <c r="BH4" s="288"/>
      <c r="BI4" s="290"/>
      <c r="BJ4" s="290"/>
    </row>
    <row r="5" spans="1:91" s="150" customFormat="1" x14ac:dyDescent="0.2">
      <c r="A5" s="151">
        <v>3</v>
      </c>
      <c r="B5" s="152">
        <f>QC_Status!B15</f>
        <v>2913</v>
      </c>
      <c r="C5" s="153" t="str">
        <f>QC_Status!C15</f>
        <v>AL_AMRAT_ADDEBM_AS_WP1_3</v>
      </c>
      <c r="D5" s="151" t="str">
        <f>QC_Status!D15</f>
        <v>AL_AMRAT</v>
      </c>
      <c r="E5" s="153">
        <f>QC_Status!E15</f>
        <v>1</v>
      </c>
      <c r="F5" s="151">
        <f>QC_Status!L15</f>
        <v>0</v>
      </c>
      <c r="G5" s="154">
        <f>QC_Status!M15</f>
        <v>0</v>
      </c>
      <c r="H5" s="189" t="str">
        <f>QC_Status!C15</f>
        <v>AL_AMRAT_ADDEBM_AS_WP1_3</v>
      </c>
      <c r="I5" s="306"/>
      <c r="J5" s="306"/>
      <c r="K5" s="306"/>
      <c r="L5" s="306"/>
      <c r="M5" s="306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  <c r="AA5" s="306"/>
      <c r="AB5" s="306"/>
      <c r="AC5" s="306"/>
      <c r="AD5" s="306"/>
      <c r="AE5" s="306"/>
      <c r="AF5" s="306"/>
      <c r="AG5" s="306"/>
      <c r="AH5" s="306"/>
      <c r="AI5" s="306"/>
      <c r="AJ5" s="306"/>
      <c r="AK5" s="306"/>
      <c r="AL5" s="306"/>
      <c r="AM5" s="306"/>
      <c r="AN5" s="306"/>
      <c r="AO5" s="306"/>
      <c r="AP5" s="306"/>
      <c r="AQ5" s="306"/>
      <c r="AR5" s="306"/>
      <c r="AS5" s="306"/>
      <c r="AT5" s="306"/>
      <c r="AU5" s="306"/>
      <c r="AV5" s="306"/>
      <c r="AW5" s="306"/>
      <c r="AX5" s="306"/>
      <c r="AY5" s="306"/>
      <c r="AZ5" s="306"/>
      <c r="BA5" s="306"/>
      <c r="BB5" s="306"/>
      <c r="BC5" s="147">
        <f>QC_Status!T15</f>
        <v>0</v>
      </c>
      <c r="BD5" s="307">
        <f t="shared" si="0"/>
        <v>0</v>
      </c>
      <c r="BE5" s="307">
        <f t="shared" si="1"/>
        <v>0</v>
      </c>
      <c r="BF5" s="307">
        <f t="shared" si="2"/>
        <v>0</v>
      </c>
      <c r="BG5" s="314" t="str">
        <f>QC_Status!F15</f>
        <v>SVAP</v>
      </c>
      <c r="BH5" s="288"/>
      <c r="BI5" s="290"/>
      <c r="BJ5" s="290"/>
    </row>
    <row r="6" spans="1:91" s="150" customFormat="1" x14ac:dyDescent="0.2">
      <c r="A6" s="151">
        <v>4</v>
      </c>
      <c r="B6" s="152">
        <f>QC_Status!B16</f>
        <v>2913</v>
      </c>
      <c r="C6" s="153" t="str">
        <f>QC_Status!C16</f>
        <v>AL_AMRAT_ADDEBM_AS_WP1_4</v>
      </c>
      <c r="D6" s="151" t="str">
        <f>QC_Status!D16</f>
        <v>AL_AMRAT</v>
      </c>
      <c r="E6" s="153">
        <f>QC_Status!E16</f>
        <v>1</v>
      </c>
      <c r="F6" s="151">
        <f>QC_Status!L16</f>
        <v>0</v>
      </c>
      <c r="G6" s="154">
        <f>QC_Status!M16</f>
        <v>0</v>
      </c>
      <c r="H6" s="189" t="str">
        <f>QC_Status!C16</f>
        <v>AL_AMRAT_ADDEBM_AS_WP1_4</v>
      </c>
      <c r="I6" s="306"/>
      <c r="J6" s="3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  <c r="AA6" s="306"/>
      <c r="AB6" s="306"/>
      <c r="AC6" s="306"/>
      <c r="AD6" s="306"/>
      <c r="AE6" s="306"/>
      <c r="AF6" s="306"/>
      <c r="AG6" s="306"/>
      <c r="AH6" s="306"/>
      <c r="AI6" s="306"/>
      <c r="AJ6" s="306"/>
      <c r="AK6" s="306"/>
      <c r="AL6" s="306"/>
      <c r="AM6" s="306"/>
      <c r="AN6" s="306"/>
      <c r="AO6" s="306"/>
      <c r="AP6" s="306"/>
      <c r="AQ6" s="306"/>
      <c r="AR6" s="306"/>
      <c r="AS6" s="306"/>
      <c r="AT6" s="306"/>
      <c r="AU6" s="306"/>
      <c r="AV6" s="306"/>
      <c r="AW6" s="306"/>
      <c r="AX6" s="306"/>
      <c r="AY6" s="306"/>
      <c r="AZ6" s="306"/>
      <c r="BA6" s="306"/>
      <c r="BB6" s="306"/>
      <c r="BC6" s="147">
        <f>QC_Status!T16</f>
        <v>0</v>
      </c>
      <c r="BD6" s="307">
        <f t="shared" si="0"/>
        <v>0</v>
      </c>
      <c r="BE6" s="307">
        <f t="shared" si="1"/>
        <v>0</v>
      </c>
      <c r="BF6" s="307">
        <f t="shared" si="2"/>
        <v>0</v>
      </c>
      <c r="BG6" s="314" t="str">
        <f>QC_Status!F16</f>
        <v>SVAP</v>
      </c>
      <c r="BH6" s="288"/>
      <c r="BI6" s="290"/>
      <c r="BJ6" s="290"/>
      <c r="BL6" s="305"/>
      <c r="BM6" s="306"/>
      <c r="BN6" s="306"/>
      <c r="BO6" s="306"/>
      <c r="BP6" s="306"/>
      <c r="BQ6" s="306"/>
      <c r="BR6" s="306"/>
      <c r="BS6" s="306"/>
      <c r="BT6" s="306"/>
      <c r="BU6" s="306"/>
      <c r="BV6" s="306"/>
      <c r="BW6" s="306"/>
      <c r="BX6" s="306"/>
      <c r="BY6" s="306"/>
      <c r="BZ6" s="306"/>
      <c r="CA6" s="306"/>
      <c r="CB6" s="306"/>
      <c r="CC6" s="306"/>
      <c r="CD6" s="306"/>
      <c r="CE6" s="306"/>
      <c r="CF6" s="306"/>
      <c r="CG6" s="306"/>
      <c r="CH6" s="306"/>
      <c r="CI6" s="147"/>
      <c r="CJ6" s="307"/>
      <c r="CK6" s="307"/>
      <c r="CL6" s="307"/>
      <c r="CM6" s="288"/>
    </row>
    <row r="7" spans="1:91" s="150" customFormat="1" x14ac:dyDescent="0.2">
      <c r="A7" s="151">
        <v>5</v>
      </c>
      <c r="B7" s="152">
        <f>QC_Status!B17</f>
        <v>2913</v>
      </c>
      <c r="C7" s="153" t="str">
        <f>QC_Status!C17</f>
        <v>AL_AMRAT_ADDEBM_AS_WP1_5</v>
      </c>
      <c r="D7" s="151" t="str">
        <f>QC_Status!D17</f>
        <v>AL_AMRAT</v>
      </c>
      <c r="E7" s="153">
        <f>QC_Status!E17</f>
        <v>1</v>
      </c>
      <c r="F7" s="151">
        <f>QC_Status!L17</f>
        <v>0</v>
      </c>
      <c r="G7" s="154">
        <f>QC_Status!M17</f>
        <v>0</v>
      </c>
      <c r="H7" s="189" t="str">
        <f>QC_Status!C17</f>
        <v>AL_AMRAT_ADDEBM_AS_WP1_5</v>
      </c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  <c r="AA7" s="306"/>
      <c r="AB7" s="306"/>
      <c r="AC7" s="306"/>
      <c r="AD7" s="306"/>
      <c r="AE7" s="306"/>
      <c r="AF7" s="306"/>
      <c r="AG7" s="306"/>
      <c r="AH7" s="306"/>
      <c r="AI7" s="306"/>
      <c r="AJ7" s="306"/>
      <c r="AK7" s="306"/>
      <c r="AL7" s="306"/>
      <c r="AM7" s="306"/>
      <c r="AN7" s="306"/>
      <c r="AO7" s="306"/>
      <c r="AP7" s="306"/>
      <c r="AQ7" s="306"/>
      <c r="AR7" s="306"/>
      <c r="AS7" s="306"/>
      <c r="AT7" s="306"/>
      <c r="AU7" s="306"/>
      <c r="AV7" s="306"/>
      <c r="AW7" s="306"/>
      <c r="AX7" s="306"/>
      <c r="AY7" s="306"/>
      <c r="AZ7" s="306"/>
      <c r="BA7" s="306"/>
      <c r="BB7" s="306"/>
      <c r="BC7" s="147">
        <f>QC_Status!T17</f>
        <v>0</v>
      </c>
      <c r="BD7" s="307">
        <f t="shared" si="0"/>
        <v>0</v>
      </c>
      <c r="BE7" s="307">
        <f t="shared" si="1"/>
        <v>0</v>
      </c>
      <c r="BF7" s="307">
        <f t="shared" si="2"/>
        <v>0</v>
      </c>
      <c r="BG7" s="314" t="str">
        <f>QC_Status!F17</f>
        <v>CHNA</v>
      </c>
      <c r="BH7" s="288"/>
      <c r="BI7" s="291"/>
      <c r="BJ7" s="290"/>
      <c r="BL7" s="305"/>
      <c r="BM7" s="306"/>
      <c r="BN7" s="306"/>
      <c r="BO7" s="306"/>
      <c r="BP7" s="306"/>
      <c r="BQ7" s="306"/>
      <c r="BR7" s="306"/>
      <c r="BS7" s="306"/>
      <c r="BT7" s="306"/>
      <c r="BU7" s="306"/>
      <c r="BV7" s="306"/>
      <c r="BW7" s="306"/>
      <c r="BX7" s="306"/>
      <c r="BY7" s="306"/>
      <c r="BZ7" s="306"/>
      <c r="CA7" s="306"/>
      <c r="CB7" s="306"/>
      <c r="CC7" s="306"/>
      <c r="CD7" s="306"/>
      <c r="CE7" s="306"/>
      <c r="CF7" s="306"/>
      <c r="CG7" s="306"/>
      <c r="CH7" s="306"/>
      <c r="CI7" s="147"/>
      <c r="CJ7" s="307"/>
      <c r="CK7" s="307"/>
      <c r="CL7" s="307"/>
      <c r="CM7" s="288"/>
    </row>
    <row r="8" spans="1:91" s="150" customFormat="1" x14ac:dyDescent="0.2">
      <c r="A8" s="151">
        <v>6</v>
      </c>
      <c r="B8" s="152">
        <f>QC_Status!B18</f>
        <v>2913</v>
      </c>
      <c r="C8" s="153" t="str">
        <f>QC_Status!C18</f>
        <v>AL_AMRAT_ADDEBM_AS_WP2_1</v>
      </c>
      <c r="D8" s="151" t="str">
        <f>QC_Status!D18</f>
        <v>AL_AMRAT</v>
      </c>
      <c r="E8" s="153">
        <f>QC_Status!E18</f>
        <v>1</v>
      </c>
      <c r="F8" s="151">
        <f>QC_Status!L18</f>
        <v>0</v>
      </c>
      <c r="G8" s="154">
        <f>QC_Status!M18</f>
        <v>0</v>
      </c>
      <c r="H8" s="189" t="str">
        <f>QC_Status!C18</f>
        <v>AL_AMRAT_ADDEBM_AS_WP2_1</v>
      </c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  <c r="AF8" s="306"/>
      <c r="AG8" s="306"/>
      <c r="AH8" s="306"/>
      <c r="AI8" s="306"/>
      <c r="AJ8" s="306"/>
      <c r="AK8" s="306"/>
      <c r="AL8" s="306"/>
      <c r="AM8" s="306"/>
      <c r="AN8" s="306"/>
      <c r="AO8" s="306"/>
      <c r="AP8" s="306"/>
      <c r="AQ8" s="306"/>
      <c r="AR8" s="306"/>
      <c r="AS8" s="306"/>
      <c r="AT8" s="306"/>
      <c r="AU8" s="306"/>
      <c r="AV8" s="306"/>
      <c r="AW8" s="306"/>
      <c r="AX8" s="306"/>
      <c r="AY8" s="306"/>
      <c r="AZ8" s="306"/>
      <c r="BA8" s="306"/>
      <c r="BB8" s="306"/>
      <c r="BC8" s="147">
        <f>QC_Status!T18</f>
        <v>0</v>
      </c>
      <c r="BD8" s="307">
        <f t="shared" si="0"/>
        <v>0</v>
      </c>
      <c r="BE8" s="307">
        <f t="shared" si="1"/>
        <v>0</v>
      </c>
      <c r="BF8" s="307">
        <f t="shared" si="2"/>
        <v>0</v>
      </c>
      <c r="BG8" s="314" t="str">
        <f>QC_Status!F18</f>
        <v>NSNG</v>
      </c>
      <c r="BH8" s="288"/>
      <c r="BI8" s="291"/>
      <c r="BJ8" s="291"/>
      <c r="BL8" s="305"/>
      <c r="BM8" s="306"/>
      <c r="BN8" s="306"/>
      <c r="BO8" s="306"/>
      <c r="BP8" s="306"/>
      <c r="BQ8" s="306"/>
      <c r="BR8" s="306"/>
      <c r="BS8" s="306"/>
      <c r="BT8" s="306"/>
      <c r="BU8" s="306"/>
      <c r="BV8" s="306"/>
      <c r="BW8" s="306"/>
      <c r="BX8" s="306"/>
      <c r="BY8" s="306"/>
      <c r="BZ8" s="306"/>
      <c r="CA8" s="306"/>
      <c r="CB8" s="306"/>
      <c r="CC8" s="306"/>
      <c r="CD8" s="306"/>
      <c r="CE8" s="306"/>
      <c r="CF8" s="306"/>
      <c r="CG8" s="306"/>
      <c r="CH8" s="306"/>
      <c r="CI8" s="147"/>
      <c r="CJ8" s="307"/>
      <c r="CK8" s="307"/>
      <c r="CL8" s="307"/>
      <c r="CM8" s="288"/>
    </row>
    <row r="9" spans="1:91" s="150" customFormat="1" x14ac:dyDescent="0.2">
      <c r="A9" s="151">
        <v>8</v>
      </c>
      <c r="B9" s="152">
        <f>QC_Status!B19</f>
        <v>2913</v>
      </c>
      <c r="C9" s="153" t="str">
        <f>QC_Status!C19</f>
        <v>AL_AMRAT_ADDEBM_AS_WP2_2</v>
      </c>
      <c r="D9" s="151" t="str">
        <f>QC_Status!D19</f>
        <v>AL_AMRAT</v>
      </c>
      <c r="E9" s="153">
        <f>QC_Status!E19</f>
        <v>1</v>
      </c>
      <c r="F9" s="151">
        <f>QC_Status!L19</f>
        <v>0</v>
      </c>
      <c r="G9" s="154">
        <f>QC_Status!M19</f>
        <v>0</v>
      </c>
      <c r="H9" s="189" t="str">
        <f>QC_Status!C19</f>
        <v>AL_AMRAT_ADDEBM_AS_WP2_2</v>
      </c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  <c r="AB9" s="306"/>
      <c r="AC9" s="306"/>
      <c r="AD9" s="306"/>
      <c r="AE9" s="306"/>
      <c r="AF9" s="306"/>
      <c r="AG9" s="306"/>
      <c r="AH9" s="306"/>
      <c r="AI9" s="306"/>
      <c r="AJ9" s="306"/>
      <c r="AK9" s="306"/>
      <c r="AL9" s="306"/>
      <c r="AM9" s="306"/>
      <c r="AN9" s="306"/>
      <c r="AO9" s="306"/>
      <c r="AP9" s="306"/>
      <c r="AQ9" s="306"/>
      <c r="AR9" s="306"/>
      <c r="AS9" s="306"/>
      <c r="AT9" s="306"/>
      <c r="AU9" s="306"/>
      <c r="AV9" s="306"/>
      <c r="AW9" s="306"/>
      <c r="AX9" s="306"/>
      <c r="AY9" s="306"/>
      <c r="AZ9" s="306"/>
      <c r="BA9" s="306"/>
      <c r="BB9" s="306"/>
      <c r="BC9" s="147">
        <f>QC_Status!T19</f>
        <v>0</v>
      </c>
      <c r="BD9" s="307">
        <f t="shared" si="0"/>
        <v>0</v>
      </c>
      <c r="BE9" s="307">
        <f t="shared" si="1"/>
        <v>0</v>
      </c>
      <c r="BF9" s="307">
        <f t="shared" si="2"/>
        <v>0</v>
      </c>
      <c r="BG9" s="314" t="str">
        <f>QC_Status!F19</f>
        <v>VRLN</v>
      </c>
      <c r="BH9" s="288"/>
      <c r="BI9" s="292"/>
      <c r="BJ9" s="292"/>
      <c r="BL9" s="305"/>
      <c r="BM9" s="306"/>
      <c r="BN9" s="306"/>
      <c r="BO9" s="306"/>
      <c r="BP9" s="306"/>
      <c r="BQ9" s="306"/>
      <c r="BR9" s="306"/>
      <c r="BS9" s="306"/>
      <c r="BT9" s="306"/>
      <c r="BU9" s="306"/>
      <c r="BV9" s="306"/>
      <c r="BW9" s="306"/>
      <c r="BX9" s="306"/>
      <c r="BY9" s="306"/>
      <c r="BZ9" s="306"/>
      <c r="CA9" s="306"/>
      <c r="CB9" s="306"/>
      <c r="CC9" s="306"/>
      <c r="CD9" s="306"/>
      <c r="CE9" s="306"/>
      <c r="CF9" s="306"/>
      <c r="CG9" s="306"/>
      <c r="CH9" s="306"/>
      <c r="CI9" s="147"/>
      <c r="CJ9" s="307"/>
      <c r="CK9" s="307"/>
      <c r="CL9" s="307"/>
      <c r="CM9" s="288"/>
    </row>
    <row r="10" spans="1:91" s="150" customFormat="1" x14ac:dyDescent="0.2">
      <c r="A10" s="151">
        <v>9</v>
      </c>
      <c r="B10" s="152">
        <f>QC_Status!B20</f>
        <v>2913</v>
      </c>
      <c r="C10" s="153" t="str">
        <f>QC_Status!C20</f>
        <v>AL_AMRAT_ADDEBM_AS_WP2_3</v>
      </c>
      <c r="D10" s="151" t="str">
        <f>QC_Status!D20</f>
        <v>AL_AMRAT</v>
      </c>
      <c r="E10" s="153">
        <f>QC_Status!E20</f>
        <v>1</v>
      </c>
      <c r="F10" s="151">
        <f>QC_Status!L20</f>
        <v>0</v>
      </c>
      <c r="G10" s="154">
        <f>QC_Status!M20</f>
        <v>0</v>
      </c>
      <c r="H10" s="189" t="str">
        <f>QC_Status!C20</f>
        <v>AL_AMRAT_ADDEBM_AS_WP2_3</v>
      </c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  <c r="AA10" s="306"/>
      <c r="AB10" s="306"/>
      <c r="AC10" s="306"/>
      <c r="AD10" s="306"/>
      <c r="AE10" s="306"/>
      <c r="AF10" s="306"/>
      <c r="AG10" s="306"/>
      <c r="AH10" s="306"/>
      <c r="AI10" s="306"/>
      <c r="AJ10" s="306"/>
      <c r="AK10" s="306"/>
      <c r="AL10" s="306"/>
      <c r="AM10" s="306"/>
      <c r="AN10" s="306"/>
      <c r="AO10" s="306"/>
      <c r="AP10" s="306"/>
      <c r="AQ10" s="306"/>
      <c r="AR10" s="306"/>
      <c r="AS10" s="306"/>
      <c r="AT10" s="306"/>
      <c r="AU10" s="306"/>
      <c r="AV10" s="306"/>
      <c r="AW10" s="306"/>
      <c r="AX10" s="306"/>
      <c r="AY10" s="306"/>
      <c r="AZ10" s="306"/>
      <c r="BA10" s="306"/>
      <c r="BB10" s="306"/>
      <c r="BC10" s="147">
        <f>QC_Status!T20</f>
        <v>0</v>
      </c>
      <c r="BD10" s="307">
        <f t="shared" si="0"/>
        <v>0</v>
      </c>
      <c r="BE10" s="307">
        <f t="shared" si="1"/>
        <v>0</v>
      </c>
      <c r="BF10" s="307">
        <f t="shared" si="2"/>
        <v>0</v>
      </c>
      <c r="BG10" s="314" t="str">
        <f>QC_Status!F20</f>
        <v>ASGM</v>
      </c>
      <c r="BH10" s="288"/>
      <c r="BI10" s="292"/>
      <c r="BJ10" s="292"/>
      <c r="BL10" s="305"/>
      <c r="BM10" s="306"/>
      <c r="BN10" s="306"/>
      <c r="BO10" s="306"/>
      <c r="BP10" s="306"/>
      <c r="BQ10" s="306"/>
      <c r="BR10" s="306"/>
      <c r="BS10" s="306"/>
      <c r="BT10" s="306"/>
      <c r="BU10" s="306"/>
      <c r="BV10" s="306"/>
      <c r="BW10" s="306"/>
      <c r="BX10" s="306"/>
      <c r="BY10" s="306"/>
      <c r="BZ10" s="306"/>
      <c r="CA10" s="306"/>
      <c r="CB10" s="306"/>
      <c r="CC10" s="306"/>
      <c r="CD10" s="306"/>
      <c r="CE10" s="306"/>
      <c r="CF10" s="306"/>
      <c r="CG10" s="306"/>
      <c r="CH10" s="306"/>
      <c r="CI10" s="147"/>
      <c r="CJ10" s="307"/>
      <c r="CK10" s="307"/>
      <c r="CL10" s="307"/>
      <c r="CM10" s="288"/>
    </row>
    <row r="11" spans="1:91" s="150" customFormat="1" x14ac:dyDescent="0.2">
      <c r="A11" s="151">
        <v>10</v>
      </c>
      <c r="B11" s="152">
        <f>QC_Status!B21</f>
        <v>2913</v>
      </c>
      <c r="C11" s="153" t="str">
        <f>QC_Status!C21</f>
        <v>AL_AMRAT_ADDEBM_AS_WP2_4</v>
      </c>
      <c r="D11" s="151" t="str">
        <f>QC_Status!D21</f>
        <v>AL_AMRAT</v>
      </c>
      <c r="E11" s="153">
        <f>QC_Status!E21</f>
        <v>1</v>
      </c>
      <c r="F11" s="151">
        <f>QC_Status!L21</f>
        <v>0</v>
      </c>
      <c r="G11" s="154">
        <f>QC_Status!M21</f>
        <v>0</v>
      </c>
      <c r="H11" s="189" t="str">
        <f>QC_Status!C21</f>
        <v>AL_AMRAT_ADDEBM_AS_WP2_4</v>
      </c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  <c r="AA11" s="306"/>
      <c r="AB11" s="306"/>
      <c r="AC11" s="306"/>
      <c r="AD11" s="306"/>
      <c r="AE11" s="306"/>
      <c r="AF11" s="306"/>
      <c r="AG11" s="306"/>
      <c r="AH11" s="306"/>
      <c r="AI11" s="306"/>
      <c r="AJ11" s="306"/>
      <c r="AK11" s="306"/>
      <c r="AL11" s="306"/>
      <c r="AM11" s="306"/>
      <c r="AN11" s="306"/>
      <c r="AO11" s="306"/>
      <c r="AP11" s="306"/>
      <c r="AQ11" s="306"/>
      <c r="AR11" s="306"/>
      <c r="AS11" s="306"/>
      <c r="AT11" s="306"/>
      <c r="AU11" s="306"/>
      <c r="AV11" s="306"/>
      <c r="AW11" s="306"/>
      <c r="AX11" s="306"/>
      <c r="AY11" s="306"/>
      <c r="AZ11" s="306"/>
      <c r="BA11" s="306"/>
      <c r="BB11" s="306"/>
      <c r="BC11" s="147">
        <f>QC_Status!T21</f>
        <v>0</v>
      </c>
      <c r="BD11" s="307">
        <f t="shared" si="0"/>
        <v>0</v>
      </c>
      <c r="BE11" s="307">
        <f t="shared" si="1"/>
        <v>0</v>
      </c>
      <c r="BF11" s="307">
        <f t="shared" si="2"/>
        <v>0</v>
      </c>
      <c r="BG11" s="314" t="str">
        <f>QC_Status!F21</f>
        <v>SLSK/SYTP</v>
      </c>
      <c r="BH11" s="288"/>
      <c r="BI11" s="292"/>
      <c r="BJ11" s="292"/>
      <c r="BL11" s="305"/>
      <c r="BM11" s="306"/>
      <c r="BN11" s="306"/>
      <c r="BO11" s="306"/>
      <c r="BP11" s="306"/>
      <c r="BQ11" s="306"/>
      <c r="BR11" s="306"/>
      <c r="BS11" s="306"/>
      <c r="BT11" s="306"/>
      <c r="BU11" s="306"/>
      <c r="BV11" s="306"/>
      <c r="BW11" s="306"/>
      <c r="BX11" s="306"/>
      <c r="BY11" s="306"/>
      <c r="BZ11" s="306"/>
      <c r="CA11" s="306"/>
      <c r="CB11" s="306"/>
      <c r="CC11" s="306"/>
      <c r="CD11" s="306"/>
      <c r="CE11" s="306"/>
      <c r="CF11" s="306"/>
      <c r="CG11" s="306"/>
      <c r="CH11" s="306"/>
      <c r="CI11" s="147"/>
      <c r="CJ11" s="307"/>
      <c r="CK11" s="307"/>
      <c r="CL11" s="307"/>
      <c r="CM11" s="288"/>
    </row>
    <row r="12" spans="1:91" s="150" customFormat="1" x14ac:dyDescent="0.2">
      <c r="A12" s="151">
        <v>11</v>
      </c>
      <c r="B12" s="152">
        <f>QC_Status!B22</f>
        <v>2913</v>
      </c>
      <c r="C12" s="153" t="str">
        <f>QC_Status!C22</f>
        <v>AL_AMRAT_ADDEBM_AS_WP2_5</v>
      </c>
      <c r="D12" s="151" t="str">
        <f>QC_Status!D22</f>
        <v>AL_AMRAT</v>
      </c>
      <c r="E12" s="153">
        <f>QC_Status!E22</f>
        <v>1</v>
      </c>
      <c r="F12" s="151" t="str">
        <f>QC_Status!L22</f>
        <v>PQC</v>
      </c>
      <c r="G12" s="154" t="str">
        <f>QC_Status!M22</f>
        <v>SCBH</v>
      </c>
      <c r="H12" s="189" t="str">
        <f>QC_Status!C22</f>
        <v>AL_AMRAT_ADDEBM_AS_WP2_5</v>
      </c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  <c r="AA12" s="306"/>
      <c r="AB12" s="306"/>
      <c r="AC12" s="306"/>
      <c r="AD12" s="306"/>
      <c r="AE12" s="306"/>
      <c r="AF12" s="306"/>
      <c r="AG12" s="306"/>
      <c r="AH12" s="306"/>
      <c r="AI12" s="306"/>
      <c r="AJ12" s="306"/>
      <c r="AK12" s="306"/>
      <c r="AL12" s="306"/>
      <c r="AM12" s="306"/>
      <c r="AN12" s="306"/>
      <c r="AO12" s="306"/>
      <c r="AP12" s="306"/>
      <c r="AQ12" s="306"/>
      <c r="AR12" s="306"/>
      <c r="AS12" s="306"/>
      <c r="AT12" s="306"/>
      <c r="AU12" s="306"/>
      <c r="AV12" s="306"/>
      <c r="AW12" s="306"/>
      <c r="AX12" s="306"/>
      <c r="AY12" s="306"/>
      <c r="AZ12" s="306"/>
      <c r="BA12" s="306"/>
      <c r="BB12" s="306"/>
      <c r="BC12" s="147" t="str">
        <f>QC_Status!T22</f>
        <v>ACC</v>
      </c>
      <c r="BD12" s="307">
        <f t="shared" si="0"/>
        <v>0</v>
      </c>
      <c r="BE12" s="307">
        <f t="shared" si="1"/>
        <v>0</v>
      </c>
      <c r="BF12" s="307">
        <f t="shared" si="2"/>
        <v>0</v>
      </c>
      <c r="BG12" s="314" t="str">
        <f>QC_Status!F22</f>
        <v>SYTP</v>
      </c>
      <c r="BH12" s="288"/>
      <c r="BI12" s="292"/>
      <c r="BJ12"/>
      <c r="BL12" s="305"/>
      <c r="BM12" s="306"/>
      <c r="BN12" s="306"/>
      <c r="BO12" s="306"/>
      <c r="BP12" s="306"/>
      <c r="BQ12" s="306"/>
      <c r="BR12" s="306"/>
      <c r="BS12" s="306"/>
      <c r="BT12" s="306"/>
      <c r="BU12" s="306"/>
      <c r="BV12" s="306"/>
      <c r="BW12" s="306"/>
      <c r="BX12" s="306"/>
      <c r="BY12" s="306"/>
      <c r="BZ12" s="306"/>
      <c r="CA12" s="306"/>
      <c r="CB12" s="306"/>
      <c r="CC12" s="306"/>
      <c r="CD12" s="306"/>
      <c r="CE12" s="306"/>
      <c r="CF12" s="306"/>
      <c r="CG12" s="306"/>
      <c r="CH12" s="306"/>
      <c r="CI12" s="147"/>
      <c r="CJ12" s="307"/>
      <c r="CK12" s="307"/>
      <c r="CL12" s="307"/>
      <c r="CM12" s="288"/>
    </row>
    <row r="13" spans="1:91" s="150" customFormat="1" x14ac:dyDescent="0.2">
      <c r="A13" s="151">
        <v>12</v>
      </c>
      <c r="B13" s="152">
        <f>QC_Status!B23</f>
        <v>2913</v>
      </c>
      <c r="C13" s="153" t="str">
        <f>QC_Status!C23</f>
        <v>AL_AMRAT_ADDEBM_AS_WP2_6</v>
      </c>
      <c r="D13" s="151" t="str">
        <f>QC_Status!D23</f>
        <v>AL_AMRAT</v>
      </c>
      <c r="E13" s="153">
        <f>QC_Status!E23</f>
        <v>1</v>
      </c>
      <c r="F13" s="151" t="str">
        <f>QC_Status!L23</f>
        <v>PQC</v>
      </c>
      <c r="G13" s="154" t="str">
        <f>QC_Status!M23</f>
        <v>RSBU</v>
      </c>
      <c r="H13" s="189" t="str">
        <f>QC_Status!C23</f>
        <v>AL_AMRAT_ADDEBM_AS_WP2_6</v>
      </c>
      <c r="I13" s="306"/>
      <c r="J13" s="306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  <c r="AA13" s="306"/>
      <c r="AB13" s="306"/>
      <c r="AC13" s="306"/>
      <c r="AD13" s="306"/>
      <c r="AE13" s="306"/>
      <c r="AF13" s="306"/>
      <c r="AG13" s="306"/>
      <c r="AH13" s="306"/>
      <c r="AI13" s="306"/>
      <c r="AJ13" s="306"/>
      <c r="AK13" s="306"/>
      <c r="AL13" s="306"/>
      <c r="AM13" s="306"/>
      <c r="AN13" s="306"/>
      <c r="AO13" s="306"/>
      <c r="AP13" s="306"/>
      <c r="AQ13" s="306"/>
      <c r="AR13" s="306"/>
      <c r="AS13" s="306"/>
      <c r="AT13" s="306"/>
      <c r="AU13" s="306"/>
      <c r="AV13" s="306"/>
      <c r="AW13" s="306"/>
      <c r="AX13" s="306"/>
      <c r="AY13" s="306"/>
      <c r="AZ13" s="306"/>
      <c r="BA13" s="306"/>
      <c r="BB13" s="306"/>
      <c r="BC13" s="147" t="str">
        <f>QC_Status!T23</f>
        <v>ACC</v>
      </c>
      <c r="BD13" s="307">
        <f t="shared" si="0"/>
        <v>0</v>
      </c>
      <c r="BE13" s="307">
        <f t="shared" si="1"/>
        <v>0</v>
      </c>
      <c r="BF13" s="307">
        <f t="shared" si="2"/>
        <v>0</v>
      </c>
      <c r="BG13" s="314" t="str">
        <f>QC_Status!F23</f>
        <v>BVKR</v>
      </c>
      <c r="BH13" s="288"/>
      <c r="BI13"/>
      <c r="BJ13"/>
      <c r="BL13" s="305"/>
      <c r="BM13" s="306"/>
      <c r="BN13" s="306"/>
      <c r="BO13" s="306"/>
      <c r="BP13" s="306"/>
      <c r="BQ13" s="306"/>
      <c r="BR13" s="306"/>
      <c r="BS13" s="306"/>
      <c r="BT13" s="306"/>
      <c r="BU13" s="306"/>
      <c r="BV13" s="306"/>
      <c r="BW13" s="306"/>
      <c r="BX13" s="306"/>
      <c r="BY13" s="306"/>
      <c r="BZ13" s="306"/>
      <c r="CA13" s="306"/>
      <c r="CB13" s="306"/>
      <c r="CC13" s="306"/>
      <c r="CD13" s="306"/>
      <c r="CE13" s="306"/>
      <c r="CF13" s="306"/>
      <c r="CG13" s="306"/>
      <c r="CH13" s="306"/>
      <c r="CI13" s="147"/>
      <c r="CJ13" s="307"/>
      <c r="CK13" s="307"/>
      <c r="CL13" s="307"/>
      <c r="CM13" s="288"/>
    </row>
    <row r="14" spans="1:91" s="150" customFormat="1" x14ac:dyDescent="0.2">
      <c r="A14" s="151">
        <v>13</v>
      </c>
      <c r="B14" s="152">
        <f>QC_Status!B24</f>
        <v>2913</v>
      </c>
      <c r="C14" s="153" t="str">
        <f>QC_Status!C24</f>
        <v>AL_AMRAT_ADDEBM_AS_WP2_7</v>
      </c>
      <c r="D14" s="151" t="str">
        <f>QC_Status!D24</f>
        <v>AL_AMRAT</v>
      </c>
      <c r="E14" s="153">
        <f>QC_Status!E24</f>
        <v>1</v>
      </c>
      <c r="F14" s="151">
        <f>QC_Status!L24</f>
        <v>0</v>
      </c>
      <c r="G14" s="154">
        <f>QC_Status!M24</f>
        <v>0</v>
      </c>
      <c r="H14" s="189" t="str">
        <f>QC_Status!C24</f>
        <v>AL_AMRAT_ADDEBM_AS_WP2_7</v>
      </c>
      <c r="I14" s="306"/>
      <c r="J14" s="3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  <c r="AA14" s="306"/>
      <c r="AB14" s="306"/>
      <c r="AC14" s="306"/>
      <c r="AD14" s="306"/>
      <c r="AE14" s="306"/>
      <c r="AF14" s="306"/>
      <c r="AG14" s="306"/>
      <c r="AH14" s="306"/>
      <c r="AI14" s="306"/>
      <c r="AJ14" s="306"/>
      <c r="AK14" s="306"/>
      <c r="AL14" s="306"/>
      <c r="AM14" s="306"/>
      <c r="AN14" s="306"/>
      <c r="AO14" s="306"/>
      <c r="AP14" s="306"/>
      <c r="AQ14" s="306"/>
      <c r="AR14" s="306"/>
      <c r="AS14" s="306"/>
      <c r="AT14" s="306"/>
      <c r="AU14" s="306"/>
      <c r="AV14" s="306"/>
      <c r="AW14" s="306"/>
      <c r="AX14" s="306"/>
      <c r="AY14" s="306"/>
      <c r="AZ14" s="306"/>
      <c r="BA14" s="306"/>
      <c r="BB14" s="306"/>
      <c r="BC14" s="147">
        <f>QC_Status!T24</f>
        <v>0</v>
      </c>
      <c r="BD14" s="307">
        <f t="shared" si="0"/>
        <v>0</v>
      </c>
      <c r="BE14" s="307">
        <f t="shared" si="1"/>
        <v>0</v>
      </c>
      <c r="BF14" s="307">
        <f t="shared" si="2"/>
        <v>0</v>
      </c>
      <c r="BG14" s="314" t="str">
        <f>QC_Status!F24</f>
        <v>SMJK</v>
      </c>
      <c r="BH14" s="288"/>
      <c r="BI14"/>
      <c r="BJ14"/>
      <c r="BL14" s="305"/>
      <c r="BM14" s="306"/>
      <c r="BN14" s="306"/>
      <c r="BO14" s="306"/>
      <c r="BP14" s="306"/>
      <c r="BQ14" s="306"/>
      <c r="BR14" s="306"/>
      <c r="BS14" s="306"/>
      <c r="BT14" s="306"/>
      <c r="BU14" s="306"/>
      <c r="BV14" s="306"/>
      <c r="BW14" s="306"/>
      <c r="BX14" s="306"/>
      <c r="BY14" s="306"/>
      <c r="BZ14" s="306"/>
      <c r="CA14" s="306"/>
      <c r="CB14" s="306"/>
      <c r="CC14" s="306"/>
      <c r="CD14" s="306"/>
      <c r="CE14" s="306"/>
      <c r="CF14" s="306"/>
      <c r="CG14" s="306"/>
      <c r="CH14" s="306"/>
      <c r="CI14" s="147"/>
      <c r="CJ14" s="307"/>
      <c r="CK14" s="307"/>
      <c r="CL14" s="307"/>
      <c r="CM14" s="288"/>
    </row>
    <row r="15" spans="1:91" s="150" customFormat="1" x14ac:dyDescent="0.2">
      <c r="A15" s="151">
        <v>14</v>
      </c>
      <c r="B15" s="152">
        <f>QC_Status!B25</f>
        <v>2913</v>
      </c>
      <c r="C15" s="153" t="str">
        <f>QC_Status!C25</f>
        <v>AL_AMRAT_ADDEBM_AS_WP3_1</v>
      </c>
      <c r="D15" s="151" t="str">
        <f>QC_Status!D25</f>
        <v>AL_AMRAT</v>
      </c>
      <c r="E15" s="153">
        <f>QC_Status!E25</f>
        <v>1</v>
      </c>
      <c r="F15" s="151" t="str">
        <f>QC_Status!L25</f>
        <v>PQC</v>
      </c>
      <c r="G15" s="154" t="str">
        <f>QC_Status!M25</f>
        <v>ARDP</v>
      </c>
      <c r="H15" s="189" t="str">
        <f>QC_Status!C25</f>
        <v>AL_AMRAT_ADDEBM_AS_WP3_1</v>
      </c>
      <c r="I15" s="306"/>
      <c r="J15" s="306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  <c r="AA15" s="306"/>
      <c r="AB15" s="306"/>
      <c r="AC15" s="306"/>
      <c r="AD15" s="306"/>
      <c r="AE15" s="306"/>
      <c r="AF15" s="306"/>
      <c r="AG15" s="306"/>
      <c r="AH15" s="306"/>
      <c r="AI15" s="306"/>
      <c r="AJ15" s="306"/>
      <c r="AK15" s="306"/>
      <c r="AL15" s="306"/>
      <c r="AM15" s="306"/>
      <c r="AN15" s="306"/>
      <c r="AO15" s="306"/>
      <c r="AP15" s="306"/>
      <c r="AQ15" s="306"/>
      <c r="AR15" s="306"/>
      <c r="AS15" s="306"/>
      <c r="AT15" s="306"/>
      <c r="AU15" s="306"/>
      <c r="AV15" s="306"/>
      <c r="AW15" s="306"/>
      <c r="AX15" s="306"/>
      <c r="AY15" s="306"/>
      <c r="AZ15" s="306"/>
      <c r="BA15" s="306"/>
      <c r="BB15" s="306"/>
      <c r="BC15" s="147" t="str">
        <f>QC_Status!T25</f>
        <v>ACC</v>
      </c>
      <c r="BD15" s="307">
        <f t="shared" si="0"/>
        <v>0</v>
      </c>
      <c r="BE15" s="307">
        <f t="shared" si="1"/>
        <v>0</v>
      </c>
      <c r="BF15" s="307">
        <f t="shared" si="2"/>
        <v>0</v>
      </c>
      <c r="BG15" s="314" t="str">
        <f>QC_Status!F25</f>
        <v>NSNG</v>
      </c>
      <c r="BH15" s="288"/>
      <c r="BI15"/>
      <c r="BJ15"/>
      <c r="BL15" s="305"/>
      <c r="BM15" s="306"/>
      <c r="BN15" s="306"/>
      <c r="BO15" s="306"/>
      <c r="BP15" s="306"/>
      <c r="BQ15" s="306"/>
      <c r="BR15" s="306"/>
      <c r="BS15" s="306"/>
      <c r="BT15" s="306"/>
      <c r="BU15" s="306"/>
      <c r="BV15" s="306"/>
      <c r="BW15" s="306"/>
      <c r="BX15" s="306"/>
      <c r="BY15" s="306"/>
      <c r="BZ15" s="306"/>
      <c r="CA15" s="306"/>
      <c r="CB15" s="306"/>
      <c r="CC15" s="306"/>
      <c r="CD15" s="306"/>
      <c r="CE15" s="306"/>
      <c r="CF15" s="306"/>
      <c r="CG15" s="306"/>
      <c r="CH15" s="306"/>
      <c r="CI15" s="147"/>
      <c r="CJ15" s="307"/>
      <c r="CK15" s="307"/>
      <c r="CL15" s="307"/>
      <c r="CM15" s="288"/>
    </row>
    <row r="16" spans="1:91" s="150" customFormat="1" x14ac:dyDescent="0.2">
      <c r="A16" s="151">
        <v>15</v>
      </c>
      <c r="B16" s="152">
        <f>QC_Status!B26</f>
        <v>2913</v>
      </c>
      <c r="C16" s="153" t="str">
        <f>QC_Status!C26</f>
        <v>AL_AMRAT_ADDEBM_AS_WP3_2</v>
      </c>
      <c r="D16" s="151" t="str">
        <f>QC_Status!D26</f>
        <v>AL_AMRAT</v>
      </c>
      <c r="E16" s="153">
        <f>QC_Status!E26</f>
        <v>1</v>
      </c>
      <c r="F16" s="151">
        <f>QC_Status!L26</f>
        <v>0</v>
      </c>
      <c r="G16" s="154">
        <f>QC_Status!M26</f>
        <v>0</v>
      </c>
      <c r="H16" s="189" t="str">
        <f>QC_Status!C26</f>
        <v>AL_AMRAT_ADDEBM_AS_WP3_2</v>
      </c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  <c r="AA16" s="306"/>
      <c r="AB16" s="306"/>
      <c r="AC16" s="306"/>
      <c r="AD16" s="306"/>
      <c r="AE16" s="306"/>
      <c r="AF16" s="306"/>
      <c r="AG16" s="306"/>
      <c r="AH16" s="306"/>
      <c r="AI16" s="306"/>
      <c r="AJ16" s="306"/>
      <c r="AK16" s="306"/>
      <c r="AL16" s="306"/>
      <c r="AM16" s="306"/>
      <c r="AN16" s="306"/>
      <c r="AO16" s="306"/>
      <c r="AP16" s="306"/>
      <c r="AQ16" s="306"/>
      <c r="AR16" s="306"/>
      <c r="AS16" s="306"/>
      <c r="AT16" s="306"/>
      <c r="AU16" s="306"/>
      <c r="AV16" s="306"/>
      <c r="AW16" s="306"/>
      <c r="AX16" s="306"/>
      <c r="AY16" s="306"/>
      <c r="AZ16" s="306"/>
      <c r="BA16" s="306"/>
      <c r="BB16" s="306"/>
      <c r="BC16" s="147">
        <f>QC_Status!T26</f>
        <v>0</v>
      </c>
      <c r="BD16" s="307">
        <f t="shared" si="0"/>
        <v>0</v>
      </c>
      <c r="BE16" s="307">
        <f t="shared" si="1"/>
        <v>0</v>
      </c>
      <c r="BF16" s="307">
        <f t="shared" si="2"/>
        <v>0</v>
      </c>
      <c r="BG16" s="314" t="str">
        <f>QC_Status!F26</f>
        <v>APRG</v>
      </c>
      <c r="BH16" s="288"/>
      <c r="BI16"/>
      <c r="BJ16"/>
      <c r="BL16" s="305"/>
      <c r="BM16" s="306"/>
      <c r="BN16" s="306"/>
      <c r="BO16" s="306"/>
      <c r="BP16" s="306"/>
      <c r="BQ16" s="306"/>
      <c r="BR16" s="306"/>
      <c r="BS16" s="306"/>
      <c r="BT16" s="306"/>
      <c r="BU16" s="306"/>
      <c r="BV16" s="306"/>
      <c r="BW16" s="306"/>
      <c r="BX16" s="306"/>
      <c r="BY16" s="306"/>
      <c r="BZ16" s="306"/>
      <c r="CA16" s="306"/>
      <c r="CB16" s="306"/>
      <c r="CC16" s="306"/>
      <c r="CD16" s="306"/>
      <c r="CE16" s="306"/>
      <c r="CF16" s="306"/>
      <c r="CG16" s="306"/>
      <c r="CH16" s="306"/>
      <c r="CI16" s="147"/>
      <c r="CJ16" s="307"/>
      <c r="CK16" s="307"/>
      <c r="CL16" s="307"/>
      <c r="CM16" s="288"/>
    </row>
    <row r="17" spans="1:91" s="150" customFormat="1" x14ac:dyDescent="0.2">
      <c r="A17" s="151">
        <v>16</v>
      </c>
      <c r="B17" s="152">
        <f>QC_Status!B27</f>
        <v>2913</v>
      </c>
      <c r="C17" s="153" t="str">
        <f>QC_Status!C27</f>
        <v>AL_AMRAT_ADDEBM_AS_WP3_3</v>
      </c>
      <c r="D17" s="151" t="str">
        <f>QC_Status!D27</f>
        <v>AL_AMRAT</v>
      </c>
      <c r="E17" s="153">
        <f>QC_Status!E27</f>
        <v>1</v>
      </c>
      <c r="F17" s="151">
        <f>QC_Status!L27</f>
        <v>0</v>
      </c>
      <c r="G17" s="154">
        <f>QC_Status!M27</f>
        <v>0</v>
      </c>
      <c r="H17" s="189" t="str">
        <f>QC_Status!C27</f>
        <v>AL_AMRAT_ADDEBM_AS_WP3_3</v>
      </c>
      <c r="I17" s="306"/>
      <c r="J17" s="306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  <c r="AA17" s="306"/>
      <c r="AB17" s="306"/>
      <c r="AC17" s="306"/>
      <c r="AD17" s="306"/>
      <c r="AE17" s="306"/>
      <c r="AF17" s="306"/>
      <c r="AG17" s="306"/>
      <c r="AH17" s="306"/>
      <c r="AI17" s="306"/>
      <c r="AJ17" s="306"/>
      <c r="AK17" s="306"/>
      <c r="AL17" s="306"/>
      <c r="AM17" s="306"/>
      <c r="AN17" s="306"/>
      <c r="AO17" s="306"/>
      <c r="AP17" s="306"/>
      <c r="AQ17" s="306"/>
      <c r="AR17" s="306"/>
      <c r="AS17" s="306"/>
      <c r="AT17" s="306"/>
      <c r="AU17" s="306"/>
      <c r="AV17" s="306"/>
      <c r="AW17" s="306"/>
      <c r="AX17" s="306"/>
      <c r="AY17" s="306"/>
      <c r="AZ17" s="306"/>
      <c r="BA17" s="306"/>
      <c r="BB17" s="306"/>
      <c r="BC17" s="147">
        <f>QC_Status!T27</f>
        <v>0</v>
      </c>
      <c r="BD17" s="307">
        <f t="shared" si="0"/>
        <v>0</v>
      </c>
      <c r="BE17" s="307">
        <f t="shared" si="1"/>
        <v>0</v>
      </c>
      <c r="BF17" s="307">
        <f t="shared" si="2"/>
        <v>0</v>
      </c>
      <c r="BG17" s="314" t="str">
        <f>QC_Status!F27</f>
        <v>BVKR</v>
      </c>
      <c r="BH17" s="288"/>
      <c r="BI17"/>
      <c r="BJ17"/>
      <c r="BL17" s="305"/>
      <c r="BM17" s="306"/>
      <c r="BN17" s="306"/>
      <c r="BO17" s="306"/>
      <c r="BP17" s="306"/>
      <c r="BQ17" s="306"/>
      <c r="BR17" s="306"/>
      <c r="BS17" s="306"/>
      <c r="BT17" s="306"/>
      <c r="BU17" s="306"/>
      <c r="BV17" s="306"/>
      <c r="BW17" s="306"/>
      <c r="BX17" s="306"/>
      <c r="BY17" s="306"/>
      <c r="BZ17" s="306"/>
      <c r="CA17" s="306"/>
      <c r="CB17" s="306"/>
      <c r="CC17" s="306"/>
      <c r="CD17" s="306"/>
      <c r="CE17" s="306"/>
      <c r="CF17" s="306"/>
      <c r="CG17" s="306"/>
      <c r="CH17" s="306"/>
      <c r="CI17" s="147"/>
      <c r="CJ17" s="307"/>
      <c r="CK17" s="307"/>
      <c r="CL17" s="307"/>
      <c r="CM17" s="288"/>
    </row>
    <row r="18" spans="1:91" s="150" customFormat="1" x14ac:dyDescent="0.2">
      <c r="A18" s="151">
        <v>17</v>
      </c>
      <c r="B18" s="152">
        <f>QC_Status!B28</f>
        <v>2913</v>
      </c>
      <c r="C18" s="153" t="str">
        <f>QC_Status!C28</f>
        <v>AL_AMRAT_ADDEBM_AS_WP3_4</v>
      </c>
      <c r="D18" s="151" t="str">
        <f>QC_Status!D28</f>
        <v>AL_AMRAT</v>
      </c>
      <c r="E18" s="153">
        <f>QC_Status!E28</f>
        <v>1</v>
      </c>
      <c r="F18" s="151" t="str">
        <f>QC_Status!L28</f>
        <v>PQC</v>
      </c>
      <c r="G18" s="154" t="str">
        <f>QC_Status!M28</f>
        <v>ARDP</v>
      </c>
      <c r="H18" s="189" t="str">
        <f>QC_Status!C28</f>
        <v>AL_AMRAT_ADDEBM_AS_WP3_4</v>
      </c>
      <c r="I18" s="306"/>
      <c r="J18" s="306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  <c r="AA18" s="306"/>
      <c r="AB18" s="306"/>
      <c r="AC18" s="306"/>
      <c r="AD18" s="306"/>
      <c r="AE18" s="306"/>
      <c r="AF18" s="306"/>
      <c r="AG18" s="306"/>
      <c r="AH18" s="306"/>
      <c r="AI18" s="306"/>
      <c r="AJ18" s="306"/>
      <c r="AK18" s="306"/>
      <c r="AL18" s="306"/>
      <c r="AM18" s="306"/>
      <c r="AN18" s="306"/>
      <c r="AO18" s="306"/>
      <c r="AP18" s="306"/>
      <c r="AQ18" s="306"/>
      <c r="AR18" s="306"/>
      <c r="AS18" s="306"/>
      <c r="AT18" s="306"/>
      <c r="AU18" s="306"/>
      <c r="AV18" s="306"/>
      <c r="AW18" s="306"/>
      <c r="AX18" s="306"/>
      <c r="AY18" s="306"/>
      <c r="AZ18" s="306"/>
      <c r="BA18" s="306"/>
      <c r="BB18" s="306"/>
      <c r="BC18" s="147" t="str">
        <f>QC_Status!T28</f>
        <v>ACC</v>
      </c>
      <c r="BD18" s="307">
        <f t="shared" si="0"/>
        <v>0</v>
      </c>
      <c r="BE18" s="307">
        <f t="shared" si="1"/>
        <v>0</v>
      </c>
      <c r="BF18" s="307">
        <f t="shared" si="2"/>
        <v>0</v>
      </c>
      <c r="BG18" s="314" t="str">
        <f>QC_Status!F28</f>
        <v>VRLN</v>
      </c>
      <c r="BH18" s="288"/>
      <c r="BI18"/>
      <c r="BJ18"/>
      <c r="BL18" s="305"/>
      <c r="BM18" s="306"/>
      <c r="BN18" s="306"/>
      <c r="BO18" s="306"/>
      <c r="BP18" s="306"/>
      <c r="BQ18" s="306"/>
      <c r="BR18" s="306"/>
      <c r="BS18" s="306"/>
      <c r="BT18" s="306"/>
      <c r="BU18" s="306"/>
      <c r="BV18" s="306"/>
      <c r="BW18" s="306"/>
      <c r="BX18" s="306"/>
      <c r="BY18" s="306"/>
      <c r="BZ18" s="306"/>
      <c r="CA18" s="306"/>
      <c r="CB18" s="306"/>
      <c r="CC18" s="306"/>
      <c r="CD18" s="306"/>
      <c r="CE18" s="306"/>
      <c r="CF18" s="306"/>
      <c r="CG18" s="306"/>
      <c r="CH18" s="306"/>
      <c r="CI18" s="147"/>
      <c r="CJ18" s="307"/>
      <c r="CK18" s="307"/>
      <c r="CL18" s="307"/>
      <c r="CM18" s="288"/>
    </row>
    <row r="19" spans="1:91" s="150" customFormat="1" x14ac:dyDescent="0.2">
      <c r="A19" s="151">
        <v>18</v>
      </c>
      <c r="B19" s="152">
        <f>QC_Status!B29</f>
        <v>2913</v>
      </c>
      <c r="C19" s="153" t="str">
        <f>QC_Status!C29</f>
        <v>AL_AMRAT_ADDEBM_AS_WP3_5</v>
      </c>
      <c r="D19" s="151" t="str">
        <f>QC_Status!D29</f>
        <v>AL_AMRAT</v>
      </c>
      <c r="E19" s="153">
        <f>QC_Status!E29</f>
        <v>1</v>
      </c>
      <c r="F19" s="151" t="str">
        <f>QC_Status!L29</f>
        <v>PQC</v>
      </c>
      <c r="G19" s="154" t="str">
        <f>QC_Status!M29</f>
        <v>SCBH</v>
      </c>
      <c r="H19" s="189" t="str">
        <f>QC_Status!C29</f>
        <v>AL_AMRAT_ADDEBM_AS_WP3_5</v>
      </c>
      <c r="I19" s="306"/>
      <c r="J19" s="3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06"/>
      <c r="AB19" s="306"/>
      <c r="AC19" s="306"/>
      <c r="AD19" s="306"/>
      <c r="AE19" s="306"/>
      <c r="AF19" s="306"/>
      <c r="AG19" s="306"/>
      <c r="AH19" s="306"/>
      <c r="AI19" s="306"/>
      <c r="AJ19" s="306"/>
      <c r="AK19" s="306"/>
      <c r="AL19" s="306"/>
      <c r="AM19" s="306"/>
      <c r="AN19" s="306"/>
      <c r="AO19" s="306"/>
      <c r="AP19" s="306"/>
      <c r="AQ19" s="306"/>
      <c r="AR19" s="306"/>
      <c r="AS19" s="306"/>
      <c r="AT19" s="306"/>
      <c r="AU19" s="306"/>
      <c r="AV19" s="306"/>
      <c r="AW19" s="306"/>
      <c r="AX19" s="306"/>
      <c r="AY19" s="306"/>
      <c r="AZ19" s="306"/>
      <c r="BA19" s="306"/>
      <c r="BB19" s="306"/>
      <c r="BC19" s="147" t="str">
        <f>QC_Status!T29</f>
        <v>ACC</v>
      </c>
      <c r="BD19" s="307">
        <f t="shared" si="0"/>
        <v>0</v>
      </c>
      <c r="BE19" s="307">
        <f t="shared" si="1"/>
        <v>0</v>
      </c>
      <c r="BF19" s="307">
        <f t="shared" si="2"/>
        <v>0</v>
      </c>
      <c r="BG19" s="314" t="str">
        <f>QC_Status!F29</f>
        <v>ANRU</v>
      </c>
      <c r="BH19" s="288"/>
      <c r="BI19"/>
      <c r="BJ19"/>
      <c r="BL19" s="305"/>
      <c r="BM19" s="306"/>
      <c r="BN19" s="306"/>
      <c r="BO19" s="306"/>
      <c r="BP19" s="306"/>
      <c r="BQ19" s="306"/>
      <c r="BR19" s="306"/>
      <c r="BS19" s="306"/>
      <c r="BT19" s="306"/>
      <c r="BU19" s="306"/>
      <c r="BV19" s="306"/>
      <c r="BW19" s="306"/>
      <c r="BX19" s="306"/>
      <c r="BY19" s="306"/>
      <c r="BZ19" s="306"/>
      <c r="CA19" s="306"/>
      <c r="CB19" s="306"/>
      <c r="CC19" s="306"/>
      <c r="CD19" s="306"/>
      <c r="CE19" s="306"/>
      <c r="CF19" s="306"/>
      <c r="CG19" s="306"/>
      <c r="CH19" s="306"/>
      <c r="CI19" s="147"/>
      <c r="CJ19" s="307"/>
      <c r="CK19" s="307"/>
      <c r="CL19" s="307"/>
      <c r="CM19" s="288"/>
    </row>
    <row r="20" spans="1:91" s="150" customFormat="1" x14ac:dyDescent="0.2">
      <c r="A20" s="151">
        <v>19</v>
      </c>
      <c r="B20" s="152">
        <f>QC_Status!B30</f>
        <v>2913</v>
      </c>
      <c r="C20" s="153" t="str">
        <f>QC_Status!C30</f>
        <v>AL_AMRAT_ADDEBM_AS_WP4_1</v>
      </c>
      <c r="D20" s="151" t="str">
        <f>QC_Status!D30</f>
        <v>AL_AMRAT</v>
      </c>
      <c r="E20" s="153">
        <f>QC_Status!E30</f>
        <v>1</v>
      </c>
      <c r="F20" s="151" t="str">
        <f>QC_Status!L30</f>
        <v>PQC</v>
      </c>
      <c r="G20" s="154" t="str">
        <f>QC_Status!M30</f>
        <v>SCBH</v>
      </c>
      <c r="H20" s="189" t="str">
        <f>QC_Status!C30</f>
        <v>AL_AMRAT_ADDEBM_AS_WP4_1</v>
      </c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  <c r="AA20" s="306"/>
      <c r="AB20" s="306"/>
      <c r="AC20" s="306"/>
      <c r="AD20" s="306"/>
      <c r="AE20" s="306"/>
      <c r="AF20" s="306"/>
      <c r="AG20" s="306"/>
      <c r="AH20" s="306"/>
      <c r="AI20" s="306"/>
      <c r="AJ20" s="306"/>
      <c r="AK20" s="306"/>
      <c r="AL20" s="306"/>
      <c r="AM20" s="306"/>
      <c r="AN20" s="306"/>
      <c r="AO20" s="306"/>
      <c r="AP20" s="306"/>
      <c r="AQ20" s="306"/>
      <c r="AR20" s="306"/>
      <c r="AS20" s="306"/>
      <c r="AT20" s="306"/>
      <c r="AU20" s="306"/>
      <c r="AV20" s="306"/>
      <c r="AW20" s="306"/>
      <c r="AX20" s="306"/>
      <c r="AY20" s="306"/>
      <c r="AZ20" s="306"/>
      <c r="BA20" s="306"/>
      <c r="BB20" s="306"/>
      <c r="BC20" s="147" t="str">
        <f>QC_Status!T30</f>
        <v>ACC</v>
      </c>
      <c r="BD20" s="307">
        <f t="shared" si="0"/>
        <v>0</v>
      </c>
      <c r="BE20" s="307">
        <f t="shared" si="1"/>
        <v>0</v>
      </c>
      <c r="BF20" s="307">
        <f t="shared" si="2"/>
        <v>0</v>
      </c>
      <c r="BG20" s="314" t="str">
        <f>QC_Status!F30</f>
        <v>ASGM</v>
      </c>
      <c r="BH20" s="288"/>
      <c r="BI20"/>
      <c r="BJ20"/>
      <c r="BL20" s="305"/>
      <c r="BM20" s="306"/>
      <c r="BN20" s="306"/>
      <c r="BO20" s="306"/>
      <c r="BP20" s="306"/>
      <c r="BQ20" s="306"/>
      <c r="BR20" s="306"/>
      <c r="BS20" s="306"/>
      <c r="BT20" s="306"/>
      <c r="BU20" s="306"/>
      <c r="BV20" s="306"/>
      <c r="BW20" s="306"/>
      <c r="BX20" s="306"/>
      <c r="BY20" s="306"/>
      <c r="BZ20" s="306"/>
      <c r="CA20" s="306"/>
      <c r="CB20" s="306"/>
      <c r="CC20" s="306"/>
      <c r="CD20" s="306"/>
      <c r="CE20" s="306"/>
      <c r="CF20" s="306"/>
      <c r="CG20" s="306"/>
      <c r="CH20" s="306"/>
      <c r="CI20" s="147"/>
      <c r="CJ20" s="307"/>
      <c r="CK20" s="307"/>
      <c r="CL20" s="307"/>
      <c r="CM20" s="288"/>
    </row>
    <row r="21" spans="1:91" s="150" customFormat="1" x14ac:dyDescent="0.2">
      <c r="A21" s="151">
        <v>20</v>
      </c>
      <c r="B21" s="152">
        <f>QC_Status!B31</f>
        <v>2913</v>
      </c>
      <c r="C21" s="153" t="str">
        <f>QC_Status!C31</f>
        <v>AL_AMRAT_ADDEBM_AS_WP4_2</v>
      </c>
      <c r="D21" s="151" t="str">
        <f>QC_Status!D31</f>
        <v>AL_AMRAT</v>
      </c>
      <c r="E21" s="153">
        <f>QC_Status!E31</f>
        <v>1</v>
      </c>
      <c r="F21" s="151">
        <f>QC_Status!L31</f>
        <v>0</v>
      </c>
      <c r="G21" s="154">
        <f>QC_Status!M31</f>
        <v>0</v>
      </c>
      <c r="H21" s="189" t="str">
        <f>QC_Status!C31</f>
        <v>AL_AMRAT_ADDEBM_AS_WP4_2</v>
      </c>
      <c r="I21" s="306"/>
      <c r="J21" s="306"/>
      <c r="K21" s="306"/>
      <c r="L21" s="306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  <c r="AA21" s="306"/>
      <c r="AB21" s="306"/>
      <c r="AC21" s="306"/>
      <c r="AD21" s="306"/>
      <c r="AE21" s="306"/>
      <c r="AF21" s="306"/>
      <c r="AG21" s="306"/>
      <c r="AH21" s="306"/>
      <c r="AI21" s="306"/>
      <c r="AJ21" s="306"/>
      <c r="AK21" s="306"/>
      <c r="AL21" s="306"/>
      <c r="AM21" s="306"/>
      <c r="AN21" s="306"/>
      <c r="AO21" s="306"/>
      <c r="AP21" s="306"/>
      <c r="AQ21" s="306"/>
      <c r="AR21" s="306"/>
      <c r="AS21" s="306"/>
      <c r="AT21" s="306"/>
      <c r="AU21" s="306"/>
      <c r="AV21" s="306"/>
      <c r="AW21" s="306"/>
      <c r="AX21" s="306"/>
      <c r="AY21" s="306"/>
      <c r="AZ21" s="306"/>
      <c r="BA21" s="306"/>
      <c r="BB21" s="306"/>
      <c r="BC21" s="147">
        <f>QC_Status!T31</f>
        <v>0</v>
      </c>
      <c r="BD21" s="307">
        <f t="shared" si="0"/>
        <v>0</v>
      </c>
      <c r="BE21" s="307">
        <f t="shared" si="1"/>
        <v>0</v>
      </c>
      <c r="BF21" s="307">
        <f t="shared" si="2"/>
        <v>0</v>
      </c>
      <c r="BG21" s="314" t="str">
        <f>QC_Status!F31</f>
        <v>DNMG</v>
      </c>
      <c r="BH21" s="288"/>
      <c r="BI21"/>
      <c r="BJ21"/>
      <c r="BL21" s="305"/>
      <c r="BM21" s="306"/>
      <c r="BN21" s="306"/>
      <c r="BO21" s="306"/>
      <c r="BP21" s="306"/>
      <c r="BQ21" s="306"/>
      <c r="BR21" s="306"/>
      <c r="BS21" s="306"/>
      <c r="BT21" s="306"/>
      <c r="BU21" s="306"/>
      <c r="BV21" s="306"/>
      <c r="BW21" s="306"/>
      <c r="BX21" s="306"/>
      <c r="BY21" s="306"/>
      <c r="BZ21" s="306"/>
      <c r="CA21" s="306"/>
      <c r="CB21" s="306"/>
      <c r="CC21" s="306"/>
      <c r="CD21" s="306"/>
      <c r="CE21" s="306"/>
      <c r="CF21" s="306"/>
      <c r="CG21" s="306"/>
      <c r="CH21" s="306"/>
      <c r="CI21" s="147"/>
      <c r="CJ21" s="307"/>
      <c r="CK21" s="307"/>
      <c r="CL21" s="307"/>
      <c r="CM21" s="288"/>
    </row>
    <row r="22" spans="1:91" s="150" customFormat="1" x14ac:dyDescent="0.2">
      <c r="A22" s="151">
        <v>21</v>
      </c>
      <c r="B22" s="152">
        <f>QC_Status!B32</f>
        <v>2913</v>
      </c>
      <c r="C22" s="153" t="str">
        <f>QC_Status!C32</f>
        <v>AL_AMRAT_ADDEBM_AS_WP4_3</v>
      </c>
      <c r="D22" s="151" t="str">
        <f>QC_Status!D32</f>
        <v>AL_AMRAT</v>
      </c>
      <c r="E22" s="153">
        <f>QC_Status!E32</f>
        <v>1</v>
      </c>
      <c r="F22" s="151">
        <f>QC_Status!L32</f>
        <v>0</v>
      </c>
      <c r="G22" s="154">
        <f>QC_Status!M32</f>
        <v>0</v>
      </c>
      <c r="H22" s="189" t="str">
        <f>QC_Status!C32</f>
        <v>AL_AMRAT_ADDEBM_AS_WP4_3</v>
      </c>
      <c r="I22" s="306"/>
      <c r="J22" s="306"/>
      <c r="K22" s="306"/>
      <c r="L22" s="306"/>
      <c r="M22" s="306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  <c r="AA22" s="306"/>
      <c r="AB22" s="306"/>
      <c r="AC22" s="306"/>
      <c r="AD22" s="306"/>
      <c r="AE22" s="306"/>
      <c r="AF22" s="306"/>
      <c r="AG22" s="306"/>
      <c r="AH22" s="306"/>
      <c r="AI22" s="306"/>
      <c r="AJ22" s="306"/>
      <c r="AK22" s="306"/>
      <c r="AL22" s="306"/>
      <c r="AM22" s="306"/>
      <c r="AN22" s="306"/>
      <c r="AO22" s="306"/>
      <c r="AP22" s="306"/>
      <c r="AQ22" s="306"/>
      <c r="AR22" s="306"/>
      <c r="AS22" s="306"/>
      <c r="AT22" s="306"/>
      <c r="AU22" s="306"/>
      <c r="AV22" s="306"/>
      <c r="AW22" s="306"/>
      <c r="AX22" s="306"/>
      <c r="AY22" s="306"/>
      <c r="AZ22" s="306"/>
      <c r="BA22" s="306"/>
      <c r="BB22" s="306"/>
      <c r="BC22" s="147">
        <f>QC_Status!T32</f>
        <v>0</v>
      </c>
      <c r="BD22" s="307">
        <f t="shared" si="0"/>
        <v>0</v>
      </c>
      <c r="BE22" s="307">
        <f t="shared" si="1"/>
        <v>0</v>
      </c>
      <c r="BF22" s="307">
        <f t="shared" si="2"/>
        <v>0</v>
      </c>
      <c r="BG22" s="314" t="str">
        <f>QC_Status!F32</f>
        <v>ANRU</v>
      </c>
      <c r="BH22" s="288"/>
      <c r="BI22"/>
      <c r="BJ22"/>
      <c r="BL22" s="305"/>
      <c r="BM22" s="306"/>
      <c r="BN22" s="306"/>
      <c r="BO22" s="306"/>
      <c r="BP22" s="306"/>
      <c r="BQ22" s="306"/>
      <c r="BR22" s="306"/>
      <c r="BS22" s="306"/>
      <c r="BT22" s="306"/>
      <c r="BU22" s="306"/>
      <c r="BV22" s="306"/>
      <c r="BW22" s="306"/>
      <c r="BX22" s="306"/>
      <c r="BY22" s="306"/>
      <c r="BZ22" s="306"/>
      <c r="CA22" s="306"/>
      <c r="CB22" s="306"/>
      <c r="CC22" s="306"/>
      <c r="CD22" s="306"/>
      <c r="CE22" s="306"/>
      <c r="CF22" s="306"/>
      <c r="CG22" s="306"/>
      <c r="CH22" s="306"/>
      <c r="CI22" s="147"/>
      <c r="CJ22" s="307"/>
      <c r="CK22" s="307"/>
      <c r="CL22" s="307"/>
      <c r="CM22" s="288"/>
    </row>
    <row r="23" spans="1:91" s="150" customFormat="1" x14ac:dyDescent="0.2">
      <c r="A23" s="151">
        <v>22</v>
      </c>
      <c r="B23" s="152">
        <f>QC_Status!B33</f>
        <v>2913</v>
      </c>
      <c r="C23" s="153" t="str">
        <f>QC_Status!C33</f>
        <v>AL_AMRAT_ADDEBM_AS_WP4_4</v>
      </c>
      <c r="D23" s="151" t="str">
        <f>QC_Status!D33</f>
        <v>AL_AMRAT</v>
      </c>
      <c r="E23" s="153">
        <f>QC_Status!E33</f>
        <v>1</v>
      </c>
      <c r="F23" s="151">
        <f>QC_Status!L33</f>
        <v>0</v>
      </c>
      <c r="G23" s="154">
        <f>QC_Status!M33</f>
        <v>0</v>
      </c>
      <c r="H23" s="189" t="str">
        <f>QC_Status!C33</f>
        <v>AL_AMRAT_ADDEBM_AS_WP4_4</v>
      </c>
      <c r="I23" s="306"/>
      <c r="J23" s="306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  <c r="AA23" s="306"/>
      <c r="AB23" s="306"/>
      <c r="AC23" s="306"/>
      <c r="AD23" s="306"/>
      <c r="AE23" s="306"/>
      <c r="AF23" s="306"/>
      <c r="AG23" s="306"/>
      <c r="AH23" s="306"/>
      <c r="AI23" s="306"/>
      <c r="AJ23" s="306"/>
      <c r="AK23" s="306"/>
      <c r="AL23" s="306"/>
      <c r="AM23" s="306"/>
      <c r="AN23" s="306"/>
      <c r="AO23" s="306"/>
      <c r="AP23" s="306"/>
      <c r="AQ23" s="306"/>
      <c r="AR23" s="306"/>
      <c r="AS23" s="306"/>
      <c r="AT23" s="306"/>
      <c r="AU23" s="306"/>
      <c r="AV23" s="306"/>
      <c r="AW23" s="306"/>
      <c r="AX23" s="306"/>
      <c r="AY23" s="306"/>
      <c r="AZ23" s="306"/>
      <c r="BA23" s="306"/>
      <c r="BB23" s="306"/>
      <c r="BC23" s="147">
        <f>QC_Status!T33</f>
        <v>0</v>
      </c>
      <c r="BD23" s="307">
        <f t="shared" si="0"/>
        <v>0</v>
      </c>
      <c r="BE23" s="307">
        <f t="shared" si="1"/>
        <v>0</v>
      </c>
      <c r="BF23" s="307">
        <f t="shared" si="2"/>
        <v>0</v>
      </c>
      <c r="BG23" s="314" t="str">
        <f>QC_Status!F33</f>
        <v>SVAP</v>
      </c>
      <c r="BH23" s="288"/>
      <c r="BI23"/>
      <c r="BJ23"/>
      <c r="BL23" s="305"/>
      <c r="BM23" s="306"/>
      <c r="BN23" s="306"/>
      <c r="BO23" s="306"/>
      <c r="BP23" s="306"/>
      <c r="BQ23" s="306"/>
      <c r="BR23" s="306"/>
      <c r="BS23" s="306"/>
      <c r="BT23" s="306"/>
      <c r="BU23" s="306"/>
      <c r="BV23" s="306"/>
      <c r="BW23" s="306"/>
      <c r="BX23" s="306"/>
      <c r="BY23" s="306"/>
      <c r="BZ23" s="306"/>
      <c r="CA23" s="306"/>
      <c r="CB23" s="306"/>
      <c r="CC23" s="306"/>
      <c r="CD23" s="306"/>
      <c r="CE23" s="306"/>
      <c r="CF23" s="306"/>
      <c r="CG23" s="306"/>
      <c r="CH23" s="306"/>
      <c r="CI23" s="147"/>
      <c r="CJ23" s="307"/>
      <c r="CK23" s="307"/>
      <c r="CL23" s="307"/>
      <c r="CM23" s="288"/>
    </row>
    <row r="24" spans="1:91" s="150" customFormat="1" x14ac:dyDescent="0.2">
      <c r="A24" s="151">
        <v>23</v>
      </c>
      <c r="B24" s="152">
        <f>QC_Status!B34</f>
        <v>2913</v>
      </c>
      <c r="C24" s="153" t="str">
        <f>QC_Status!C34</f>
        <v>AL_AMRAT_ADDEBM_AS_WP4_5</v>
      </c>
      <c r="D24" s="151" t="str">
        <f>QC_Status!D34</f>
        <v>AL_AMRAT</v>
      </c>
      <c r="E24" s="153">
        <f>QC_Status!E34</f>
        <v>1</v>
      </c>
      <c r="F24" s="151">
        <f>QC_Status!L34</f>
        <v>0</v>
      </c>
      <c r="G24" s="154">
        <f>QC_Status!M34</f>
        <v>0</v>
      </c>
      <c r="H24" s="189" t="str">
        <f>QC_Status!C34</f>
        <v>AL_AMRAT_ADDEBM_AS_WP4_5</v>
      </c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  <c r="AA24" s="306"/>
      <c r="AB24" s="306"/>
      <c r="AC24" s="306"/>
      <c r="AD24" s="306"/>
      <c r="AE24" s="306"/>
      <c r="AF24" s="306"/>
      <c r="AG24" s="306"/>
      <c r="AH24" s="306"/>
      <c r="AI24" s="306"/>
      <c r="AJ24" s="306"/>
      <c r="AK24" s="306"/>
      <c r="AL24" s="306"/>
      <c r="AM24" s="306"/>
      <c r="AN24" s="306"/>
      <c r="AO24" s="306"/>
      <c r="AP24" s="306"/>
      <c r="AQ24" s="306"/>
      <c r="AR24" s="306"/>
      <c r="AS24" s="306"/>
      <c r="AT24" s="306"/>
      <c r="AU24" s="306"/>
      <c r="AV24" s="306"/>
      <c r="AW24" s="306"/>
      <c r="AX24" s="306"/>
      <c r="AY24" s="306"/>
      <c r="AZ24" s="306"/>
      <c r="BA24" s="306"/>
      <c r="BB24" s="306"/>
      <c r="BC24" s="147">
        <f>QC_Status!T34</f>
        <v>0</v>
      </c>
      <c r="BD24" s="307">
        <f t="shared" si="0"/>
        <v>0</v>
      </c>
      <c r="BE24" s="307">
        <f t="shared" si="1"/>
        <v>0</v>
      </c>
      <c r="BF24" s="307">
        <f t="shared" si="2"/>
        <v>0</v>
      </c>
      <c r="BG24" s="314" t="str">
        <f>QC_Status!F34</f>
        <v>APRG</v>
      </c>
      <c r="BH24" s="288"/>
      <c r="BI24"/>
      <c r="BJ24"/>
      <c r="BL24" s="305"/>
      <c r="BM24" s="306"/>
      <c r="BN24" s="306"/>
      <c r="BO24" s="306"/>
      <c r="BP24" s="306"/>
      <c r="BQ24" s="306"/>
      <c r="BR24" s="306"/>
      <c r="BS24" s="306"/>
      <c r="BT24" s="306"/>
      <c r="BU24" s="306"/>
      <c r="BV24" s="306"/>
      <c r="BW24" s="306"/>
      <c r="BX24" s="306"/>
      <c r="BY24" s="306"/>
      <c r="BZ24" s="306"/>
      <c r="CA24" s="306"/>
      <c r="CB24" s="306"/>
      <c r="CC24" s="306"/>
      <c r="CD24" s="306"/>
      <c r="CE24" s="306"/>
      <c r="CF24" s="306"/>
      <c r="CG24" s="306"/>
      <c r="CH24" s="306"/>
      <c r="CI24" s="147"/>
      <c r="CJ24" s="307"/>
      <c r="CK24" s="307"/>
      <c r="CL24" s="307"/>
      <c r="CM24" s="288"/>
    </row>
    <row r="25" spans="1:91" s="150" customFormat="1" x14ac:dyDescent="0.2">
      <c r="A25" s="151">
        <v>24</v>
      </c>
      <c r="B25" s="152">
        <f>QC_Status!B35</f>
        <v>2913</v>
      </c>
      <c r="C25" s="153" t="str">
        <f>QC_Status!C35</f>
        <v>AL_AMRAT_ADDEBM_AS_WP4_6</v>
      </c>
      <c r="D25" s="151" t="str">
        <f>QC_Status!D35</f>
        <v>AL_AMRAT</v>
      </c>
      <c r="E25" s="153">
        <f>QC_Status!E35</f>
        <v>1</v>
      </c>
      <c r="F25" s="151">
        <f>QC_Status!L35</f>
        <v>0</v>
      </c>
      <c r="G25" s="154">
        <f>QC_Status!M35</f>
        <v>0</v>
      </c>
      <c r="H25" s="189" t="str">
        <f>QC_Status!C35</f>
        <v>AL_AMRAT_ADDEBM_AS_WP4_6</v>
      </c>
      <c r="I25" s="306"/>
      <c r="J25" s="306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  <c r="AC25" s="306"/>
      <c r="AD25" s="306"/>
      <c r="AE25" s="306"/>
      <c r="AF25" s="306"/>
      <c r="AG25" s="306"/>
      <c r="AH25" s="306"/>
      <c r="AI25" s="306"/>
      <c r="AJ25" s="306"/>
      <c r="AK25" s="306"/>
      <c r="AL25" s="306"/>
      <c r="AM25" s="306"/>
      <c r="AN25" s="306"/>
      <c r="AO25" s="306"/>
      <c r="AP25" s="306"/>
      <c r="AQ25" s="306"/>
      <c r="AR25" s="306"/>
      <c r="AS25" s="306"/>
      <c r="AT25" s="306"/>
      <c r="AU25" s="306"/>
      <c r="AV25" s="306"/>
      <c r="AW25" s="306"/>
      <c r="AX25" s="306"/>
      <c r="AY25" s="306"/>
      <c r="AZ25" s="306"/>
      <c r="BA25" s="306"/>
      <c r="BB25" s="306"/>
      <c r="BC25" s="147">
        <f>QC_Status!T35</f>
        <v>0</v>
      </c>
      <c r="BD25" s="307">
        <f t="shared" si="0"/>
        <v>0</v>
      </c>
      <c r="BE25" s="307">
        <f t="shared" si="1"/>
        <v>0</v>
      </c>
      <c r="BF25" s="307">
        <f t="shared" si="2"/>
        <v>0</v>
      </c>
      <c r="BG25" s="314" t="str">
        <f>QC_Status!F35</f>
        <v>CHNA</v>
      </c>
      <c r="BH25" s="288"/>
      <c r="BI25"/>
      <c r="BJ25"/>
      <c r="BL25" s="305"/>
      <c r="BM25" s="306"/>
      <c r="BN25" s="306"/>
      <c r="BO25" s="306"/>
      <c r="BP25" s="306"/>
      <c r="BQ25" s="306"/>
      <c r="BR25" s="306"/>
      <c r="BS25" s="306"/>
      <c r="BT25" s="306"/>
      <c r="BU25" s="306"/>
      <c r="BV25" s="306"/>
      <c r="BW25" s="306"/>
      <c r="BX25" s="306"/>
      <c r="BY25" s="306"/>
      <c r="BZ25" s="306"/>
      <c r="CA25" s="306"/>
      <c r="CB25" s="306"/>
      <c r="CC25" s="306"/>
      <c r="CD25" s="306"/>
      <c r="CE25" s="306"/>
      <c r="CF25" s="306"/>
      <c r="CG25" s="306"/>
      <c r="CH25" s="306"/>
      <c r="CI25" s="147"/>
      <c r="CJ25" s="307"/>
      <c r="CK25" s="307"/>
      <c r="CL25" s="307"/>
      <c r="CM25" s="288"/>
    </row>
    <row r="26" spans="1:91" s="150" customFormat="1" x14ac:dyDescent="0.2">
      <c r="A26" s="151">
        <v>25</v>
      </c>
      <c r="B26" s="152">
        <f>QC_Status!B36</f>
        <v>2913</v>
      </c>
      <c r="C26" s="153" t="str">
        <f>QC_Status!C36</f>
        <v>AL_AMRAT_ADDEBM_AS_WP5_1</v>
      </c>
      <c r="D26" s="151" t="str">
        <f>QC_Status!D36</f>
        <v>AL_AMRAT</v>
      </c>
      <c r="E26" s="153">
        <f>QC_Status!E36</f>
        <v>1</v>
      </c>
      <c r="F26" s="151" t="str">
        <f>QC_Status!L36</f>
        <v>PQC</v>
      </c>
      <c r="G26" s="154" t="str">
        <f>QC_Status!M36</f>
        <v>ARDP</v>
      </c>
      <c r="H26" s="189" t="str">
        <f>QC_Status!C36</f>
        <v>AL_AMRAT_ADDEBM_AS_WP5_1</v>
      </c>
      <c r="I26" s="306"/>
      <c r="J26" s="306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6"/>
      <c r="AB26" s="306"/>
      <c r="AC26" s="306"/>
      <c r="AD26" s="306"/>
      <c r="AE26" s="306"/>
      <c r="AF26" s="306"/>
      <c r="AG26" s="306"/>
      <c r="AH26" s="306"/>
      <c r="AI26" s="306"/>
      <c r="AJ26" s="306"/>
      <c r="AK26" s="306"/>
      <c r="AL26" s="306"/>
      <c r="AM26" s="306"/>
      <c r="AN26" s="306"/>
      <c r="AO26" s="306"/>
      <c r="AP26" s="306"/>
      <c r="AQ26" s="306"/>
      <c r="AR26" s="306"/>
      <c r="AS26" s="306"/>
      <c r="AT26" s="306"/>
      <c r="AU26" s="306"/>
      <c r="AV26" s="306"/>
      <c r="AW26" s="306"/>
      <c r="AX26" s="306"/>
      <c r="AY26" s="306"/>
      <c r="AZ26" s="306"/>
      <c r="BA26" s="306"/>
      <c r="BB26" s="306"/>
      <c r="BC26" s="147" t="str">
        <f>QC_Status!T36</f>
        <v>ACC</v>
      </c>
      <c r="BD26" s="307">
        <f t="shared" si="0"/>
        <v>0</v>
      </c>
      <c r="BE26" s="307">
        <f t="shared" si="1"/>
        <v>0</v>
      </c>
      <c r="BF26" s="307">
        <f t="shared" si="2"/>
        <v>0</v>
      </c>
      <c r="BG26" s="314" t="str">
        <f>QC_Status!F36</f>
        <v>DNMG</v>
      </c>
      <c r="BH26" s="288"/>
      <c r="BI26"/>
      <c r="BJ26"/>
      <c r="BL26" s="305"/>
      <c r="BM26" s="306"/>
      <c r="BN26" s="306"/>
      <c r="BO26" s="306"/>
      <c r="BP26" s="306"/>
      <c r="BQ26" s="306"/>
      <c r="BR26" s="306"/>
      <c r="BS26" s="306"/>
      <c r="BT26" s="306"/>
      <c r="BU26" s="306"/>
      <c r="BV26" s="306"/>
      <c r="BW26" s="306"/>
      <c r="BX26" s="306"/>
      <c r="BY26" s="306"/>
      <c r="BZ26" s="306"/>
      <c r="CA26" s="306"/>
      <c r="CB26" s="306"/>
      <c r="CC26" s="306"/>
      <c r="CD26" s="306"/>
      <c r="CE26" s="306"/>
      <c r="CF26" s="306"/>
      <c r="CG26" s="306"/>
      <c r="CH26" s="306"/>
      <c r="CI26" s="147"/>
      <c r="CJ26" s="307"/>
      <c r="CK26" s="307"/>
      <c r="CL26" s="307"/>
      <c r="CM26" s="288"/>
    </row>
    <row r="27" spans="1:91" s="150" customFormat="1" x14ac:dyDescent="0.2">
      <c r="A27" s="151">
        <v>26</v>
      </c>
      <c r="B27" s="152">
        <f>QC_Status!B37</f>
        <v>2913</v>
      </c>
      <c r="C27" s="153" t="str">
        <f>QC_Status!C37</f>
        <v>AL_AMRAT_ADDEBM_AS_WP5_2</v>
      </c>
      <c r="D27" s="151" t="str">
        <f>QC_Status!D37</f>
        <v>AL_AMRAT</v>
      </c>
      <c r="E27" s="153">
        <f>QC_Status!E37</f>
        <v>1</v>
      </c>
      <c r="F27" s="151">
        <f>QC_Status!L37</f>
        <v>0</v>
      </c>
      <c r="G27" s="154">
        <f>QC_Status!M37</f>
        <v>0</v>
      </c>
      <c r="H27" s="189" t="str">
        <f>QC_Status!C37</f>
        <v>AL_AMRAT_ADDEBM_AS_WP5_2</v>
      </c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6"/>
      <c r="AL27" s="306"/>
      <c r="AM27" s="306"/>
      <c r="AN27" s="306"/>
      <c r="AO27" s="306"/>
      <c r="AP27" s="306"/>
      <c r="AQ27" s="306"/>
      <c r="AR27" s="306"/>
      <c r="AS27" s="306"/>
      <c r="AT27" s="306"/>
      <c r="AU27" s="306"/>
      <c r="AV27" s="306"/>
      <c r="AW27" s="306"/>
      <c r="AX27" s="306"/>
      <c r="AY27" s="306"/>
      <c r="AZ27" s="306"/>
      <c r="BA27" s="306"/>
      <c r="BB27" s="306"/>
      <c r="BC27" s="147">
        <f>QC_Status!T37</f>
        <v>0</v>
      </c>
      <c r="BD27" s="307">
        <f t="shared" si="0"/>
        <v>0</v>
      </c>
      <c r="BE27" s="307">
        <f t="shared" si="1"/>
        <v>0</v>
      </c>
      <c r="BF27" s="307">
        <f t="shared" si="2"/>
        <v>0</v>
      </c>
      <c r="BG27" s="314" t="str">
        <f>QC_Status!F37</f>
        <v>SRBT/SDHD</v>
      </c>
      <c r="BH27" s="288"/>
      <c r="BI27"/>
      <c r="BJ27"/>
      <c r="BL27" s="305"/>
      <c r="BM27" s="306"/>
      <c r="BN27" s="306"/>
      <c r="BO27" s="306"/>
      <c r="BP27" s="306"/>
      <c r="BQ27" s="306"/>
      <c r="BR27" s="306"/>
      <c r="BS27" s="306"/>
      <c r="BT27" s="306"/>
      <c r="BU27" s="306"/>
      <c r="BV27" s="306"/>
      <c r="BW27" s="306"/>
      <c r="BX27" s="306"/>
      <c r="BY27" s="306"/>
      <c r="BZ27" s="306"/>
      <c r="CA27" s="306"/>
      <c r="CB27" s="306"/>
      <c r="CC27" s="306"/>
      <c r="CD27" s="306"/>
      <c r="CE27" s="306"/>
      <c r="CF27" s="306"/>
      <c r="CG27" s="306"/>
      <c r="CH27" s="306"/>
      <c r="CI27" s="147"/>
      <c r="CJ27" s="307"/>
      <c r="CK27" s="307"/>
      <c r="CL27" s="307"/>
      <c r="CM27" s="288"/>
    </row>
    <row r="28" spans="1:91" s="150" customFormat="1" x14ac:dyDescent="0.2">
      <c r="A28" s="151">
        <v>27</v>
      </c>
      <c r="B28" s="152">
        <f>QC_Status!B38</f>
        <v>2913</v>
      </c>
      <c r="C28" s="153" t="str">
        <f>QC_Status!C38</f>
        <v>AL_AMRAT_ADDEBM_AS_WP5_3</v>
      </c>
      <c r="D28" s="151" t="str">
        <f>QC_Status!D38</f>
        <v>AL_AMRAT</v>
      </c>
      <c r="E28" s="153">
        <f>QC_Status!E38</f>
        <v>1</v>
      </c>
      <c r="F28" s="151">
        <f>QC_Status!L38</f>
        <v>0</v>
      </c>
      <c r="G28" s="154">
        <f>QC_Status!M38</f>
        <v>0</v>
      </c>
      <c r="H28" s="189" t="str">
        <f>QC_Status!C38</f>
        <v>AL_AMRAT_ADDEBM_AS_WP5_3</v>
      </c>
      <c r="I28" s="306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  <c r="AC28" s="306"/>
      <c r="AD28" s="306"/>
      <c r="AE28" s="306"/>
      <c r="AF28" s="306"/>
      <c r="AG28" s="306"/>
      <c r="AH28" s="306"/>
      <c r="AI28" s="306"/>
      <c r="AJ28" s="306"/>
      <c r="AK28" s="306"/>
      <c r="AL28" s="306"/>
      <c r="AM28" s="306"/>
      <c r="AN28" s="306"/>
      <c r="AO28" s="306"/>
      <c r="AP28" s="306"/>
      <c r="AQ28" s="306"/>
      <c r="AR28" s="306"/>
      <c r="AS28" s="306"/>
      <c r="AT28" s="306"/>
      <c r="AU28" s="306"/>
      <c r="AV28" s="306"/>
      <c r="AW28" s="306"/>
      <c r="AX28" s="306"/>
      <c r="AY28" s="306"/>
      <c r="AZ28" s="306"/>
      <c r="BA28" s="306"/>
      <c r="BB28" s="306"/>
      <c r="BC28" s="147">
        <f>QC_Status!T38</f>
        <v>0</v>
      </c>
      <c r="BD28" s="307">
        <f t="shared" si="0"/>
        <v>0</v>
      </c>
      <c r="BE28" s="307">
        <f t="shared" si="1"/>
        <v>0</v>
      </c>
      <c r="BF28" s="307">
        <f t="shared" si="2"/>
        <v>0</v>
      </c>
      <c r="BG28" s="314" t="str">
        <f>QC_Status!F38</f>
        <v>SLSK</v>
      </c>
      <c r="BH28" s="288"/>
      <c r="BI28"/>
      <c r="BJ28"/>
      <c r="BL28" s="305"/>
      <c r="BM28" s="306"/>
      <c r="BN28" s="306"/>
      <c r="BO28" s="306"/>
      <c r="BP28" s="306"/>
      <c r="BQ28" s="306"/>
      <c r="BR28" s="306"/>
      <c r="BS28" s="306"/>
      <c r="BT28" s="306"/>
      <c r="BU28" s="306"/>
      <c r="BV28" s="306"/>
      <c r="BW28" s="306"/>
      <c r="BX28" s="306"/>
      <c r="BY28" s="306"/>
      <c r="BZ28" s="306"/>
      <c r="CA28" s="306"/>
      <c r="CB28" s="306"/>
      <c r="CC28" s="306"/>
      <c r="CD28" s="306"/>
      <c r="CE28" s="306"/>
      <c r="CF28" s="306"/>
      <c r="CG28" s="306"/>
      <c r="CH28" s="306"/>
      <c r="CI28" s="147"/>
      <c r="CJ28" s="307"/>
      <c r="CK28" s="307"/>
      <c r="CL28" s="307"/>
      <c r="CM28" s="288"/>
    </row>
    <row r="29" spans="1:91" s="150" customFormat="1" x14ac:dyDescent="0.2">
      <c r="A29" s="151">
        <v>28</v>
      </c>
      <c r="B29" s="152">
        <f>QC_Status!B39</f>
        <v>2913</v>
      </c>
      <c r="C29" s="153" t="str">
        <f>QC_Status!C39</f>
        <v>AL_AMRAT_ADDEBM_AS_WP5_4</v>
      </c>
      <c r="D29" s="151" t="str">
        <f>QC_Status!D39</f>
        <v>AL_AMRAT</v>
      </c>
      <c r="E29" s="153">
        <f>QC_Status!E39</f>
        <v>1</v>
      </c>
      <c r="F29" s="151" t="str">
        <f>QC_Status!L39</f>
        <v>PQC</v>
      </c>
      <c r="G29" s="154" t="str">
        <f>QC_Status!M39</f>
        <v>ARDP</v>
      </c>
      <c r="H29" s="189" t="str">
        <f>QC_Status!C39</f>
        <v>AL_AMRAT_ADDEBM_AS_WP5_4</v>
      </c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306"/>
      <c r="AL29" s="306"/>
      <c r="AM29" s="306"/>
      <c r="AN29" s="306"/>
      <c r="AO29" s="306"/>
      <c r="AP29" s="306"/>
      <c r="AQ29" s="306"/>
      <c r="AR29" s="306"/>
      <c r="AS29" s="306"/>
      <c r="AT29" s="306"/>
      <c r="AU29" s="306"/>
      <c r="AV29" s="306"/>
      <c r="AW29" s="306"/>
      <c r="AX29" s="306"/>
      <c r="AY29" s="306"/>
      <c r="AZ29" s="306"/>
      <c r="BA29" s="306"/>
      <c r="BB29" s="306"/>
      <c r="BC29" s="147" t="str">
        <f>QC_Status!T39</f>
        <v>ACC</v>
      </c>
      <c r="BD29" s="307">
        <f t="shared" si="0"/>
        <v>0</v>
      </c>
      <c r="BE29" s="307">
        <f t="shared" si="1"/>
        <v>0</v>
      </c>
      <c r="BF29" s="307">
        <f t="shared" si="2"/>
        <v>0</v>
      </c>
      <c r="BG29" s="314" t="str">
        <f>QC_Status!F39</f>
        <v>NSNG</v>
      </c>
      <c r="BH29" s="288"/>
      <c r="BI29"/>
      <c r="BJ29"/>
      <c r="BL29" s="305"/>
      <c r="BM29" s="306"/>
      <c r="BN29" s="306"/>
      <c r="BO29" s="306"/>
      <c r="BP29" s="306"/>
      <c r="BQ29" s="306"/>
      <c r="BR29" s="306"/>
      <c r="BS29" s="306"/>
      <c r="BT29" s="306"/>
      <c r="BU29" s="306"/>
      <c r="BV29" s="306"/>
      <c r="BW29" s="306"/>
      <c r="BX29" s="306"/>
      <c r="BY29" s="306"/>
      <c r="BZ29" s="306"/>
      <c r="CA29" s="306"/>
      <c r="CB29" s="306"/>
      <c r="CC29" s="306"/>
      <c r="CD29" s="306"/>
      <c r="CE29" s="306"/>
      <c r="CF29" s="306"/>
      <c r="CG29" s="306"/>
      <c r="CH29" s="306"/>
      <c r="CI29" s="147"/>
      <c r="CJ29" s="307"/>
      <c r="CK29" s="307"/>
      <c r="CL29" s="307"/>
      <c r="CM29" s="288"/>
    </row>
    <row r="30" spans="1:91" s="150" customFormat="1" x14ac:dyDescent="0.2">
      <c r="A30" s="151">
        <v>29</v>
      </c>
      <c r="B30" s="152">
        <f>QC_Status!B40</f>
        <v>2913</v>
      </c>
      <c r="C30" s="153" t="str">
        <f>QC_Status!C40</f>
        <v>AL_AMRAT_ADDEBM_AS_WP6_1</v>
      </c>
      <c r="D30" s="151" t="str">
        <f>QC_Status!D40</f>
        <v>AL_AMRAT</v>
      </c>
      <c r="E30" s="153">
        <f>QC_Status!E40</f>
        <v>1</v>
      </c>
      <c r="F30" s="151" t="str">
        <f>QC_Status!L40</f>
        <v>PQC</v>
      </c>
      <c r="G30" s="154" t="str">
        <f>QC_Status!M40</f>
        <v>SCBH</v>
      </c>
      <c r="H30" s="189" t="str">
        <f>QC_Status!C40</f>
        <v>AL_AMRAT_ADDEBM_AS_WP6_1</v>
      </c>
      <c r="I30" s="306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  <c r="AC30" s="306"/>
      <c r="AD30" s="306"/>
      <c r="AE30" s="306"/>
      <c r="AF30" s="306"/>
      <c r="AG30" s="306"/>
      <c r="AH30" s="306"/>
      <c r="AI30" s="306"/>
      <c r="AJ30" s="306"/>
      <c r="AK30" s="306"/>
      <c r="AL30" s="306"/>
      <c r="AM30" s="306"/>
      <c r="AN30" s="306"/>
      <c r="AO30" s="306"/>
      <c r="AP30" s="306"/>
      <c r="AQ30" s="306"/>
      <c r="AR30" s="306"/>
      <c r="AS30" s="306"/>
      <c r="AT30" s="306"/>
      <c r="AU30" s="306"/>
      <c r="AV30" s="306"/>
      <c r="AW30" s="306"/>
      <c r="AX30" s="306"/>
      <c r="AY30" s="306"/>
      <c r="AZ30" s="306"/>
      <c r="BA30" s="306"/>
      <c r="BB30" s="306"/>
      <c r="BC30" s="147" t="str">
        <f>QC_Status!T40</f>
        <v>ACC</v>
      </c>
      <c r="BD30" s="307">
        <f t="shared" si="0"/>
        <v>0</v>
      </c>
      <c r="BE30" s="307">
        <f t="shared" si="1"/>
        <v>0</v>
      </c>
      <c r="BF30" s="307">
        <f t="shared" si="2"/>
        <v>0</v>
      </c>
      <c r="BG30" s="314" t="str">
        <f>QC_Status!F40</f>
        <v>VRLN</v>
      </c>
      <c r="BH30" s="288"/>
      <c r="BI30"/>
      <c r="BJ30"/>
      <c r="BL30" s="305"/>
      <c r="BM30" s="306"/>
      <c r="BN30" s="306"/>
      <c r="BO30" s="306"/>
      <c r="BP30" s="306"/>
      <c r="BQ30" s="306"/>
      <c r="BR30" s="306"/>
      <c r="BS30" s="306"/>
      <c r="BT30" s="306"/>
      <c r="BU30" s="306"/>
      <c r="BV30" s="306"/>
      <c r="BW30" s="306"/>
      <c r="BX30" s="306"/>
      <c r="BY30" s="306"/>
      <c r="BZ30" s="306"/>
      <c r="CA30" s="306"/>
      <c r="CB30" s="306"/>
      <c r="CC30" s="306"/>
      <c r="CD30" s="306"/>
      <c r="CE30" s="306"/>
      <c r="CF30" s="306"/>
      <c r="CG30" s="306"/>
      <c r="CH30" s="306"/>
      <c r="CI30" s="147"/>
      <c r="CJ30" s="307"/>
      <c r="CK30" s="307"/>
      <c r="CL30" s="307"/>
      <c r="CM30" s="288"/>
    </row>
    <row r="31" spans="1:91" s="150" customFormat="1" x14ac:dyDescent="0.2">
      <c r="A31" s="151">
        <v>30</v>
      </c>
      <c r="B31" s="152">
        <f>QC_Status!B41</f>
        <v>2913</v>
      </c>
      <c r="C31" s="153" t="str">
        <f>QC_Status!C41</f>
        <v>AL_AMRAT_ADDEBM_AS_WP6_2</v>
      </c>
      <c r="D31" s="151" t="str">
        <f>QC_Status!D41</f>
        <v>AL_AMRAT</v>
      </c>
      <c r="E31" s="153">
        <f>QC_Status!E41</f>
        <v>1</v>
      </c>
      <c r="F31" s="151">
        <f>QC_Status!L41</f>
        <v>0</v>
      </c>
      <c r="G31" s="154">
        <f>QC_Status!M41</f>
        <v>0</v>
      </c>
      <c r="H31" s="189" t="str">
        <f>QC_Status!C41</f>
        <v>AL_AMRAT_ADDEBM_AS_WP6_2</v>
      </c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6"/>
      <c r="AL31" s="306"/>
      <c r="AM31" s="306"/>
      <c r="AN31" s="306"/>
      <c r="AO31" s="306"/>
      <c r="AP31" s="306"/>
      <c r="AQ31" s="306"/>
      <c r="AR31" s="306"/>
      <c r="AS31" s="306"/>
      <c r="AT31" s="306"/>
      <c r="AU31" s="306"/>
      <c r="AV31" s="306"/>
      <c r="AW31" s="306"/>
      <c r="AX31" s="306"/>
      <c r="AY31" s="306"/>
      <c r="AZ31" s="306"/>
      <c r="BA31" s="306"/>
      <c r="BB31" s="306"/>
      <c r="BC31" s="147">
        <f>QC_Status!T41</f>
        <v>0</v>
      </c>
      <c r="BD31" s="307">
        <f t="shared" si="0"/>
        <v>0</v>
      </c>
      <c r="BE31" s="307">
        <f t="shared" si="1"/>
        <v>0</v>
      </c>
      <c r="BF31" s="307">
        <f t="shared" si="2"/>
        <v>0</v>
      </c>
      <c r="BG31" s="314" t="str">
        <f>QC_Status!F41</f>
        <v>SMJK</v>
      </c>
      <c r="BH31" s="288"/>
      <c r="BI31"/>
      <c r="BJ31"/>
      <c r="BL31" s="305"/>
      <c r="BM31" s="306"/>
      <c r="BN31" s="306"/>
      <c r="BO31" s="306"/>
      <c r="BP31" s="306"/>
      <c r="BQ31" s="306"/>
      <c r="BR31" s="306"/>
      <c r="BS31" s="306"/>
      <c r="BT31" s="306"/>
      <c r="BU31" s="306"/>
      <c r="BV31" s="306"/>
      <c r="BW31" s="306"/>
      <c r="BX31" s="306"/>
      <c r="BY31" s="306"/>
      <c r="BZ31" s="306"/>
      <c r="CA31" s="306"/>
      <c r="CB31" s="306"/>
      <c r="CC31" s="306"/>
      <c r="CD31" s="306"/>
      <c r="CE31" s="306"/>
      <c r="CF31" s="306"/>
      <c r="CG31" s="306"/>
      <c r="CH31" s="306"/>
      <c r="CI31" s="147"/>
      <c r="CJ31" s="307"/>
      <c r="CK31" s="307"/>
      <c r="CL31" s="307"/>
      <c r="CM31" s="288"/>
    </row>
    <row r="32" spans="1:91" s="150" customFormat="1" x14ac:dyDescent="0.2">
      <c r="A32" s="151">
        <v>31</v>
      </c>
      <c r="B32" s="152">
        <f>QC_Status!B42</f>
        <v>2913</v>
      </c>
      <c r="C32" s="153" t="str">
        <f>QC_Status!C42</f>
        <v>AL_AMRAT_ADDEBM_AS_WP6_3</v>
      </c>
      <c r="D32" s="151" t="str">
        <f>QC_Status!D42</f>
        <v>AL_AMRAT</v>
      </c>
      <c r="E32" s="153">
        <f>QC_Status!E42</f>
        <v>1</v>
      </c>
      <c r="F32" s="151">
        <f>QC_Status!L42</f>
        <v>0</v>
      </c>
      <c r="G32" s="154">
        <f>QC_Status!M42</f>
        <v>0</v>
      </c>
      <c r="H32" s="189" t="str">
        <f>QC_Status!C42</f>
        <v>AL_AMRAT_ADDEBM_AS_WP6_3</v>
      </c>
      <c r="I32" s="306"/>
      <c r="J32" s="306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  <c r="AC32" s="306"/>
      <c r="AD32" s="306"/>
      <c r="AE32" s="306"/>
      <c r="AF32" s="306"/>
      <c r="AG32" s="306"/>
      <c r="AH32" s="306"/>
      <c r="AI32" s="306"/>
      <c r="AJ32" s="306"/>
      <c r="AK32" s="306"/>
      <c r="AL32" s="306"/>
      <c r="AM32" s="30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147">
        <f>QC_Status!T42</f>
        <v>0</v>
      </c>
      <c r="BD32" s="307">
        <f t="shared" si="0"/>
        <v>0</v>
      </c>
      <c r="BE32" s="307">
        <f t="shared" si="1"/>
        <v>0</v>
      </c>
      <c r="BF32" s="307">
        <f t="shared" si="2"/>
        <v>0</v>
      </c>
      <c r="BG32" s="314" t="str">
        <f>QC_Status!F42</f>
        <v>SYTP</v>
      </c>
      <c r="BH32" s="288"/>
      <c r="BI32"/>
      <c r="BJ32"/>
      <c r="BL32" s="305"/>
      <c r="BM32" s="306"/>
      <c r="BN32" s="306"/>
      <c r="BO32" s="306"/>
      <c r="BP32" s="306"/>
      <c r="BQ32" s="306"/>
      <c r="BR32" s="306"/>
      <c r="BS32" s="306"/>
      <c r="BT32" s="306"/>
      <c r="BU32" s="306"/>
      <c r="BV32" s="306"/>
      <c r="BW32" s="306"/>
      <c r="BX32" s="306"/>
      <c r="BY32" s="306"/>
      <c r="BZ32" s="306"/>
      <c r="CA32" s="306"/>
      <c r="CB32" s="306"/>
      <c r="CC32" s="306"/>
      <c r="CD32" s="306"/>
      <c r="CE32" s="306"/>
      <c r="CF32" s="306"/>
      <c r="CG32" s="306"/>
      <c r="CH32" s="306"/>
      <c r="CI32" s="147"/>
      <c r="CJ32" s="307"/>
      <c r="CK32" s="307"/>
      <c r="CL32" s="307"/>
      <c r="CM32" s="288"/>
    </row>
    <row r="33" spans="1:91" s="150" customFormat="1" x14ac:dyDescent="0.2">
      <c r="A33" s="151">
        <v>32</v>
      </c>
      <c r="B33" s="152">
        <f>QC_Status!B43</f>
        <v>2913</v>
      </c>
      <c r="C33" s="153" t="str">
        <f>QC_Status!C43</f>
        <v>AL_AMRAT_ADDEBM_AS_WP6_4</v>
      </c>
      <c r="D33" s="151" t="str">
        <f>QC_Status!D43</f>
        <v>AL_AMRAT</v>
      </c>
      <c r="E33" s="153">
        <f>QC_Status!E43</f>
        <v>1</v>
      </c>
      <c r="F33" s="151">
        <f>QC_Status!L43</f>
        <v>0</v>
      </c>
      <c r="G33" s="154">
        <f>QC_Status!M43</f>
        <v>0</v>
      </c>
      <c r="H33" s="189" t="str">
        <f>QC_Status!C43</f>
        <v>AL_AMRAT_ADDEBM_AS_WP6_4</v>
      </c>
      <c r="I33" s="306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  <c r="AC33" s="306"/>
      <c r="AD33" s="306"/>
      <c r="AE33" s="306"/>
      <c r="AF33" s="306"/>
      <c r="AG33" s="306"/>
      <c r="AH33" s="306"/>
      <c r="AI33" s="306"/>
      <c r="AJ33" s="306"/>
      <c r="AK33" s="306"/>
      <c r="AL33" s="306"/>
      <c r="AM33" s="30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147">
        <f>QC_Status!T43</f>
        <v>0</v>
      </c>
      <c r="BD33" s="307">
        <f t="shared" si="0"/>
        <v>0</v>
      </c>
      <c r="BE33" s="307">
        <f t="shared" si="1"/>
        <v>0</v>
      </c>
      <c r="BF33" s="307">
        <f t="shared" si="2"/>
        <v>0</v>
      </c>
      <c r="BG33" s="314" t="str">
        <f>QC_Status!F43</f>
        <v>CHNA</v>
      </c>
      <c r="BH33" s="288"/>
      <c r="BI33"/>
      <c r="BJ33"/>
      <c r="BL33" s="305"/>
      <c r="BM33" s="306"/>
      <c r="BN33" s="306"/>
      <c r="BO33" s="306"/>
      <c r="BP33" s="306"/>
      <c r="BQ33" s="306"/>
      <c r="BR33" s="306"/>
      <c r="BS33" s="306"/>
      <c r="BT33" s="306"/>
      <c r="BU33" s="306"/>
      <c r="BV33" s="306"/>
      <c r="BW33" s="306"/>
      <c r="BX33" s="306"/>
      <c r="BY33" s="306"/>
      <c r="BZ33" s="306"/>
      <c r="CA33" s="306"/>
      <c r="CB33" s="306"/>
      <c r="CC33" s="306"/>
      <c r="CD33" s="306"/>
      <c r="CE33" s="306"/>
      <c r="CF33" s="306"/>
      <c r="CG33" s="306"/>
      <c r="CH33" s="306"/>
      <c r="CI33" s="147"/>
      <c r="CJ33" s="307"/>
      <c r="CK33" s="307"/>
      <c r="CL33" s="307"/>
      <c r="CM33" s="288"/>
    </row>
    <row r="34" spans="1:91" s="150" customFormat="1" x14ac:dyDescent="0.2">
      <c r="A34" s="151">
        <v>33</v>
      </c>
      <c r="B34" s="152">
        <f>QC_Status!B44</f>
        <v>2913</v>
      </c>
      <c r="C34" s="153" t="str">
        <f>QC_Status!C44</f>
        <v>AL_AMRAT_ADDEBM_AS_WP6_5</v>
      </c>
      <c r="D34" s="151" t="str">
        <f>QC_Status!D44</f>
        <v>AL_AMRAT</v>
      </c>
      <c r="E34" s="153">
        <f>QC_Status!E44</f>
        <v>1</v>
      </c>
      <c r="F34" s="151">
        <f>QC_Status!L44</f>
        <v>0</v>
      </c>
      <c r="G34" s="154">
        <f>QC_Status!M44</f>
        <v>0</v>
      </c>
      <c r="H34" s="189" t="str">
        <f>QC_Status!C44</f>
        <v>AL_AMRAT_ADDEBM_AS_WP6_5</v>
      </c>
      <c r="I34" s="306"/>
      <c r="J34" s="306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  <c r="AC34" s="306"/>
      <c r="AD34" s="306"/>
      <c r="AE34" s="306"/>
      <c r="AF34" s="306"/>
      <c r="AG34" s="306"/>
      <c r="AH34" s="306"/>
      <c r="AI34" s="306"/>
      <c r="AJ34" s="306"/>
      <c r="AK34" s="306"/>
      <c r="AL34" s="306"/>
      <c r="AM34" s="30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147">
        <f>QC_Status!T44</f>
        <v>0</v>
      </c>
      <c r="BD34" s="307">
        <f t="shared" si="0"/>
        <v>0</v>
      </c>
      <c r="BE34" s="307">
        <f t="shared" si="1"/>
        <v>0</v>
      </c>
      <c r="BF34" s="307">
        <f t="shared" si="2"/>
        <v>0</v>
      </c>
      <c r="BG34" s="314" t="str">
        <f>QC_Status!F44</f>
        <v>SVAP</v>
      </c>
      <c r="BH34" s="288"/>
      <c r="BI34"/>
      <c r="BJ34"/>
      <c r="BL34" s="305"/>
      <c r="BM34" s="306"/>
      <c r="BN34" s="306"/>
      <c r="BO34" s="306"/>
      <c r="BP34" s="306"/>
      <c r="BQ34" s="306"/>
      <c r="BR34" s="306"/>
      <c r="BS34" s="306"/>
      <c r="BT34" s="306"/>
      <c r="BU34" s="306"/>
      <c r="BV34" s="306"/>
      <c r="BW34" s="306"/>
      <c r="BX34" s="306"/>
      <c r="BY34" s="306"/>
      <c r="BZ34" s="306"/>
      <c r="CA34" s="306"/>
      <c r="CB34" s="306"/>
      <c r="CC34" s="306"/>
      <c r="CD34" s="306"/>
      <c r="CE34" s="306"/>
      <c r="CF34" s="306"/>
      <c r="CG34" s="306"/>
      <c r="CH34" s="306"/>
      <c r="CI34" s="147"/>
      <c r="CJ34" s="307"/>
      <c r="CK34" s="307"/>
      <c r="CL34" s="307"/>
      <c r="CM34" s="288"/>
    </row>
    <row r="35" spans="1:91" s="150" customFormat="1" x14ac:dyDescent="0.2">
      <c r="A35" s="151">
        <v>34</v>
      </c>
      <c r="B35" s="152">
        <f>QC_Status!B45</f>
        <v>2913</v>
      </c>
      <c r="C35" s="153" t="str">
        <f>QC_Status!C45</f>
        <v>AL_AMRAT_ADDEBM_AS_WP7</v>
      </c>
      <c r="D35" s="151" t="str">
        <f>QC_Status!D45</f>
        <v>AL_AMRAT</v>
      </c>
      <c r="E35" s="153">
        <f>QC_Status!E45</f>
        <v>1</v>
      </c>
      <c r="F35" s="151">
        <f>QC_Status!L45</f>
        <v>0</v>
      </c>
      <c r="G35" s="154">
        <f>QC_Status!M45</f>
        <v>0</v>
      </c>
      <c r="H35" s="189" t="str">
        <f>QC_Status!C45</f>
        <v>AL_AMRAT_ADDEBM_AS_WP7</v>
      </c>
      <c r="I35" s="306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  <c r="AC35" s="306"/>
      <c r="AD35" s="306"/>
      <c r="AE35" s="306"/>
      <c r="AF35" s="306"/>
      <c r="AG35" s="306"/>
      <c r="AH35" s="306"/>
      <c r="AI35" s="306"/>
      <c r="AJ35" s="306"/>
      <c r="AK35" s="306"/>
      <c r="AL35" s="306"/>
      <c r="AM35" s="30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147">
        <f>QC_Status!T45</f>
        <v>0</v>
      </c>
      <c r="BD35" s="307">
        <f t="shared" si="0"/>
        <v>0</v>
      </c>
      <c r="BE35" s="307">
        <f t="shared" si="1"/>
        <v>0</v>
      </c>
      <c r="BF35" s="307">
        <f t="shared" si="2"/>
        <v>0</v>
      </c>
      <c r="BG35" s="314" t="str">
        <f>QC_Status!F45</f>
        <v>APRG</v>
      </c>
      <c r="BH35" s="288"/>
      <c r="BI35"/>
      <c r="BJ35"/>
      <c r="BL35" s="305"/>
      <c r="BM35" s="306"/>
      <c r="BN35" s="306"/>
      <c r="BO35" s="306"/>
      <c r="BP35" s="306"/>
      <c r="BQ35" s="306"/>
      <c r="BR35" s="306"/>
      <c r="BS35" s="306"/>
      <c r="BT35" s="306"/>
      <c r="BU35" s="306"/>
      <c r="BV35" s="306"/>
      <c r="BW35" s="306"/>
      <c r="BX35" s="306"/>
      <c r="BY35" s="306"/>
      <c r="BZ35" s="306"/>
      <c r="CA35" s="306"/>
      <c r="CB35" s="306"/>
      <c r="CC35" s="306"/>
      <c r="CD35" s="306"/>
      <c r="CE35" s="306"/>
      <c r="CF35" s="306"/>
      <c r="CG35" s="306"/>
      <c r="CH35" s="306"/>
      <c r="CI35" s="147"/>
      <c r="CJ35" s="307"/>
      <c r="CK35" s="307"/>
      <c r="CL35" s="307"/>
      <c r="CM35" s="288"/>
    </row>
    <row r="36" spans="1:91" s="150" customFormat="1" x14ac:dyDescent="0.2">
      <c r="A36" s="151">
        <v>35</v>
      </c>
      <c r="B36" s="152">
        <f>QC_Status!B46</f>
        <v>0</v>
      </c>
      <c r="C36" s="153">
        <f>QC_Status!C46</f>
        <v>0</v>
      </c>
      <c r="D36" s="151">
        <f>QC_Status!D46</f>
        <v>0</v>
      </c>
      <c r="E36" s="153">
        <f>QC_Status!E46</f>
        <v>0</v>
      </c>
      <c r="F36" s="151">
        <f>QC_Status!L46</f>
        <v>0</v>
      </c>
      <c r="G36" s="154">
        <f>QC_Status!M46</f>
        <v>0</v>
      </c>
      <c r="H36" s="189">
        <f>QC_Status!C46</f>
        <v>0</v>
      </c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  <c r="AC36" s="3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147">
        <f>QC_Status!T46</f>
        <v>0</v>
      </c>
      <c r="BD36" s="307">
        <f t="shared" si="0"/>
        <v>0</v>
      </c>
      <c r="BE36" s="307">
        <f t="shared" si="1"/>
        <v>0</v>
      </c>
      <c r="BF36" s="307">
        <f t="shared" si="2"/>
        <v>0</v>
      </c>
      <c r="BG36" s="314">
        <f>QC_Status!F46</f>
        <v>0</v>
      </c>
      <c r="BH36" s="288"/>
      <c r="BI36"/>
      <c r="BJ36"/>
      <c r="BL36" s="305"/>
      <c r="BM36" s="306"/>
      <c r="BN36" s="306"/>
      <c r="BO36" s="306"/>
      <c r="BP36" s="306"/>
      <c r="BQ36" s="306"/>
      <c r="BR36" s="306"/>
      <c r="BS36" s="306"/>
      <c r="BT36" s="306"/>
      <c r="BU36" s="306"/>
      <c r="BV36" s="306"/>
      <c r="BW36" s="306"/>
      <c r="BX36" s="306"/>
      <c r="BY36" s="306"/>
      <c r="BZ36" s="306"/>
      <c r="CA36" s="306"/>
      <c r="CB36" s="306"/>
      <c r="CC36" s="306"/>
      <c r="CD36" s="306"/>
      <c r="CE36" s="306"/>
      <c r="CF36" s="306"/>
      <c r="CG36" s="306"/>
      <c r="CH36" s="306"/>
      <c r="CI36" s="147"/>
      <c r="CJ36" s="307"/>
      <c r="CK36" s="307"/>
      <c r="CL36" s="307"/>
      <c r="CM36" s="288"/>
    </row>
    <row r="37" spans="1:91" s="150" customFormat="1" x14ac:dyDescent="0.2">
      <c r="A37" s="151">
        <v>36</v>
      </c>
      <c r="B37" s="152">
        <f>QC_Status!B47</f>
        <v>0</v>
      </c>
      <c r="C37" s="153">
        <f>QC_Status!C47</f>
        <v>0</v>
      </c>
      <c r="D37" s="151">
        <f>QC_Status!D47</f>
        <v>0</v>
      </c>
      <c r="E37" s="153">
        <f>QC_Status!E47</f>
        <v>0</v>
      </c>
      <c r="F37" s="151">
        <f>QC_Status!L47</f>
        <v>0</v>
      </c>
      <c r="G37" s="154">
        <f>QC_Status!M47</f>
        <v>0</v>
      </c>
      <c r="H37" s="189">
        <f>QC_Status!C47</f>
        <v>0</v>
      </c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147">
        <f>QC_Status!T47</f>
        <v>0</v>
      </c>
      <c r="BD37" s="307">
        <f t="shared" si="0"/>
        <v>0</v>
      </c>
      <c r="BE37" s="307">
        <f t="shared" si="1"/>
        <v>0</v>
      </c>
      <c r="BF37" s="307">
        <f t="shared" si="2"/>
        <v>0</v>
      </c>
      <c r="BG37" s="314">
        <f>QC_Status!F47</f>
        <v>0</v>
      </c>
      <c r="BH37" s="288"/>
      <c r="BI37"/>
      <c r="BJ37"/>
      <c r="BL37" s="305"/>
      <c r="BM37" s="306"/>
      <c r="BN37" s="306"/>
      <c r="BO37" s="306"/>
      <c r="BP37" s="306"/>
      <c r="BQ37" s="306"/>
      <c r="BR37" s="306"/>
      <c r="BS37" s="306"/>
      <c r="BT37" s="306"/>
      <c r="BU37" s="306"/>
      <c r="BV37" s="306"/>
      <c r="BW37" s="306"/>
      <c r="BX37" s="306"/>
      <c r="BY37" s="306"/>
      <c r="BZ37" s="306"/>
      <c r="CA37" s="306"/>
      <c r="CB37" s="306"/>
      <c r="CC37" s="306"/>
      <c r="CD37" s="306"/>
      <c r="CE37" s="306"/>
      <c r="CF37" s="306"/>
      <c r="CG37" s="306"/>
      <c r="CH37" s="306"/>
      <c r="CI37" s="147"/>
      <c r="CJ37" s="307"/>
      <c r="CK37" s="307"/>
      <c r="CL37" s="307"/>
      <c r="CM37" s="288"/>
    </row>
    <row r="38" spans="1:91" s="150" customFormat="1" x14ac:dyDescent="0.2">
      <c r="A38" s="151">
        <v>37</v>
      </c>
      <c r="B38" s="152">
        <f>QC_Status!B48</f>
        <v>0</v>
      </c>
      <c r="C38" s="153">
        <f>QC_Status!C48</f>
        <v>0</v>
      </c>
      <c r="D38" s="151">
        <f>QC_Status!D48</f>
        <v>0</v>
      </c>
      <c r="E38" s="153">
        <f>QC_Status!E48</f>
        <v>0</v>
      </c>
      <c r="F38" s="151">
        <f>QC_Status!L48</f>
        <v>0</v>
      </c>
      <c r="G38" s="154">
        <f>QC_Status!M48</f>
        <v>0</v>
      </c>
      <c r="H38" s="189">
        <f>QC_Status!C48</f>
        <v>0</v>
      </c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147">
        <f>QC_Status!T48</f>
        <v>0</v>
      </c>
      <c r="BD38" s="307">
        <f t="shared" si="0"/>
        <v>0</v>
      </c>
      <c r="BE38" s="307">
        <f t="shared" si="1"/>
        <v>0</v>
      </c>
      <c r="BF38" s="307">
        <f t="shared" si="2"/>
        <v>0</v>
      </c>
      <c r="BG38" s="314">
        <f>QC_Status!F48</f>
        <v>0</v>
      </c>
      <c r="BH38" s="288"/>
      <c r="BI38"/>
      <c r="BJ38"/>
      <c r="BL38" s="305"/>
      <c r="BM38" s="306"/>
      <c r="BN38" s="306"/>
      <c r="BO38" s="306"/>
      <c r="BP38" s="306"/>
      <c r="BQ38" s="306"/>
      <c r="BR38" s="306"/>
      <c r="BS38" s="306"/>
      <c r="BT38" s="306"/>
      <c r="BU38" s="306"/>
      <c r="BV38" s="306"/>
      <c r="BW38" s="306"/>
      <c r="BX38" s="306"/>
      <c r="BY38" s="306"/>
      <c r="BZ38" s="306"/>
      <c r="CA38" s="306"/>
      <c r="CB38" s="306"/>
      <c r="CC38" s="306"/>
      <c r="CD38" s="306"/>
      <c r="CE38" s="306"/>
      <c r="CF38" s="306"/>
      <c r="CG38" s="306"/>
      <c r="CH38" s="306"/>
      <c r="CI38" s="147"/>
      <c r="CJ38" s="307"/>
      <c r="CK38" s="307"/>
      <c r="CL38" s="307"/>
      <c r="CM38" s="288"/>
    </row>
    <row r="39" spans="1:91" s="150" customFormat="1" x14ac:dyDescent="0.2">
      <c r="A39" s="151">
        <v>38</v>
      </c>
      <c r="B39" s="152">
        <f>QC_Status!B49</f>
        <v>0</v>
      </c>
      <c r="C39" s="153">
        <f>QC_Status!C49</f>
        <v>0</v>
      </c>
      <c r="D39" s="151">
        <f>QC_Status!D49</f>
        <v>0</v>
      </c>
      <c r="E39" s="153">
        <f>QC_Status!E49</f>
        <v>0</v>
      </c>
      <c r="F39" s="151">
        <f>QC_Status!L49</f>
        <v>0</v>
      </c>
      <c r="G39" s="154">
        <f>QC_Status!M49</f>
        <v>0</v>
      </c>
      <c r="H39" s="189">
        <f>QC_Status!C49</f>
        <v>0</v>
      </c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147">
        <f>QC_Status!T49</f>
        <v>0</v>
      </c>
      <c r="BD39" s="307">
        <f t="shared" si="0"/>
        <v>0</v>
      </c>
      <c r="BE39" s="307">
        <f t="shared" si="1"/>
        <v>0</v>
      </c>
      <c r="BF39" s="307">
        <f t="shared" si="2"/>
        <v>0</v>
      </c>
      <c r="BG39" s="314">
        <f>QC_Status!F49</f>
        <v>0</v>
      </c>
      <c r="BH39" s="288"/>
      <c r="BI39"/>
      <c r="BJ39"/>
      <c r="BL39" s="305"/>
      <c r="BM39" s="306"/>
      <c r="BN39" s="306"/>
      <c r="BO39" s="306"/>
      <c r="BP39" s="306"/>
      <c r="BQ39" s="306"/>
      <c r="BR39" s="306"/>
      <c r="BS39" s="306"/>
      <c r="BT39" s="306"/>
      <c r="BU39" s="306"/>
      <c r="BV39" s="306"/>
      <c r="BW39" s="306"/>
      <c r="BX39" s="306"/>
      <c r="BY39" s="306"/>
      <c r="BZ39" s="306"/>
      <c r="CA39" s="306"/>
      <c r="CB39" s="306"/>
      <c r="CC39" s="306"/>
      <c r="CD39" s="306"/>
      <c r="CE39" s="306"/>
      <c r="CF39" s="306"/>
      <c r="CG39" s="306"/>
      <c r="CH39" s="306"/>
      <c r="CI39" s="147"/>
      <c r="CJ39" s="307"/>
      <c r="CK39" s="307"/>
      <c r="CL39" s="307"/>
      <c r="CM39" s="288"/>
    </row>
    <row r="40" spans="1:91" s="150" customFormat="1" x14ac:dyDescent="0.2">
      <c r="A40" s="151">
        <v>39</v>
      </c>
      <c r="B40" s="152">
        <f>QC_Status!B50</f>
        <v>0</v>
      </c>
      <c r="C40" s="153">
        <f>QC_Status!C50</f>
        <v>0</v>
      </c>
      <c r="D40" s="151">
        <f>QC_Status!D50</f>
        <v>0</v>
      </c>
      <c r="E40" s="153">
        <f>QC_Status!E50</f>
        <v>0</v>
      </c>
      <c r="F40" s="151">
        <f>QC_Status!L50</f>
        <v>0</v>
      </c>
      <c r="G40" s="154">
        <f>QC_Status!M50</f>
        <v>0</v>
      </c>
      <c r="H40" s="189">
        <f>QC_Status!C50</f>
        <v>0</v>
      </c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147">
        <f>QC_Status!T50</f>
        <v>0</v>
      </c>
      <c r="BD40" s="307">
        <f t="shared" si="0"/>
        <v>0</v>
      </c>
      <c r="BE40" s="307">
        <f t="shared" si="1"/>
        <v>0</v>
      </c>
      <c r="BF40" s="307">
        <f t="shared" si="2"/>
        <v>0</v>
      </c>
      <c r="BG40" s="314">
        <f>QC_Status!F50</f>
        <v>0</v>
      </c>
      <c r="BH40" s="288"/>
      <c r="BI40"/>
      <c r="BJ40"/>
      <c r="BL40" s="305"/>
      <c r="BM40" s="306"/>
      <c r="BN40" s="306"/>
      <c r="BO40" s="306"/>
      <c r="BP40" s="306"/>
      <c r="BQ40" s="306"/>
      <c r="BR40" s="306"/>
      <c r="BS40" s="306"/>
      <c r="BT40" s="306"/>
      <c r="BU40" s="306"/>
      <c r="BV40" s="306"/>
      <c r="BW40" s="306"/>
      <c r="BX40" s="306"/>
      <c r="BY40" s="306"/>
      <c r="BZ40" s="306"/>
      <c r="CA40" s="306"/>
      <c r="CB40" s="306"/>
      <c r="CC40" s="306"/>
      <c r="CD40" s="306"/>
      <c r="CE40" s="306"/>
      <c r="CF40" s="306"/>
      <c r="CG40" s="306"/>
      <c r="CH40" s="306"/>
      <c r="CI40" s="147"/>
      <c r="CJ40" s="307"/>
      <c r="CK40" s="307"/>
      <c r="CL40" s="307"/>
      <c r="CM40" s="288"/>
    </row>
    <row r="41" spans="1:91" s="150" customFormat="1" x14ac:dyDescent="0.2">
      <c r="A41" s="151">
        <v>40</v>
      </c>
      <c r="B41" s="152">
        <f>QC_Status!B51</f>
        <v>0</v>
      </c>
      <c r="C41" s="153">
        <f>QC_Status!C51</f>
        <v>0</v>
      </c>
      <c r="D41" s="151">
        <f>QC_Status!D51</f>
        <v>0</v>
      </c>
      <c r="E41" s="153">
        <f>QC_Status!E51</f>
        <v>0</v>
      </c>
      <c r="F41" s="151">
        <f>QC_Status!L51</f>
        <v>0</v>
      </c>
      <c r="G41" s="154">
        <f>QC_Status!M51</f>
        <v>0</v>
      </c>
      <c r="H41" s="189">
        <f>QC_Status!C51</f>
        <v>0</v>
      </c>
      <c r="I41" s="306"/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  <c r="AC41" s="3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147">
        <f>QC_Status!T51</f>
        <v>0</v>
      </c>
      <c r="BD41" s="307">
        <f t="shared" si="0"/>
        <v>0</v>
      </c>
      <c r="BE41" s="307">
        <f t="shared" si="1"/>
        <v>0</v>
      </c>
      <c r="BF41" s="307">
        <f t="shared" si="2"/>
        <v>0</v>
      </c>
      <c r="BG41" s="314">
        <f>QC_Status!F51</f>
        <v>0</v>
      </c>
      <c r="BH41" s="288"/>
      <c r="BI41"/>
      <c r="BJ41"/>
      <c r="BL41" s="305"/>
      <c r="BM41" s="306"/>
      <c r="BN41" s="306"/>
      <c r="BO41" s="306"/>
      <c r="BP41" s="306"/>
      <c r="BQ41" s="306"/>
      <c r="BR41" s="306"/>
      <c r="BS41" s="306"/>
      <c r="BT41" s="306"/>
      <c r="BU41" s="306"/>
      <c r="BV41" s="306"/>
      <c r="BW41" s="306"/>
      <c r="BX41" s="306"/>
      <c r="BY41" s="306"/>
      <c r="BZ41" s="306"/>
      <c r="CA41" s="306"/>
      <c r="CB41" s="306"/>
      <c r="CC41" s="306"/>
      <c r="CD41" s="306"/>
      <c r="CE41" s="306"/>
      <c r="CF41" s="306"/>
      <c r="CG41" s="306"/>
      <c r="CH41" s="306"/>
      <c r="CI41" s="147"/>
      <c r="CJ41" s="307"/>
      <c r="CK41" s="307"/>
      <c r="CL41" s="307"/>
      <c r="CM41" s="288"/>
    </row>
    <row r="42" spans="1:91" s="150" customFormat="1" x14ac:dyDescent="0.2">
      <c r="A42" s="151">
        <v>41</v>
      </c>
      <c r="B42" s="152">
        <f>QC_Status!B52</f>
        <v>0</v>
      </c>
      <c r="C42" s="153">
        <f>QC_Status!C52</f>
        <v>0</v>
      </c>
      <c r="D42" s="151">
        <f>QC_Status!D52</f>
        <v>0</v>
      </c>
      <c r="E42" s="153">
        <f>QC_Status!E52</f>
        <v>0</v>
      </c>
      <c r="F42" s="151">
        <f>QC_Status!L52</f>
        <v>0</v>
      </c>
      <c r="G42" s="154">
        <f>QC_Status!M52</f>
        <v>0</v>
      </c>
      <c r="H42" s="189">
        <f>QC_Status!C52</f>
        <v>0</v>
      </c>
      <c r="I42" s="306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  <c r="AC42" s="3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147">
        <f>QC_Status!T52</f>
        <v>0</v>
      </c>
      <c r="BD42" s="307">
        <f t="shared" si="0"/>
        <v>0</v>
      </c>
      <c r="BE42" s="307">
        <f t="shared" si="1"/>
        <v>0</v>
      </c>
      <c r="BF42" s="307">
        <f t="shared" si="2"/>
        <v>0</v>
      </c>
      <c r="BG42" s="314">
        <f>QC_Status!F52</f>
        <v>0</v>
      </c>
      <c r="BH42" s="288"/>
      <c r="BI42"/>
      <c r="BJ42"/>
      <c r="BL42" s="305"/>
      <c r="BM42" s="306"/>
      <c r="BN42" s="306"/>
      <c r="BO42" s="306"/>
      <c r="BP42" s="306"/>
      <c r="BQ42" s="306"/>
      <c r="BR42" s="306"/>
      <c r="BS42" s="306"/>
      <c r="BT42" s="306"/>
      <c r="BU42" s="306"/>
      <c r="BV42" s="306"/>
      <c r="BW42" s="306"/>
      <c r="BX42" s="306"/>
      <c r="BY42" s="306"/>
      <c r="BZ42" s="306"/>
      <c r="CA42" s="306"/>
      <c r="CB42" s="306"/>
      <c r="CC42" s="306"/>
      <c r="CD42" s="306"/>
      <c r="CE42" s="306"/>
      <c r="CF42" s="306"/>
      <c r="CG42" s="306"/>
      <c r="CH42" s="306"/>
      <c r="CI42" s="147"/>
      <c r="CJ42" s="307"/>
      <c r="CK42" s="307"/>
      <c r="CL42" s="307"/>
      <c r="CM42" s="288"/>
    </row>
    <row r="43" spans="1:91" s="150" customFormat="1" x14ac:dyDescent="0.2">
      <c r="A43" s="151">
        <v>42</v>
      </c>
      <c r="B43" s="152">
        <f>QC_Status!B53</f>
        <v>0</v>
      </c>
      <c r="C43" s="153">
        <f>QC_Status!C53</f>
        <v>0</v>
      </c>
      <c r="D43" s="151">
        <f>QC_Status!D53</f>
        <v>0</v>
      </c>
      <c r="E43" s="153">
        <f>QC_Status!E53</f>
        <v>0</v>
      </c>
      <c r="F43" s="151">
        <f>QC_Status!L53</f>
        <v>0</v>
      </c>
      <c r="G43" s="154">
        <f>QC_Status!M53</f>
        <v>0</v>
      </c>
      <c r="H43" s="189">
        <f>QC_Status!C53</f>
        <v>0</v>
      </c>
      <c r="I43" s="306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  <c r="AC43" s="3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147">
        <f>QC_Status!T53</f>
        <v>0</v>
      </c>
      <c r="BD43" s="307">
        <f t="shared" si="0"/>
        <v>0</v>
      </c>
      <c r="BE43" s="307">
        <f t="shared" si="1"/>
        <v>0</v>
      </c>
      <c r="BF43" s="307">
        <f t="shared" si="2"/>
        <v>0</v>
      </c>
      <c r="BG43" s="314">
        <f>QC_Status!F53</f>
        <v>0</v>
      </c>
      <c r="BH43" s="288"/>
      <c r="BI43"/>
      <c r="BJ43"/>
      <c r="BL43" s="305"/>
      <c r="BM43" s="306"/>
      <c r="BN43" s="306"/>
      <c r="BO43" s="306"/>
      <c r="BP43" s="306"/>
      <c r="BQ43" s="306"/>
      <c r="BR43" s="306"/>
      <c r="BS43" s="306"/>
      <c r="BT43" s="306"/>
      <c r="BU43" s="306"/>
      <c r="BV43" s="306"/>
      <c r="BW43" s="306"/>
      <c r="BX43" s="306"/>
      <c r="BY43" s="306"/>
      <c r="BZ43" s="306"/>
      <c r="CA43" s="306"/>
      <c r="CB43" s="306"/>
      <c r="CC43" s="306"/>
      <c r="CD43" s="306"/>
      <c r="CE43" s="306"/>
      <c r="CF43" s="306"/>
      <c r="CG43" s="306"/>
      <c r="CH43" s="306"/>
      <c r="CI43" s="147"/>
      <c r="CJ43" s="307"/>
      <c r="CK43" s="307"/>
      <c r="CL43" s="307"/>
      <c r="CM43" s="288"/>
    </row>
    <row r="44" spans="1:91" s="150" customFormat="1" x14ac:dyDescent="0.2">
      <c r="A44" s="151">
        <v>43</v>
      </c>
      <c r="B44" s="152">
        <f>QC_Status!B54</f>
        <v>0</v>
      </c>
      <c r="C44" s="153">
        <f>QC_Status!C54</f>
        <v>0</v>
      </c>
      <c r="D44" s="151">
        <f>QC_Status!D54</f>
        <v>0</v>
      </c>
      <c r="E44" s="153">
        <f>QC_Status!E54</f>
        <v>0</v>
      </c>
      <c r="F44" s="151">
        <f>QC_Status!L54</f>
        <v>0</v>
      </c>
      <c r="G44" s="154">
        <f>QC_Status!M54</f>
        <v>0</v>
      </c>
      <c r="H44" s="189">
        <f>QC_Status!C54</f>
        <v>0</v>
      </c>
      <c r="I44" s="306"/>
      <c r="J44" s="306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  <c r="AA44" s="306"/>
      <c r="AB44" s="306"/>
      <c r="AC44" s="3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147">
        <f>QC_Status!T54</f>
        <v>0</v>
      </c>
      <c r="BD44" s="307">
        <f t="shared" si="0"/>
        <v>0</v>
      </c>
      <c r="BE44" s="307">
        <f t="shared" si="1"/>
        <v>0</v>
      </c>
      <c r="BF44" s="307">
        <f t="shared" si="2"/>
        <v>0</v>
      </c>
      <c r="BG44" s="314">
        <f>QC_Status!F54</f>
        <v>0</v>
      </c>
      <c r="BH44" s="288"/>
      <c r="BI44"/>
      <c r="BJ44"/>
      <c r="BL44" s="305"/>
      <c r="BM44" s="306"/>
      <c r="BN44" s="306"/>
      <c r="BO44" s="306"/>
      <c r="BP44" s="306"/>
      <c r="BQ44" s="306"/>
      <c r="BR44" s="306"/>
      <c r="BS44" s="306"/>
      <c r="BT44" s="306"/>
      <c r="BU44" s="306"/>
      <c r="BV44" s="306"/>
      <c r="BW44" s="306"/>
      <c r="BX44" s="306"/>
      <c r="BY44" s="306"/>
      <c r="BZ44" s="306"/>
      <c r="CA44" s="306"/>
      <c r="CB44" s="306"/>
      <c r="CC44" s="306"/>
      <c r="CD44" s="306"/>
      <c r="CE44" s="306"/>
      <c r="CF44" s="306"/>
      <c r="CG44" s="306"/>
      <c r="CH44" s="306"/>
      <c r="CI44" s="147"/>
      <c r="CJ44" s="307"/>
      <c r="CK44" s="307"/>
      <c r="CL44" s="307"/>
      <c r="CM44" s="288"/>
    </row>
    <row r="45" spans="1:91" s="150" customFormat="1" x14ac:dyDescent="0.2">
      <c r="A45" s="151">
        <v>44</v>
      </c>
      <c r="B45" s="152">
        <f>QC_Status!B55</f>
        <v>0</v>
      </c>
      <c r="C45" s="153">
        <f>QC_Status!C55</f>
        <v>0</v>
      </c>
      <c r="D45" s="151">
        <f>QC_Status!D55</f>
        <v>0</v>
      </c>
      <c r="E45" s="153">
        <f>QC_Status!E55</f>
        <v>0</v>
      </c>
      <c r="F45" s="151">
        <f>QC_Status!L55</f>
        <v>0</v>
      </c>
      <c r="G45" s="154">
        <f>QC_Status!M55</f>
        <v>0</v>
      </c>
      <c r="H45" s="189">
        <f>QC_Status!C55</f>
        <v>0</v>
      </c>
      <c r="I45" s="306"/>
      <c r="J45" s="306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  <c r="AA45" s="306"/>
      <c r="AB45" s="306"/>
      <c r="AC45" s="3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147">
        <f>QC_Status!T55</f>
        <v>0</v>
      </c>
      <c r="BD45" s="307">
        <f t="shared" si="0"/>
        <v>0</v>
      </c>
      <c r="BE45" s="307">
        <f t="shared" si="1"/>
        <v>0</v>
      </c>
      <c r="BF45" s="307">
        <f t="shared" si="2"/>
        <v>0</v>
      </c>
      <c r="BG45" s="314">
        <f>QC_Status!F55</f>
        <v>0</v>
      </c>
      <c r="BH45" s="288"/>
      <c r="BI45"/>
      <c r="BJ45"/>
      <c r="BL45" s="305"/>
      <c r="BM45" s="306"/>
      <c r="BN45" s="306"/>
      <c r="BO45" s="306"/>
      <c r="BP45" s="306"/>
      <c r="BQ45" s="306"/>
      <c r="BR45" s="306"/>
      <c r="BS45" s="306"/>
      <c r="BT45" s="306"/>
      <c r="BU45" s="306"/>
      <c r="BV45" s="306"/>
      <c r="BW45" s="306"/>
      <c r="BX45" s="306"/>
      <c r="BY45" s="306"/>
      <c r="BZ45" s="306"/>
      <c r="CA45" s="306"/>
      <c r="CB45" s="306"/>
      <c r="CC45" s="306"/>
      <c r="CD45" s="306"/>
      <c r="CE45" s="306"/>
      <c r="CF45" s="306"/>
      <c r="CG45" s="306"/>
      <c r="CH45" s="306"/>
      <c r="CI45" s="147"/>
      <c r="CJ45" s="307"/>
      <c r="CK45" s="307"/>
      <c r="CL45" s="307"/>
      <c r="CM45" s="288"/>
    </row>
    <row r="46" spans="1:91" s="150" customFormat="1" x14ac:dyDescent="0.2">
      <c r="A46" s="151">
        <v>45</v>
      </c>
      <c r="B46" s="152">
        <f>QC_Status!B56</f>
        <v>0</v>
      </c>
      <c r="C46" s="153">
        <f>QC_Status!C56</f>
        <v>0</v>
      </c>
      <c r="D46" s="151">
        <f>QC_Status!D56</f>
        <v>0</v>
      </c>
      <c r="E46" s="153">
        <f>QC_Status!E56</f>
        <v>0</v>
      </c>
      <c r="F46" s="151">
        <f>QC_Status!L56</f>
        <v>0</v>
      </c>
      <c r="G46" s="154">
        <f>QC_Status!M56</f>
        <v>0</v>
      </c>
      <c r="H46" s="189">
        <f>QC_Status!C56</f>
        <v>0</v>
      </c>
      <c r="I46" s="306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  <c r="AC46" s="3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147">
        <f>QC_Status!T56</f>
        <v>0</v>
      </c>
      <c r="BD46" s="307">
        <f t="shared" si="0"/>
        <v>0</v>
      </c>
      <c r="BE46" s="307">
        <f t="shared" si="1"/>
        <v>0</v>
      </c>
      <c r="BF46" s="307">
        <f t="shared" si="2"/>
        <v>0</v>
      </c>
      <c r="BG46" s="314">
        <f>QC_Status!F56</f>
        <v>0</v>
      </c>
      <c r="BH46" s="288"/>
      <c r="BI46"/>
      <c r="BJ46"/>
      <c r="BL46" s="305"/>
      <c r="BM46" s="306"/>
      <c r="BN46" s="306"/>
      <c r="BO46" s="306"/>
      <c r="BP46" s="306"/>
      <c r="BQ46" s="306"/>
      <c r="BR46" s="306"/>
      <c r="BS46" s="306"/>
      <c r="BT46" s="306"/>
      <c r="BU46" s="306"/>
      <c r="BV46" s="306"/>
      <c r="BW46" s="306"/>
      <c r="BX46" s="306"/>
      <c r="BY46" s="306"/>
      <c r="BZ46" s="306"/>
      <c r="CA46" s="306"/>
      <c r="CB46" s="306"/>
      <c r="CC46" s="306"/>
      <c r="CD46" s="306"/>
      <c r="CE46" s="306"/>
      <c r="CF46" s="306"/>
      <c r="CG46" s="306"/>
      <c r="CH46" s="306"/>
      <c r="CI46" s="147"/>
      <c r="CJ46" s="307"/>
      <c r="CK46" s="307"/>
      <c r="CL46" s="307"/>
      <c r="CM46" s="288"/>
    </row>
    <row r="47" spans="1:91" s="150" customFormat="1" x14ac:dyDescent="0.2">
      <c r="A47" s="151">
        <v>46</v>
      </c>
      <c r="B47" s="152">
        <f>QC_Status!B57</f>
        <v>0</v>
      </c>
      <c r="C47" s="153">
        <f>QC_Status!C57</f>
        <v>0</v>
      </c>
      <c r="D47" s="151">
        <f>QC_Status!D57</f>
        <v>0</v>
      </c>
      <c r="E47" s="153">
        <f>QC_Status!E57</f>
        <v>0</v>
      </c>
      <c r="F47" s="151">
        <f>QC_Status!L57</f>
        <v>0</v>
      </c>
      <c r="G47" s="154">
        <f>QC_Status!M57</f>
        <v>0</v>
      </c>
      <c r="H47" s="189">
        <f>QC_Status!C57</f>
        <v>0</v>
      </c>
      <c r="I47" s="306"/>
      <c r="J47" s="306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  <c r="AC47" s="30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147">
        <f>QC_Status!T57</f>
        <v>0</v>
      </c>
      <c r="BD47" s="307">
        <f t="shared" si="0"/>
        <v>0</v>
      </c>
      <c r="BE47" s="307">
        <f t="shared" si="1"/>
        <v>0</v>
      </c>
      <c r="BF47" s="307">
        <f t="shared" si="2"/>
        <v>0</v>
      </c>
      <c r="BG47" s="314">
        <f>QC_Status!F57</f>
        <v>0</v>
      </c>
      <c r="BH47" s="288"/>
      <c r="BI47"/>
      <c r="BJ47"/>
      <c r="BL47" s="305"/>
      <c r="BM47" s="306"/>
      <c r="BN47" s="306"/>
      <c r="BO47" s="306"/>
      <c r="BP47" s="306"/>
      <c r="BQ47" s="306"/>
      <c r="BR47" s="306"/>
      <c r="BS47" s="306"/>
      <c r="BT47" s="306"/>
      <c r="BU47" s="306"/>
      <c r="BV47" s="306"/>
      <c r="BW47" s="306"/>
      <c r="BX47" s="306"/>
      <c r="BY47" s="306"/>
      <c r="BZ47" s="306"/>
      <c r="CA47" s="306"/>
      <c r="CB47" s="306"/>
      <c r="CC47" s="306"/>
      <c r="CD47" s="306"/>
      <c r="CE47" s="306"/>
      <c r="CF47" s="306"/>
      <c r="CG47" s="306"/>
      <c r="CH47" s="306"/>
      <c r="CI47" s="147"/>
      <c r="CJ47" s="307"/>
      <c r="CK47" s="307"/>
      <c r="CL47" s="307"/>
      <c r="CM47" s="288"/>
    </row>
    <row r="48" spans="1:91" s="150" customFormat="1" x14ac:dyDescent="0.2">
      <c r="A48" s="151">
        <v>47</v>
      </c>
      <c r="B48" s="152">
        <f>QC_Status!B58</f>
        <v>0</v>
      </c>
      <c r="C48" s="153">
        <f>QC_Status!C58</f>
        <v>0</v>
      </c>
      <c r="D48" s="151">
        <f>QC_Status!D58</f>
        <v>0</v>
      </c>
      <c r="E48" s="153">
        <f>QC_Status!E58</f>
        <v>0</v>
      </c>
      <c r="F48" s="151">
        <f>QC_Status!L58</f>
        <v>0</v>
      </c>
      <c r="G48" s="154">
        <f>QC_Status!M58</f>
        <v>0</v>
      </c>
      <c r="H48" s="189">
        <f>QC_Status!C58</f>
        <v>0</v>
      </c>
      <c r="I48" s="306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  <c r="AA48" s="306"/>
      <c r="AB48" s="306"/>
      <c r="AC48" s="306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147">
        <f>QC_Status!T58</f>
        <v>0</v>
      </c>
      <c r="BD48" s="307">
        <f t="shared" si="0"/>
        <v>0</v>
      </c>
      <c r="BE48" s="307">
        <f t="shared" si="1"/>
        <v>0</v>
      </c>
      <c r="BF48" s="307">
        <f t="shared" si="2"/>
        <v>0</v>
      </c>
      <c r="BG48" s="314">
        <f>QC_Status!F58</f>
        <v>0</v>
      </c>
      <c r="BH48" s="288"/>
      <c r="BI48"/>
      <c r="BJ48"/>
      <c r="BL48" s="305"/>
      <c r="BM48" s="306"/>
      <c r="BN48" s="306"/>
      <c r="BO48" s="306"/>
      <c r="BP48" s="306"/>
      <c r="BQ48" s="306"/>
      <c r="BR48" s="306"/>
      <c r="BS48" s="306"/>
      <c r="BT48" s="306"/>
      <c r="BU48" s="306"/>
      <c r="BV48" s="306"/>
      <c r="BW48" s="306"/>
      <c r="BX48" s="306"/>
      <c r="BY48" s="306"/>
      <c r="BZ48" s="306"/>
      <c r="CA48" s="306"/>
      <c r="CB48" s="306"/>
      <c r="CC48" s="306"/>
      <c r="CD48" s="306"/>
      <c r="CE48" s="306"/>
      <c r="CF48" s="306"/>
      <c r="CG48" s="306"/>
      <c r="CH48" s="306"/>
      <c r="CI48" s="147"/>
      <c r="CJ48" s="307"/>
      <c r="CK48" s="307"/>
      <c r="CL48" s="307"/>
      <c r="CM48" s="288"/>
    </row>
    <row r="49" spans="1:91" s="150" customFormat="1" x14ac:dyDescent="0.2">
      <c r="A49" s="151">
        <v>48</v>
      </c>
      <c r="B49" s="152">
        <f>QC_Status!B59</f>
        <v>0</v>
      </c>
      <c r="C49" s="153">
        <f>QC_Status!C59</f>
        <v>0</v>
      </c>
      <c r="D49" s="151">
        <f>QC_Status!D59</f>
        <v>0</v>
      </c>
      <c r="E49" s="153">
        <f>QC_Status!E59</f>
        <v>0</v>
      </c>
      <c r="F49" s="151">
        <f>QC_Status!L59</f>
        <v>0</v>
      </c>
      <c r="G49" s="154">
        <f>QC_Status!M59</f>
        <v>0</v>
      </c>
      <c r="H49" s="189">
        <f>QC_Status!C59</f>
        <v>0</v>
      </c>
      <c r="I49" s="306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  <c r="AC49" s="3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147">
        <f>QC_Status!T59</f>
        <v>0</v>
      </c>
      <c r="BD49" s="307">
        <f t="shared" si="0"/>
        <v>0</v>
      </c>
      <c r="BE49" s="307">
        <f t="shared" si="1"/>
        <v>0</v>
      </c>
      <c r="BF49" s="307">
        <f t="shared" si="2"/>
        <v>0</v>
      </c>
      <c r="BG49" s="314">
        <f>QC_Status!F59</f>
        <v>0</v>
      </c>
      <c r="BH49" s="288"/>
      <c r="BI49"/>
      <c r="BJ49"/>
      <c r="BL49" s="305"/>
      <c r="BM49" s="306"/>
      <c r="BN49" s="306"/>
      <c r="BO49" s="306"/>
      <c r="BP49" s="306"/>
      <c r="BQ49" s="306"/>
      <c r="BR49" s="306"/>
      <c r="BS49" s="306"/>
      <c r="BT49" s="306"/>
      <c r="BU49" s="306"/>
      <c r="BV49" s="306"/>
      <c r="BW49" s="306"/>
      <c r="BX49" s="306"/>
      <c r="BY49" s="306"/>
      <c r="BZ49" s="306"/>
      <c r="CA49" s="306"/>
      <c r="CB49" s="306"/>
      <c r="CC49" s="306"/>
      <c r="CD49" s="306"/>
      <c r="CE49" s="306"/>
      <c r="CF49" s="306"/>
      <c r="CG49" s="306"/>
      <c r="CH49" s="306"/>
      <c r="CI49" s="147"/>
      <c r="CJ49" s="307"/>
      <c r="CK49" s="307"/>
      <c r="CL49" s="307"/>
      <c r="CM49" s="288"/>
    </row>
    <row r="50" spans="1:91" s="150" customFormat="1" x14ac:dyDescent="0.2">
      <c r="A50" s="151">
        <v>49</v>
      </c>
      <c r="B50" s="152">
        <f>QC_Status!B60</f>
        <v>2913</v>
      </c>
      <c r="C50" s="153" t="str">
        <f>QC_Status!C60</f>
        <v>AL_AMRAT_ADDEBM_AS_WP1_1</v>
      </c>
      <c r="D50" s="151" t="str">
        <f>QC_Status!D60</f>
        <v>AL_AMRAT</v>
      </c>
      <c r="E50" s="153">
        <f>QC_Status!E60</f>
        <v>1</v>
      </c>
      <c r="F50" s="151">
        <f>QC_Status!L60</f>
        <v>0</v>
      </c>
      <c r="G50" s="154" t="str">
        <f>QC_Status!M60</f>
        <v>VNMR/ARDP</v>
      </c>
      <c r="H50" s="189" t="str">
        <f>QC_Status!C60</f>
        <v>AL_AMRAT_ADDEBM_AS_WP1_1</v>
      </c>
      <c r="I50" s="306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  <c r="AC50" s="306"/>
      <c r="AD50" s="306"/>
      <c r="AE50" s="306"/>
      <c r="AF50" s="306"/>
      <c r="AG50" s="306"/>
      <c r="AH50" s="306"/>
      <c r="AI50" s="306"/>
      <c r="AJ50" s="306"/>
      <c r="AK50" s="306"/>
      <c r="AL50" s="306"/>
      <c r="AM50" s="306"/>
      <c r="AN50" s="306"/>
      <c r="AO50" s="306"/>
      <c r="AP50" s="306"/>
      <c r="AQ50" s="306"/>
      <c r="AR50" s="306"/>
      <c r="AS50" s="306"/>
      <c r="AT50" s="306"/>
      <c r="AU50" s="306"/>
      <c r="AV50" s="306"/>
      <c r="AW50" s="306"/>
      <c r="AX50" s="306"/>
      <c r="AY50" s="306"/>
      <c r="AZ50" s="306"/>
      <c r="BA50" s="306"/>
      <c r="BB50" s="306"/>
      <c r="BC50" s="147" t="str">
        <f>QC_Status!T60</f>
        <v>REJ</v>
      </c>
      <c r="BD50" s="307">
        <f t="shared" si="0"/>
        <v>0</v>
      </c>
      <c r="BE50" s="307">
        <f t="shared" si="1"/>
        <v>0</v>
      </c>
      <c r="BF50" s="307">
        <f t="shared" si="2"/>
        <v>0</v>
      </c>
      <c r="BG50" s="314" t="str">
        <f>QC_Status!F60</f>
        <v>ANPG</v>
      </c>
      <c r="BH50" s="288"/>
      <c r="BI50"/>
      <c r="BJ50"/>
      <c r="BL50" s="305"/>
      <c r="BM50" s="306"/>
      <c r="BN50" s="306"/>
      <c r="BO50" s="306"/>
      <c r="BP50" s="306"/>
      <c r="BQ50" s="306"/>
      <c r="BR50" s="306"/>
      <c r="BS50" s="306"/>
      <c r="BT50" s="306"/>
      <c r="BU50" s="306"/>
      <c r="BV50" s="306"/>
      <c r="BW50" s="306"/>
      <c r="BX50" s="306"/>
      <c r="BY50" s="306"/>
      <c r="BZ50" s="306"/>
      <c r="CA50" s="306"/>
      <c r="CB50" s="306"/>
      <c r="CC50" s="306"/>
      <c r="CD50" s="306"/>
      <c r="CE50" s="306"/>
      <c r="CF50" s="306"/>
      <c r="CG50" s="306"/>
      <c r="CH50" s="306"/>
      <c r="CI50" s="147"/>
      <c r="CJ50" s="307"/>
      <c r="CK50" s="307"/>
      <c r="CL50" s="307"/>
      <c r="CM50" s="288"/>
    </row>
    <row r="51" spans="1:91" s="150" customFormat="1" x14ac:dyDescent="0.2">
      <c r="A51" s="151">
        <v>50</v>
      </c>
      <c r="B51" s="152">
        <f>QC_Status!B61</f>
        <v>2913</v>
      </c>
      <c r="C51" s="153" t="str">
        <f>QC_Status!C61</f>
        <v>AL_AMRAT_ADDEBM_AS_WP1_2</v>
      </c>
      <c r="D51" s="151" t="str">
        <f>QC_Status!D61</f>
        <v>AL_AMRAT</v>
      </c>
      <c r="E51" s="153">
        <f>QC_Status!E61</f>
        <v>1</v>
      </c>
      <c r="F51" s="151">
        <f>QC_Status!L61</f>
        <v>0</v>
      </c>
      <c r="G51" s="154" t="str">
        <f>QC_Status!M61</f>
        <v>RSBU</v>
      </c>
      <c r="H51" s="189" t="str">
        <f>QC_Status!C61</f>
        <v>AL_AMRAT_ADDEBM_AS_WP1_2</v>
      </c>
      <c r="I51" s="306"/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  <c r="AA51" s="306"/>
      <c r="AB51" s="306"/>
      <c r="AC51" s="306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147" t="str">
        <f>QC_Status!T61</f>
        <v>REJ</v>
      </c>
      <c r="BD51" s="307">
        <f t="shared" si="0"/>
        <v>0</v>
      </c>
      <c r="BE51" s="307">
        <f t="shared" si="1"/>
        <v>0</v>
      </c>
      <c r="BF51" s="307">
        <f t="shared" si="2"/>
        <v>0</v>
      </c>
      <c r="BG51" s="314" t="str">
        <f>QC_Status!F61</f>
        <v>ANPG</v>
      </c>
      <c r="BH51" s="288"/>
      <c r="BI51"/>
      <c r="BL51" s="305"/>
      <c r="BM51" s="306"/>
      <c r="BN51" s="306"/>
      <c r="BO51" s="306"/>
      <c r="BP51" s="306"/>
      <c r="BQ51" s="306"/>
      <c r="BR51" s="306"/>
      <c r="BS51" s="306"/>
      <c r="BT51" s="306"/>
      <c r="BU51" s="306"/>
      <c r="BV51" s="306"/>
      <c r="BW51" s="306"/>
      <c r="BX51" s="306"/>
      <c r="BY51" s="306"/>
      <c r="BZ51" s="306"/>
      <c r="CA51" s="306"/>
      <c r="CB51" s="306"/>
      <c r="CC51" s="306"/>
      <c r="CD51" s="306"/>
      <c r="CE51" s="306"/>
      <c r="CF51" s="306"/>
      <c r="CG51" s="306"/>
      <c r="CH51" s="306"/>
      <c r="CI51" s="147"/>
      <c r="CJ51" s="307"/>
      <c r="CK51" s="307"/>
      <c r="CL51" s="307"/>
      <c r="CM51" s="288"/>
    </row>
    <row r="52" spans="1:91" s="150" customFormat="1" x14ac:dyDescent="0.2">
      <c r="A52" s="151">
        <v>51</v>
      </c>
      <c r="B52" s="152">
        <f>QC_Status!B62</f>
        <v>2913</v>
      </c>
      <c r="C52" s="153" t="str">
        <f>QC_Status!C62</f>
        <v>AL_AMRAT_ADDEBM_AS_WP1_3</v>
      </c>
      <c r="D52" s="151" t="str">
        <f>QC_Status!D62</f>
        <v>AL_AMRAT</v>
      </c>
      <c r="E52" s="153">
        <f>QC_Status!E62</f>
        <v>1</v>
      </c>
      <c r="F52" s="151">
        <f>QC_Status!L62</f>
        <v>0</v>
      </c>
      <c r="G52" s="154" t="str">
        <f>QC_Status!M62</f>
        <v>SCBH</v>
      </c>
      <c r="H52" s="189" t="str">
        <f>QC_Status!C62</f>
        <v>AL_AMRAT_ADDEBM_AS_WP1_3</v>
      </c>
      <c r="I52" s="306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  <c r="AA52" s="306"/>
      <c r="AB52" s="306"/>
      <c r="AC52" s="306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147" t="str">
        <f>QC_Status!T62</f>
        <v>ACC</v>
      </c>
      <c r="BD52" s="307">
        <f t="shared" si="0"/>
        <v>0</v>
      </c>
      <c r="BE52" s="307">
        <f t="shared" si="1"/>
        <v>0</v>
      </c>
      <c r="BF52" s="307">
        <f t="shared" si="2"/>
        <v>0</v>
      </c>
      <c r="BG52" s="314">
        <f>QC_Status!F62</f>
        <v>0</v>
      </c>
      <c r="BH52" s="288"/>
      <c r="BI52"/>
      <c r="BL52" s="305"/>
      <c r="BM52" s="306"/>
      <c r="BN52" s="306"/>
      <c r="BO52" s="306"/>
      <c r="BP52" s="306"/>
      <c r="BQ52" s="306"/>
      <c r="BR52" s="306"/>
      <c r="BS52" s="306"/>
      <c r="BT52" s="306"/>
      <c r="BU52" s="306"/>
      <c r="BV52" s="306"/>
      <c r="BW52" s="306"/>
      <c r="BX52" s="306"/>
      <c r="BY52" s="306"/>
      <c r="BZ52" s="306"/>
      <c r="CA52" s="306"/>
      <c r="CB52" s="306"/>
      <c r="CC52" s="306"/>
      <c r="CD52" s="306"/>
      <c r="CE52" s="306"/>
      <c r="CF52" s="306"/>
      <c r="CG52" s="306"/>
      <c r="CH52" s="306"/>
      <c r="CI52" s="147"/>
      <c r="CJ52" s="307"/>
      <c r="CK52" s="307"/>
      <c r="CL52" s="307"/>
      <c r="CM52" s="288"/>
    </row>
    <row r="53" spans="1:91" s="150" customFormat="1" x14ac:dyDescent="0.2">
      <c r="A53" s="151">
        <v>52</v>
      </c>
      <c r="B53" s="152">
        <f>QC_Status!B63</f>
        <v>2913</v>
      </c>
      <c r="C53" s="153" t="str">
        <f>QC_Status!C63</f>
        <v>AL_AMRAT_ADDEBM_AS_WP1_4</v>
      </c>
      <c r="D53" s="151" t="str">
        <f>QC_Status!D63</f>
        <v>AL_AMRAT</v>
      </c>
      <c r="E53" s="153">
        <f>QC_Status!E63</f>
        <v>1</v>
      </c>
      <c r="F53" s="151">
        <f>QC_Status!L63</f>
        <v>0</v>
      </c>
      <c r="G53" s="154" t="str">
        <f>QC_Status!M63</f>
        <v>VNMR</v>
      </c>
      <c r="H53" s="189" t="str">
        <f>QC_Status!C63</f>
        <v>AL_AMRAT_ADDEBM_AS_WP1_4</v>
      </c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  <c r="AC53" s="306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147" t="str">
        <f>QC_Status!T63</f>
        <v>ACC</v>
      </c>
      <c r="BD53" s="307">
        <f t="shared" si="0"/>
        <v>0</v>
      </c>
      <c r="BE53" s="307">
        <f t="shared" si="1"/>
        <v>0</v>
      </c>
      <c r="BF53" s="307">
        <f t="shared" si="2"/>
        <v>0</v>
      </c>
      <c r="BG53" s="314" t="str">
        <f>QC_Status!F63</f>
        <v>SVYM</v>
      </c>
      <c r="BH53" s="288"/>
      <c r="BI53"/>
      <c r="BL53" s="305"/>
      <c r="BM53" s="306"/>
      <c r="BN53" s="306"/>
      <c r="BO53" s="306"/>
      <c r="BP53" s="306"/>
      <c r="BQ53" s="306"/>
      <c r="BR53" s="306"/>
      <c r="BS53" s="306"/>
      <c r="BT53" s="306"/>
      <c r="BU53" s="306"/>
      <c r="BV53" s="306"/>
      <c r="BW53" s="306"/>
      <c r="BX53" s="306"/>
      <c r="BY53" s="306"/>
      <c r="BZ53" s="306"/>
      <c r="CA53" s="306"/>
      <c r="CB53" s="306"/>
      <c r="CC53" s="306"/>
      <c r="CD53" s="306"/>
      <c r="CE53" s="306"/>
      <c r="CF53" s="306"/>
      <c r="CG53" s="306"/>
      <c r="CH53" s="306"/>
      <c r="CI53" s="147"/>
      <c r="CJ53" s="307"/>
      <c r="CK53" s="307"/>
      <c r="CL53" s="307"/>
      <c r="CM53" s="288"/>
    </row>
    <row r="54" spans="1:91" s="150" customFormat="1" x14ac:dyDescent="0.2">
      <c r="A54" s="151">
        <v>53</v>
      </c>
      <c r="B54" s="152">
        <f>QC_Status!B64</f>
        <v>2913</v>
      </c>
      <c r="C54" s="153" t="str">
        <f>QC_Status!C64</f>
        <v>AL_AMRAT_ADDEBM_AS_WP1_5</v>
      </c>
      <c r="D54" s="151" t="str">
        <f>QC_Status!D64</f>
        <v>AL_AMRAT</v>
      </c>
      <c r="E54" s="153">
        <f>QC_Status!E64</f>
        <v>1</v>
      </c>
      <c r="F54" s="151">
        <f>QC_Status!L64</f>
        <v>0</v>
      </c>
      <c r="G54" s="154" t="str">
        <f>QC_Status!M64</f>
        <v>VNMR</v>
      </c>
      <c r="H54" s="189" t="str">
        <f>QC_Status!C64</f>
        <v>AL_AMRAT_ADDEBM_AS_WP1_5</v>
      </c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  <c r="AA54" s="306"/>
      <c r="AB54" s="306"/>
      <c r="AC54" s="306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147" t="str">
        <f>QC_Status!T64</f>
        <v>ACC</v>
      </c>
      <c r="BD54" s="307">
        <f t="shared" si="0"/>
        <v>0</v>
      </c>
      <c r="BE54" s="307">
        <f t="shared" si="1"/>
        <v>0</v>
      </c>
      <c r="BF54" s="307">
        <f t="shared" si="2"/>
        <v>0</v>
      </c>
      <c r="BG54" s="314">
        <f>QC_Status!F64</f>
        <v>0</v>
      </c>
      <c r="BH54" s="288"/>
      <c r="BI54"/>
      <c r="BL54" s="305"/>
      <c r="BM54" s="306"/>
      <c r="BN54" s="306"/>
      <c r="BO54" s="306"/>
      <c r="BP54" s="306"/>
      <c r="BQ54" s="306"/>
      <c r="BR54" s="306"/>
      <c r="BS54" s="306"/>
      <c r="BT54" s="306"/>
      <c r="BU54" s="306"/>
      <c r="BV54" s="306"/>
      <c r="BW54" s="306"/>
      <c r="BX54" s="306"/>
      <c r="BY54" s="306"/>
      <c r="BZ54" s="306"/>
      <c r="CA54" s="306"/>
      <c r="CB54" s="306"/>
      <c r="CC54" s="306"/>
      <c r="CD54" s="306"/>
      <c r="CE54" s="306"/>
      <c r="CF54" s="306"/>
      <c r="CG54" s="306"/>
      <c r="CH54" s="306"/>
      <c r="CI54" s="147"/>
      <c r="CJ54" s="307"/>
      <c r="CK54" s="307"/>
      <c r="CL54" s="307"/>
      <c r="CM54" s="288"/>
    </row>
    <row r="55" spans="1:91" s="150" customFormat="1" x14ac:dyDescent="0.2">
      <c r="A55" s="151">
        <v>54</v>
      </c>
      <c r="B55" s="152">
        <f>QC_Status!B65</f>
        <v>2913</v>
      </c>
      <c r="C55" s="153" t="str">
        <f>QC_Status!C65</f>
        <v>AL_AMRAT_ADDEBM_AS_WP2_1</v>
      </c>
      <c r="D55" s="151" t="str">
        <f>QC_Status!D65</f>
        <v>AL_AMRAT</v>
      </c>
      <c r="E55" s="153">
        <f>QC_Status!E65</f>
        <v>1</v>
      </c>
      <c r="F55" s="151">
        <f>QC_Status!L65</f>
        <v>0</v>
      </c>
      <c r="G55" s="154">
        <f>QC_Status!M65</f>
        <v>0</v>
      </c>
      <c r="H55" s="189" t="str">
        <f>QC_Status!C65</f>
        <v>AL_AMRAT_ADDEBM_AS_WP2_1</v>
      </c>
      <c r="I55" s="306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  <c r="AA55" s="306"/>
      <c r="AB55" s="306"/>
      <c r="AC55" s="306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147">
        <f>QC_Status!T65</f>
        <v>0</v>
      </c>
      <c r="BD55" s="307">
        <f t="shared" si="0"/>
        <v>0</v>
      </c>
      <c r="BE55" s="307">
        <f t="shared" si="1"/>
        <v>0</v>
      </c>
      <c r="BF55" s="307">
        <f t="shared" si="2"/>
        <v>0</v>
      </c>
      <c r="BG55" s="314" t="str">
        <f>QC_Status!F65</f>
        <v>ACRS</v>
      </c>
      <c r="BH55" s="288"/>
      <c r="BI55"/>
      <c r="BL55" s="305"/>
      <c r="BM55" s="306"/>
      <c r="BN55" s="306"/>
      <c r="BO55" s="306"/>
      <c r="BP55" s="306"/>
      <c r="BQ55" s="306"/>
      <c r="BR55" s="306"/>
      <c r="BS55" s="306"/>
      <c r="BT55" s="306"/>
      <c r="BU55" s="306"/>
      <c r="BV55" s="306"/>
      <c r="BW55" s="306"/>
      <c r="BX55" s="306"/>
      <c r="BY55" s="306"/>
      <c r="BZ55" s="306"/>
      <c r="CA55" s="306"/>
      <c r="CB55" s="306"/>
      <c r="CC55" s="306"/>
      <c r="CD55" s="306"/>
      <c r="CE55" s="306"/>
      <c r="CF55" s="306"/>
      <c r="CG55" s="306"/>
      <c r="CH55" s="306"/>
      <c r="CI55" s="147"/>
      <c r="CJ55" s="307"/>
      <c r="CK55" s="307"/>
      <c r="CL55" s="307"/>
      <c r="CM55" s="288"/>
    </row>
    <row r="56" spans="1:91" s="150" customFormat="1" x14ac:dyDescent="0.2">
      <c r="A56" s="151">
        <v>55</v>
      </c>
      <c r="B56" s="152">
        <f>QC_Status!B66</f>
        <v>2913</v>
      </c>
      <c r="C56" s="153" t="str">
        <f>QC_Status!C66</f>
        <v>AL_AMRAT_ADDEBM_AS_WP2_2</v>
      </c>
      <c r="D56" s="151" t="str">
        <f>QC_Status!D66</f>
        <v>AL_AMRAT</v>
      </c>
      <c r="E56" s="153">
        <f>QC_Status!E66</f>
        <v>1</v>
      </c>
      <c r="F56" s="151">
        <f>QC_Status!L66</f>
        <v>0</v>
      </c>
      <c r="G56" s="154">
        <f>QC_Status!M66</f>
        <v>0</v>
      </c>
      <c r="H56" s="189" t="str">
        <f>QC_Status!C66</f>
        <v>AL_AMRAT_ADDEBM_AS_WP2_2</v>
      </c>
      <c r="I56" s="306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  <c r="AA56" s="306"/>
      <c r="AB56" s="306"/>
      <c r="AC56" s="306"/>
      <c r="AD56" s="306"/>
      <c r="AE56" s="306"/>
      <c r="AF56" s="306"/>
      <c r="AG56" s="306"/>
      <c r="AH56" s="306"/>
      <c r="AI56" s="306"/>
      <c r="AJ56" s="306"/>
      <c r="AK56" s="306"/>
      <c r="AL56" s="306"/>
      <c r="AM56" s="306"/>
      <c r="AN56" s="306"/>
      <c r="AO56" s="306"/>
      <c r="AP56" s="306"/>
      <c r="AQ56" s="306"/>
      <c r="AR56" s="306"/>
      <c r="AS56" s="306"/>
      <c r="AT56" s="306"/>
      <c r="AU56" s="306"/>
      <c r="AV56" s="306"/>
      <c r="AW56" s="306"/>
      <c r="AX56" s="306"/>
      <c r="AY56" s="306"/>
      <c r="AZ56" s="306"/>
      <c r="BA56" s="306"/>
      <c r="BB56" s="306"/>
      <c r="BC56" s="147">
        <f>QC_Status!T66</f>
        <v>0</v>
      </c>
      <c r="BD56" s="307">
        <f t="shared" si="0"/>
        <v>0</v>
      </c>
      <c r="BE56" s="307">
        <f t="shared" si="1"/>
        <v>0</v>
      </c>
      <c r="BF56" s="307">
        <f t="shared" si="2"/>
        <v>0</v>
      </c>
      <c r="BG56" s="314">
        <f>QC_Status!F66</f>
        <v>0</v>
      </c>
      <c r="BH56" s="288"/>
      <c r="BI56"/>
      <c r="BL56" s="305"/>
      <c r="BM56" s="306"/>
      <c r="BN56" s="306"/>
      <c r="BO56" s="306"/>
      <c r="BP56" s="306"/>
      <c r="BQ56" s="306"/>
      <c r="BR56" s="306"/>
      <c r="BS56" s="306"/>
      <c r="BT56" s="306"/>
      <c r="BU56" s="306"/>
      <c r="BV56" s="306"/>
      <c r="BW56" s="306"/>
      <c r="BX56" s="306"/>
      <c r="BY56" s="306"/>
      <c r="BZ56" s="306"/>
      <c r="CA56" s="306"/>
      <c r="CB56" s="306"/>
      <c r="CC56" s="306"/>
      <c r="CD56" s="306"/>
      <c r="CE56" s="306"/>
      <c r="CF56" s="306"/>
      <c r="CG56" s="306"/>
      <c r="CH56" s="306"/>
      <c r="CI56" s="147"/>
      <c r="CJ56" s="307"/>
      <c r="CK56" s="307"/>
      <c r="CL56" s="307"/>
      <c r="CM56" s="288"/>
    </row>
    <row r="57" spans="1:91" s="150" customFormat="1" x14ac:dyDescent="0.2">
      <c r="A57" s="151">
        <v>56</v>
      </c>
      <c r="B57" s="152">
        <f>QC_Status!B67</f>
        <v>2913</v>
      </c>
      <c r="C57" s="153" t="str">
        <f>QC_Status!C67</f>
        <v>AL_AMRAT_ADDEBM_AS_WP2_3</v>
      </c>
      <c r="D57" s="151" t="str">
        <f>QC_Status!D67</f>
        <v>AL_AMRAT</v>
      </c>
      <c r="E57" s="153">
        <f>QC_Status!E67</f>
        <v>1</v>
      </c>
      <c r="F57" s="151">
        <f>QC_Status!L67</f>
        <v>0</v>
      </c>
      <c r="G57" s="154">
        <f>QC_Status!M67</f>
        <v>0</v>
      </c>
      <c r="H57" s="189" t="str">
        <f>QC_Status!C67</f>
        <v>AL_AMRAT_ADDEBM_AS_WP2_3</v>
      </c>
      <c r="I57" s="306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  <c r="AA57" s="306"/>
      <c r="AB57" s="306"/>
      <c r="AC57" s="306"/>
      <c r="AD57" s="306"/>
      <c r="AE57" s="306"/>
      <c r="AF57" s="306"/>
      <c r="AG57" s="306"/>
      <c r="AH57" s="306"/>
      <c r="AI57" s="306"/>
      <c r="AJ57" s="306"/>
      <c r="AK57" s="306"/>
      <c r="AL57" s="306"/>
      <c r="AM57" s="306"/>
      <c r="AN57" s="306"/>
      <c r="AO57" s="306"/>
      <c r="AP57" s="306"/>
      <c r="AQ57" s="306"/>
      <c r="AR57" s="306"/>
      <c r="AS57" s="306"/>
      <c r="AT57" s="306"/>
      <c r="AU57" s="306"/>
      <c r="AV57" s="306"/>
      <c r="AW57" s="306"/>
      <c r="AX57" s="306"/>
      <c r="AY57" s="306"/>
      <c r="AZ57" s="306"/>
      <c r="BA57" s="306"/>
      <c r="BB57" s="306"/>
      <c r="BC57" s="147">
        <f>QC_Status!T67</f>
        <v>0</v>
      </c>
      <c r="BD57" s="307">
        <f t="shared" si="0"/>
        <v>0</v>
      </c>
      <c r="BE57" s="307">
        <f t="shared" si="1"/>
        <v>0</v>
      </c>
      <c r="BF57" s="307">
        <f t="shared" si="2"/>
        <v>0</v>
      </c>
      <c r="BG57" s="314">
        <f>QC_Status!F67</f>
        <v>0</v>
      </c>
      <c r="BH57" s="288"/>
      <c r="BI57"/>
      <c r="BL57" s="305"/>
      <c r="BM57" s="306"/>
      <c r="BN57" s="306"/>
      <c r="BO57" s="306"/>
      <c r="BP57" s="306"/>
      <c r="BQ57" s="306"/>
      <c r="BR57" s="306"/>
      <c r="BS57" s="306"/>
      <c r="BT57" s="306"/>
      <c r="BU57" s="306"/>
      <c r="BV57" s="306"/>
      <c r="BW57" s="306"/>
      <c r="BX57" s="306"/>
      <c r="BY57" s="306"/>
      <c r="BZ57" s="306"/>
      <c r="CA57" s="306"/>
      <c r="CB57" s="306"/>
      <c r="CC57" s="306"/>
      <c r="CD57" s="306"/>
      <c r="CE57" s="306"/>
      <c r="CF57" s="306"/>
      <c r="CG57" s="306"/>
      <c r="CH57" s="306"/>
      <c r="CI57" s="147"/>
      <c r="CJ57" s="307"/>
      <c r="CK57" s="307"/>
      <c r="CL57" s="307"/>
      <c r="CM57" s="288"/>
    </row>
    <row r="58" spans="1:91" s="150" customFormat="1" x14ac:dyDescent="0.2">
      <c r="A58" s="151">
        <v>57</v>
      </c>
      <c r="B58" s="152">
        <f>QC_Status!B68</f>
        <v>2913</v>
      </c>
      <c r="C58" s="153" t="str">
        <f>QC_Status!C68</f>
        <v>AL_AMRAT_ADDEBM_AS_WP2_4</v>
      </c>
      <c r="D58" s="151" t="str">
        <f>QC_Status!D68</f>
        <v>AL_AMRAT</v>
      </c>
      <c r="E58" s="153">
        <f>QC_Status!E68</f>
        <v>1</v>
      </c>
      <c r="F58" s="151">
        <f>QC_Status!L68</f>
        <v>0</v>
      </c>
      <c r="G58" s="154" t="str">
        <f>QC_Status!M68</f>
        <v>ARDP</v>
      </c>
      <c r="H58" s="189" t="str">
        <f>QC_Status!C68</f>
        <v>AL_AMRAT_ADDEBM_AS_WP2_4</v>
      </c>
      <c r="I58" s="306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  <c r="AA58" s="306"/>
      <c r="AB58" s="306"/>
      <c r="AC58" s="306"/>
      <c r="AD58" s="306"/>
      <c r="AE58" s="306"/>
      <c r="AF58" s="306"/>
      <c r="AG58" s="306"/>
      <c r="AH58" s="306"/>
      <c r="AI58" s="306"/>
      <c r="AJ58" s="306"/>
      <c r="AK58" s="306"/>
      <c r="AL58" s="306"/>
      <c r="AM58" s="306"/>
      <c r="AN58" s="306"/>
      <c r="AO58" s="306"/>
      <c r="AP58" s="306"/>
      <c r="AQ58" s="306"/>
      <c r="AR58" s="306"/>
      <c r="AS58" s="306"/>
      <c r="AT58" s="306"/>
      <c r="AU58" s="306"/>
      <c r="AV58" s="306"/>
      <c r="AW58" s="306"/>
      <c r="AX58" s="306"/>
      <c r="AY58" s="306"/>
      <c r="AZ58" s="306"/>
      <c r="BA58" s="306"/>
      <c r="BB58" s="306"/>
      <c r="BC58" s="147" t="str">
        <f>QC_Status!T68</f>
        <v>ACC</v>
      </c>
      <c r="BD58" s="307">
        <f t="shared" si="0"/>
        <v>0</v>
      </c>
      <c r="BE58" s="307">
        <f t="shared" si="1"/>
        <v>0</v>
      </c>
      <c r="BF58" s="307">
        <f t="shared" si="2"/>
        <v>0</v>
      </c>
      <c r="BG58" s="314">
        <f>QC_Status!F68</f>
        <v>0</v>
      </c>
      <c r="BH58" s="288"/>
      <c r="BI58"/>
      <c r="BL58" s="305"/>
      <c r="BM58" s="306"/>
      <c r="BN58" s="306"/>
      <c r="BO58" s="306"/>
      <c r="BP58" s="306"/>
      <c r="BQ58" s="306"/>
      <c r="BR58" s="306"/>
      <c r="BS58" s="306"/>
      <c r="BT58" s="306"/>
      <c r="BU58" s="306"/>
      <c r="BV58" s="306"/>
      <c r="BW58" s="306"/>
      <c r="BX58" s="306"/>
      <c r="BY58" s="306"/>
      <c r="BZ58" s="306"/>
      <c r="CA58" s="306"/>
      <c r="CB58" s="306"/>
      <c r="CC58" s="306"/>
      <c r="CD58" s="306"/>
      <c r="CE58" s="306"/>
      <c r="CF58" s="306"/>
      <c r="CG58" s="306"/>
      <c r="CH58" s="306"/>
      <c r="CI58" s="147"/>
      <c r="CJ58" s="307"/>
      <c r="CK58" s="307"/>
      <c r="CL58" s="307"/>
      <c r="CM58" s="288"/>
    </row>
    <row r="59" spans="1:91" s="150" customFormat="1" x14ac:dyDescent="0.2">
      <c r="A59" s="151">
        <v>58</v>
      </c>
      <c r="B59" s="152">
        <f>QC_Status!B69</f>
        <v>2913</v>
      </c>
      <c r="C59" s="153" t="str">
        <f>QC_Status!C69</f>
        <v>AL_AMRAT_ADDEBM_AS_WP2_5</v>
      </c>
      <c r="D59" s="151" t="str">
        <f>QC_Status!D69</f>
        <v>AL_AMRAT</v>
      </c>
      <c r="E59" s="153">
        <f>QC_Status!E69</f>
        <v>1</v>
      </c>
      <c r="F59" s="151">
        <f>QC_Status!L69</f>
        <v>0</v>
      </c>
      <c r="G59" s="154" t="str">
        <f>QC_Status!M69</f>
        <v>ARDP</v>
      </c>
      <c r="H59" s="189" t="str">
        <f>QC_Status!C69</f>
        <v>AL_AMRAT_ADDEBM_AS_WP2_5</v>
      </c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  <c r="AA59" s="306"/>
      <c r="AB59" s="306"/>
      <c r="AC59" s="306"/>
      <c r="AD59" s="306"/>
      <c r="AE59" s="306"/>
      <c r="AF59" s="306"/>
      <c r="AG59" s="306"/>
      <c r="AH59" s="306"/>
      <c r="AI59" s="306"/>
      <c r="AJ59" s="306"/>
      <c r="AK59" s="306"/>
      <c r="AL59" s="306"/>
      <c r="AM59" s="306"/>
      <c r="AN59" s="306"/>
      <c r="AO59" s="306"/>
      <c r="AP59" s="306"/>
      <c r="AQ59" s="306"/>
      <c r="AR59" s="306"/>
      <c r="AS59" s="306"/>
      <c r="AT59" s="306"/>
      <c r="AU59" s="306"/>
      <c r="AV59" s="306"/>
      <c r="AW59" s="306"/>
      <c r="AX59" s="306"/>
      <c r="AY59" s="306"/>
      <c r="AZ59" s="306"/>
      <c r="BA59" s="306"/>
      <c r="BB59" s="306"/>
      <c r="BC59" s="147">
        <f>QC_Status!T69</f>
        <v>0</v>
      </c>
      <c r="BD59" s="307">
        <f t="shared" si="0"/>
        <v>0</v>
      </c>
      <c r="BE59" s="307">
        <f t="shared" si="1"/>
        <v>0</v>
      </c>
      <c r="BF59" s="307">
        <f t="shared" si="2"/>
        <v>0</v>
      </c>
      <c r="BG59" s="314" t="str">
        <f>QC_Status!F69</f>
        <v>ACRS</v>
      </c>
      <c r="BH59" s="288"/>
      <c r="BI59"/>
      <c r="BL59" s="305"/>
      <c r="BM59" s="306"/>
      <c r="BN59" s="306"/>
      <c r="BO59" s="306"/>
      <c r="BP59" s="306"/>
      <c r="BQ59" s="306"/>
      <c r="BR59" s="306"/>
      <c r="BS59" s="306"/>
      <c r="BT59" s="306"/>
      <c r="BU59" s="306"/>
      <c r="BV59" s="306"/>
      <c r="BW59" s="306"/>
      <c r="BX59" s="306"/>
      <c r="BY59" s="306"/>
      <c r="BZ59" s="306"/>
      <c r="CA59" s="306"/>
      <c r="CB59" s="306"/>
      <c r="CC59" s="306"/>
      <c r="CD59" s="306"/>
      <c r="CE59" s="306"/>
      <c r="CF59" s="306"/>
      <c r="CG59" s="306"/>
      <c r="CH59" s="306"/>
      <c r="CI59" s="147"/>
      <c r="CJ59" s="307"/>
      <c r="CK59" s="307"/>
      <c r="CL59" s="307"/>
      <c r="CM59" s="288"/>
    </row>
    <row r="60" spans="1:91" s="150" customFormat="1" x14ac:dyDescent="0.2">
      <c r="A60" s="151">
        <v>59</v>
      </c>
      <c r="B60" s="152">
        <f>QC_Status!B70</f>
        <v>2913</v>
      </c>
      <c r="C60" s="153" t="str">
        <f>QC_Status!C70</f>
        <v>AL_AMRAT_ADDEBM_AS_WP2_6</v>
      </c>
      <c r="D60" s="151" t="str">
        <f>QC_Status!D70</f>
        <v>AL_AMRAT</v>
      </c>
      <c r="E60" s="153">
        <f>QC_Status!E70</f>
        <v>1</v>
      </c>
      <c r="F60" s="151">
        <f>QC_Status!L70</f>
        <v>0</v>
      </c>
      <c r="G60" s="154" t="str">
        <f>QC_Status!M70</f>
        <v>ARDP</v>
      </c>
      <c r="H60" s="189" t="str">
        <f>QC_Status!C70</f>
        <v>AL_AMRAT_ADDEBM_AS_WP2_6</v>
      </c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  <c r="AA60" s="306"/>
      <c r="AB60" s="306"/>
      <c r="AC60" s="306"/>
      <c r="AD60" s="306"/>
      <c r="AE60" s="306"/>
      <c r="AF60" s="306"/>
      <c r="AG60" s="306"/>
      <c r="AH60" s="306"/>
      <c r="AI60" s="306"/>
      <c r="AJ60" s="306"/>
      <c r="AK60" s="306"/>
      <c r="AL60" s="306"/>
      <c r="AM60" s="306"/>
      <c r="AN60" s="306"/>
      <c r="AO60" s="306"/>
      <c r="AP60" s="306"/>
      <c r="AQ60" s="306"/>
      <c r="AR60" s="306"/>
      <c r="AS60" s="306"/>
      <c r="AT60" s="306"/>
      <c r="AU60" s="306"/>
      <c r="AV60" s="306"/>
      <c r="AW60" s="306"/>
      <c r="AX60" s="306"/>
      <c r="AY60" s="306"/>
      <c r="AZ60" s="306"/>
      <c r="BA60" s="306"/>
      <c r="BB60" s="306"/>
      <c r="BC60" s="147">
        <f>QC_Status!T70</f>
        <v>0</v>
      </c>
      <c r="BD60" s="307">
        <f t="shared" si="0"/>
        <v>0</v>
      </c>
      <c r="BE60" s="307">
        <f t="shared" si="1"/>
        <v>0</v>
      </c>
      <c r="BF60" s="307">
        <f t="shared" si="2"/>
        <v>0</v>
      </c>
      <c r="BG60" s="314" t="str">
        <f>QC_Status!F70</f>
        <v>ASNV</v>
      </c>
      <c r="BH60" s="288"/>
      <c r="BI60"/>
      <c r="BL60" s="305"/>
      <c r="BM60" s="306"/>
      <c r="BN60" s="306"/>
      <c r="BO60" s="306"/>
      <c r="BP60" s="306"/>
      <c r="BQ60" s="306"/>
      <c r="BR60" s="306"/>
      <c r="BS60" s="306"/>
      <c r="BT60" s="306"/>
      <c r="BU60" s="306"/>
      <c r="BV60" s="306"/>
      <c r="BW60" s="306"/>
      <c r="BX60" s="306"/>
      <c r="BY60" s="306"/>
      <c r="BZ60" s="306"/>
      <c r="CA60" s="306"/>
      <c r="CB60" s="306"/>
      <c r="CC60" s="306"/>
      <c r="CD60" s="306"/>
      <c r="CE60" s="306"/>
      <c r="CF60" s="306"/>
      <c r="CG60" s="306"/>
      <c r="CH60" s="306"/>
      <c r="CI60" s="147"/>
      <c r="CJ60" s="307"/>
      <c r="CK60" s="307"/>
      <c r="CL60" s="307"/>
      <c r="CM60" s="288"/>
    </row>
    <row r="61" spans="1:91" s="150" customFormat="1" x14ac:dyDescent="0.2">
      <c r="A61" s="151">
        <v>60</v>
      </c>
      <c r="B61" s="152">
        <f>QC_Status!B71</f>
        <v>2913</v>
      </c>
      <c r="C61" s="153" t="str">
        <f>QC_Status!C71</f>
        <v>AL_AMRAT_ADDEBM_AS_WP2_7</v>
      </c>
      <c r="D61" s="151" t="str">
        <f>QC_Status!D71</f>
        <v>AL_AMRAT</v>
      </c>
      <c r="E61" s="153">
        <f>QC_Status!E71</f>
        <v>1</v>
      </c>
      <c r="F61" s="151">
        <f>QC_Status!L71</f>
        <v>0</v>
      </c>
      <c r="G61" s="154" t="str">
        <f>QC_Status!M71</f>
        <v>SCBH</v>
      </c>
      <c r="H61" s="189" t="str">
        <f>QC_Status!C71</f>
        <v>AL_AMRAT_ADDEBM_AS_WP2_7</v>
      </c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  <c r="AA61" s="306"/>
      <c r="AB61" s="306"/>
      <c r="AC61" s="306"/>
      <c r="AD61" s="306"/>
      <c r="AE61" s="306"/>
      <c r="AF61" s="306"/>
      <c r="AG61" s="306"/>
      <c r="AH61" s="306"/>
      <c r="AI61" s="306"/>
      <c r="AJ61" s="306"/>
      <c r="AK61" s="306"/>
      <c r="AL61" s="306"/>
      <c r="AM61" s="306"/>
      <c r="AN61" s="306"/>
      <c r="AO61" s="306"/>
      <c r="AP61" s="306"/>
      <c r="AQ61" s="306"/>
      <c r="AR61" s="306"/>
      <c r="AS61" s="306"/>
      <c r="AT61" s="306"/>
      <c r="AU61" s="306"/>
      <c r="AV61" s="306"/>
      <c r="AW61" s="306"/>
      <c r="AX61" s="306"/>
      <c r="AY61" s="306"/>
      <c r="AZ61" s="306"/>
      <c r="BA61" s="306"/>
      <c r="BB61" s="306"/>
      <c r="BC61" s="147">
        <f>QC_Status!T71</f>
        <v>0</v>
      </c>
      <c r="BD61" s="307">
        <f t="shared" si="0"/>
        <v>0</v>
      </c>
      <c r="BE61" s="307">
        <f t="shared" si="1"/>
        <v>0</v>
      </c>
      <c r="BF61" s="307">
        <f t="shared" si="2"/>
        <v>0</v>
      </c>
      <c r="BG61" s="314">
        <f>QC_Status!F71</f>
        <v>0</v>
      </c>
      <c r="BH61" s="288"/>
      <c r="BI61"/>
      <c r="BL61" s="305"/>
      <c r="BM61" s="306"/>
      <c r="BN61" s="306"/>
      <c r="BO61" s="306"/>
      <c r="BP61" s="306"/>
      <c r="BQ61" s="306"/>
      <c r="BR61" s="306"/>
      <c r="BS61" s="306"/>
      <c r="BT61" s="306"/>
      <c r="BU61" s="306"/>
      <c r="BV61" s="306"/>
      <c r="BW61" s="306"/>
      <c r="BX61" s="306"/>
      <c r="BY61" s="306"/>
      <c r="BZ61" s="306"/>
      <c r="CA61" s="306"/>
      <c r="CB61" s="306"/>
      <c r="CC61" s="306"/>
      <c r="CD61" s="306"/>
      <c r="CE61" s="306"/>
      <c r="CF61" s="306"/>
      <c r="CG61" s="306"/>
      <c r="CH61" s="306"/>
      <c r="CI61" s="147"/>
      <c r="CJ61" s="307"/>
      <c r="CK61" s="307"/>
      <c r="CL61" s="307"/>
      <c r="CM61" s="288"/>
    </row>
    <row r="62" spans="1:91" s="150" customFormat="1" x14ac:dyDescent="0.2">
      <c r="A62" s="151">
        <v>61</v>
      </c>
      <c r="B62" s="152">
        <f>QC_Status!B72</f>
        <v>2913</v>
      </c>
      <c r="C62" s="153" t="str">
        <f>QC_Status!C72</f>
        <v>AL_AMRAT_ADDEBM_AS_WP3_1</v>
      </c>
      <c r="D62" s="151" t="str">
        <f>QC_Status!D72</f>
        <v>AL_AMRAT</v>
      </c>
      <c r="E62" s="153">
        <f>QC_Status!E72</f>
        <v>1</v>
      </c>
      <c r="F62" s="151">
        <f>QC_Status!L72</f>
        <v>0</v>
      </c>
      <c r="G62" s="154" t="str">
        <f>QC_Status!M72</f>
        <v>VNMR</v>
      </c>
      <c r="H62" s="189" t="str">
        <f>QC_Status!C72</f>
        <v>AL_AMRAT_ADDEBM_AS_WP3_1</v>
      </c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306"/>
      <c r="AK62" s="306"/>
      <c r="AL62" s="306"/>
      <c r="AM62" s="306"/>
      <c r="AN62" s="306"/>
      <c r="AO62" s="306"/>
      <c r="AP62" s="306"/>
      <c r="AQ62" s="306"/>
      <c r="AR62" s="306"/>
      <c r="AS62" s="306"/>
      <c r="AT62" s="306"/>
      <c r="AU62" s="306"/>
      <c r="AV62" s="306"/>
      <c r="AW62" s="306"/>
      <c r="AX62" s="306"/>
      <c r="AY62" s="306"/>
      <c r="AZ62" s="306"/>
      <c r="BA62" s="306"/>
      <c r="BB62" s="306"/>
      <c r="BC62" s="147">
        <f>QC_Status!T72</f>
        <v>0</v>
      </c>
      <c r="BD62" s="307">
        <f t="shared" si="0"/>
        <v>0</v>
      </c>
      <c r="BE62" s="307">
        <f t="shared" si="1"/>
        <v>0</v>
      </c>
      <c r="BF62" s="307">
        <f t="shared" si="2"/>
        <v>0</v>
      </c>
      <c r="BG62" s="314" t="str">
        <f>QC_Status!F72</f>
        <v xml:space="preserve">MUYP/ANPG </v>
      </c>
      <c r="BH62" s="288"/>
      <c r="BI62"/>
      <c r="BL62" s="305"/>
      <c r="BM62" s="306"/>
      <c r="BN62" s="306"/>
      <c r="BO62" s="306"/>
      <c r="BP62" s="306"/>
      <c r="BQ62" s="306"/>
      <c r="BR62" s="306"/>
      <c r="BS62" s="306"/>
      <c r="BT62" s="306"/>
      <c r="BU62" s="306"/>
      <c r="BV62" s="306"/>
      <c r="BW62" s="306"/>
      <c r="BX62" s="306"/>
      <c r="BY62" s="306"/>
      <c r="BZ62" s="306"/>
      <c r="CA62" s="306"/>
      <c r="CB62" s="306"/>
      <c r="CC62" s="306"/>
      <c r="CD62" s="306"/>
      <c r="CE62" s="306"/>
      <c r="CF62" s="306"/>
      <c r="CG62" s="306"/>
      <c r="CH62" s="306"/>
      <c r="CI62" s="147"/>
      <c r="CJ62" s="307"/>
      <c r="CK62" s="307"/>
      <c r="CL62" s="307"/>
      <c r="CM62" s="288"/>
    </row>
    <row r="63" spans="1:91" s="150" customFormat="1" x14ac:dyDescent="0.2">
      <c r="A63" s="151">
        <v>62</v>
      </c>
      <c r="B63" s="152">
        <f>QC_Status!B73</f>
        <v>2913</v>
      </c>
      <c r="C63" s="153" t="str">
        <f>QC_Status!C73</f>
        <v>AL_AMRAT_ADDEBM_AS_WP3_2</v>
      </c>
      <c r="D63" s="151" t="str">
        <f>QC_Status!D73</f>
        <v>AL_AMRAT</v>
      </c>
      <c r="E63" s="153">
        <f>QC_Status!E73</f>
        <v>1</v>
      </c>
      <c r="F63" s="151">
        <f>QC_Status!L73</f>
        <v>0</v>
      </c>
      <c r="G63" s="154" t="str">
        <f>QC_Status!M73</f>
        <v>VNMR</v>
      </c>
      <c r="H63" s="189" t="str">
        <f>QC_Status!C73</f>
        <v>AL_AMRAT_ADDEBM_AS_WP3_2</v>
      </c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  <c r="AA63" s="306"/>
      <c r="AB63" s="306"/>
      <c r="AC63" s="306"/>
      <c r="AD63" s="306"/>
      <c r="AE63" s="306"/>
      <c r="AF63" s="306"/>
      <c r="AG63" s="306"/>
      <c r="AH63" s="306"/>
      <c r="AI63" s="306"/>
      <c r="AJ63" s="306"/>
      <c r="AK63" s="306"/>
      <c r="AL63" s="306"/>
      <c r="AM63" s="306"/>
      <c r="AN63" s="306"/>
      <c r="AO63" s="306"/>
      <c r="AP63" s="306"/>
      <c r="AQ63" s="306"/>
      <c r="AR63" s="306"/>
      <c r="AS63" s="306"/>
      <c r="AT63" s="306"/>
      <c r="AU63" s="306"/>
      <c r="AV63" s="306"/>
      <c r="AW63" s="306"/>
      <c r="AX63" s="306"/>
      <c r="AY63" s="306"/>
      <c r="AZ63" s="306"/>
      <c r="BA63" s="306"/>
      <c r="BB63" s="306"/>
      <c r="BC63" s="147" t="str">
        <f>QC_Status!T73</f>
        <v>ACC</v>
      </c>
      <c r="BD63" s="307">
        <f t="shared" si="0"/>
        <v>0</v>
      </c>
      <c r="BE63" s="307">
        <f t="shared" si="1"/>
        <v>0</v>
      </c>
      <c r="BF63" s="307">
        <f t="shared" si="2"/>
        <v>0</v>
      </c>
      <c r="BG63" s="314">
        <f>QC_Status!F73</f>
        <v>0</v>
      </c>
      <c r="BH63" s="288"/>
      <c r="BI63"/>
      <c r="BL63" s="305"/>
      <c r="BM63" s="306"/>
      <c r="BN63" s="306"/>
      <c r="BO63" s="306"/>
      <c r="BP63" s="306"/>
      <c r="BQ63" s="306"/>
      <c r="BR63" s="306"/>
      <c r="BS63" s="306"/>
      <c r="BT63" s="306"/>
      <c r="BU63" s="306"/>
      <c r="BV63" s="306"/>
      <c r="BW63" s="306"/>
      <c r="BX63" s="306"/>
      <c r="BY63" s="306"/>
      <c r="BZ63" s="306"/>
      <c r="CA63" s="306"/>
      <c r="CB63" s="306"/>
      <c r="CC63" s="306"/>
      <c r="CD63" s="306"/>
      <c r="CE63" s="306"/>
      <c r="CF63" s="306"/>
      <c r="CG63" s="306"/>
      <c r="CH63" s="306"/>
      <c r="CI63" s="147"/>
      <c r="CJ63" s="307"/>
      <c r="CK63" s="307"/>
      <c r="CL63" s="307"/>
      <c r="CM63" s="288"/>
    </row>
    <row r="64" spans="1:91" s="150" customFormat="1" x14ac:dyDescent="0.2">
      <c r="A64" s="151">
        <v>63</v>
      </c>
      <c r="B64" s="152">
        <f>QC_Status!B74</f>
        <v>2913</v>
      </c>
      <c r="C64" s="153" t="str">
        <f>QC_Status!C74</f>
        <v>AL_AMRAT_ADDEBM_AS_WP3_3</v>
      </c>
      <c r="D64" s="151" t="str">
        <f>QC_Status!D74</f>
        <v>AL_AMRAT</v>
      </c>
      <c r="E64" s="153">
        <f>QC_Status!E74</f>
        <v>1</v>
      </c>
      <c r="F64" s="151">
        <f>QC_Status!L74</f>
        <v>0</v>
      </c>
      <c r="G64" s="154" t="str">
        <f>QC_Status!M74</f>
        <v>ARDP</v>
      </c>
      <c r="H64" s="189" t="str">
        <f>QC_Status!C74</f>
        <v>AL_AMRAT_ADDEBM_AS_WP3_3</v>
      </c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  <c r="AA64" s="306"/>
      <c r="AB64" s="306"/>
      <c r="AC64" s="306"/>
      <c r="AD64" s="306"/>
      <c r="AE64" s="306"/>
      <c r="AF64" s="306"/>
      <c r="AG64" s="306"/>
      <c r="AH64" s="306"/>
      <c r="AI64" s="306"/>
      <c r="AJ64" s="306"/>
      <c r="AK64" s="306"/>
      <c r="AL64" s="306"/>
      <c r="AM64" s="306"/>
      <c r="AN64" s="306"/>
      <c r="AO64" s="306"/>
      <c r="AP64" s="306"/>
      <c r="AQ64" s="306"/>
      <c r="AR64" s="306"/>
      <c r="AS64" s="306"/>
      <c r="AT64" s="306"/>
      <c r="AU64" s="306"/>
      <c r="AV64" s="306"/>
      <c r="AW64" s="306"/>
      <c r="AX64" s="306"/>
      <c r="AY64" s="306"/>
      <c r="AZ64" s="306"/>
      <c r="BA64" s="306"/>
      <c r="BB64" s="306"/>
      <c r="BC64" s="147" t="str">
        <f>QC_Status!T74</f>
        <v>ACC</v>
      </c>
      <c r="BD64" s="307">
        <f t="shared" si="0"/>
        <v>0</v>
      </c>
      <c r="BE64" s="307">
        <f t="shared" si="1"/>
        <v>0</v>
      </c>
      <c r="BF64" s="307">
        <f t="shared" si="2"/>
        <v>0</v>
      </c>
      <c r="BG64" s="314">
        <f>QC_Status!F74</f>
        <v>0</v>
      </c>
      <c r="BH64" s="288"/>
      <c r="BI64"/>
      <c r="BL64" s="305"/>
      <c r="BM64" s="306"/>
      <c r="BN64" s="306"/>
      <c r="BO64" s="306"/>
      <c r="BP64" s="306"/>
      <c r="BQ64" s="306"/>
      <c r="BR64" s="306"/>
      <c r="BS64" s="306"/>
      <c r="BT64" s="306"/>
      <c r="BU64" s="306"/>
      <c r="BV64" s="306"/>
      <c r="BW64" s="306"/>
      <c r="BX64" s="306"/>
      <c r="BY64" s="306"/>
      <c r="BZ64" s="306"/>
      <c r="CA64" s="306"/>
      <c r="CB64" s="306"/>
      <c r="CC64" s="306"/>
      <c r="CD64" s="306"/>
      <c r="CE64" s="306"/>
      <c r="CF64" s="306"/>
      <c r="CG64" s="306"/>
      <c r="CH64" s="306"/>
      <c r="CI64" s="147"/>
      <c r="CJ64" s="307"/>
      <c r="CK64" s="307"/>
      <c r="CL64" s="307"/>
      <c r="CM64" s="288"/>
    </row>
    <row r="65" spans="1:91" s="150" customFormat="1" x14ac:dyDescent="0.2">
      <c r="A65" s="151">
        <v>64</v>
      </c>
      <c r="B65" s="152">
        <f>QC_Status!B75</f>
        <v>2913</v>
      </c>
      <c r="C65" s="153" t="str">
        <f>QC_Status!C75</f>
        <v>AL_AMRAT_ADDEBM_AS_WP3_4</v>
      </c>
      <c r="D65" s="151" t="str">
        <f>QC_Status!D75</f>
        <v>AL_AMRAT</v>
      </c>
      <c r="E65" s="153">
        <f>QC_Status!E75</f>
        <v>1</v>
      </c>
      <c r="F65" s="151">
        <f>QC_Status!L75</f>
        <v>0</v>
      </c>
      <c r="G65" s="154" t="str">
        <f>QC_Status!M75</f>
        <v>SCBH</v>
      </c>
      <c r="H65" s="189" t="str">
        <f>QC_Status!C75</f>
        <v>AL_AMRAT_ADDEBM_AS_WP3_4</v>
      </c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  <c r="AA65" s="306"/>
      <c r="AB65" s="306"/>
      <c r="AC65" s="306"/>
      <c r="AD65" s="306"/>
      <c r="AE65" s="306"/>
      <c r="AF65" s="306"/>
      <c r="AG65" s="306"/>
      <c r="AH65" s="306"/>
      <c r="AI65" s="306"/>
      <c r="AJ65" s="306"/>
      <c r="AK65" s="306"/>
      <c r="AL65" s="306"/>
      <c r="AM65" s="306"/>
      <c r="AN65" s="306"/>
      <c r="AO65" s="306"/>
      <c r="AP65" s="306"/>
      <c r="AQ65" s="306"/>
      <c r="AR65" s="306"/>
      <c r="AS65" s="306"/>
      <c r="AT65" s="306"/>
      <c r="AU65" s="306"/>
      <c r="AV65" s="306"/>
      <c r="AW65" s="306"/>
      <c r="AX65" s="306"/>
      <c r="AY65" s="306"/>
      <c r="AZ65" s="306"/>
      <c r="BA65" s="306"/>
      <c r="BB65" s="306"/>
      <c r="BC65" s="147" t="str">
        <f>QC_Status!T75</f>
        <v>REJ</v>
      </c>
      <c r="BD65" s="307">
        <f t="shared" si="0"/>
        <v>0</v>
      </c>
      <c r="BE65" s="307">
        <f t="shared" si="1"/>
        <v>0</v>
      </c>
      <c r="BF65" s="307">
        <f t="shared" si="2"/>
        <v>0</v>
      </c>
      <c r="BG65" s="314" t="str">
        <f>QC_Status!F75</f>
        <v>VGPD</v>
      </c>
      <c r="BH65" s="288"/>
      <c r="BI65"/>
      <c r="BL65" s="305"/>
      <c r="BM65" s="306"/>
      <c r="BN65" s="306"/>
      <c r="BO65" s="306"/>
      <c r="BP65" s="306"/>
      <c r="BQ65" s="306"/>
      <c r="BR65" s="306"/>
      <c r="BS65" s="306"/>
      <c r="BT65" s="306"/>
      <c r="BU65" s="306"/>
      <c r="BV65" s="306"/>
      <c r="BW65" s="306"/>
      <c r="BX65" s="306"/>
      <c r="BY65" s="306"/>
      <c r="BZ65" s="306"/>
      <c r="CA65" s="306"/>
      <c r="CB65" s="306"/>
      <c r="CC65" s="306"/>
      <c r="CD65" s="306"/>
      <c r="CE65" s="306"/>
      <c r="CF65" s="306"/>
      <c r="CG65" s="306"/>
      <c r="CH65" s="306"/>
      <c r="CI65" s="147"/>
      <c r="CJ65" s="307"/>
      <c r="CK65" s="307"/>
      <c r="CL65" s="307"/>
      <c r="CM65" s="288"/>
    </row>
    <row r="66" spans="1:91" s="150" customFormat="1" x14ac:dyDescent="0.2">
      <c r="A66" s="151">
        <v>65</v>
      </c>
      <c r="B66" s="152">
        <f>QC_Status!B76</f>
        <v>2913</v>
      </c>
      <c r="C66" s="153" t="str">
        <f>QC_Status!C76</f>
        <v>AL_AMRAT_ADDEBM_AS_WP3_5</v>
      </c>
      <c r="D66" s="151" t="str">
        <f>QC_Status!D76</f>
        <v>AL_AMRAT</v>
      </c>
      <c r="E66" s="153">
        <f>QC_Status!E76</f>
        <v>1</v>
      </c>
      <c r="F66" s="151">
        <f>QC_Status!L76</f>
        <v>0</v>
      </c>
      <c r="G66" s="154">
        <f>QC_Status!M76</f>
        <v>0</v>
      </c>
      <c r="H66" s="189" t="str">
        <f>QC_Status!C76</f>
        <v>AL_AMRAT_ADDEBM_AS_WP3_5</v>
      </c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  <c r="AA66" s="306"/>
      <c r="AB66" s="306"/>
      <c r="AC66" s="306"/>
      <c r="AD66" s="306"/>
      <c r="AE66" s="306"/>
      <c r="AF66" s="306"/>
      <c r="AG66" s="306"/>
      <c r="AH66" s="306"/>
      <c r="AI66" s="306"/>
      <c r="AJ66" s="306"/>
      <c r="AK66" s="306"/>
      <c r="AL66" s="306"/>
      <c r="AM66" s="306"/>
      <c r="AN66" s="306"/>
      <c r="AO66" s="306"/>
      <c r="AP66" s="306"/>
      <c r="AQ66" s="306"/>
      <c r="AR66" s="306"/>
      <c r="AS66" s="306"/>
      <c r="AT66" s="306"/>
      <c r="AU66" s="306"/>
      <c r="AV66" s="306"/>
      <c r="AW66" s="306"/>
      <c r="AX66" s="306"/>
      <c r="AY66" s="306"/>
      <c r="AZ66" s="306"/>
      <c r="BA66" s="306"/>
      <c r="BB66" s="306"/>
      <c r="BC66" s="147">
        <f>QC_Status!T76</f>
        <v>0</v>
      </c>
      <c r="BD66" s="307">
        <f t="shared" si="0"/>
        <v>0</v>
      </c>
      <c r="BE66" s="307">
        <f t="shared" si="1"/>
        <v>0</v>
      </c>
      <c r="BF66" s="307">
        <f t="shared" si="2"/>
        <v>0</v>
      </c>
      <c r="BG66" s="314">
        <f>QC_Status!F76</f>
        <v>0</v>
      </c>
      <c r="BH66" s="288"/>
      <c r="BI66"/>
      <c r="BL66" s="305"/>
      <c r="BM66" s="306"/>
      <c r="BN66" s="306"/>
      <c r="BO66" s="306"/>
      <c r="BP66" s="306"/>
      <c r="BQ66" s="306"/>
      <c r="BR66" s="306"/>
      <c r="BS66" s="306"/>
      <c r="BT66" s="306"/>
      <c r="BU66" s="306"/>
      <c r="BV66" s="306"/>
      <c r="BW66" s="306"/>
      <c r="BX66" s="306"/>
      <c r="BY66" s="306"/>
      <c r="BZ66" s="306"/>
      <c r="CA66" s="306"/>
      <c r="CB66" s="306"/>
      <c r="CC66" s="306"/>
      <c r="CD66" s="306"/>
      <c r="CE66" s="306"/>
      <c r="CF66" s="306"/>
      <c r="CG66" s="306"/>
      <c r="CH66" s="306"/>
      <c r="CI66" s="147"/>
      <c r="CJ66" s="307"/>
      <c r="CK66" s="307"/>
      <c r="CL66" s="307"/>
      <c r="CM66" s="288"/>
    </row>
    <row r="67" spans="1:91" s="150" customFormat="1" x14ac:dyDescent="0.2">
      <c r="A67" s="151">
        <v>66</v>
      </c>
      <c r="B67" s="152">
        <f>QC_Status!B77</f>
        <v>2913</v>
      </c>
      <c r="C67" s="153" t="str">
        <f>QC_Status!C77</f>
        <v>AL_AMRAT_ADDEBM_AS_WP4_1</v>
      </c>
      <c r="D67" s="151" t="str">
        <f>QC_Status!D77</f>
        <v>AL_AMRAT</v>
      </c>
      <c r="E67" s="153">
        <f>QC_Status!E77</f>
        <v>1</v>
      </c>
      <c r="F67" s="151">
        <f>QC_Status!L77</f>
        <v>0</v>
      </c>
      <c r="G67" s="154" t="str">
        <f>QC_Status!M77</f>
        <v>ARDP</v>
      </c>
      <c r="H67" s="189" t="str">
        <f>QC_Status!C77</f>
        <v>AL_AMRAT_ADDEBM_AS_WP4_1</v>
      </c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  <c r="AA67" s="306"/>
      <c r="AB67" s="306"/>
      <c r="AC67" s="306"/>
      <c r="AD67" s="306"/>
      <c r="AE67" s="306"/>
      <c r="AF67" s="306"/>
      <c r="AG67" s="306"/>
      <c r="AH67" s="306"/>
      <c r="AI67" s="306"/>
      <c r="AJ67" s="306"/>
      <c r="AK67" s="306"/>
      <c r="AL67" s="306"/>
      <c r="AM67" s="306"/>
      <c r="AN67" s="306"/>
      <c r="AO67" s="306"/>
      <c r="AP67" s="306"/>
      <c r="AQ67" s="306"/>
      <c r="AR67" s="306"/>
      <c r="AS67" s="306"/>
      <c r="AT67" s="306"/>
      <c r="AU67" s="306"/>
      <c r="AV67" s="306"/>
      <c r="AW67" s="306"/>
      <c r="AX67" s="306"/>
      <c r="AY67" s="306"/>
      <c r="AZ67" s="306"/>
      <c r="BA67" s="306"/>
      <c r="BB67" s="306"/>
      <c r="BC67" s="147">
        <f>QC_Status!T77</f>
        <v>0</v>
      </c>
      <c r="BD67" s="307">
        <f t="shared" si="0"/>
        <v>0</v>
      </c>
      <c r="BE67" s="307">
        <f t="shared" si="1"/>
        <v>0</v>
      </c>
      <c r="BF67" s="307">
        <f t="shared" si="2"/>
        <v>0</v>
      </c>
      <c r="BG67" s="314" t="str">
        <f>QC_Status!F77</f>
        <v>ASGM</v>
      </c>
      <c r="BH67" s="288"/>
      <c r="BI67"/>
      <c r="BL67" s="305"/>
      <c r="BM67" s="306"/>
      <c r="BN67" s="306"/>
      <c r="BO67" s="306"/>
      <c r="BP67" s="306"/>
      <c r="BQ67" s="306"/>
      <c r="BR67" s="306"/>
      <c r="BS67" s="306"/>
      <c r="BT67" s="306"/>
      <c r="BU67" s="306"/>
      <c r="BV67" s="306"/>
      <c r="BW67" s="306"/>
      <c r="BX67" s="306"/>
      <c r="BY67" s="306"/>
      <c r="BZ67" s="306"/>
      <c r="CA67" s="306"/>
      <c r="CB67" s="306"/>
      <c r="CC67" s="306"/>
      <c r="CD67" s="306"/>
      <c r="CE67" s="306"/>
      <c r="CF67" s="306"/>
      <c r="CG67" s="306"/>
      <c r="CH67" s="306"/>
      <c r="CI67" s="147"/>
      <c r="CJ67" s="307"/>
      <c r="CK67" s="307"/>
      <c r="CL67" s="307"/>
      <c r="CM67" s="288"/>
    </row>
    <row r="68" spans="1:91" s="150" customFormat="1" x14ac:dyDescent="0.2">
      <c r="A68" s="151">
        <v>67</v>
      </c>
      <c r="B68" s="152">
        <f>QC_Status!B78</f>
        <v>2913</v>
      </c>
      <c r="C68" s="153" t="str">
        <f>QC_Status!C78</f>
        <v>AL_AMRAT_ADDEBM_AS_WP4_2</v>
      </c>
      <c r="D68" s="151" t="str">
        <f>QC_Status!D78</f>
        <v>AL_AMRAT</v>
      </c>
      <c r="E68" s="153">
        <f>QC_Status!E78</f>
        <v>1</v>
      </c>
      <c r="F68" s="151">
        <f>QC_Status!L78</f>
        <v>0</v>
      </c>
      <c r="G68" s="154">
        <f>QC_Status!M78</f>
        <v>0</v>
      </c>
      <c r="H68" s="189" t="str">
        <f>QC_Status!C78</f>
        <v>AL_AMRAT_ADDEBM_AS_WP4_2</v>
      </c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  <c r="AA68" s="306"/>
      <c r="AB68" s="306"/>
      <c r="AC68" s="306"/>
      <c r="AD68" s="306"/>
      <c r="AE68" s="306"/>
      <c r="AF68" s="306"/>
      <c r="AG68" s="306"/>
      <c r="AH68" s="306"/>
      <c r="AI68" s="306"/>
      <c r="AJ68" s="306"/>
      <c r="AK68" s="306"/>
      <c r="AL68" s="306"/>
      <c r="AM68" s="306"/>
      <c r="AN68" s="306"/>
      <c r="AO68" s="306"/>
      <c r="AP68" s="306"/>
      <c r="AQ68" s="306"/>
      <c r="AR68" s="306"/>
      <c r="AS68" s="306"/>
      <c r="AT68" s="306"/>
      <c r="AU68" s="306"/>
      <c r="AV68" s="306"/>
      <c r="AW68" s="306"/>
      <c r="AX68" s="306"/>
      <c r="AY68" s="306"/>
      <c r="AZ68" s="306"/>
      <c r="BA68" s="306"/>
      <c r="BB68" s="306"/>
      <c r="BC68" s="147">
        <f>QC_Status!T78</f>
        <v>0</v>
      </c>
      <c r="BD68" s="307">
        <f t="shared" ref="BD68:BD131" si="3">SUM(I68:BC68)</f>
        <v>0</v>
      </c>
      <c r="BE68" s="307">
        <f t="shared" ref="BE68:BE131" si="4">SUM(I68:AE68)</f>
        <v>0</v>
      </c>
      <c r="BF68" s="307">
        <f t="shared" ref="BF68:BF131" si="5">SUM(AF68:BB68)</f>
        <v>0</v>
      </c>
      <c r="BG68" s="314">
        <f>QC_Status!F78</f>
        <v>0</v>
      </c>
      <c r="BH68" s="288"/>
      <c r="BI68"/>
      <c r="BL68" s="305"/>
      <c r="BM68" s="306"/>
      <c r="BN68" s="306"/>
      <c r="BO68" s="306"/>
      <c r="BP68" s="306"/>
      <c r="BQ68" s="306"/>
      <c r="BR68" s="306"/>
      <c r="BS68" s="306"/>
      <c r="BT68" s="306"/>
      <c r="BU68" s="306"/>
      <c r="BV68" s="306"/>
      <c r="BW68" s="306"/>
      <c r="BX68" s="306"/>
      <c r="BY68" s="306"/>
      <c r="BZ68" s="306"/>
      <c r="CA68" s="306"/>
      <c r="CB68" s="306"/>
      <c r="CC68" s="306"/>
      <c r="CD68" s="306"/>
      <c r="CE68" s="306"/>
      <c r="CF68" s="306"/>
      <c r="CG68" s="306"/>
      <c r="CH68" s="306"/>
      <c r="CI68" s="147"/>
      <c r="CJ68" s="307"/>
      <c r="CK68" s="307"/>
      <c r="CL68" s="307"/>
      <c r="CM68" s="288"/>
    </row>
    <row r="69" spans="1:91" s="150" customFormat="1" x14ac:dyDescent="0.2">
      <c r="A69" s="151">
        <v>68</v>
      </c>
      <c r="B69" s="152">
        <f>QC_Status!B79</f>
        <v>2913</v>
      </c>
      <c r="C69" s="153" t="str">
        <f>QC_Status!C79</f>
        <v>AL_AMRAT_ADDEBM_AS_WP4_3</v>
      </c>
      <c r="D69" s="151" t="str">
        <f>QC_Status!D79</f>
        <v>AL_AMRAT</v>
      </c>
      <c r="E69" s="153">
        <f>QC_Status!E79</f>
        <v>1</v>
      </c>
      <c r="F69" s="151">
        <f>QC_Status!L79</f>
        <v>0</v>
      </c>
      <c r="G69" s="154" t="str">
        <f>QC_Status!M79</f>
        <v>RSBU</v>
      </c>
      <c r="H69" s="189" t="str">
        <f>QC_Status!C79</f>
        <v>AL_AMRAT_ADDEBM_AS_WP4_3</v>
      </c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  <c r="AA69" s="306"/>
      <c r="AB69" s="306"/>
      <c r="AC69" s="306"/>
      <c r="AD69" s="306"/>
      <c r="AE69" s="306"/>
      <c r="AF69" s="306"/>
      <c r="AG69" s="306"/>
      <c r="AH69" s="306"/>
      <c r="AI69" s="306"/>
      <c r="AJ69" s="306"/>
      <c r="AK69" s="306"/>
      <c r="AL69" s="306"/>
      <c r="AM69" s="306"/>
      <c r="AN69" s="306"/>
      <c r="AO69" s="306"/>
      <c r="AP69" s="306"/>
      <c r="AQ69" s="306"/>
      <c r="AR69" s="306"/>
      <c r="AS69" s="306"/>
      <c r="AT69" s="306"/>
      <c r="AU69" s="306"/>
      <c r="AV69" s="306"/>
      <c r="AW69" s="306"/>
      <c r="AX69" s="306"/>
      <c r="AY69" s="306"/>
      <c r="AZ69" s="306"/>
      <c r="BA69" s="306"/>
      <c r="BB69" s="306"/>
      <c r="BC69" s="147" t="str">
        <f>QC_Status!T79</f>
        <v>ACC</v>
      </c>
      <c r="BD69" s="307">
        <f t="shared" si="3"/>
        <v>0</v>
      </c>
      <c r="BE69" s="307">
        <f t="shared" si="4"/>
        <v>0</v>
      </c>
      <c r="BF69" s="307">
        <f t="shared" si="5"/>
        <v>0</v>
      </c>
      <c r="BG69" s="314">
        <f>QC_Status!F79</f>
        <v>0</v>
      </c>
      <c r="BH69" s="288"/>
      <c r="BI69"/>
      <c r="BL69" s="305"/>
      <c r="BM69" s="306"/>
      <c r="BN69" s="306"/>
      <c r="BO69" s="306"/>
      <c r="BP69" s="306"/>
      <c r="BQ69" s="306"/>
      <c r="BR69" s="306"/>
      <c r="BS69" s="306"/>
      <c r="BT69" s="306"/>
      <c r="BU69" s="306"/>
      <c r="BV69" s="306"/>
      <c r="BW69" s="306"/>
      <c r="BX69" s="306"/>
      <c r="BY69" s="306"/>
      <c r="BZ69" s="306"/>
      <c r="CA69" s="306"/>
      <c r="CB69" s="306"/>
      <c r="CC69" s="306"/>
      <c r="CD69" s="306"/>
      <c r="CE69" s="306"/>
      <c r="CF69" s="306"/>
      <c r="CG69" s="306"/>
      <c r="CH69" s="306"/>
      <c r="CI69" s="147"/>
      <c r="CJ69" s="307"/>
      <c r="CK69" s="307"/>
      <c r="CL69" s="307"/>
      <c r="CM69" s="288"/>
    </row>
    <row r="70" spans="1:91" s="150" customFormat="1" x14ac:dyDescent="0.2">
      <c r="A70" s="151">
        <v>69</v>
      </c>
      <c r="B70" s="152">
        <f>QC_Status!B80</f>
        <v>2913</v>
      </c>
      <c r="C70" s="153" t="str">
        <f>QC_Status!C80</f>
        <v>AL_AMRAT_ADDEBM_AS_WP4_4</v>
      </c>
      <c r="D70" s="151" t="str">
        <f>QC_Status!D80</f>
        <v>AL_AMRAT</v>
      </c>
      <c r="E70" s="153">
        <f>QC_Status!E80</f>
        <v>1</v>
      </c>
      <c r="F70" s="151">
        <f>QC_Status!L80</f>
        <v>0</v>
      </c>
      <c r="G70" s="154" t="str">
        <f>QC_Status!M80</f>
        <v>ARDP</v>
      </c>
      <c r="H70" s="189" t="str">
        <f>QC_Status!C80</f>
        <v>AL_AMRAT_ADDEBM_AS_WP4_4</v>
      </c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  <c r="AA70" s="306"/>
      <c r="AB70" s="306"/>
      <c r="AC70" s="306"/>
      <c r="AD70" s="306"/>
      <c r="AE70" s="306"/>
      <c r="AF70" s="306"/>
      <c r="AG70" s="306"/>
      <c r="AH70" s="306"/>
      <c r="AI70" s="306"/>
      <c r="AJ70" s="306"/>
      <c r="AK70" s="306"/>
      <c r="AL70" s="306"/>
      <c r="AM70" s="306"/>
      <c r="AN70" s="306"/>
      <c r="AO70" s="306"/>
      <c r="AP70" s="306"/>
      <c r="AQ70" s="306"/>
      <c r="AR70" s="306"/>
      <c r="AS70" s="306"/>
      <c r="AT70" s="306"/>
      <c r="AU70" s="306"/>
      <c r="AV70" s="306"/>
      <c r="AW70" s="306"/>
      <c r="AX70" s="306"/>
      <c r="AY70" s="306"/>
      <c r="AZ70" s="306"/>
      <c r="BA70" s="306"/>
      <c r="BB70" s="306"/>
      <c r="BC70" s="147" t="str">
        <f>QC_Status!T80</f>
        <v>ACC</v>
      </c>
      <c r="BD70" s="307">
        <f t="shared" si="3"/>
        <v>0</v>
      </c>
      <c r="BE70" s="307">
        <f t="shared" si="4"/>
        <v>0</v>
      </c>
      <c r="BF70" s="307">
        <f t="shared" si="5"/>
        <v>0</v>
      </c>
      <c r="BG70" s="314">
        <f>QC_Status!F80</f>
        <v>0</v>
      </c>
      <c r="BH70" s="288"/>
      <c r="BI70"/>
      <c r="BL70" s="305"/>
      <c r="BM70" s="306"/>
      <c r="BN70" s="306"/>
      <c r="BO70" s="306"/>
      <c r="BP70" s="306"/>
      <c r="BQ70" s="306"/>
      <c r="BR70" s="306"/>
      <c r="BS70" s="306"/>
      <c r="BT70" s="306"/>
      <c r="BU70" s="306"/>
      <c r="BV70" s="306"/>
      <c r="BW70" s="306"/>
      <c r="BX70" s="306"/>
      <c r="BY70" s="306"/>
      <c r="BZ70" s="306"/>
      <c r="CA70" s="306"/>
      <c r="CB70" s="306"/>
      <c r="CC70" s="306"/>
      <c r="CD70" s="306"/>
      <c r="CE70" s="306"/>
      <c r="CF70" s="306"/>
      <c r="CG70" s="306"/>
      <c r="CH70" s="306"/>
      <c r="CI70" s="147"/>
      <c r="CJ70" s="307"/>
      <c r="CK70" s="307"/>
      <c r="CL70" s="307"/>
      <c r="CM70" s="288"/>
    </row>
    <row r="71" spans="1:91" s="150" customFormat="1" x14ac:dyDescent="0.2">
      <c r="A71" s="151">
        <v>70</v>
      </c>
      <c r="B71" s="152">
        <f>QC_Status!B81</f>
        <v>2913</v>
      </c>
      <c r="C71" s="153" t="str">
        <f>QC_Status!C81</f>
        <v>AL_AMRAT_ADDEBM_AS_WP4_5</v>
      </c>
      <c r="D71" s="151" t="str">
        <f>QC_Status!D81</f>
        <v>AL_AMRAT</v>
      </c>
      <c r="E71" s="153">
        <f>QC_Status!E81</f>
        <v>1</v>
      </c>
      <c r="F71" s="151">
        <f>QC_Status!L81</f>
        <v>0</v>
      </c>
      <c r="G71" s="154">
        <f>QC_Status!M81</f>
        <v>0</v>
      </c>
      <c r="H71" s="189" t="str">
        <f>QC_Status!C81</f>
        <v>AL_AMRAT_ADDEBM_AS_WP4_5</v>
      </c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  <c r="AA71" s="306"/>
      <c r="AB71" s="306"/>
      <c r="AC71" s="306"/>
      <c r="AD71" s="306"/>
      <c r="AE71" s="306"/>
      <c r="AF71" s="306"/>
      <c r="AG71" s="306"/>
      <c r="AH71" s="306"/>
      <c r="AI71" s="306"/>
      <c r="AJ71" s="306"/>
      <c r="AK71" s="306"/>
      <c r="AL71" s="306"/>
      <c r="AM71" s="306"/>
      <c r="AN71" s="306"/>
      <c r="AO71" s="306"/>
      <c r="AP71" s="306"/>
      <c r="AQ71" s="306"/>
      <c r="AR71" s="306"/>
      <c r="AS71" s="306"/>
      <c r="AT71" s="306"/>
      <c r="AU71" s="306"/>
      <c r="AV71" s="306"/>
      <c r="AW71" s="306"/>
      <c r="AX71" s="306"/>
      <c r="AY71" s="306"/>
      <c r="AZ71" s="306"/>
      <c r="BA71" s="306"/>
      <c r="BB71" s="306"/>
      <c r="BC71" s="147">
        <f>QC_Status!T81</f>
        <v>0</v>
      </c>
      <c r="BD71" s="307">
        <f t="shared" si="3"/>
        <v>0</v>
      </c>
      <c r="BE71" s="307">
        <f t="shared" si="4"/>
        <v>0</v>
      </c>
      <c r="BF71" s="307">
        <f t="shared" si="5"/>
        <v>0</v>
      </c>
      <c r="BG71" s="314" t="str">
        <f>QC_Status!F81</f>
        <v>SSKR/ANPG</v>
      </c>
      <c r="BH71" s="288"/>
      <c r="BI71"/>
      <c r="BL71" s="305"/>
      <c r="BM71" s="306"/>
      <c r="BN71" s="306"/>
      <c r="BO71" s="306"/>
      <c r="BP71" s="306"/>
      <c r="BQ71" s="306"/>
      <c r="BR71" s="306"/>
      <c r="BS71" s="306"/>
      <c r="BT71" s="306"/>
      <c r="BU71" s="306"/>
      <c r="BV71" s="306"/>
      <c r="BW71" s="306"/>
      <c r="BX71" s="306"/>
      <c r="BY71" s="306"/>
      <c r="BZ71" s="306"/>
      <c r="CA71" s="306"/>
      <c r="CB71" s="306"/>
      <c r="CC71" s="306"/>
      <c r="CD71" s="306"/>
      <c r="CE71" s="306"/>
      <c r="CF71" s="306"/>
      <c r="CG71" s="306"/>
      <c r="CH71" s="306"/>
      <c r="CI71" s="147"/>
      <c r="CJ71" s="307"/>
      <c r="CK71" s="307"/>
      <c r="CL71" s="307"/>
      <c r="CM71" s="288"/>
    </row>
    <row r="72" spans="1:91" s="150" customFormat="1" x14ac:dyDescent="0.2">
      <c r="A72" s="151">
        <v>71</v>
      </c>
      <c r="B72" s="152">
        <f>QC_Status!B82</f>
        <v>2913</v>
      </c>
      <c r="C72" s="153" t="str">
        <f>QC_Status!C82</f>
        <v>AL_AMRAT_ADDEBM_AS_WP4_6</v>
      </c>
      <c r="D72" s="151" t="str">
        <f>QC_Status!D82</f>
        <v>AL_AMRAT</v>
      </c>
      <c r="E72" s="153">
        <f>QC_Status!E82</f>
        <v>1</v>
      </c>
      <c r="F72" s="151">
        <f>QC_Status!L82</f>
        <v>0</v>
      </c>
      <c r="G72" s="154" t="str">
        <f>QC_Status!M82</f>
        <v>ARDP</v>
      </c>
      <c r="H72" s="189" t="str">
        <f>QC_Status!C82</f>
        <v>AL_AMRAT_ADDEBM_AS_WP4_6</v>
      </c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  <c r="AA72" s="306"/>
      <c r="AB72" s="306"/>
      <c r="AC72" s="306"/>
      <c r="AD72" s="306"/>
      <c r="AE72" s="306"/>
      <c r="AF72" s="306"/>
      <c r="AG72" s="306"/>
      <c r="AH72" s="306"/>
      <c r="AI72" s="306"/>
      <c r="AJ72" s="306"/>
      <c r="AK72" s="306"/>
      <c r="AL72" s="306"/>
      <c r="AM72" s="306"/>
      <c r="AN72" s="306"/>
      <c r="AO72" s="306"/>
      <c r="AP72" s="306"/>
      <c r="AQ72" s="306"/>
      <c r="AR72" s="306"/>
      <c r="AS72" s="306"/>
      <c r="AT72" s="306"/>
      <c r="AU72" s="306"/>
      <c r="AV72" s="306"/>
      <c r="AW72" s="306"/>
      <c r="AX72" s="306"/>
      <c r="AY72" s="306"/>
      <c r="AZ72" s="306"/>
      <c r="BA72" s="306"/>
      <c r="BB72" s="306"/>
      <c r="BC72" s="147" t="str">
        <f>QC_Status!T82</f>
        <v>ACC</v>
      </c>
      <c r="BD72" s="307">
        <f t="shared" si="3"/>
        <v>0</v>
      </c>
      <c r="BE72" s="307">
        <f t="shared" si="4"/>
        <v>0</v>
      </c>
      <c r="BF72" s="307">
        <f t="shared" si="5"/>
        <v>0</v>
      </c>
      <c r="BG72" s="314">
        <f>QC_Status!F82</f>
        <v>0</v>
      </c>
      <c r="BH72" s="288"/>
      <c r="BI72"/>
      <c r="BL72" s="305"/>
      <c r="BM72" s="306"/>
      <c r="BN72" s="306"/>
      <c r="BO72" s="306"/>
      <c r="BP72" s="306"/>
      <c r="BQ72" s="306"/>
      <c r="BR72" s="306"/>
      <c r="BS72" s="306"/>
      <c r="BT72" s="306"/>
      <c r="BU72" s="306"/>
      <c r="BV72" s="306"/>
      <c r="BW72" s="306"/>
      <c r="BX72" s="306"/>
      <c r="BY72" s="306"/>
      <c r="BZ72" s="306"/>
      <c r="CA72" s="306"/>
      <c r="CB72" s="306"/>
      <c r="CC72" s="306"/>
      <c r="CD72" s="306"/>
      <c r="CE72" s="306"/>
      <c r="CF72" s="306"/>
      <c r="CG72" s="306"/>
      <c r="CH72" s="306"/>
      <c r="CI72" s="147"/>
      <c r="CJ72" s="307"/>
      <c r="CK72" s="307"/>
      <c r="CL72" s="307"/>
      <c r="CM72" s="288"/>
    </row>
    <row r="73" spans="1:91" s="150" customFormat="1" x14ac:dyDescent="0.2">
      <c r="A73" s="151">
        <v>72</v>
      </c>
      <c r="B73" s="152">
        <f>QC_Status!B83</f>
        <v>2913</v>
      </c>
      <c r="C73" s="153" t="str">
        <f>QC_Status!C83</f>
        <v>AL_AMRAT_ADDEBM_AS_WP5_1</v>
      </c>
      <c r="D73" s="151" t="str">
        <f>QC_Status!D83</f>
        <v>AL_AMRAT</v>
      </c>
      <c r="E73" s="153">
        <f>QC_Status!E83</f>
        <v>1</v>
      </c>
      <c r="F73" s="151">
        <f>QC_Status!L83</f>
        <v>0</v>
      </c>
      <c r="G73" s="154" t="str">
        <f>QC_Status!M83</f>
        <v>VNMR</v>
      </c>
      <c r="H73" s="189" t="str">
        <f>QC_Status!C83</f>
        <v>AL_AMRAT_ADDEBM_AS_WP5_1</v>
      </c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  <c r="AA73" s="306"/>
      <c r="AB73" s="306"/>
      <c r="AC73" s="306"/>
      <c r="AD73" s="306"/>
      <c r="AE73" s="306"/>
      <c r="AF73" s="306"/>
      <c r="AG73" s="306"/>
      <c r="AH73" s="306"/>
      <c r="AI73" s="306"/>
      <c r="AJ73" s="306"/>
      <c r="AK73" s="306"/>
      <c r="AL73" s="306"/>
      <c r="AM73" s="306"/>
      <c r="AN73" s="306"/>
      <c r="AO73" s="306"/>
      <c r="AP73" s="306"/>
      <c r="AQ73" s="306"/>
      <c r="AR73" s="306"/>
      <c r="AS73" s="306"/>
      <c r="AT73" s="306"/>
      <c r="AU73" s="306"/>
      <c r="AV73" s="306"/>
      <c r="AW73" s="306"/>
      <c r="AX73" s="306"/>
      <c r="AY73" s="306"/>
      <c r="AZ73" s="306"/>
      <c r="BA73" s="306"/>
      <c r="BB73" s="306"/>
      <c r="BC73" s="147">
        <f>QC_Status!T83</f>
        <v>0</v>
      </c>
      <c r="BD73" s="307">
        <f t="shared" si="3"/>
        <v>0</v>
      </c>
      <c r="BE73" s="307">
        <f t="shared" si="4"/>
        <v>0</v>
      </c>
      <c r="BF73" s="307">
        <f t="shared" si="5"/>
        <v>0</v>
      </c>
      <c r="BG73" s="314" t="str">
        <f>QC_Status!F83</f>
        <v>BVKR</v>
      </c>
      <c r="BH73" s="288"/>
      <c r="BI73"/>
      <c r="BL73" s="305"/>
      <c r="BM73" s="306"/>
      <c r="BN73" s="306"/>
      <c r="BO73" s="306"/>
      <c r="BP73" s="306"/>
      <c r="BQ73" s="306"/>
      <c r="BR73" s="306"/>
      <c r="BS73" s="306"/>
      <c r="BT73" s="306"/>
      <c r="BU73" s="306"/>
      <c r="BV73" s="306"/>
      <c r="BW73" s="306"/>
      <c r="BX73" s="306"/>
      <c r="BY73" s="306"/>
      <c r="BZ73" s="306"/>
      <c r="CA73" s="306"/>
      <c r="CB73" s="306"/>
      <c r="CC73" s="306"/>
      <c r="CD73" s="306"/>
      <c r="CE73" s="306"/>
      <c r="CF73" s="306"/>
      <c r="CG73" s="306"/>
      <c r="CH73" s="306"/>
      <c r="CI73" s="147"/>
      <c r="CJ73" s="307"/>
      <c r="CK73" s="307"/>
      <c r="CL73" s="307"/>
      <c r="CM73" s="288"/>
    </row>
    <row r="74" spans="1:91" s="150" customFormat="1" x14ac:dyDescent="0.2">
      <c r="A74" s="151">
        <v>73</v>
      </c>
      <c r="B74" s="152">
        <f>QC_Status!B84</f>
        <v>2913</v>
      </c>
      <c r="C74" s="153" t="str">
        <f>QC_Status!C84</f>
        <v>AL_AMRAT_ADDEBM_AS_WP5_2</v>
      </c>
      <c r="D74" s="151" t="str">
        <f>QC_Status!D84</f>
        <v>AL_AMRAT</v>
      </c>
      <c r="E74" s="153">
        <f>QC_Status!E84</f>
        <v>1</v>
      </c>
      <c r="F74" s="151">
        <f>QC_Status!L84</f>
        <v>0</v>
      </c>
      <c r="G74" s="154" t="str">
        <f>QC_Status!M84</f>
        <v>RSBU</v>
      </c>
      <c r="H74" s="189" t="str">
        <f>QC_Status!C84</f>
        <v>AL_AMRAT_ADDEBM_AS_WP5_2</v>
      </c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  <c r="AA74" s="306"/>
      <c r="AB74" s="306"/>
      <c r="AC74" s="306"/>
      <c r="AD74" s="306"/>
      <c r="AE74" s="306"/>
      <c r="AF74" s="306"/>
      <c r="AG74" s="306"/>
      <c r="AH74" s="306"/>
      <c r="AI74" s="306"/>
      <c r="AJ74" s="306"/>
      <c r="AK74" s="306"/>
      <c r="AL74" s="306"/>
      <c r="AM74" s="306"/>
      <c r="AN74" s="306"/>
      <c r="AO74" s="306"/>
      <c r="AP74" s="306"/>
      <c r="AQ74" s="306"/>
      <c r="AR74" s="306"/>
      <c r="AS74" s="306"/>
      <c r="AT74" s="306"/>
      <c r="AU74" s="306"/>
      <c r="AV74" s="306"/>
      <c r="AW74" s="306"/>
      <c r="AX74" s="306"/>
      <c r="AY74" s="306"/>
      <c r="AZ74" s="306"/>
      <c r="BA74" s="306"/>
      <c r="BB74" s="306"/>
      <c r="BC74" s="147" t="str">
        <f>QC_Status!T84</f>
        <v>REJ</v>
      </c>
      <c r="BD74" s="307">
        <f t="shared" si="3"/>
        <v>0</v>
      </c>
      <c r="BE74" s="307">
        <f t="shared" si="4"/>
        <v>0</v>
      </c>
      <c r="BF74" s="307">
        <f t="shared" si="5"/>
        <v>0</v>
      </c>
      <c r="BG74" s="314">
        <f>QC_Status!F84</f>
        <v>0</v>
      </c>
      <c r="BH74" s="288"/>
      <c r="BI74"/>
      <c r="BL74" s="305"/>
      <c r="BM74" s="306"/>
      <c r="BN74" s="306"/>
      <c r="BO74" s="306"/>
      <c r="BP74" s="306"/>
      <c r="BQ74" s="306"/>
      <c r="BR74" s="306"/>
      <c r="BS74" s="306"/>
      <c r="BT74" s="306"/>
      <c r="BU74" s="306"/>
      <c r="BV74" s="306"/>
      <c r="BW74" s="306"/>
      <c r="BX74" s="306"/>
      <c r="BY74" s="306"/>
      <c r="BZ74" s="306"/>
      <c r="CA74" s="306"/>
      <c r="CB74" s="306"/>
      <c r="CC74" s="306"/>
      <c r="CD74" s="306"/>
      <c r="CE74" s="306"/>
      <c r="CF74" s="306"/>
      <c r="CG74" s="306"/>
      <c r="CH74" s="306"/>
      <c r="CI74" s="147"/>
      <c r="CJ74" s="307"/>
      <c r="CK74" s="307"/>
      <c r="CL74" s="307"/>
      <c r="CM74" s="288"/>
    </row>
    <row r="75" spans="1:91" s="150" customFormat="1" x14ac:dyDescent="0.2">
      <c r="A75" s="151">
        <v>74</v>
      </c>
      <c r="B75" s="152">
        <f>QC_Status!B85</f>
        <v>2913</v>
      </c>
      <c r="C75" s="153" t="str">
        <f>QC_Status!C85</f>
        <v>AL_AMRAT_ADDEBM_AS_WP5_3</v>
      </c>
      <c r="D75" s="151" t="str">
        <f>QC_Status!D85</f>
        <v>AL_AMRAT</v>
      </c>
      <c r="E75" s="153">
        <f>QC_Status!E85</f>
        <v>1</v>
      </c>
      <c r="F75" s="151">
        <f>QC_Status!L85</f>
        <v>0</v>
      </c>
      <c r="G75" s="154">
        <f>QC_Status!M85</f>
        <v>0</v>
      </c>
      <c r="H75" s="189" t="str">
        <f>QC_Status!C85</f>
        <v>AL_AMRAT_ADDEBM_AS_WP5_3</v>
      </c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  <c r="AA75" s="306"/>
      <c r="AB75" s="306"/>
      <c r="AC75" s="306"/>
      <c r="AD75" s="306"/>
      <c r="AE75" s="306"/>
      <c r="AF75" s="306"/>
      <c r="AG75" s="306"/>
      <c r="AH75" s="306"/>
      <c r="AI75" s="306"/>
      <c r="AJ75" s="306"/>
      <c r="AK75" s="306"/>
      <c r="AL75" s="306"/>
      <c r="AM75" s="306"/>
      <c r="AN75" s="306"/>
      <c r="AO75" s="306"/>
      <c r="AP75" s="306"/>
      <c r="AQ75" s="306"/>
      <c r="AR75" s="306"/>
      <c r="AS75" s="306"/>
      <c r="AT75" s="306"/>
      <c r="AU75" s="306"/>
      <c r="AV75" s="306"/>
      <c r="AW75" s="306"/>
      <c r="AX75" s="306"/>
      <c r="AY75" s="306"/>
      <c r="AZ75" s="306"/>
      <c r="BA75" s="306"/>
      <c r="BB75" s="306"/>
      <c r="BC75" s="147">
        <f>QC_Status!T85</f>
        <v>0</v>
      </c>
      <c r="BD75" s="307">
        <f t="shared" si="3"/>
        <v>0</v>
      </c>
      <c r="BE75" s="307">
        <f t="shared" si="4"/>
        <v>0</v>
      </c>
      <c r="BF75" s="307">
        <f t="shared" si="5"/>
        <v>0</v>
      </c>
      <c r="BG75" s="314">
        <f>QC_Status!F85</f>
        <v>0</v>
      </c>
      <c r="BH75" s="288"/>
      <c r="BI75"/>
      <c r="BL75" s="305"/>
      <c r="BM75" s="306"/>
      <c r="BN75" s="306"/>
      <c r="BO75" s="306"/>
      <c r="BP75" s="306"/>
      <c r="BQ75" s="306"/>
      <c r="BR75" s="306"/>
      <c r="BS75" s="306"/>
      <c r="BT75" s="306"/>
      <c r="BU75" s="306"/>
      <c r="BV75" s="306"/>
      <c r="BW75" s="306"/>
      <c r="BX75" s="306"/>
      <c r="BY75" s="306"/>
      <c r="BZ75" s="306"/>
      <c r="CA75" s="306"/>
      <c r="CB75" s="306"/>
      <c r="CC75" s="306"/>
      <c r="CD75" s="306"/>
      <c r="CE75" s="306"/>
      <c r="CF75" s="306"/>
      <c r="CG75" s="306"/>
      <c r="CH75" s="306"/>
      <c r="CI75" s="147"/>
      <c r="CJ75" s="307"/>
      <c r="CK75" s="307"/>
      <c r="CL75" s="307"/>
      <c r="CM75" s="288"/>
    </row>
    <row r="76" spans="1:91" s="150" customFormat="1" x14ac:dyDescent="0.2">
      <c r="A76" s="151">
        <v>75</v>
      </c>
      <c r="B76" s="152">
        <f>QC_Status!B86</f>
        <v>2913</v>
      </c>
      <c r="C76" s="153" t="str">
        <f>QC_Status!C86</f>
        <v>AL_AMRAT_ADDEBM_AS_WP5_4</v>
      </c>
      <c r="D76" s="151" t="str">
        <f>QC_Status!D86</f>
        <v>AL_AMRAT</v>
      </c>
      <c r="E76" s="153">
        <f>QC_Status!E86</f>
        <v>1</v>
      </c>
      <c r="F76" s="151">
        <f>QC_Status!L86</f>
        <v>0</v>
      </c>
      <c r="G76" s="154">
        <f>QC_Status!M86</f>
        <v>0</v>
      </c>
      <c r="H76" s="189" t="str">
        <f>QC_Status!C86</f>
        <v>AL_AMRAT_ADDEBM_AS_WP5_4</v>
      </c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  <c r="AA76" s="306"/>
      <c r="AB76" s="306"/>
      <c r="AC76" s="306"/>
      <c r="AD76" s="306"/>
      <c r="AE76" s="306"/>
      <c r="AF76" s="306"/>
      <c r="AG76" s="306"/>
      <c r="AH76" s="306"/>
      <c r="AI76" s="306"/>
      <c r="AJ76" s="306"/>
      <c r="AK76" s="306"/>
      <c r="AL76" s="306"/>
      <c r="AM76" s="306"/>
      <c r="AN76" s="306"/>
      <c r="AO76" s="306"/>
      <c r="AP76" s="306"/>
      <c r="AQ76" s="306"/>
      <c r="AR76" s="306"/>
      <c r="AS76" s="306"/>
      <c r="AT76" s="306"/>
      <c r="AU76" s="306"/>
      <c r="AV76" s="306"/>
      <c r="AW76" s="306"/>
      <c r="AX76" s="306"/>
      <c r="AY76" s="306"/>
      <c r="AZ76" s="306"/>
      <c r="BA76" s="306"/>
      <c r="BB76" s="306"/>
      <c r="BC76" s="147">
        <f>QC_Status!T86</f>
        <v>0</v>
      </c>
      <c r="BD76" s="307">
        <f t="shared" si="3"/>
        <v>0</v>
      </c>
      <c r="BE76" s="307">
        <f t="shared" si="4"/>
        <v>0</v>
      </c>
      <c r="BF76" s="307">
        <f t="shared" si="5"/>
        <v>0</v>
      </c>
      <c r="BG76" s="314">
        <f>QC_Status!F86</f>
        <v>0</v>
      </c>
      <c r="BH76" s="288"/>
      <c r="BI76"/>
      <c r="BL76" s="305"/>
      <c r="BM76" s="306"/>
      <c r="BN76" s="306"/>
      <c r="BO76" s="306"/>
      <c r="BP76" s="306"/>
      <c r="BQ76" s="306"/>
      <c r="BR76" s="306"/>
      <c r="BS76" s="306"/>
      <c r="BT76" s="306"/>
      <c r="BU76" s="306"/>
      <c r="BV76" s="306"/>
      <c r="BW76" s="306"/>
      <c r="BX76" s="306"/>
      <c r="BY76" s="306"/>
      <c r="BZ76" s="306"/>
      <c r="CA76" s="306"/>
      <c r="CB76" s="306"/>
      <c r="CC76" s="306"/>
      <c r="CD76" s="306"/>
      <c r="CE76" s="306"/>
      <c r="CF76" s="306"/>
      <c r="CG76" s="306"/>
      <c r="CH76" s="306"/>
      <c r="CI76" s="147"/>
      <c r="CJ76" s="307"/>
      <c r="CK76" s="307"/>
      <c r="CL76" s="307"/>
      <c r="CM76" s="288"/>
    </row>
    <row r="77" spans="1:91" s="150" customFormat="1" x14ac:dyDescent="0.2">
      <c r="A77" s="151">
        <v>76</v>
      </c>
      <c r="B77" s="152">
        <f>QC_Status!B87</f>
        <v>2913</v>
      </c>
      <c r="C77" s="153" t="str">
        <f>QC_Status!C87</f>
        <v>AL_AMRAT_ADDEBM_AS_WP6_1</v>
      </c>
      <c r="D77" s="151" t="str">
        <f>QC_Status!D87</f>
        <v>AL_AMRAT</v>
      </c>
      <c r="E77" s="153">
        <f>QC_Status!E87</f>
        <v>1</v>
      </c>
      <c r="F77" s="151">
        <f>QC_Status!L87</f>
        <v>0</v>
      </c>
      <c r="G77" s="154" t="str">
        <f>QC_Status!M87</f>
        <v>VNMR</v>
      </c>
      <c r="H77" s="189" t="str">
        <f>QC_Status!C87</f>
        <v>AL_AMRAT_ADDEBM_AS_WP6_1</v>
      </c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  <c r="AA77" s="306"/>
      <c r="AB77" s="306"/>
      <c r="AC77" s="306"/>
      <c r="AD77" s="306"/>
      <c r="AE77" s="306"/>
      <c r="AF77" s="306"/>
      <c r="AG77" s="306"/>
      <c r="AH77" s="306"/>
      <c r="AI77" s="306"/>
      <c r="AJ77" s="306"/>
      <c r="AK77" s="306"/>
      <c r="AL77" s="306"/>
      <c r="AM77" s="306"/>
      <c r="AN77" s="306"/>
      <c r="AO77" s="306"/>
      <c r="AP77" s="306"/>
      <c r="AQ77" s="306"/>
      <c r="AR77" s="306"/>
      <c r="AS77" s="306"/>
      <c r="AT77" s="306"/>
      <c r="AU77" s="306"/>
      <c r="AV77" s="306"/>
      <c r="AW77" s="306"/>
      <c r="AX77" s="306"/>
      <c r="AY77" s="306"/>
      <c r="AZ77" s="306"/>
      <c r="BA77" s="306"/>
      <c r="BB77" s="306"/>
      <c r="BC77" s="147" t="str">
        <f>QC_Status!T87</f>
        <v>REJ</v>
      </c>
      <c r="BD77" s="307">
        <f t="shared" si="3"/>
        <v>0</v>
      </c>
      <c r="BE77" s="307">
        <f t="shared" si="4"/>
        <v>0</v>
      </c>
      <c r="BF77" s="307">
        <f t="shared" si="5"/>
        <v>0</v>
      </c>
      <c r="BG77" s="314" t="str">
        <f>QC_Status!F87</f>
        <v>APRG</v>
      </c>
      <c r="BH77" s="288"/>
      <c r="BI77"/>
      <c r="BL77" s="305"/>
      <c r="BM77" s="306"/>
      <c r="BN77" s="306"/>
      <c r="BO77" s="306"/>
      <c r="BP77" s="306"/>
      <c r="BQ77" s="306"/>
      <c r="BR77" s="306"/>
      <c r="BS77" s="306"/>
      <c r="BT77" s="306"/>
      <c r="BU77" s="306"/>
      <c r="BV77" s="306"/>
      <c r="BW77" s="306"/>
      <c r="BX77" s="306"/>
      <c r="BY77" s="306"/>
      <c r="BZ77" s="306"/>
      <c r="CA77" s="306"/>
      <c r="CB77" s="306"/>
      <c r="CC77" s="306"/>
      <c r="CD77" s="306"/>
      <c r="CE77" s="306"/>
      <c r="CF77" s="306"/>
      <c r="CG77" s="306"/>
      <c r="CH77" s="306"/>
      <c r="CI77" s="147"/>
      <c r="CJ77" s="307"/>
      <c r="CK77" s="307"/>
      <c r="CL77" s="307"/>
      <c r="CM77" s="288"/>
    </row>
    <row r="78" spans="1:91" s="150" customFormat="1" x14ac:dyDescent="0.2">
      <c r="A78" s="151">
        <v>77</v>
      </c>
      <c r="B78" s="152">
        <f>QC_Status!B88</f>
        <v>2913</v>
      </c>
      <c r="C78" s="153" t="str">
        <f>QC_Status!C88</f>
        <v>AL_AMRAT_ADDEBM_AS_WP6_2</v>
      </c>
      <c r="D78" s="151" t="str">
        <f>QC_Status!D88</f>
        <v>AL_AMRAT</v>
      </c>
      <c r="E78" s="153">
        <f>QC_Status!E88</f>
        <v>1</v>
      </c>
      <c r="F78" s="151">
        <f>QC_Status!L88</f>
        <v>0</v>
      </c>
      <c r="G78" s="154" t="str">
        <f>QC_Status!M88</f>
        <v>VNMR</v>
      </c>
      <c r="H78" s="189" t="str">
        <f>QC_Status!C88</f>
        <v>AL_AMRAT_ADDEBM_AS_WP6_2</v>
      </c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  <c r="AA78" s="306"/>
      <c r="AB78" s="306"/>
      <c r="AC78" s="306"/>
      <c r="AD78" s="306"/>
      <c r="AE78" s="306"/>
      <c r="AF78" s="306"/>
      <c r="AG78" s="306"/>
      <c r="AH78" s="306"/>
      <c r="AI78" s="306"/>
      <c r="AJ78" s="306"/>
      <c r="AK78" s="306"/>
      <c r="AL78" s="306"/>
      <c r="AM78" s="306"/>
      <c r="AN78" s="306"/>
      <c r="AO78" s="306"/>
      <c r="AP78" s="306"/>
      <c r="AQ78" s="306"/>
      <c r="AR78" s="306"/>
      <c r="AS78" s="306"/>
      <c r="AT78" s="306"/>
      <c r="AU78" s="306"/>
      <c r="AV78" s="306"/>
      <c r="AW78" s="306"/>
      <c r="AX78" s="306"/>
      <c r="AY78" s="306"/>
      <c r="AZ78" s="306"/>
      <c r="BA78" s="306"/>
      <c r="BB78" s="306"/>
      <c r="BC78" s="147" t="str">
        <f>QC_Status!T88</f>
        <v>ACC</v>
      </c>
      <c r="BD78" s="307">
        <f t="shared" si="3"/>
        <v>0</v>
      </c>
      <c r="BE78" s="307">
        <f t="shared" si="4"/>
        <v>0</v>
      </c>
      <c r="BF78" s="307">
        <f t="shared" si="5"/>
        <v>0</v>
      </c>
      <c r="BG78" s="314">
        <f>QC_Status!F88</f>
        <v>0</v>
      </c>
      <c r="BH78" s="288"/>
      <c r="BI78"/>
      <c r="BL78" s="305"/>
      <c r="BM78" s="306"/>
      <c r="BN78" s="306"/>
      <c r="BO78" s="306"/>
      <c r="BP78" s="306"/>
      <c r="BQ78" s="306"/>
      <c r="BR78" s="306"/>
      <c r="BS78" s="306"/>
      <c r="BT78" s="306"/>
      <c r="BU78" s="306"/>
      <c r="BV78" s="306"/>
      <c r="BW78" s="306"/>
      <c r="BX78" s="306"/>
      <c r="BY78" s="306"/>
      <c r="BZ78" s="306"/>
      <c r="CA78" s="306"/>
      <c r="CB78" s="306"/>
      <c r="CC78" s="306"/>
      <c r="CD78" s="306"/>
      <c r="CE78" s="306"/>
      <c r="CF78" s="306"/>
      <c r="CG78" s="306"/>
      <c r="CH78" s="306"/>
      <c r="CI78" s="147"/>
      <c r="CJ78" s="307"/>
      <c r="CK78" s="307"/>
      <c r="CL78" s="307"/>
      <c r="CM78" s="288"/>
    </row>
    <row r="79" spans="1:91" s="150" customFormat="1" x14ac:dyDescent="0.2">
      <c r="A79" s="151">
        <v>78</v>
      </c>
      <c r="B79" s="152">
        <f>QC_Status!B89</f>
        <v>2913</v>
      </c>
      <c r="C79" s="153" t="str">
        <f>QC_Status!C89</f>
        <v>AL_AMRAT_ADDEBM_AS_WP6_3</v>
      </c>
      <c r="D79" s="151" t="str">
        <f>QC_Status!D89</f>
        <v>AL_AMRAT</v>
      </c>
      <c r="E79" s="153">
        <f>QC_Status!E89</f>
        <v>1</v>
      </c>
      <c r="F79" s="151">
        <f>QC_Status!L89</f>
        <v>0</v>
      </c>
      <c r="G79" s="154">
        <f>QC_Status!M89</f>
        <v>0</v>
      </c>
      <c r="H79" s="189" t="str">
        <f>QC_Status!C89</f>
        <v>AL_AMRAT_ADDEBM_AS_WP6_3</v>
      </c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  <c r="AA79" s="306"/>
      <c r="AB79" s="306"/>
      <c r="AC79" s="306"/>
      <c r="AD79" s="306"/>
      <c r="AE79" s="306"/>
      <c r="AF79" s="306"/>
      <c r="AG79" s="306"/>
      <c r="AH79" s="306"/>
      <c r="AI79" s="306"/>
      <c r="AJ79" s="306"/>
      <c r="AK79" s="306"/>
      <c r="AL79" s="306"/>
      <c r="AM79" s="306"/>
      <c r="AN79" s="306"/>
      <c r="AO79" s="306"/>
      <c r="AP79" s="306"/>
      <c r="AQ79" s="306"/>
      <c r="AR79" s="306"/>
      <c r="AS79" s="306"/>
      <c r="AT79" s="306"/>
      <c r="AU79" s="306"/>
      <c r="AV79" s="306"/>
      <c r="AW79" s="306"/>
      <c r="AX79" s="306"/>
      <c r="AY79" s="306"/>
      <c r="AZ79" s="306"/>
      <c r="BA79" s="306"/>
      <c r="BB79" s="306"/>
      <c r="BC79" s="147">
        <f>QC_Status!T89</f>
        <v>0</v>
      </c>
      <c r="BD79" s="307">
        <f t="shared" si="3"/>
        <v>0</v>
      </c>
      <c r="BE79" s="307">
        <f t="shared" si="4"/>
        <v>0</v>
      </c>
      <c r="BF79" s="307">
        <f t="shared" si="5"/>
        <v>0</v>
      </c>
      <c r="BG79" s="314">
        <f>QC_Status!F89</f>
        <v>0</v>
      </c>
      <c r="BH79" s="288"/>
      <c r="BI79"/>
      <c r="BL79" s="305"/>
      <c r="BM79" s="306"/>
      <c r="BN79" s="306"/>
      <c r="BO79" s="306"/>
      <c r="BP79" s="306"/>
      <c r="BQ79" s="306"/>
      <c r="BR79" s="306"/>
      <c r="BS79" s="306"/>
      <c r="BT79" s="306"/>
      <c r="BU79" s="306"/>
      <c r="BV79" s="306"/>
      <c r="BW79" s="306"/>
      <c r="BX79" s="306"/>
      <c r="BY79" s="306"/>
      <c r="BZ79" s="306"/>
      <c r="CA79" s="306"/>
      <c r="CB79" s="306"/>
      <c r="CC79" s="306"/>
      <c r="CD79" s="306"/>
      <c r="CE79" s="306"/>
      <c r="CF79" s="306"/>
      <c r="CG79" s="306"/>
      <c r="CH79" s="306"/>
      <c r="CI79" s="147"/>
      <c r="CJ79" s="307"/>
      <c r="CK79" s="307"/>
      <c r="CL79" s="307"/>
      <c r="CM79" s="288"/>
    </row>
    <row r="80" spans="1:91" s="150" customFormat="1" x14ac:dyDescent="0.2">
      <c r="A80" s="151">
        <v>79</v>
      </c>
      <c r="B80" s="152">
        <f>QC_Status!B90</f>
        <v>2913</v>
      </c>
      <c r="C80" s="153" t="str">
        <f>QC_Status!C90</f>
        <v>AL_AMRAT_ADDEBM_AS_WP6_4</v>
      </c>
      <c r="D80" s="151" t="str">
        <f>QC_Status!D90</f>
        <v>AL_AMRAT</v>
      </c>
      <c r="E80" s="153">
        <f>QC_Status!E90</f>
        <v>1</v>
      </c>
      <c r="F80" s="151">
        <f>QC_Status!L90</f>
        <v>0</v>
      </c>
      <c r="G80" s="154" t="str">
        <f>QC_Status!M90</f>
        <v>SCBH</v>
      </c>
      <c r="H80" s="189" t="str">
        <f>QC_Status!C90</f>
        <v>AL_AMRAT_ADDEBM_AS_WP6_4</v>
      </c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  <c r="AA80" s="306"/>
      <c r="AB80" s="306"/>
      <c r="AC80" s="306"/>
      <c r="AD80" s="306"/>
      <c r="AE80" s="306"/>
      <c r="AF80" s="306"/>
      <c r="AG80" s="306"/>
      <c r="AH80" s="306"/>
      <c r="AI80" s="306"/>
      <c r="AJ80" s="306"/>
      <c r="AK80" s="306"/>
      <c r="AL80" s="306"/>
      <c r="AM80" s="306"/>
      <c r="AN80" s="306"/>
      <c r="AO80" s="306"/>
      <c r="AP80" s="306"/>
      <c r="AQ80" s="306"/>
      <c r="AR80" s="306"/>
      <c r="AS80" s="306"/>
      <c r="AT80" s="306"/>
      <c r="AU80" s="306"/>
      <c r="AV80" s="306"/>
      <c r="AW80" s="306"/>
      <c r="AX80" s="306"/>
      <c r="AY80" s="306"/>
      <c r="AZ80" s="306"/>
      <c r="BA80" s="306"/>
      <c r="BB80" s="306"/>
      <c r="BC80" s="147" t="str">
        <f>QC_Status!T90</f>
        <v>ACC</v>
      </c>
      <c r="BD80" s="307">
        <f t="shared" si="3"/>
        <v>0</v>
      </c>
      <c r="BE80" s="307">
        <f t="shared" si="4"/>
        <v>0</v>
      </c>
      <c r="BF80" s="307">
        <f t="shared" si="5"/>
        <v>0</v>
      </c>
      <c r="BG80" s="314">
        <f>QC_Status!F90</f>
        <v>0</v>
      </c>
      <c r="BH80" s="288"/>
      <c r="BI80"/>
      <c r="BL80" s="305"/>
      <c r="BM80" s="306"/>
      <c r="BN80" s="306"/>
      <c r="BO80" s="306"/>
      <c r="BP80" s="306"/>
      <c r="BQ80" s="306"/>
      <c r="BR80" s="306"/>
      <c r="BS80" s="306"/>
      <c r="BT80" s="306"/>
      <c r="BU80" s="306"/>
      <c r="BV80" s="306"/>
      <c r="BW80" s="306"/>
      <c r="BX80" s="306"/>
      <c r="BY80" s="306"/>
      <c r="BZ80" s="306"/>
      <c r="CA80" s="306"/>
      <c r="CB80" s="306"/>
      <c r="CC80" s="306"/>
      <c r="CD80" s="306"/>
      <c r="CE80" s="306"/>
      <c r="CF80" s="306"/>
      <c r="CG80" s="306"/>
      <c r="CH80" s="306"/>
      <c r="CI80" s="147"/>
      <c r="CJ80" s="307"/>
      <c r="CK80" s="307"/>
      <c r="CL80" s="307"/>
      <c r="CM80" s="288"/>
    </row>
    <row r="81" spans="1:91" s="150" customFormat="1" x14ac:dyDescent="0.2">
      <c r="A81" s="151">
        <v>80</v>
      </c>
      <c r="B81" s="152">
        <f>QC_Status!B91</f>
        <v>2913</v>
      </c>
      <c r="C81" s="153" t="str">
        <f>QC_Status!C91</f>
        <v>AL_AMRAT_ADDEBM_AS_WP6_5</v>
      </c>
      <c r="D81" s="151" t="str">
        <f>QC_Status!D91</f>
        <v>AL_AMRAT</v>
      </c>
      <c r="E81" s="153">
        <f>QC_Status!E91</f>
        <v>1</v>
      </c>
      <c r="F81" s="151">
        <f>QC_Status!L91</f>
        <v>0</v>
      </c>
      <c r="G81" s="154" t="str">
        <f>QC_Status!M91</f>
        <v>RSBU</v>
      </c>
      <c r="H81" s="189" t="str">
        <f>QC_Status!C91</f>
        <v>AL_AMRAT_ADDEBM_AS_WP6_5</v>
      </c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  <c r="AA81" s="306"/>
      <c r="AB81" s="306"/>
      <c r="AC81" s="306"/>
      <c r="AD81" s="306"/>
      <c r="AE81" s="306"/>
      <c r="AF81" s="306"/>
      <c r="AG81" s="306"/>
      <c r="AH81" s="306"/>
      <c r="AI81" s="306"/>
      <c r="AJ81" s="306"/>
      <c r="AK81" s="306"/>
      <c r="AL81" s="306"/>
      <c r="AM81" s="306"/>
      <c r="AN81" s="306"/>
      <c r="AO81" s="306"/>
      <c r="AP81" s="306"/>
      <c r="AQ81" s="306"/>
      <c r="AR81" s="306"/>
      <c r="AS81" s="306"/>
      <c r="AT81" s="306"/>
      <c r="AU81" s="306"/>
      <c r="AV81" s="306"/>
      <c r="AW81" s="306"/>
      <c r="AX81" s="306"/>
      <c r="AY81" s="306"/>
      <c r="AZ81" s="306"/>
      <c r="BA81" s="306"/>
      <c r="BB81" s="306"/>
      <c r="BC81" s="147">
        <f>QC_Status!T91</f>
        <v>0</v>
      </c>
      <c r="BD81" s="307">
        <f t="shared" si="3"/>
        <v>0</v>
      </c>
      <c r="BE81" s="307">
        <f t="shared" si="4"/>
        <v>0</v>
      </c>
      <c r="BF81" s="307">
        <f t="shared" si="5"/>
        <v>0</v>
      </c>
      <c r="BG81" s="314">
        <f>QC_Status!F91</f>
        <v>0</v>
      </c>
      <c r="BH81" s="288"/>
      <c r="BI81"/>
      <c r="BL81" s="305"/>
      <c r="BM81" s="306"/>
      <c r="BN81" s="306"/>
      <c r="BO81" s="306"/>
      <c r="BP81" s="306"/>
      <c r="BQ81" s="306"/>
      <c r="BR81" s="306"/>
      <c r="BS81" s="306"/>
      <c r="BT81" s="306"/>
      <c r="BU81" s="306"/>
      <c r="BV81" s="306"/>
      <c r="BW81" s="306"/>
      <c r="BX81" s="306"/>
      <c r="BY81" s="306"/>
      <c r="BZ81" s="306"/>
      <c r="CA81" s="306"/>
      <c r="CB81" s="306"/>
      <c r="CC81" s="306"/>
      <c r="CD81" s="306"/>
      <c r="CE81" s="306"/>
      <c r="CF81" s="306"/>
      <c r="CG81" s="306"/>
      <c r="CH81" s="306"/>
      <c r="CI81" s="147"/>
      <c r="CJ81" s="307"/>
      <c r="CK81" s="307"/>
      <c r="CL81" s="307"/>
      <c r="CM81" s="288"/>
    </row>
    <row r="82" spans="1:91" s="150" customFormat="1" x14ac:dyDescent="0.2">
      <c r="A82" s="151">
        <v>81</v>
      </c>
      <c r="B82" s="152">
        <f>QC_Status!B92</f>
        <v>2913</v>
      </c>
      <c r="C82" s="153" t="str">
        <f>QC_Status!C92</f>
        <v>AL_AMRAT_ADDEBM_AS_WP7</v>
      </c>
      <c r="D82" s="151" t="str">
        <f>QC_Status!D92</f>
        <v>AL_AMRAT</v>
      </c>
      <c r="E82" s="153">
        <f>QC_Status!E92</f>
        <v>1</v>
      </c>
      <c r="F82" s="151">
        <f>QC_Status!L92</f>
        <v>0</v>
      </c>
      <c r="G82" s="154">
        <f>QC_Status!M92</f>
        <v>0</v>
      </c>
      <c r="H82" s="189" t="str">
        <f>QC_Status!C92</f>
        <v>AL_AMRAT_ADDEBM_AS_WP7</v>
      </c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  <c r="AA82" s="306"/>
      <c r="AB82" s="306"/>
      <c r="AC82" s="306"/>
      <c r="AD82" s="306"/>
      <c r="AE82" s="306"/>
      <c r="AF82" s="306"/>
      <c r="AG82" s="306"/>
      <c r="AH82" s="306"/>
      <c r="AI82" s="306"/>
      <c r="AJ82" s="306"/>
      <c r="AK82" s="306"/>
      <c r="AL82" s="306"/>
      <c r="AM82" s="306"/>
      <c r="AN82" s="306"/>
      <c r="AO82" s="306"/>
      <c r="AP82" s="306"/>
      <c r="AQ82" s="306"/>
      <c r="AR82" s="306"/>
      <c r="AS82" s="306"/>
      <c r="AT82" s="306"/>
      <c r="AU82" s="306"/>
      <c r="AV82" s="306"/>
      <c r="AW82" s="306"/>
      <c r="AX82" s="306"/>
      <c r="AY82" s="306"/>
      <c r="AZ82" s="306"/>
      <c r="BA82" s="306"/>
      <c r="BB82" s="306"/>
      <c r="BC82" s="147">
        <f>QC_Status!T92</f>
        <v>0</v>
      </c>
      <c r="BD82" s="307">
        <f t="shared" si="3"/>
        <v>0</v>
      </c>
      <c r="BE82" s="307">
        <f t="shared" si="4"/>
        <v>0</v>
      </c>
      <c r="BF82" s="307">
        <f t="shared" si="5"/>
        <v>0</v>
      </c>
      <c r="BG82" s="314">
        <f>QC_Status!F92</f>
        <v>0</v>
      </c>
      <c r="BH82" s="288"/>
      <c r="BI82"/>
      <c r="BL82" s="305"/>
      <c r="BM82" s="306"/>
      <c r="BN82" s="306"/>
      <c r="BO82" s="306"/>
      <c r="BP82" s="306"/>
      <c r="BQ82" s="306"/>
      <c r="BR82" s="306"/>
      <c r="BS82" s="306"/>
      <c r="BT82" s="306"/>
      <c r="BU82" s="306"/>
      <c r="BV82" s="306"/>
      <c r="BW82" s="306"/>
      <c r="BX82" s="306"/>
      <c r="BY82" s="306"/>
      <c r="BZ82" s="306"/>
      <c r="CA82" s="306"/>
      <c r="CB82" s="306"/>
      <c r="CC82" s="306"/>
      <c r="CD82" s="306"/>
      <c r="CE82" s="306"/>
      <c r="CF82" s="306"/>
      <c r="CG82" s="306"/>
      <c r="CH82" s="306"/>
      <c r="CI82" s="147"/>
      <c r="CJ82" s="307"/>
      <c r="CK82" s="307"/>
      <c r="CL82" s="307"/>
      <c r="CM82" s="288"/>
    </row>
    <row r="83" spans="1:91" s="150" customFormat="1" x14ac:dyDescent="0.2">
      <c r="A83" s="151">
        <v>82</v>
      </c>
      <c r="B83" s="152">
        <f>QC_Status!B93</f>
        <v>0</v>
      </c>
      <c r="C83" s="153">
        <f>QC_Status!C93</f>
        <v>0</v>
      </c>
      <c r="D83" s="151">
        <f>QC_Status!D93</f>
        <v>0</v>
      </c>
      <c r="E83" s="153">
        <f>QC_Status!E93</f>
        <v>0</v>
      </c>
      <c r="F83" s="151">
        <f>QC_Status!L93</f>
        <v>0</v>
      </c>
      <c r="G83" s="154">
        <f>QC_Status!M93</f>
        <v>0</v>
      </c>
      <c r="H83" s="189">
        <f>QC_Status!C93</f>
        <v>0</v>
      </c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  <c r="AA83" s="306"/>
      <c r="AB83" s="306"/>
      <c r="AC83" s="306"/>
      <c r="AD83" s="306"/>
      <c r="AE83" s="306"/>
      <c r="AF83" s="306"/>
      <c r="AG83" s="306"/>
      <c r="AH83" s="306"/>
      <c r="AI83" s="306"/>
      <c r="AJ83" s="306"/>
      <c r="AK83" s="306"/>
      <c r="AL83" s="306"/>
      <c r="AM83" s="306"/>
      <c r="AN83" s="306"/>
      <c r="AO83" s="306"/>
      <c r="AP83" s="306"/>
      <c r="AQ83" s="306"/>
      <c r="AR83" s="306"/>
      <c r="AS83" s="306"/>
      <c r="AT83" s="306"/>
      <c r="AU83" s="306"/>
      <c r="AV83" s="306"/>
      <c r="AW83" s="306"/>
      <c r="AX83" s="306"/>
      <c r="AY83" s="306"/>
      <c r="AZ83" s="306"/>
      <c r="BA83" s="306"/>
      <c r="BB83" s="306"/>
      <c r="BC83" s="147">
        <f>QC_Status!T93</f>
        <v>0</v>
      </c>
      <c r="BD83" s="307">
        <f t="shared" si="3"/>
        <v>0</v>
      </c>
      <c r="BE83" s="307">
        <f t="shared" si="4"/>
        <v>0</v>
      </c>
      <c r="BF83" s="307">
        <f t="shared" si="5"/>
        <v>0</v>
      </c>
      <c r="BG83" s="314">
        <f>QC_Status!F93</f>
        <v>0</v>
      </c>
      <c r="BH83" s="288"/>
      <c r="BI83"/>
      <c r="BL83" s="305"/>
      <c r="BM83" s="306"/>
      <c r="BN83" s="306"/>
      <c r="BO83" s="306"/>
      <c r="BP83" s="306"/>
      <c r="BQ83" s="306"/>
      <c r="BR83" s="306"/>
      <c r="BS83" s="306"/>
      <c r="BT83" s="306"/>
      <c r="BU83" s="306"/>
      <c r="BV83" s="306"/>
      <c r="BW83" s="306"/>
      <c r="BX83" s="306"/>
      <c r="BY83" s="306"/>
      <c r="BZ83" s="306"/>
      <c r="CA83" s="306"/>
      <c r="CB83" s="306"/>
      <c r="CC83" s="306"/>
      <c r="CD83" s="306"/>
      <c r="CE83" s="306"/>
      <c r="CF83" s="306"/>
      <c r="CG83" s="306"/>
      <c r="CH83" s="306"/>
      <c r="CI83" s="147"/>
      <c r="CJ83" s="307"/>
      <c r="CK83" s="307"/>
      <c r="CL83" s="307"/>
      <c r="CM83" s="288"/>
    </row>
    <row r="84" spans="1:91" s="150" customFormat="1" x14ac:dyDescent="0.2">
      <c r="A84" s="151">
        <v>83</v>
      </c>
      <c r="B84" s="152">
        <f>QC_Status!B94</f>
        <v>0</v>
      </c>
      <c r="C84" s="153">
        <f>QC_Status!C94</f>
        <v>0</v>
      </c>
      <c r="D84" s="151">
        <f>QC_Status!D94</f>
        <v>0</v>
      </c>
      <c r="E84" s="153">
        <f>QC_Status!E94</f>
        <v>0</v>
      </c>
      <c r="F84" s="151">
        <f>QC_Status!L94</f>
        <v>0</v>
      </c>
      <c r="G84" s="154">
        <f>QC_Status!M94</f>
        <v>0</v>
      </c>
      <c r="H84" s="189">
        <f>QC_Status!C94</f>
        <v>0</v>
      </c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  <c r="AA84" s="306"/>
      <c r="AB84" s="306"/>
      <c r="AC84" s="306"/>
      <c r="AD84" s="306"/>
      <c r="AE84" s="306"/>
      <c r="AF84" s="306"/>
      <c r="AG84" s="306"/>
      <c r="AH84" s="306"/>
      <c r="AI84" s="306"/>
      <c r="AJ84" s="306"/>
      <c r="AK84" s="306"/>
      <c r="AL84" s="306"/>
      <c r="AM84" s="306"/>
      <c r="AN84" s="306"/>
      <c r="AO84" s="306"/>
      <c r="AP84" s="306"/>
      <c r="AQ84" s="306"/>
      <c r="AR84" s="306"/>
      <c r="AS84" s="306"/>
      <c r="AT84" s="306"/>
      <c r="AU84" s="306"/>
      <c r="AV84" s="306"/>
      <c r="AW84" s="306"/>
      <c r="AX84" s="306"/>
      <c r="AY84" s="306"/>
      <c r="AZ84" s="306"/>
      <c r="BA84" s="306"/>
      <c r="BB84" s="306"/>
      <c r="BC84" s="147">
        <f>QC_Status!T94</f>
        <v>0</v>
      </c>
      <c r="BD84" s="307">
        <f t="shared" si="3"/>
        <v>0</v>
      </c>
      <c r="BE84" s="307">
        <f t="shared" si="4"/>
        <v>0</v>
      </c>
      <c r="BF84" s="307">
        <f t="shared" si="5"/>
        <v>0</v>
      </c>
      <c r="BG84" s="314">
        <f>QC_Status!F94</f>
        <v>0</v>
      </c>
      <c r="BH84" s="288"/>
      <c r="BI84"/>
      <c r="BL84" s="305"/>
      <c r="BM84" s="306"/>
      <c r="BN84" s="306"/>
      <c r="BO84" s="306"/>
      <c r="BP84" s="306"/>
      <c r="BQ84" s="306"/>
      <c r="BR84" s="306"/>
      <c r="BS84" s="306"/>
      <c r="BT84" s="306"/>
      <c r="BU84" s="306"/>
      <c r="BV84" s="306"/>
      <c r="BW84" s="306"/>
      <c r="BX84" s="306"/>
      <c r="BY84" s="306"/>
      <c r="BZ84" s="306"/>
      <c r="CA84" s="306"/>
      <c r="CB84" s="306"/>
      <c r="CC84" s="306"/>
      <c r="CD84" s="306"/>
      <c r="CE84" s="306"/>
      <c r="CF84" s="306"/>
      <c r="CG84" s="306"/>
      <c r="CH84" s="306"/>
      <c r="CI84" s="147"/>
      <c r="CJ84" s="307"/>
      <c r="CK84" s="307"/>
      <c r="CL84" s="307"/>
      <c r="CM84" s="288"/>
    </row>
    <row r="85" spans="1:91" s="150" customFormat="1" x14ac:dyDescent="0.2">
      <c r="A85" s="151">
        <v>84</v>
      </c>
      <c r="B85" s="152">
        <f>QC_Status!B95</f>
        <v>0</v>
      </c>
      <c r="C85" s="153">
        <f>QC_Status!C95</f>
        <v>0</v>
      </c>
      <c r="D85" s="151">
        <f>QC_Status!D95</f>
        <v>0</v>
      </c>
      <c r="E85" s="153">
        <f>QC_Status!E95</f>
        <v>0</v>
      </c>
      <c r="F85" s="151">
        <f>QC_Status!L95</f>
        <v>0</v>
      </c>
      <c r="G85" s="154">
        <f>QC_Status!M95</f>
        <v>0</v>
      </c>
      <c r="H85" s="189">
        <f>QC_Status!C95</f>
        <v>0</v>
      </c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  <c r="AA85" s="306"/>
      <c r="AB85" s="306"/>
      <c r="AC85" s="306"/>
      <c r="AD85" s="306"/>
      <c r="AE85" s="306"/>
      <c r="AF85" s="306"/>
      <c r="AG85" s="306"/>
      <c r="AH85" s="306"/>
      <c r="AI85" s="306"/>
      <c r="AJ85" s="306"/>
      <c r="AK85" s="306"/>
      <c r="AL85" s="306"/>
      <c r="AM85" s="306"/>
      <c r="AN85" s="306"/>
      <c r="AO85" s="306"/>
      <c r="AP85" s="306"/>
      <c r="AQ85" s="306"/>
      <c r="AR85" s="306"/>
      <c r="AS85" s="306"/>
      <c r="AT85" s="306"/>
      <c r="AU85" s="306"/>
      <c r="AV85" s="306"/>
      <c r="AW85" s="306"/>
      <c r="AX85" s="306"/>
      <c r="AY85" s="306"/>
      <c r="AZ85" s="306"/>
      <c r="BA85" s="306"/>
      <c r="BB85" s="306"/>
      <c r="BC85" s="147">
        <f>QC_Status!T95</f>
        <v>0</v>
      </c>
      <c r="BD85" s="307">
        <f t="shared" si="3"/>
        <v>0</v>
      </c>
      <c r="BE85" s="307">
        <f t="shared" si="4"/>
        <v>0</v>
      </c>
      <c r="BF85" s="307">
        <f t="shared" si="5"/>
        <v>0</v>
      </c>
      <c r="BG85" s="314">
        <f>QC_Status!F95</f>
        <v>0</v>
      </c>
      <c r="BH85" s="288"/>
      <c r="BI85"/>
      <c r="BL85" s="305"/>
      <c r="BM85" s="306"/>
      <c r="BN85" s="306"/>
      <c r="BO85" s="306"/>
      <c r="BP85" s="306"/>
      <c r="BQ85" s="306"/>
      <c r="BR85" s="306"/>
      <c r="BS85" s="306"/>
      <c r="BT85" s="306"/>
      <c r="BU85" s="306"/>
      <c r="BV85" s="306"/>
      <c r="BW85" s="306"/>
      <c r="BX85" s="306"/>
      <c r="BY85" s="306"/>
      <c r="BZ85" s="306"/>
      <c r="CA85" s="306"/>
      <c r="CB85" s="306"/>
      <c r="CC85" s="306"/>
      <c r="CD85" s="306"/>
      <c r="CE85" s="306"/>
      <c r="CF85" s="306"/>
      <c r="CG85" s="306"/>
      <c r="CH85" s="306"/>
      <c r="CI85" s="147"/>
      <c r="CJ85" s="307"/>
      <c r="CK85" s="307"/>
      <c r="CL85" s="307"/>
      <c r="CM85" s="288"/>
    </row>
    <row r="86" spans="1:91" s="150" customFormat="1" x14ac:dyDescent="0.2">
      <c r="A86" s="151">
        <v>85</v>
      </c>
      <c r="B86" s="152">
        <f>QC_Status!B96</f>
        <v>0</v>
      </c>
      <c r="C86" s="153">
        <f>QC_Status!C96</f>
        <v>0</v>
      </c>
      <c r="D86" s="151">
        <f>QC_Status!D96</f>
        <v>0</v>
      </c>
      <c r="E86" s="153">
        <f>QC_Status!E96</f>
        <v>0</v>
      </c>
      <c r="F86" s="151">
        <f>QC_Status!L96</f>
        <v>0</v>
      </c>
      <c r="G86" s="154">
        <f>QC_Status!M96</f>
        <v>0</v>
      </c>
      <c r="H86" s="189">
        <f>QC_Status!C96</f>
        <v>0</v>
      </c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  <c r="AA86" s="306"/>
      <c r="AB86" s="306"/>
      <c r="AC86" s="306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147">
        <f>QC_Status!T96</f>
        <v>0</v>
      </c>
      <c r="BD86" s="307">
        <f t="shared" si="3"/>
        <v>0</v>
      </c>
      <c r="BE86" s="307">
        <f t="shared" si="4"/>
        <v>0</v>
      </c>
      <c r="BF86" s="307">
        <f t="shared" si="5"/>
        <v>0</v>
      </c>
      <c r="BG86" s="314">
        <f>QC_Status!F96</f>
        <v>0</v>
      </c>
      <c r="BH86" s="288"/>
      <c r="BI86"/>
      <c r="BL86" s="305"/>
      <c r="BM86" s="306"/>
      <c r="BN86" s="306"/>
      <c r="BO86" s="306"/>
      <c r="BP86" s="306"/>
      <c r="BQ86" s="306"/>
      <c r="BR86" s="306"/>
      <c r="BS86" s="306"/>
      <c r="BT86" s="306"/>
      <c r="BU86" s="306"/>
      <c r="BV86" s="306"/>
      <c r="BW86" s="306"/>
      <c r="BX86" s="306"/>
      <c r="BY86" s="306"/>
      <c r="BZ86" s="306"/>
      <c r="CA86" s="306"/>
      <c r="CB86" s="306"/>
      <c r="CC86" s="306"/>
      <c r="CD86" s="306"/>
      <c r="CE86" s="306"/>
      <c r="CF86" s="306"/>
      <c r="CG86" s="306"/>
      <c r="CH86" s="306"/>
      <c r="CI86" s="147"/>
      <c r="CJ86" s="307"/>
      <c r="CK86" s="307"/>
      <c r="CL86" s="307"/>
      <c r="CM86" s="288"/>
    </row>
    <row r="87" spans="1:91" s="150" customFormat="1" x14ac:dyDescent="0.2">
      <c r="A87" s="151">
        <v>86</v>
      </c>
      <c r="B87" s="152">
        <f>QC_Status!B97</f>
        <v>0</v>
      </c>
      <c r="C87" s="153">
        <f>QC_Status!C97</f>
        <v>0</v>
      </c>
      <c r="D87" s="151">
        <f>QC_Status!D97</f>
        <v>0</v>
      </c>
      <c r="E87" s="153">
        <f>QC_Status!E97</f>
        <v>0</v>
      </c>
      <c r="F87" s="151">
        <f>QC_Status!L97</f>
        <v>0</v>
      </c>
      <c r="G87" s="154">
        <f>QC_Status!M97</f>
        <v>0</v>
      </c>
      <c r="H87" s="189">
        <f>QC_Status!C97</f>
        <v>0</v>
      </c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  <c r="AA87" s="306"/>
      <c r="AB87" s="306"/>
      <c r="AC87" s="3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147">
        <f>QC_Status!T97</f>
        <v>0</v>
      </c>
      <c r="BD87" s="307">
        <f t="shared" si="3"/>
        <v>0</v>
      </c>
      <c r="BE87" s="307">
        <f t="shared" si="4"/>
        <v>0</v>
      </c>
      <c r="BF87" s="307">
        <f t="shared" si="5"/>
        <v>0</v>
      </c>
      <c r="BG87" s="314">
        <f>QC_Status!F97</f>
        <v>0</v>
      </c>
      <c r="BH87" s="288"/>
      <c r="BI87"/>
      <c r="BL87" s="305"/>
      <c r="BM87" s="306"/>
      <c r="BN87" s="306"/>
      <c r="BO87" s="306"/>
      <c r="BP87" s="306"/>
      <c r="BQ87" s="306"/>
      <c r="BR87" s="306"/>
      <c r="BS87" s="306"/>
      <c r="BT87" s="306"/>
      <c r="BU87" s="306"/>
      <c r="BV87" s="306"/>
      <c r="BW87" s="306"/>
      <c r="BX87" s="306"/>
      <c r="BY87" s="306"/>
      <c r="BZ87" s="306"/>
      <c r="CA87" s="306"/>
      <c r="CB87" s="306"/>
      <c r="CC87" s="306"/>
      <c r="CD87" s="306"/>
      <c r="CE87" s="306"/>
      <c r="CF87" s="306"/>
      <c r="CG87" s="306"/>
      <c r="CH87" s="306"/>
      <c r="CI87" s="147"/>
      <c r="CJ87" s="307"/>
      <c r="CK87" s="307"/>
      <c r="CL87" s="307"/>
      <c r="CM87" s="288"/>
    </row>
    <row r="88" spans="1:91" s="150" customFormat="1" x14ac:dyDescent="0.2">
      <c r="A88" s="151">
        <v>87</v>
      </c>
      <c r="B88" s="152">
        <f>QC_Status!B98</f>
        <v>0</v>
      </c>
      <c r="C88" s="153">
        <f>QC_Status!C98</f>
        <v>0</v>
      </c>
      <c r="D88" s="151">
        <f>QC_Status!D98</f>
        <v>0</v>
      </c>
      <c r="E88" s="153">
        <f>QC_Status!E98</f>
        <v>0</v>
      </c>
      <c r="F88" s="151">
        <f>QC_Status!L98</f>
        <v>0</v>
      </c>
      <c r="G88" s="154">
        <f>QC_Status!M98</f>
        <v>0</v>
      </c>
      <c r="H88" s="189">
        <f>QC_Status!C98</f>
        <v>0</v>
      </c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  <c r="AA88" s="306"/>
      <c r="AB88" s="306"/>
      <c r="AC88" s="3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147">
        <f>QC_Status!T98</f>
        <v>0</v>
      </c>
      <c r="BD88" s="307">
        <f t="shared" si="3"/>
        <v>0</v>
      </c>
      <c r="BE88" s="307">
        <f t="shared" si="4"/>
        <v>0</v>
      </c>
      <c r="BF88" s="307">
        <f t="shared" si="5"/>
        <v>0</v>
      </c>
      <c r="BG88" s="314">
        <f>QC_Status!F98</f>
        <v>0</v>
      </c>
      <c r="BH88" s="288"/>
      <c r="BI88"/>
      <c r="BL88" s="305"/>
      <c r="BM88" s="306"/>
      <c r="BN88" s="306"/>
      <c r="BO88" s="306"/>
      <c r="BP88" s="306"/>
      <c r="BQ88" s="306"/>
      <c r="BR88" s="306"/>
      <c r="BS88" s="306"/>
      <c r="BT88" s="306"/>
      <c r="BU88" s="306"/>
      <c r="BV88" s="306"/>
      <c r="BW88" s="306"/>
      <c r="BX88" s="306"/>
      <c r="BY88" s="306"/>
      <c r="BZ88" s="306"/>
      <c r="CA88" s="306"/>
      <c r="CB88" s="306"/>
      <c r="CC88" s="306"/>
      <c r="CD88" s="306"/>
      <c r="CE88" s="306"/>
      <c r="CF88" s="306"/>
      <c r="CG88" s="306"/>
      <c r="CH88" s="306"/>
      <c r="CI88" s="147"/>
      <c r="CJ88" s="307"/>
      <c r="CK88" s="307"/>
      <c r="CL88" s="307"/>
      <c r="CM88" s="288"/>
    </row>
    <row r="89" spans="1:91" s="150" customFormat="1" x14ac:dyDescent="0.2">
      <c r="A89" s="151">
        <v>88</v>
      </c>
      <c r="B89" s="152">
        <f>QC_Status!B99</f>
        <v>0</v>
      </c>
      <c r="C89" s="153">
        <f>QC_Status!C99</f>
        <v>0</v>
      </c>
      <c r="D89" s="151">
        <f>QC_Status!D99</f>
        <v>0</v>
      </c>
      <c r="E89" s="153">
        <f>QC_Status!E99</f>
        <v>0</v>
      </c>
      <c r="F89" s="151">
        <f>QC_Status!L99</f>
        <v>0</v>
      </c>
      <c r="G89" s="154">
        <f>QC_Status!M99</f>
        <v>0</v>
      </c>
      <c r="H89" s="189">
        <f>QC_Status!C99</f>
        <v>0</v>
      </c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  <c r="AA89" s="306"/>
      <c r="AB89" s="306"/>
      <c r="AC89" s="3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147">
        <f>QC_Status!T99</f>
        <v>0</v>
      </c>
      <c r="BD89" s="307">
        <f t="shared" si="3"/>
        <v>0</v>
      </c>
      <c r="BE89" s="307">
        <f t="shared" si="4"/>
        <v>0</v>
      </c>
      <c r="BF89" s="307">
        <f t="shared" si="5"/>
        <v>0</v>
      </c>
      <c r="BG89" s="314">
        <f>QC_Status!F99</f>
        <v>0</v>
      </c>
      <c r="BH89" s="288"/>
      <c r="BI89"/>
      <c r="BL89" s="305"/>
      <c r="BM89" s="306"/>
      <c r="BN89" s="306"/>
      <c r="BO89" s="306"/>
      <c r="BP89" s="306"/>
      <c r="BQ89" s="306"/>
      <c r="BR89" s="306"/>
      <c r="BS89" s="306"/>
      <c r="BT89" s="306"/>
      <c r="BU89" s="306"/>
      <c r="BV89" s="306"/>
      <c r="BW89" s="306"/>
      <c r="BX89" s="306"/>
      <c r="BY89" s="306"/>
      <c r="BZ89" s="306"/>
      <c r="CA89" s="306"/>
      <c r="CB89" s="306"/>
      <c r="CC89" s="306"/>
      <c r="CD89" s="306"/>
      <c r="CE89" s="306"/>
      <c r="CF89" s="306"/>
      <c r="CG89" s="306"/>
      <c r="CH89" s="306"/>
      <c r="CI89" s="147"/>
      <c r="CJ89" s="307"/>
      <c r="CK89" s="307"/>
      <c r="CL89" s="307"/>
      <c r="CM89" s="288"/>
    </row>
    <row r="90" spans="1:91" s="150" customFormat="1" x14ac:dyDescent="0.2">
      <c r="A90" s="151">
        <v>89</v>
      </c>
      <c r="B90" s="152">
        <f>QC_Status!B100</f>
        <v>0</v>
      </c>
      <c r="C90" s="153">
        <f>QC_Status!C100</f>
        <v>0</v>
      </c>
      <c r="D90" s="151">
        <f>QC_Status!D100</f>
        <v>0</v>
      </c>
      <c r="E90" s="153">
        <f>QC_Status!E100</f>
        <v>0</v>
      </c>
      <c r="F90" s="151">
        <f>QC_Status!L100</f>
        <v>0</v>
      </c>
      <c r="G90" s="154">
        <f>QC_Status!M100</f>
        <v>0</v>
      </c>
      <c r="H90" s="189">
        <f>QC_Status!C100</f>
        <v>0</v>
      </c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  <c r="AA90" s="306"/>
      <c r="AB90" s="306"/>
      <c r="AC90" s="3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147">
        <f>QC_Status!T100</f>
        <v>0</v>
      </c>
      <c r="BD90" s="307">
        <f t="shared" si="3"/>
        <v>0</v>
      </c>
      <c r="BE90" s="307">
        <f t="shared" si="4"/>
        <v>0</v>
      </c>
      <c r="BF90" s="307">
        <f t="shared" si="5"/>
        <v>0</v>
      </c>
      <c r="BG90" s="314">
        <f>QC_Status!F100</f>
        <v>0</v>
      </c>
      <c r="BH90" s="288"/>
      <c r="BI90"/>
      <c r="BL90" s="305"/>
      <c r="BM90" s="306"/>
      <c r="BN90" s="306"/>
      <c r="BO90" s="306"/>
      <c r="BP90" s="306"/>
      <c r="BQ90" s="306"/>
      <c r="BR90" s="306"/>
      <c r="BS90" s="306"/>
      <c r="BT90" s="306"/>
      <c r="BU90" s="306"/>
      <c r="BV90" s="306"/>
      <c r="BW90" s="306"/>
      <c r="BX90" s="306"/>
      <c r="BY90" s="306"/>
      <c r="BZ90" s="306"/>
      <c r="CA90" s="306"/>
      <c r="CB90" s="306"/>
      <c r="CC90" s="306"/>
      <c r="CD90" s="306"/>
      <c r="CE90" s="306"/>
      <c r="CF90" s="306"/>
      <c r="CG90" s="306"/>
      <c r="CH90" s="306"/>
      <c r="CI90" s="147"/>
      <c r="CJ90" s="307"/>
      <c r="CK90" s="307"/>
      <c r="CL90" s="307"/>
      <c r="CM90" s="288"/>
    </row>
    <row r="91" spans="1:91" s="150" customFormat="1" x14ac:dyDescent="0.2">
      <c r="A91" s="151">
        <v>90</v>
      </c>
      <c r="B91" s="152">
        <f>QC_Status!B101</f>
        <v>0</v>
      </c>
      <c r="C91" s="153">
        <f>QC_Status!C101</f>
        <v>0</v>
      </c>
      <c r="D91" s="151">
        <f>QC_Status!D101</f>
        <v>0</v>
      </c>
      <c r="E91" s="153">
        <f>QC_Status!E101</f>
        <v>0</v>
      </c>
      <c r="F91" s="151">
        <f>QC_Status!L101</f>
        <v>0</v>
      </c>
      <c r="G91" s="154">
        <f>QC_Status!M101</f>
        <v>0</v>
      </c>
      <c r="H91" s="189">
        <f>QC_Status!C101</f>
        <v>0</v>
      </c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  <c r="AA91" s="306"/>
      <c r="AB91" s="306"/>
      <c r="AC91" s="3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147">
        <f>QC_Status!T101</f>
        <v>0</v>
      </c>
      <c r="BD91" s="307">
        <f t="shared" si="3"/>
        <v>0</v>
      </c>
      <c r="BE91" s="307">
        <f t="shared" si="4"/>
        <v>0</v>
      </c>
      <c r="BF91" s="307">
        <f t="shared" si="5"/>
        <v>0</v>
      </c>
      <c r="BG91" s="314">
        <f>QC_Status!F101</f>
        <v>0</v>
      </c>
      <c r="BH91" s="288"/>
      <c r="BI91"/>
      <c r="BL91" s="305"/>
      <c r="BM91" s="306"/>
      <c r="BN91" s="306"/>
      <c r="BO91" s="306"/>
      <c r="BP91" s="306"/>
      <c r="BQ91" s="306"/>
      <c r="BR91" s="306"/>
      <c r="BS91" s="306"/>
      <c r="BT91" s="306"/>
      <c r="BU91" s="306"/>
      <c r="BV91" s="306"/>
      <c r="BW91" s="306"/>
      <c r="BX91" s="306"/>
      <c r="BY91" s="306"/>
      <c r="BZ91" s="306"/>
      <c r="CA91" s="306"/>
      <c r="CB91" s="306"/>
      <c r="CC91" s="306"/>
      <c r="CD91" s="306"/>
      <c r="CE91" s="306"/>
      <c r="CF91" s="306"/>
      <c r="CG91" s="306"/>
      <c r="CH91" s="306"/>
      <c r="CI91" s="147"/>
      <c r="CJ91" s="307"/>
      <c r="CK91" s="307"/>
      <c r="CL91" s="307"/>
      <c r="CM91" s="288"/>
    </row>
    <row r="92" spans="1:91" s="150" customFormat="1" x14ac:dyDescent="0.2">
      <c r="A92" s="151">
        <v>91</v>
      </c>
      <c r="B92" s="152">
        <f>QC_Status!B102</f>
        <v>0</v>
      </c>
      <c r="C92" s="153">
        <f>QC_Status!C102</f>
        <v>0</v>
      </c>
      <c r="D92" s="151">
        <f>QC_Status!D102</f>
        <v>0</v>
      </c>
      <c r="E92" s="153">
        <f>QC_Status!E102</f>
        <v>0</v>
      </c>
      <c r="F92" s="151">
        <f>QC_Status!L102</f>
        <v>0</v>
      </c>
      <c r="G92" s="154">
        <f>QC_Status!M102</f>
        <v>0</v>
      </c>
      <c r="H92" s="189">
        <f>QC_Status!C102</f>
        <v>0</v>
      </c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  <c r="AA92" s="306"/>
      <c r="AB92" s="306"/>
      <c r="AC92" s="3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147">
        <f>QC_Status!T102</f>
        <v>0</v>
      </c>
      <c r="BD92" s="307">
        <f t="shared" si="3"/>
        <v>0</v>
      </c>
      <c r="BE92" s="307">
        <f t="shared" si="4"/>
        <v>0</v>
      </c>
      <c r="BF92" s="307">
        <f t="shared" si="5"/>
        <v>0</v>
      </c>
      <c r="BG92" s="314">
        <f>QC_Status!F102</f>
        <v>0</v>
      </c>
      <c r="BH92" s="288"/>
      <c r="BI92"/>
      <c r="BL92" s="305"/>
      <c r="BM92" s="306"/>
      <c r="BN92" s="306"/>
      <c r="BO92" s="306"/>
      <c r="BP92" s="306"/>
      <c r="BQ92" s="306"/>
      <c r="BR92" s="306"/>
      <c r="BS92" s="306"/>
      <c r="BT92" s="306"/>
      <c r="BU92" s="306"/>
      <c r="BV92" s="306"/>
      <c r="BW92" s="306"/>
      <c r="BX92" s="306"/>
      <c r="BY92" s="306"/>
      <c r="BZ92" s="306"/>
      <c r="CA92" s="306"/>
      <c r="CB92" s="306"/>
      <c r="CC92" s="306"/>
      <c r="CD92" s="306"/>
      <c r="CE92" s="306"/>
      <c r="CF92" s="306"/>
      <c r="CG92" s="306"/>
      <c r="CH92" s="306"/>
      <c r="CI92" s="147"/>
      <c r="CJ92" s="307"/>
      <c r="CK92" s="307"/>
      <c r="CL92" s="307"/>
      <c r="CM92" s="288"/>
    </row>
    <row r="93" spans="1:91" s="150" customFormat="1" x14ac:dyDescent="0.2">
      <c r="A93" s="151">
        <v>92</v>
      </c>
      <c r="B93" s="152">
        <f>QC_Status!B103</f>
        <v>0</v>
      </c>
      <c r="C93" s="153">
        <f>QC_Status!C103</f>
        <v>0</v>
      </c>
      <c r="D93" s="151">
        <f>QC_Status!D103</f>
        <v>0</v>
      </c>
      <c r="E93" s="153">
        <f>QC_Status!E103</f>
        <v>0</v>
      </c>
      <c r="F93" s="151">
        <f>QC_Status!L103</f>
        <v>0</v>
      </c>
      <c r="G93" s="154">
        <f>QC_Status!M103</f>
        <v>0</v>
      </c>
      <c r="H93" s="189">
        <f>QC_Status!C103</f>
        <v>0</v>
      </c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  <c r="AA93" s="306"/>
      <c r="AB93" s="306"/>
      <c r="AC93" s="3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147">
        <f>QC_Status!T103</f>
        <v>0</v>
      </c>
      <c r="BD93" s="307">
        <f t="shared" si="3"/>
        <v>0</v>
      </c>
      <c r="BE93" s="307">
        <f t="shared" si="4"/>
        <v>0</v>
      </c>
      <c r="BF93" s="307">
        <f t="shared" si="5"/>
        <v>0</v>
      </c>
      <c r="BG93" s="314">
        <f>QC_Status!F103</f>
        <v>0</v>
      </c>
      <c r="BH93" s="288"/>
      <c r="BI93"/>
      <c r="BL93" s="305"/>
      <c r="BM93" s="306"/>
      <c r="BN93" s="306"/>
      <c r="BO93" s="306"/>
      <c r="BP93" s="306"/>
      <c r="BQ93" s="306"/>
      <c r="BR93" s="306"/>
      <c r="BS93" s="306"/>
      <c r="BT93" s="306"/>
      <c r="BU93" s="306"/>
      <c r="BV93" s="306"/>
      <c r="BW93" s="306"/>
      <c r="BX93" s="306"/>
      <c r="BY93" s="306"/>
      <c r="BZ93" s="306"/>
      <c r="CA93" s="306"/>
      <c r="CB93" s="306"/>
      <c r="CC93" s="306"/>
      <c r="CD93" s="306"/>
      <c r="CE93" s="306"/>
      <c r="CF93" s="306"/>
      <c r="CG93" s="306"/>
      <c r="CH93" s="306"/>
      <c r="CI93" s="147"/>
      <c r="CJ93" s="307"/>
      <c r="CK93" s="307"/>
      <c r="CL93" s="307"/>
      <c r="CM93" s="288"/>
    </row>
    <row r="94" spans="1:91" s="150" customFormat="1" x14ac:dyDescent="0.2">
      <c r="A94" s="151">
        <v>93</v>
      </c>
      <c r="B94" s="152">
        <f>QC_Status!B104</f>
        <v>0</v>
      </c>
      <c r="C94" s="153">
        <f>QC_Status!C104</f>
        <v>0</v>
      </c>
      <c r="D94" s="151">
        <f>QC_Status!D104</f>
        <v>0</v>
      </c>
      <c r="E94" s="153">
        <f>QC_Status!E104</f>
        <v>0</v>
      </c>
      <c r="F94" s="151">
        <f>QC_Status!L104</f>
        <v>0</v>
      </c>
      <c r="G94" s="154">
        <f>QC_Status!M104</f>
        <v>0</v>
      </c>
      <c r="H94" s="189">
        <f>QC_Status!C104</f>
        <v>0</v>
      </c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  <c r="AA94" s="306"/>
      <c r="AB94" s="306"/>
      <c r="AC94" s="30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147">
        <f>QC_Status!T104</f>
        <v>0</v>
      </c>
      <c r="BD94" s="307">
        <f t="shared" si="3"/>
        <v>0</v>
      </c>
      <c r="BE94" s="307">
        <f t="shared" si="4"/>
        <v>0</v>
      </c>
      <c r="BF94" s="307">
        <f t="shared" si="5"/>
        <v>0</v>
      </c>
      <c r="BG94" s="314">
        <f>QC_Status!F104</f>
        <v>0</v>
      </c>
      <c r="BH94" s="288"/>
      <c r="BI94"/>
      <c r="BL94" s="305"/>
      <c r="BM94" s="306"/>
      <c r="BN94" s="306"/>
      <c r="BO94" s="306"/>
      <c r="BP94" s="306"/>
      <c r="BQ94" s="306"/>
      <c r="BR94" s="306"/>
      <c r="BS94" s="306"/>
      <c r="BT94" s="306"/>
      <c r="BU94" s="306"/>
      <c r="BV94" s="306"/>
      <c r="BW94" s="306"/>
      <c r="BX94" s="306"/>
      <c r="BY94" s="306"/>
      <c r="BZ94" s="306"/>
      <c r="CA94" s="306"/>
      <c r="CB94" s="306"/>
      <c r="CC94" s="306"/>
      <c r="CD94" s="306"/>
      <c r="CE94" s="306"/>
      <c r="CF94" s="306"/>
      <c r="CG94" s="306"/>
      <c r="CH94" s="306"/>
      <c r="CI94" s="147"/>
      <c r="CJ94" s="307"/>
      <c r="CK94" s="307"/>
      <c r="CL94" s="307"/>
      <c r="CM94" s="288"/>
    </row>
    <row r="95" spans="1:91" s="150" customFormat="1" x14ac:dyDescent="0.2">
      <c r="A95" s="151">
        <v>94</v>
      </c>
      <c r="B95" s="152">
        <f>QC_Status!B105</f>
        <v>0</v>
      </c>
      <c r="C95" s="153">
        <f>QC_Status!C105</f>
        <v>0</v>
      </c>
      <c r="D95" s="151">
        <f>QC_Status!D105</f>
        <v>0</v>
      </c>
      <c r="E95" s="153">
        <f>QC_Status!E105</f>
        <v>0</v>
      </c>
      <c r="F95" s="151">
        <f>QC_Status!L105</f>
        <v>0</v>
      </c>
      <c r="G95" s="154">
        <f>QC_Status!M105</f>
        <v>0</v>
      </c>
      <c r="H95" s="189">
        <f>QC_Status!C105</f>
        <v>0</v>
      </c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  <c r="AA95" s="306"/>
      <c r="AB95" s="306"/>
      <c r="AC95" s="306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147">
        <f>QC_Status!T105</f>
        <v>0</v>
      </c>
      <c r="BD95" s="307">
        <f t="shared" si="3"/>
        <v>0</v>
      </c>
      <c r="BE95" s="307">
        <f t="shared" si="4"/>
        <v>0</v>
      </c>
      <c r="BF95" s="307">
        <f t="shared" si="5"/>
        <v>0</v>
      </c>
      <c r="BG95" s="314">
        <f>QC_Status!F105</f>
        <v>0</v>
      </c>
      <c r="BH95" s="288"/>
      <c r="BI95"/>
      <c r="BL95" s="305"/>
      <c r="BM95" s="306"/>
      <c r="BN95" s="306"/>
      <c r="BO95" s="306"/>
      <c r="BP95" s="306"/>
      <c r="BQ95" s="306"/>
      <c r="BR95" s="306"/>
      <c r="BS95" s="306"/>
      <c r="BT95" s="306"/>
      <c r="BU95" s="306"/>
      <c r="BV95" s="306"/>
      <c r="BW95" s="306"/>
      <c r="BX95" s="306"/>
      <c r="BY95" s="306"/>
      <c r="BZ95" s="306"/>
      <c r="CA95" s="306"/>
      <c r="CB95" s="306"/>
      <c r="CC95" s="306"/>
      <c r="CD95" s="306"/>
      <c r="CE95" s="306"/>
      <c r="CF95" s="306"/>
      <c r="CG95" s="306"/>
      <c r="CH95" s="306"/>
      <c r="CI95" s="147"/>
      <c r="CJ95" s="307"/>
      <c r="CK95" s="307"/>
      <c r="CL95" s="307"/>
      <c r="CM95" s="288"/>
    </row>
    <row r="96" spans="1:91" s="150" customFormat="1" x14ac:dyDescent="0.2">
      <c r="A96" s="151">
        <v>95</v>
      </c>
      <c r="B96" s="152">
        <f>QC_Status!B106</f>
        <v>0</v>
      </c>
      <c r="C96" s="153">
        <f>QC_Status!C106</f>
        <v>0</v>
      </c>
      <c r="D96" s="151">
        <f>QC_Status!D106</f>
        <v>0</v>
      </c>
      <c r="E96" s="153">
        <f>QC_Status!E106</f>
        <v>0</v>
      </c>
      <c r="F96" s="151">
        <f>QC_Status!L106</f>
        <v>0</v>
      </c>
      <c r="G96" s="154">
        <f>QC_Status!M106</f>
        <v>0</v>
      </c>
      <c r="H96" s="189">
        <f>QC_Status!C106</f>
        <v>0</v>
      </c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  <c r="AA96" s="306"/>
      <c r="AB96" s="306"/>
      <c r="AC96" s="3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147">
        <f>QC_Status!T106</f>
        <v>0</v>
      </c>
      <c r="BD96" s="307">
        <f t="shared" si="3"/>
        <v>0</v>
      </c>
      <c r="BE96" s="307">
        <f t="shared" si="4"/>
        <v>0</v>
      </c>
      <c r="BF96" s="307">
        <f t="shared" si="5"/>
        <v>0</v>
      </c>
      <c r="BG96" s="314">
        <f>QC_Status!F106</f>
        <v>0</v>
      </c>
      <c r="BH96" s="288"/>
      <c r="BI96"/>
      <c r="BL96" s="305"/>
      <c r="BM96" s="306"/>
      <c r="BN96" s="306"/>
      <c r="BO96" s="306"/>
      <c r="BP96" s="306"/>
      <c r="BQ96" s="306"/>
      <c r="BR96" s="306"/>
      <c r="BS96" s="306"/>
      <c r="BT96" s="306"/>
      <c r="BU96" s="306"/>
      <c r="BV96" s="306"/>
      <c r="BW96" s="306"/>
      <c r="BX96" s="306"/>
      <c r="BY96" s="306"/>
      <c r="BZ96" s="306"/>
      <c r="CA96" s="306"/>
      <c r="CB96" s="306"/>
      <c r="CC96" s="306"/>
      <c r="CD96" s="306"/>
      <c r="CE96" s="306"/>
      <c r="CF96" s="306"/>
      <c r="CG96" s="306"/>
      <c r="CH96" s="306"/>
      <c r="CI96" s="147"/>
      <c r="CJ96" s="307"/>
      <c r="CK96" s="307"/>
      <c r="CL96" s="307"/>
      <c r="CM96" s="288"/>
    </row>
    <row r="97" spans="1:91" s="150" customFormat="1" x14ac:dyDescent="0.2">
      <c r="A97" s="151">
        <v>96</v>
      </c>
      <c r="B97" s="152">
        <f>QC_Status!B107</f>
        <v>0</v>
      </c>
      <c r="C97" s="153">
        <f>QC_Status!C107</f>
        <v>0</v>
      </c>
      <c r="D97" s="151">
        <f>QC_Status!D107</f>
        <v>0</v>
      </c>
      <c r="E97" s="153">
        <f>QC_Status!E107</f>
        <v>0</v>
      </c>
      <c r="F97" s="151">
        <f>QC_Status!L107</f>
        <v>0</v>
      </c>
      <c r="G97" s="154">
        <f>QC_Status!M107</f>
        <v>0</v>
      </c>
      <c r="H97" s="189">
        <f>QC_Status!C107</f>
        <v>0</v>
      </c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  <c r="AA97" s="306"/>
      <c r="AB97" s="306"/>
      <c r="AC97" s="306"/>
      <c r="AD97" s="306"/>
      <c r="AE97" s="306"/>
      <c r="AF97" s="306"/>
      <c r="AG97" s="306"/>
      <c r="AH97" s="306"/>
      <c r="AI97" s="306"/>
      <c r="AJ97" s="306"/>
      <c r="AK97" s="306"/>
      <c r="AL97" s="306"/>
      <c r="AM97" s="306"/>
      <c r="AN97" s="306"/>
      <c r="AO97" s="306"/>
      <c r="AP97" s="306"/>
      <c r="AQ97" s="306"/>
      <c r="AR97" s="306"/>
      <c r="AS97" s="306"/>
      <c r="AT97" s="306"/>
      <c r="AU97" s="306"/>
      <c r="AV97" s="306"/>
      <c r="AW97" s="306"/>
      <c r="AX97" s="306"/>
      <c r="AY97" s="306"/>
      <c r="AZ97" s="306"/>
      <c r="BA97" s="306"/>
      <c r="BB97" s="306"/>
      <c r="BC97" s="147">
        <f>QC_Status!T107</f>
        <v>0</v>
      </c>
      <c r="BD97" s="307">
        <f t="shared" si="3"/>
        <v>0</v>
      </c>
      <c r="BE97" s="307">
        <f t="shared" si="4"/>
        <v>0</v>
      </c>
      <c r="BF97" s="307">
        <f t="shared" si="5"/>
        <v>0</v>
      </c>
      <c r="BG97" s="314">
        <f>QC_Status!F107</f>
        <v>0</v>
      </c>
      <c r="BH97" s="288"/>
      <c r="BI97"/>
      <c r="BL97" s="305"/>
      <c r="BM97" s="306"/>
      <c r="BN97" s="306"/>
      <c r="BO97" s="306"/>
      <c r="BP97" s="306"/>
      <c r="BQ97" s="306"/>
      <c r="BR97" s="306"/>
      <c r="BS97" s="306"/>
      <c r="BT97" s="306"/>
      <c r="BU97" s="306"/>
      <c r="BV97" s="306"/>
      <c r="BW97" s="306"/>
      <c r="BX97" s="306"/>
      <c r="BY97" s="306"/>
      <c r="BZ97" s="306"/>
      <c r="CA97" s="306"/>
      <c r="CB97" s="306"/>
      <c r="CC97" s="306"/>
      <c r="CD97" s="306"/>
      <c r="CE97" s="306"/>
      <c r="CF97" s="306"/>
      <c r="CG97" s="306"/>
      <c r="CH97" s="306"/>
      <c r="CI97" s="147"/>
      <c r="CJ97" s="307"/>
      <c r="CK97" s="307"/>
      <c r="CL97" s="307"/>
      <c r="CM97" s="288"/>
    </row>
    <row r="98" spans="1:91" s="150" customFormat="1" x14ac:dyDescent="0.2">
      <c r="A98" s="151">
        <v>97</v>
      </c>
      <c r="B98" s="152">
        <f>QC_Status!B108</f>
        <v>0</v>
      </c>
      <c r="C98" s="153">
        <f>QC_Status!C108</f>
        <v>0</v>
      </c>
      <c r="D98" s="151">
        <f>QC_Status!D108</f>
        <v>0</v>
      </c>
      <c r="E98" s="153">
        <f>QC_Status!E108</f>
        <v>0</v>
      </c>
      <c r="F98" s="151">
        <f>QC_Status!L108</f>
        <v>0</v>
      </c>
      <c r="G98" s="154">
        <f>QC_Status!M108</f>
        <v>0</v>
      </c>
      <c r="H98" s="189">
        <f>QC_Status!C108</f>
        <v>0</v>
      </c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  <c r="AA98" s="306"/>
      <c r="AB98" s="306"/>
      <c r="AC98" s="306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147">
        <f>QC_Status!T108</f>
        <v>0</v>
      </c>
      <c r="BD98" s="307">
        <f t="shared" si="3"/>
        <v>0</v>
      </c>
      <c r="BE98" s="307">
        <f t="shared" si="4"/>
        <v>0</v>
      </c>
      <c r="BF98" s="307">
        <f t="shared" si="5"/>
        <v>0</v>
      </c>
      <c r="BG98" s="314">
        <f>QC_Status!F108</f>
        <v>0</v>
      </c>
      <c r="BH98" s="288"/>
      <c r="BI98"/>
      <c r="BL98" s="305"/>
      <c r="BM98" s="306"/>
      <c r="BN98" s="306"/>
      <c r="BO98" s="306"/>
      <c r="BP98" s="306"/>
      <c r="BQ98" s="306"/>
      <c r="BR98" s="306"/>
      <c r="BS98" s="306"/>
      <c r="BT98" s="306"/>
      <c r="BU98" s="306"/>
      <c r="BV98" s="306"/>
      <c r="BW98" s="306"/>
      <c r="BX98" s="306"/>
      <c r="BY98" s="306"/>
      <c r="BZ98" s="306"/>
      <c r="CA98" s="306"/>
      <c r="CB98" s="306"/>
      <c r="CC98" s="306"/>
      <c r="CD98" s="306"/>
      <c r="CE98" s="306"/>
      <c r="CF98" s="306"/>
      <c r="CG98" s="306"/>
      <c r="CH98" s="306"/>
      <c r="CI98" s="147"/>
      <c r="CJ98" s="307"/>
      <c r="CK98" s="307"/>
      <c r="CL98" s="307"/>
      <c r="CM98" s="288"/>
    </row>
    <row r="99" spans="1:91" s="150" customFormat="1" x14ac:dyDescent="0.2">
      <c r="A99" s="151">
        <v>98</v>
      </c>
      <c r="B99" s="152">
        <f>QC_Status!B109</f>
        <v>0</v>
      </c>
      <c r="C99" s="153">
        <f>QC_Status!C109</f>
        <v>0</v>
      </c>
      <c r="D99" s="151">
        <f>QC_Status!D109</f>
        <v>0</v>
      </c>
      <c r="E99" s="153">
        <f>QC_Status!E109</f>
        <v>0</v>
      </c>
      <c r="F99" s="151">
        <f>QC_Status!L109</f>
        <v>0</v>
      </c>
      <c r="G99" s="154">
        <f>QC_Status!M109</f>
        <v>0</v>
      </c>
      <c r="H99" s="189">
        <f>QC_Status!C109</f>
        <v>0</v>
      </c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  <c r="AA99" s="306"/>
      <c r="AB99" s="306"/>
      <c r="AC99" s="306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147">
        <f>QC_Status!T109</f>
        <v>0</v>
      </c>
      <c r="BD99" s="307">
        <f t="shared" si="3"/>
        <v>0</v>
      </c>
      <c r="BE99" s="307">
        <f t="shared" si="4"/>
        <v>0</v>
      </c>
      <c r="BF99" s="307">
        <f t="shared" si="5"/>
        <v>0</v>
      </c>
      <c r="BG99" s="314">
        <f>QC_Status!F109</f>
        <v>0</v>
      </c>
      <c r="BH99" s="288"/>
      <c r="BI99"/>
      <c r="BL99" s="305"/>
      <c r="BM99" s="306"/>
      <c r="BN99" s="306"/>
      <c r="BO99" s="306"/>
      <c r="BP99" s="306"/>
      <c r="BQ99" s="306"/>
      <c r="BR99" s="306"/>
      <c r="BS99" s="306"/>
      <c r="BT99" s="306"/>
      <c r="BU99" s="306"/>
      <c r="BV99" s="306"/>
      <c r="BW99" s="306"/>
      <c r="BX99" s="306"/>
      <c r="BY99" s="306"/>
      <c r="BZ99" s="306"/>
      <c r="CA99" s="306"/>
      <c r="CB99" s="306"/>
      <c r="CC99" s="306"/>
      <c r="CD99" s="306"/>
      <c r="CE99" s="306"/>
      <c r="CF99" s="306"/>
      <c r="CG99" s="306"/>
      <c r="CH99" s="306"/>
      <c r="CI99" s="147"/>
      <c r="CJ99" s="307"/>
      <c r="CK99" s="307"/>
      <c r="CL99" s="307"/>
      <c r="CM99" s="288"/>
    </row>
    <row r="100" spans="1:91" s="150" customFormat="1" x14ac:dyDescent="0.2">
      <c r="A100" s="151">
        <v>99</v>
      </c>
      <c r="B100" s="152">
        <f>QC_Status!B110</f>
        <v>0</v>
      </c>
      <c r="C100" s="153">
        <f>QC_Status!C110</f>
        <v>0</v>
      </c>
      <c r="D100" s="151">
        <f>QC_Status!D110</f>
        <v>0</v>
      </c>
      <c r="E100" s="153">
        <f>QC_Status!E110</f>
        <v>0</v>
      </c>
      <c r="F100" s="151">
        <f>QC_Status!L110</f>
        <v>0</v>
      </c>
      <c r="G100" s="154">
        <f>QC_Status!M110</f>
        <v>0</v>
      </c>
      <c r="H100" s="189">
        <f>QC_Status!C110</f>
        <v>0</v>
      </c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  <c r="AA100" s="306"/>
      <c r="AB100" s="306"/>
      <c r="AC100" s="306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147">
        <f>QC_Status!T110</f>
        <v>0</v>
      </c>
      <c r="BD100" s="307">
        <f t="shared" si="3"/>
        <v>0</v>
      </c>
      <c r="BE100" s="307">
        <f t="shared" si="4"/>
        <v>0</v>
      </c>
      <c r="BF100" s="307">
        <f t="shared" si="5"/>
        <v>0</v>
      </c>
      <c r="BG100" s="314">
        <f>QC_Status!F110</f>
        <v>0</v>
      </c>
      <c r="BH100" s="288"/>
      <c r="BI100"/>
      <c r="BL100" s="305"/>
      <c r="BM100" s="306"/>
      <c r="BN100" s="306"/>
      <c r="BO100" s="306"/>
      <c r="BP100" s="306"/>
      <c r="BQ100" s="306"/>
      <c r="BR100" s="306"/>
      <c r="BS100" s="306"/>
      <c r="BT100" s="306"/>
      <c r="BU100" s="306"/>
      <c r="BV100" s="306"/>
      <c r="BW100" s="306"/>
      <c r="BX100" s="306"/>
      <c r="BY100" s="306"/>
      <c r="BZ100" s="306"/>
      <c r="CA100" s="306"/>
      <c r="CB100" s="306"/>
      <c r="CC100" s="306"/>
      <c r="CD100" s="306"/>
      <c r="CE100" s="306"/>
      <c r="CF100" s="306"/>
      <c r="CG100" s="306"/>
      <c r="CH100" s="306"/>
      <c r="CI100" s="147"/>
      <c r="CJ100" s="307"/>
      <c r="CK100" s="307"/>
      <c r="CL100" s="307"/>
      <c r="CM100" s="288"/>
    </row>
    <row r="101" spans="1:91" s="150" customFormat="1" x14ac:dyDescent="0.2">
      <c r="A101" s="151">
        <v>100</v>
      </c>
      <c r="B101" s="152">
        <f>QC_Status!B111</f>
        <v>0</v>
      </c>
      <c r="C101" s="153">
        <f>QC_Status!C111</f>
        <v>0</v>
      </c>
      <c r="D101" s="151">
        <f>QC_Status!D111</f>
        <v>0</v>
      </c>
      <c r="E101" s="153">
        <f>QC_Status!E111</f>
        <v>0</v>
      </c>
      <c r="F101" s="151">
        <f>QC_Status!L111</f>
        <v>0</v>
      </c>
      <c r="G101" s="154">
        <f>QC_Status!M111</f>
        <v>0</v>
      </c>
      <c r="H101" s="189">
        <f>QC_Status!C111</f>
        <v>0</v>
      </c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  <c r="AA101" s="306"/>
      <c r="AB101" s="306"/>
      <c r="AC101" s="306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147">
        <f>QC_Status!T111</f>
        <v>0</v>
      </c>
      <c r="BD101" s="307">
        <f t="shared" si="3"/>
        <v>0</v>
      </c>
      <c r="BE101" s="307">
        <f t="shared" si="4"/>
        <v>0</v>
      </c>
      <c r="BF101" s="307">
        <f t="shared" si="5"/>
        <v>0</v>
      </c>
      <c r="BG101" s="314">
        <f>QC_Status!F111</f>
        <v>0</v>
      </c>
      <c r="BH101" s="288"/>
      <c r="BI101"/>
      <c r="BL101" s="305"/>
      <c r="BM101" s="306"/>
      <c r="BN101" s="306"/>
      <c r="BO101" s="306"/>
      <c r="BP101" s="306"/>
      <c r="BQ101" s="306"/>
      <c r="BR101" s="306"/>
      <c r="BS101" s="306"/>
      <c r="BT101" s="306"/>
      <c r="BU101" s="306"/>
      <c r="BV101" s="306"/>
      <c r="BW101" s="306"/>
      <c r="BX101" s="306"/>
      <c r="BY101" s="306"/>
      <c r="BZ101" s="306"/>
      <c r="CA101" s="306"/>
      <c r="CB101" s="306"/>
      <c r="CC101" s="306"/>
      <c r="CD101" s="306"/>
      <c r="CE101" s="306"/>
      <c r="CF101" s="306"/>
      <c r="CG101" s="306"/>
      <c r="CH101" s="306"/>
      <c r="CI101" s="147"/>
      <c r="CJ101" s="307"/>
      <c r="CK101" s="307"/>
      <c r="CL101" s="307"/>
      <c r="CM101" s="288"/>
    </row>
    <row r="102" spans="1:91" s="150" customFormat="1" x14ac:dyDescent="0.2">
      <c r="A102" s="151">
        <v>101</v>
      </c>
      <c r="B102" s="152">
        <f>QC_Status!B112</f>
        <v>0</v>
      </c>
      <c r="C102" s="153">
        <f>QC_Status!C112</f>
        <v>0</v>
      </c>
      <c r="D102" s="151">
        <f>QC_Status!D112</f>
        <v>0</v>
      </c>
      <c r="E102" s="153">
        <f>QC_Status!E112</f>
        <v>0</v>
      </c>
      <c r="F102" s="151">
        <f>QC_Status!L112</f>
        <v>0</v>
      </c>
      <c r="G102" s="154">
        <f>QC_Status!M112</f>
        <v>0</v>
      </c>
      <c r="H102" s="189">
        <f>QC_Status!C112</f>
        <v>0</v>
      </c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  <c r="AA102" s="306"/>
      <c r="AB102" s="306"/>
      <c r="AC102" s="306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147">
        <f>QC_Status!T112</f>
        <v>0</v>
      </c>
      <c r="BD102" s="307">
        <f t="shared" si="3"/>
        <v>0</v>
      </c>
      <c r="BE102" s="307">
        <f t="shared" si="4"/>
        <v>0</v>
      </c>
      <c r="BF102" s="307">
        <f t="shared" si="5"/>
        <v>0</v>
      </c>
      <c r="BG102" s="314">
        <f>QC_Status!F112</f>
        <v>0</v>
      </c>
      <c r="BH102" s="288"/>
      <c r="BI102"/>
      <c r="BL102" s="305"/>
      <c r="BM102" s="306"/>
      <c r="BN102" s="306"/>
      <c r="BO102" s="306"/>
      <c r="BP102" s="306"/>
      <c r="BQ102" s="306"/>
      <c r="BR102" s="306"/>
      <c r="BS102" s="306"/>
      <c r="BT102" s="306"/>
      <c r="BU102" s="306"/>
      <c r="BV102" s="306"/>
      <c r="BW102" s="306"/>
      <c r="BX102" s="306"/>
      <c r="BY102" s="306"/>
      <c r="BZ102" s="306"/>
      <c r="CA102" s="306"/>
      <c r="CB102" s="306"/>
      <c r="CC102" s="306"/>
      <c r="CD102" s="306"/>
      <c r="CE102" s="306"/>
      <c r="CF102" s="306"/>
      <c r="CG102" s="306"/>
      <c r="CH102" s="306"/>
      <c r="CI102" s="147"/>
      <c r="CJ102" s="307"/>
      <c r="CK102" s="307"/>
      <c r="CL102" s="307"/>
      <c r="CM102" s="288"/>
    </row>
    <row r="103" spans="1:91" s="150" customFormat="1" x14ac:dyDescent="0.2">
      <c r="A103" s="151">
        <v>102</v>
      </c>
      <c r="B103" s="152">
        <f>QC_Status!B113</f>
        <v>0</v>
      </c>
      <c r="C103" s="153">
        <f>QC_Status!C113</f>
        <v>0</v>
      </c>
      <c r="D103" s="151">
        <f>QC_Status!D113</f>
        <v>0</v>
      </c>
      <c r="E103" s="153">
        <f>QC_Status!E113</f>
        <v>0</v>
      </c>
      <c r="F103" s="151">
        <f>QC_Status!L113</f>
        <v>0</v>
      </c>
      <c r="G103" s="154">
        <f>QC_Status!M113</f>
        <v>0</v>
      </c>
      <c r="H103" s="189">
        <f>QC_Status!C113</f>
        <v>0</v>
      </c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  <c r="AA103" s="306"/>
      <c r="AB103" s="306"/>
      <c r="AC103" s="306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147">
        <f>QC_Status!T113</f>
        <v>0</v>
      </c>
      <c r="BD103" s="307">
        <f t="shared" si="3"/>
        <v>0</v>
      </c>
      <c r="BE103" s="307">
        <f t="shared" si="4"/>
        <v>0</v>
      </c>
      <c r="BF103" s="307">
        <f t="shared" si="5"/>
        <v>0</v>
      </c>
      <c r="BG103" s="314">
        <f>QC_Status!F113</f>
        <v>0</v>
      </c>
      <c r="BH103" s="288"/>
      <c r="BI103"/>
      <c r="BL103" s="305"/>
      <c r="BM103" s="306"/>
      <c r="BN103" s="306"/>
      <c r="BO103" s="306"/>
      <c r="BP103" s="306"/>
      <c r="BQ103" s="306"/>
      <c r="BR103" s="306"/>
      <c r="BS103" s="306"/>
      <c r="BT103" s="306"/>
      <c r="BU103" s="306"/>
      <c r="BV103" s="306"/>
      <c r="BW103" s="306"/>
      <c r="BX103" s="306"/>
      <c r="BY103" s="306"/>
      <c r="BZ103" s="306"/>
      <c r="CA103" s="306"/>
      <c r="CB103" s="306"/>
      <c r="CC103" s="306"/>
      <c r="CD103" s="306"/>
      <c r="CE103" s="306"/>
      <c r="CF103" s="306"/>
      <c r="CG103" s="306"/>
      <c r="CH103" s="306"/>
      <c r="CI103" s="147"/>
      <c r="CJ103" s="307"/>
      <c r="CK103" s="307"/>
      <c r="CL103" s="307"/>
      <c r="CM103" s="288"/>
    </row>
    <row r="104" spans="1:91" s="150" customFormat="1" x14ac:dyDescent="0.2">
      <c r="A104" s="151">
        <v>103</v>
      </c>
      <c r="B104" s="152">
        <f>QC_Status!B114</f>
        <v>0</v>
      </c>
      <c r="C104" s="153">
        <f>QC_Status!C114</f>
        <v>0</v>
      </c>
      <c r="D104" s="151">
        <f>QC_Status!D114</f>
        <v>0</v>
      </c>
      <c r="E104" s="153">
        <f>QC_Status!E114</f>
        <v>0</v>
      </c>
      <c r="F104" s="151">
        <f>QC_Status!L114</f>
        <v>0</v>
      </c>
      <c r="G104" s="154">
        <f>QC_Status!M114</f>
        <v>0</v>
      </c>
      <c r="H104" s="189">
        <f>QC_Status!C114</f>
        <v>0</v>
      </c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  <c r="AA104" s="306"/>
      <c r="AB104" s="306"/>
      <c r="AC104" s="30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147">
        <f>QC_Status!T114</f>
        <v>0</v>
      </c>
      <c r="BD104" s="307">
        <f t="shared" si="3"/>
        <v>0</v>
      </c>
      <c r="BE104" s="307">
        <f t="shared" si="4"/>
        <v>0</v>
      </c>
      <c r="BF104" s="307">
        <f t="shared" si="5"/>
        <v>0</v>
      </c>
      <c r="BG104" s="314">
        <f>QC_Status!F114</f>
        <v>0</v>
      </c>
      <c r="BH104" s="288"/>
      <c r="BI104"/>
      <c r="BL104" s="305"/>
      <c r="BM104" s="306"/>
      <c r="BN104" s="306"/>
      <c r="BO104" s="306"/>
      <c r="BP104" s="306"/>
      <c r="BQ104" s="306"/>
      <c r="BR104" s="306"/>
      <c r="BS104" s="306"/>
      <c r="BT104" s="306"/>
      <c r="BU104" s="306"/>
      <c r="BV104" s="306"/>
      <c r="BW104" s="306"/>
      <c r="BX104" s="306"/>
      <c r="BY104" s="306"/>
      <c r="BZ104" s="306"/>
      <c r="CA104" s="306"/>
      <c r="CB104" s="306"/>
      <c r="CC104" s="306"/>
      <c r="CD104" s="306"/>
      <c r="CE104" s="306"/>
      <c r="CF104" s="306"/>
      <c r="CG104" s="306"/>
      <c r="CH104" s="306"/>
      <c r="CI104" s="147"/>
      <c r="CJ104" s="307"/>
      <c r="CK104" s="307"/>
      <c r="CL104" s="307"/>
      <c r="CM104" s="288"/>
    </row>
    <row r="105" spans="1:91" s="150" customFormat="1" x14ac:dyDescent="0.2">
      <c r="A105" s="151">
        <v>104</v>
      </c>
      <c r="B105" s="152">
        <f>QC_Status!B115</f>
        <v>0</v>
      </c>
      <c r="C105" s="153">
        <f>QC_Status!C115</f>
        <v>0</v>
      </c>
      <c r="D105" s="151">
        <f>QC_Status!D115</f>
        <v>0</v>
      </c>
      <c r="E105" s="153">
        <f>QC_Status!E115</f>
        <v>0</v>
      </c>
      <c r="F105" s="151">
        <f>QC_Status!L115</f>
        <v>0</v>
      </c>
      <c r="G105" s="154">
        <f>QC_Status!M115</f>
        <v>0</v>
      </c>
      <c r="H105" s="189">
        <f>QC_Status!C115</f>
        <v>0</v>
      </c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  <c r="AA105" s="306"/>
      <c r="AB105" s="306"/>
      <c r="AC105" s="306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147">
        <f>QC_Status!T115</f>
        <v>0</v>
      </c>
      <c r="BD105" s="307">
        <f t="shared" si="3"/>
        <v>0</v>
      </c>
      <c r="BE105" s="307">
        <f t="shared" si="4"/>
        <v>0</v>
      </c>
      <c r="BF105" s="307">
        <f t="shared" si="5"/>
        <v>0</v>
      </c>
      <c r="BG105" s="314">
        <f>QC_Status!F115</f>
        <v>0</v>
      </c>
      <c r="BH105" s="288"/>
      <c r="BI105"/>
      <c r="BL105" s="305"/>
      <c r="BM105" s="306"/>
      <c r="BN105" s="306"/>
      <c r="BO105" s="306"/>
      <c r="BP105" s="306"/>
      <c r="BQ105" s="306"/>
      <c r="BR105" s="306"/>
      <c r="BS105" s="306"/>
      <c r="BT105" s="306"/>
      <c r="BU105" s="306"/>
      <c r="BV105" s="306"/>
      <c r="BW105" s="306"/>
      <c r="BX105" s="306"/>
      <c r="BY105" s="306"/>
      <c r="BZ105" s="306"/>
      <c r="CA105" s="306"/>
      <c r="CB105" s="306"/>
      <c r="CC105" s="306"/>
      <c r="CD105" s="306"/>
      <c r="CE105" s="306"/>
      <c r="CF105" s="306"/>
      <c r="CG105" s="306"/>
      <c r="CH105" s="306"/>
      <c r="CI105" s="147"/>
      <c r="CJ105" s="307"/>
      <c r="CK105" s="307"/>
      <c r="CL105" s="307"/>
      <c r="CM105" s="288"/>
    </row>
    <row r="106" spans="1:91" s="150" customFormat="1" x14ac:dyDescent="0.2">
      <c r="A106" s="151">
        <v>105</v>
      </c>
      <c r="B106" s="152">
        <f>QC_Status!B116</f>
        <v>0</v>
      </c>
      <c r="C106" s="153">
        <f>QC_Status!C116</f>
        <v>0</v>
      </c>
      <c r="D106" s="151">
        <f>QC_Status!D116</f>
        <v>0</v>
      </c>
      <c r="E106" s="153">
        <f>QC_Status!E116</f>
        <v>0</v>
      </c>
      <c r="F106" s="151">
        <f>QC_Status!L116</f>
        <v>0</v>
      </c>
      <c r="G106" s="154">
        <f>QC_Status!M116</f>
        <v>0</v>
      </c>
      <c r="H106" s="189">
        <f>QC_Status!C116</f>
        <v>0</v>
      </c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  <c r="AA106" s="306"/>
      <c r="AB106" s="306"/>
      <c r="AC106" s="306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147">
        <f>QC_Status!T116</f>
        <v>0</v>
      </c>
      <c r="BD106" s="307">
        <f t="shared" si="3"/>
        <v>0</v>
      </c>
      <c r="BE106" s="307">
        <f t="shared" si="4"/>
        <v>0</v>
      </c>
      <c r="BF106" s="307">
        <f t="shared" si="5"/>
        <v>0</v>
      </c>
      <c r="BG106" s="314">
        <f>QC_Status!F116</f>
        <v>0</v>
      </c>
      <c r="BH106" s="288"/>
      <c r="BI106"/>
      <c r="BL106" s="305"/>
      <c r="BM106" s="306"/>
      <c r="BN106" s="306"/>
      <c r="BO106" s="306"/>
      <c r="BP106" s="306"/>
      <c r="BQ106" s="306"/>
      <c r="BR106" s="306"/>
      <c r="BS106" s="306"/>
      <c r="BT106" s="306"/>
      <c r="BU106" s="306"/>
      <c r="BV106" s="306"/>
      <c r="BW106" s="306"/>
      <c r="BX106" s="306"/>
      <c r="BY106" s="306"/>
      <c r="BZ106" s="306"/>
      <c r="CA106" s="306"/>
      <c r="CB106" s="306"/>
      <c r="CC106" s="306"/>
      <c r="CD106" s="306"/>
      <c r="CE106" s="306"/>
      <c r="CF106" s="306"/>
      <c r="CG106" s="306"/>
      <c r="CH106" s="306"/>
      <c r="CI106" s="147"/>
      <c r="CJ106" s="307"/>
      <c r="CK106" s="307"/>
      <c r="CL106" s="307"/>
      <c r="CM106" s="288"/>
    </row>
    <row r="107" spans="1:91" s="150" customFormat="1" x14ac:dyDescent="0.2">
      <c r="A107" s="151">
        <v>106</v>
      </c>
      <c r="B107" s="152">
        <f>QC_Status!B117</f>
        <v>0</v>
      </c>
      <c r="C107" s="153">
        <f>QC_Status!C117</f>
        <v>0</v>
      </c>
      <c r="D107" s="151">
        <f>QC_Status!D117</f>
        <v>0</v>
      </c>
      <c r="E107" s="153">
        <f>QC_Status!E117</f>
        <v>0</v>
      </c>
      <c r="F107" s="151">
        <f>QC_Status!L117</f>
        <v>0</v>
      </c>
      <c r="G107" s="154">
        <f>QC_Status!M117</f>
        <v>0</v>
      </c>
      <c r="H107" s="189">
        <f>QC_Status!C117</f>
        <v>0</v>
      </c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  <c r="AA107" s="306"/>
      <c r="AB107" s="306"/>
      <c r="AC107" s="306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147">
        <f>QC_Status!T117</f>
        <v>0</v>
      </c>
      <c r="BD107" s="307">
        <f t="shared" si="3"/>
        <v>0</v>
      </c>
      <c r="BE107" s="307">
        <f t="shared" si="4"/>
        <v>0</v>
      </c>
      <c r="BF107" s="307">
        <f t="shared" si="5"/>
        <v>0</v>
      </c>
      <c r="BG107" s="314">
        <f>QC_Status!F117</f>
        <v>0</v>
      </c>
      <c r="BH107" s="288"/>
      <c r="BI107"/>
      <c r="BL107" s="305"/>
      <c r="BM107" s="306"/>
      <c r="BN107" s="306"/>
      <c r="BO107" s="306"/>
      <c r="BP107" s="306"/>
      <c r="BQ107" s="306"/>
      <c r="BR107" s="306"/>
      <c r="BS107" s="306"/>
      <c r="BT107" s="306"/>
      <c r="BU107" s="306"/>
      <c r="BV107" s="306"/>
      <c r="BW107" s="306"/>
      <c r="BX107" s="306"/>
      <c r="BY107" s="306"/>
      <c r="BZ107" s="306"/>
      <c r="CA107" s="306"/>
      <c r="CB107" s="306"/>
      <c r="CC107" s="306"/>
      <c r="CD107" s="306"/>
      <c r="CE107" s="306"/>
      <c r="CF107" s="306"/>
      <c r="CG107" s="306"/>
      <c r="CH107" s="306"/>
      <c r="CI107" s="147"/>
      <c r="CJ107" s="307"/>
      <c r="CK107" s="307"/>
      <c r="CL107" s="307"/>
      <c r="CM107" s="288"/>
    </row>
    <row r="108" spans="1:91" s="150" customFormat="1" x14ac:dyDescent="0.2">
      <c r="A108" s="151">
        <v>107</v>
      </c>
      <c r="B108" s="152">
        <f>QC_Status!B118</f>
        <v>0</v>
      </c>
      <c r="C108" s="153">
        <f>QC_Status!C118</f>
        <v>0</v>
      </c>
      <c r="D108" s="151">
        <f>QC_Status!D118</f>
        <v>0</v>
      </c>
      <c r="E108" s="153">
        <f>QC_Status!E118</f>
        <v>0</v>
      </c>
      <c r="F108" s="151">
        <f>QC_Status!L118</f>
        <v>0</v>
      </c>
      <c r="G108" s="154">
        <f>QC_Status!M118</f>
        <v>0</v>
      </c>
      <c r="H108" s="189">
        <f>QC_Status!C118</f>
        <v>0</v>
      </c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  <c r="AA108" s="306"/>
      <c r="AB108" s="306"/>
      <c r="AC108" s="306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147">
        <f>QC_Status!T118</f>
        <v>0</v>
      </c>
      <c r="BD108" s="307">
        <f t="shared" si="3"/>
        <v>0</v>
      </c>
      <c r="BE108" s="307">
        <f t="shared" si="4"/>
        <v>0</v>
      </c>
      <c r="BF108" s="307">
        <f t="shared" si="5"/>
        <v>0</v>
      </c>
      <c r="BG108" s="314">
        <f>QC_Status!F118</f>
        <v>0</v>
      </c>
      <c r="BH108" s="288"/>
      <c r="BI108"/>
      <c r="BL108" s="305"/>
      <c r="BM108" s="306"/>
      <c r="BN108" s="306"/>
      <c r="BO108" s="306"/>
      <c r="BP108" s="306"/>
      <c r="BQ108" s="306"/>
      <c r="BR108" s="306"/>
      <c r="BS108" s="306"/>
      <c r="BT108" s="306"/>
      <c r="BU108" s="306"/>
      <c r="BV108" s="306"/>
      <c r="BW108" s="306"/>
      <c r="BX108" s="306"/>
      <c r="BY108" s="306"/>
      <c r="BZ108" s="306"/>
      <c r="CA108" s="306"/>
      <c r="CB108" s="306"/>
      <c r="CC108" s="306"/>
      <c r="CD108" s="306"/>
      <c r="CE108" s="306"/>
      <c r="CF108" s="306"/>
      <c r="CG108" s="306"/>
      <c r="CH108" s="306"/>
      <c r="CI108" s="147"/>
      <c r="CJ108" s="307"/>
      <c r="CK108" s="307"/>
      <c r="CL108" s="307"/>
      <c r="CM108" s="288"/>
    </row>
    <row r="109" spans="1:91" s="150" customFormat="1" x14ac:dyDescent="0.2">
      <c r="A109" s="151">
        <v>108</v>
      </c>
      <c r="B109" s="152">
        <f>QC_Status!B119</f>
        <v>0</v>
      </c>
      <c r="C109" s="153">
        <f>QC_Status!C119</f>
        <v>0</v>
      </c>
      <c r="D109" s="151">
        <f>QC_Status!D119</f>
        <v>0</v>
      </c>
      <c r="E109" s="153">
        <f>QC_Status!E119</f>
        <v>0</v>
      </c>
      <c r="F109" s="151">
        <f>QC_Status!L119</f>
        <v>0</v>
      </c>
      <c r="G109" s="154">
        <f>QC_Status!M119</f>
        <v>0</v>
      </c>
      <c r="H109" s="189">
        <f>QC_Status!C119</f>
        <v>0</v>
      </c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  <c r="AA109" s="306"/>
      <c r="AB109" s="306"/>
      <c r="AC109" s="3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147">
        <f>QC_Status!T119</f>
        <v>0</v>
      </c>
      <c r="BD109" s="307">
        <f t="shared" si="3"/>
        <v>0</v>
      </c>
      <c r="BE109" s="307">
        <f t="shared" si="4"/>
        <v>0</v>
      </c>
      <c r="BF109" s="307">
        <f t="shared" si="5"/>
        <v>0</v>
      </c>
      <c r="BG109" s="314">
        <f>QC_Status!F119</f>
        <v>0</v>
      </c>
      <c r="BH109" s="288"/>
      <c r="BI109"/>
      <c r="BL109" s="305"/>
      <c r="BM109" s="306"/>
      <c r="BN109" s="306"/>
      <c r="BO109" s="306"/>
      <c r="BP109" s="306"/>
      <c r="BQ109" s="306"/>
      <c r="BR109" s="306"/>
      <c r="BS109" s="306"/>
      <c r="BT109" s="306"/>
      <c r="BU109" s="306"/>
      <c r="BV109" s="306"/>
      <c r="BW109" s="306"/>
      <c r="BX109" s="306"/>
      <c r="BY109" s="306"/>
      <c r="BZ109" s="306"/>
      <c r="CA109" s="306"/>
      <c r="CB109" s="306"/>
      <c r="CC109" s="306"/>
      <c r="CD109" s="306"/>
      <c r="CE109" s="306"/>
      <c r="CF109" s="306"/>
      <c r="CG109" s="306"/>
      <c r="CH109" s="306"/>
      <c r="CI109" s="147"/>
      <c r="CJ109" s="307"/>
      <c r="CK109" s="307"/>
      <c r="CL109" s="307"/>
      <c r="CM109" s="288"/>
    </row>
    <row r="110" spans="1:91" s="150" customFormat="1" x14ac:dyDescent="0.2">
      <c r="A110" s="151">
        <v>109</v>
      </c>
      <c r="B110" s="152">
        <f>QC_Status!B120</f>
        <v>0</v>
      </c>
      <c r="C110" s="153">
        <f>QC_Status!C120</f>
        <v>0</v>
      </c>
      <c r="D110" s="151">
        <f>QC_Status!D120</f>
        <v>0</v>
      </c>
      <c r="E110" s="153">
        <f>QC_Status!E120</f>
        <v>0</v>
      </c>
      <c r="F110" s="151">
        <f>QC_Status!L120</f>
        <v>0</v>
      </c>
      <c r="G110" s="154">
        <f>QC_Status!M120</f>
        <v>0</v>
      </c>
      <c r="H110" s="189">
        <f>QC_Status!C120</f>
        <v>0</v>
      </c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  <c r="AA110" s="306"/>
      <c r="AB110" s="306"/>
      <c r="AC110" s="3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147">
        <f>QC_Status!T120</f>
        <v>0</v>
      </c>
      <c r="BD110" s="307">
        <f t="shared" si="3"/>
        <v>0</v>
      </c>
      <c r="BE110" s="307">
        <f t="shared" si="4"/>
        <v>0</v>
      </c>
      <c r="BF110" s="307">
        <f t="shared" si="5"/>
        <v>0</v>
      </c>
      <c r="BG110" s="314">
        <f>QC_Status!F120</f>
        <v>0</v>
      </c>
      <c r="BH110" s="288"/>
      <c r="BI110"/>
      <c r="BL110" s="305"/>
      <c r="BM110" s="306"/>
      <c r="BN110" s="306"/>
      <c r="BO110" s="306"/>
      <c r="BP110" s="306"/>
      <c r="BQ110" s="306"/>
      <c r="BR110" s="306"/>
      <c r="BS110" s="306"/>
      <c r="BT110" s="306"/>
      <c r="BU110" s="306"/>
      <c r="BV110" s="306"/>
      <c r="BW110" s="306"/>
      <c r="BX110" s="306"/>
      <c r="BY110" s="306"/>
      <c r="BZ110" s="306"/>
      <c r="CA110" s="306"/>
      <c r="CB110" s="306"/>
      <c r="CC110" s="306"/>
      <c r="CD110" s="306"/>
      <c r="CE110" s="306"/>
      <c r="CF110" s="306"/>
      <c r="CG110" s="306"/>
      <c r="CH110" s="306"/>
      <c r="CI110" s="147"/>
      <c r="CJ110" s="307"/>
      <c r="CK110" s="307"/>
      <c r="CL110" s="307"/>
      <c r="CM110" s="288"/>
    </row>
    <row r="111" spans="1:91" s="150" customFormat="1" x14ac:dyDescent="0.2">
      <c r="A111" s="151">
        <v>110</v>
      </c>
      <c r="B111" s="152">
        <f>QC_Status!B121</f>
        <v>0</v>
      </c>
      <c r="C111" s="153">
        <f>QC_Status!C121</f>
        <v>0</v>
      </c>
      <c r="D111" s="151">
        <f>QC_Status!D121</f>
        <v>0</v>
      </c>
      <c r="E111" s="153">
        <f>QC_Status!E121</f>
        <v>0</v>
      </c>
      <c r="F111" s="151">
        <f>QC_Status!L121</f>
        <v>0</v>
      </c>
      <c r="G111" s="154">
        <f>QC_Status!M121</f>
        <v>0</v>
      </c>
      <c r="H111" s="189">
        <f>QC_Status!C121</f>
        <v>0</v>
      </c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  <c r="AA111" s="306"/>
      <c r="AB111" s="306"/>
      <c r="AC111" s="3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147">
        <f>QC_Status!T121</f>
        <v>0</v>
      </c>
      <c r="BD111" s="307">
        <f t="shared" si="3"/>
        <v>0</v>
      </c>
      <c r="BE111" s="307">
        <f t="shared" si="4"/>
        <v>0</v>
      </c>
      <c r="BF111" s="307">
        <f t="shared" si="5"/>
        <v>0</v>
      </c>
      <c r="BG111" s="314">
        <f>QC_Status!F121</f>
        <v>0</v>
      </c>
      <c r="BH111" s="288"/>
      <c r="BI111"/>
      <c r="BL111" s="305"/>
      <c r="BM111" s="306"/>
      <c r="BN111" s="306"/>
      <c r="BO111" s="306"/>
      <c r="BP111" s="306"/>
      <c r="BQ111" s="306"/>
      <c r="BR111" s="306"/>
      <c r="BS111" s="306"/>
      <c r="BT111" s="306"/>
      <c r="BU111" s="306"/>
      <c r="BV111" s="306"/>
      <c r="BW111" s="306"/>
      <c r="BX111" s="306"/>
      <c r="BY111" s="306"/>
      <c r="BZ111" s="306"/>
      <c r="CA111" s="306"/>
      <c r="CB111" s="306"/>
      <c r="CC111" s="306"/>
      <c r="CD111" s="306"/>
      <c r="CE111" s="306"/>
      <c r="CF111" s="306"/>
      <c r="CG111" s="306"/>
      <c r="CH111" s="306"/>
      <c r="CI111" s="147"/>
      <c r="CJ111" s="307"/>
      <c r="CK111" s="307"/>
      <c r="CL111" s="307"/>
      <c r="CM111" s="288"/>
    </row>
    <row r="112" spans="1:91" s="150" customFormat="1" x14ac:dyDescent="0.2">
      <c r="A112" s="151">
        <v>111</v>
      </c>
      <c r="B112" s="152">
        <f>QC_Status!B122</f>
        <v>0</v>
      </c>
      <c r="C112" s="153">
        <f>QC_Status!C122</f>
        <v>0</v>
      </c>
      <c r="D112" s="151">
        <f>QC_Status!D122</f>
        <v>0</v>
      </c>
      <c r="E112" s="153">
        <f>QC_Status!E122</f>
        <v>0</v>
      </c>
      <c r="F112" s="151">
        <f>QC_Status!L122</f>
        <v>0</v>
      </c>
      <c r="G112" s="154">
        <f>QC_Status!M122</f>
        <v>0</v>
      </c>
      <c r="H112" s="189">
        <f>QC_Status!C122</f>
        <v>0</v>
      </c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  <c r="AA112" s="306"/>
      <c r="AB112" s="306"/>
      <c r="AC112" s="3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147">
        <f>QC_Status!T122</f>
        <v>0</v>
      </c>
      <c r="BD112" s="307">
        <f t="shared" si="3"/>
        <v>0</v>
      </c>
      <c r="BE112" s="307">
        <f t="shared" si="4"/>
        <v>0</v>
      </c>
      <c r="BF112" s="307">
        <f t="shared" si="5"/>
        <v>0</v>
      </c>
      <c r="BG112" s="314">
        <f>QC_Status!F122</f>
        <v>0</v>
      </c>
      <c r="BH112" s="288"/>
      <c r="BI112"/>
      <c r="BL112" s="305"/>
      <c r="BM112" s="306"/>
      <c r="BN112" s="306"/>
      <c r="BO112" s="306"/>
      <c r="BP112" s="306"/>
      <c r="BQ112" s="306"/>
      <c r="BR112" s="306"/>
      <c r="BS112" s="306"/>
      <c r="BT112" s="306"/>
      <c r="BU112" s="306"/>
      <c r="BV112" s="306"/>
      <c r="BW112" s="306"/>
      <c r="BX112" s="306"/>
      <c r="BY112" s="306"/>
      <c r="BZ112" s="306"/>
      <c r="CA112" s="306"/>
      <c r="CB112" s="306"/>
      <c r="CC112" s="306"/>
      <c r="CD112" s="306"/>
      <c r="CE112" s="306"/>
      <c r="CF112" s="306"/>
      <c r="CG112" s="306"/>
      <c r="CH112" s="306"/>
      <c r="CI112" s="147"/>
      <c r="CJ112" s="307"/>
      <c r="CK112" s="307"/>
      <c r="CL112" s="307"/>
      <c r="CM112" s="288"/>
    </row>
    <row r="113" spans="1:91" s="150" customFormat="1" x14ac:dyDescent="0.2">
      <c r="A113" s="151">
        <v>112</v>
      </c>
      <c r="B113" s="152">
        <f>QC_Status!B123</f>
        <v>0</v>
      </c>
      <c r="C113" s="153">
        <f>QC_Status!C123</f>
        <v>0</v>
      </c>
      <c r="D113" s="151">
        <f>QC_Status!D123</f>
        <v>0</v>
      </c>
      <c r="E113" s="153">
        <f>QC_Status!E123</f>
        <v>0</v>
      </c>
      <c r="F113" s="151">
        <f>QC_Status!L123</f>
        <v>0</v>
      </c>
      <c r="G113" s="154">
        <f>QC_Status!M123</f>
        <v>0</v>
      </c>
      <c r="H113" s="189">
        <f>QC_Status!C123</f>
        <v>0</v>
      </c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  <c r="AA113" s="306"/>
      <c r="AB113" s="306"/>
      <c r="AC113" s="3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147">
        <f>QC_Status!T123</f>
        <v>0</v>
      </c>
      <c r="BD113" s="307">
        <f t="shared" si="3"/>
        <v>0</v>
      </c>
      <c r="BE113" s="307">
        <f t="shared" si="4"/>
        <v>0</v>
      </c>
      <c r="BF113" s="307">
        <f t="shared" si="5"/>
        <v>0</v>
      </c>
      <c r="BG113" s="314">
        <f>QC_Status!F123</f>
        <v>0</v>
      </c>
      <c r="BH113" s="288"/>
      <c r="BI113"/>
      <c r="BL113" s="305"/>
      <c r="BM113" s="306"/>
      <c r="BN113" s="306"/>
      <c r="BO113" s="306"/>
      <c r="BP113" s="306"/>
      <c r="BQ113" s="306"/>
      <c r="BR113" s="306"/>
      <c r="BS113" s="306"/>
      <c r="BT113" s="306"/>
      <c r="BU113" s="306"/>
      <c r="BV113" s="306"/>
      <c r="BW113" s="306"/>
      <c r="BX113" s="306"/>
      <c r="BY113" s="306"/>
      <c r="BZ113" s="306"/>
      <c r="CA113" s="306"/>
      <c r="CB113" s="306"/>
      <c r="CC113" s="306"/>
      <c r="CD113" s="306"/>
      <c r="CE113" s="306"/>
      <c r="CF113" s="306"/>
      <c r="CG113" s="306"/>
      <c r="CH113" s="306"/>
      <c r="CI113" s="147"/>
      <c r="CJ113" s="307"/>
      <c r="CK113" s="307"/>
      <c r="CL113" s="307"/>
      <c r="CM113" s="288"/>
    </row>
    <row r="114" spans="1:91" s="150" customFormat="1" x14ac:dyDescent="0.2">
      <c r="A114" s="151">
        <v>113</v>
      </c>
      <c r="B114" s="152">
        <f>QC_Status!B124</f>
        <v>0</v>
      </c>
      <c r="C114" s="153">
        <f>QC_Status!C124</f>
        <v>0</v>
      </c>
      <c r="D114" s="151">
        <f>QC_Status!D124</f>
        <v>0</v>
      </c>
      <c r="E114" s="153">
        <f>QC_Status!E124</f>
        <v>0</v>
      </c>
      <c r="F114" s="151">
        <f>QC_Status!L124</f>
        <v>0</v>
      </c>
      <c r="G114" s="154">
        <f>QC_Status!M124</f>
        <v>0</v>
      </c>
      <c r="H114" s="189">
        <f>QC_Status!C124</f>
        <v>0</v>
      </c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  <c r="AA114" s="306"/>
      <c r="AB114" s="306"/>
      <c r="AC114" s="3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147">
        <f>QC_Status!T124</f>
        <v>0</v>
      </c>
      <c r="BD114" s="307">
        <f t="shared" si="3"/>
        <v>0</v>
      </c>
      <c r="BE114" s="307">
        <f t="shared" si="4"/>
        <v>0</v>
      </c>
      <c r="BF114" s="307">
        <f t="shared" si="5"/>
        <v>0</v>
      </c>
      <c r="BG114" s="314">
        <f>QC_Status!F124</f>
        <v>0</v>
      </c>
      <c r="BH114" s="288"/>
      <c r="BI114"/>
      <c r="BL114" s="305"/>
      <c r="BM114" s="306"/>
      <c r="BN114" s="306"/>
      <c r="BO114" s="306"/>
      <c r="BP114" s="306"/>
      <c r="BQ114" s="306"/>
      <c r="BR114" s="306"/>
      <c r="BS114" s="306"/>
      <c r="BT114" s="306"/>
      <c r="BU114" s="306"/>
      <c r="BV114" s="306"/>
      <c r="BW114" s="306"/>
      <c r="BX114" s="306"/>
      <c r="BY114" s="306"/>
      <c r="BZ114" s="306"/>
      <c r="CA114" s="306"/>
      <c r="CB114" s="306"/>
      <c r="CC114" s="306"/>
      <c r="CD114" s="306"/>
      <c r="CE114" s="306"/>
      <c r="CF114" s="306"/>
      <c r="CG114" s="306"/>
      <c r="CH114" s="306"/>
      <c r="CI114" s="147"/>
      <c r="CJ114" s="307"/>
      <c r="CK114" s="307"/>
      <c r="CL114" s="307"/>
      <c r="CM114" s="288"/>
    </row>
    <row r="115" spans="1:91" s="150" customFormat="1" x14ac:dyDescent="0.2">
      <c r="A115" s="151">
        <v>114</v>
      </c>
      <c r="B115" s="152">
        <f>QC_Status!B125</f>
        <v>0</v>
      </c>
      <c r="C115" s="153">
        <f>QC_Status!C125</f>
        <v>0</v>
      </c>
      <c r="D115" s="151">
        <f>QC_Status!D125</f>
        <v>0</v>
      </c>
      <c r="E115" s="153">
        <f>QC_Status!E125</f>
        <v>0</v>
      </c>
      <c r="F115" s="151">
        <f>QC_Status!L125</f>
        <v>0</v>
      </c>
      <c r="G115" s="154">
        <f>QC_Status!M125</f>
        <v>0</v>
      </c>
      <c r="H115" s="189">
        <f>QC_Status!C125</f>
        <v>0</v>
      </c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  <c r="AA115" s="306"/>
      <c r="AB115" s="306"/>
      <c r="AC115" s="3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147">
        <f>QC_Status!T125</f>
        <v>0</v>
      </c>
      <c r="BD115" s="307">
        <f t="shared" si="3"/>
        <v>0</v>
      </c>
      <c r="BE115" s="307">
        <f t="shared" si="4"/>
        <v>0</v>
      </c>
      <c r="BF115" s="307">
        <f t="shared" si="5"/>
        <v>0</v>
      </c>
      <c r="BG115" s="314">
        <f>QC_Status!F125</f>
        <v>0</v>
      </c>
      <c r="BH115" s="288"/>
      <c r="BI115"/>
      <c r="BL115" s="305"/>
      <c r="BM115" s="306"/>
      <c r="BN115" s="306"/>
      <c r="BO115" s="306"/>
      <c r="BP115" s="306"/>
      <c r="BQ115" s="306"/>
      <c r="BR115" s="306"/>
      <c r="BS115" s="306"/>
      <c r="BT115" s="306"/>
      <c r="BU115" s="306"/>
      <c r="BV115" s="306"/>
      <c r="BW115" s="306"/>
      <c r="BX115" s="306"/>
      <c r="BY115" s="306"/>
      <c r="BZ115" s="306"/>
      <c r="CA115" s="306"/>
      <c r="CB115" s="306"/>
      <c r="CC115" s="306"/>
      <c r="CD115" s="306"/>
      <c r="CE115" s="306"/>
      <c r="CF115" s="306"/>
      <c r="CG115" s="306"/>
      <c r="CH115" s="306"/>
      <c r="CI115" s="147"/>
      <c r="CJ115" s="307"/>
      <c r="CK115" s="307"/>
      <c r="CL115" s="307"/>
      <c r="CM115" s="288"/>
    </row>
    <row r="116" spans="1:91" s="150" customFormat="1" x14ac:dyDescent="0.2">
      <c r="A116" s="151">
        <v>115</v>
      </c>
      <c r="B116" s="152">
        <f>QC_Status!B126</f>
        <v>0</v>
      </c>
      <c r="C116" s="153">
        <f>QC_Status!C126</f>
        <v>0</v>
      </c>
      <c r="D116" s="151">
        <f>QC_Status!D126</f>
        <v>0</v>
      </c>
      <c r="E116" s="153">
        <f>QC_Status!E126</f>
        <v>0</v>
      </c>
      <c r="F116" s="151">
        <f>QC_Status!L126</f>
        <v>0</v>
      </c>
      <c r="G116" s="154">
        <f>QC_Status!M126</f>
        <v>0</v>
      </c>
      <c r="H116" s="189">
        <f>QC_Status!C126</f>
        <v>0</v>
      </c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  <c r="AA116" s="306"/>
      <c r="AB116" s="306"/>
      <c r="AC116" s="3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147">
        <f>QC_Status!T126</f>
        <v>0</v>
      </c>
      <c r="BD116" s="307">
        <f t="shared" si="3"/>
        <v>0</v>
      </c>
      <c r="BE116" s="307">
        <f t="shared" si="4"/>
        <v>0</v>
      </c>
      <c r="BF116" s="307">
        <f t="shared" si="5"/>
        <v>0</v>
      </c>
      <c r="BG116" s="314">
        <f>QC_Status!F126</f>
        <v>0</v>
      </c>
      <c r="BH116" s="288"/>
      <c r="BI116"/>
      <c r="BL116" s="305"/>
      <c r="BM116" s="306"/>
      <c r="BN116" s="306"/>
      <c r="BO116" s="306"/>
      <c r="BP116" s="306"/>
      <c r="BQ116" s="306"/>
      <c r="BR116" s="306"/>
      <c r="BS116" s="306"/>
      <c r="BT116" s="306"/>
      <c r="BU116" s="306"/>
      <c r="BV116" s="306"/>
      <c r="BW116" s="306"/>
      <c r="BX116" s="306"/>
      <c r="BY116" s="306"/>
      <c r="BZ116" s="306"/>
      <c r="CA116" s="306"/>
      <c r="CB116" s="306"/>
      <c r="CC116" s="306"/>
      <c r="CD116" s="306"/>
      <c r="CE116" s="306"/>
      <c r="CF116" s="306"/>
      <c r="CG116" s="306"/>
      <c r="CH116" s="306"/>
      <c r="CI116" s="147"/>
      <c r="CJ116" s="307"/>
      <c r="CK116" s="307"/>
      <c r="CL116" s="307"/>
      <c r="CM116" s="288"/>
    </row>
    <row r="117" spans="1:91" s="150" customFormat="1" x14ac:dyDescent="0.2">
      <c r="A117" s="151">
        <v>116</v>
      </c>
      <c r="B117" s="152">
        <f>QC_Status!B127</f>
        <v>0</v>
      </c>
      <c r="C117" s="153">
        <f>QC_Status!C127</f>
        <v>0</v>
      </c>
      <c r="D117" s="151">
        <f>QC_Status!D127</f>
        <v>0</v>
      </c>
      <c r="E117" s="153">
        <f>QC_Status!E127</f>
        <v>0</v>
      </c>
      <c r="F117" s="151">
        <f>QC_Status!L127</f>
        <v>0</v>
      </c>
      <c r="G117" s="154">
        <f>QC_Status!M127</f>
        <v>0</v>
      </c>
      <c r="H117" s="189">
        <f>QC_Status!C127</f>
        <v>0</v>
      </c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  <c r="AA117" s="306"/>
      <c r="AB117" s="306"/>
      <c r="AC117" s="30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147">
        <f>QC_Status!T127</f>
        <v>0</v>
      </c>
      <c r="BD117" s="307">
        <f t="shared" si="3"/>
        <v>0</v>
      </c>
      <c r="BE117" s="307">
        <f t="shared" si="4"/>
        <v>0</v>
      </c>
      <c r="BF117" s="307">
        <f t="shared" si="5"/>
        <v>0</v>
      </c>
      <c r="BG117" s="314">
        <f>QC_Status!F127</f>
        <v>0</v>
      </c>
      <c r="BH117" s="288"/>
      <c r="BI117"/>
      <c r="BL117" s="305"/>
      <c r="BM117" s="306"/>
      <c r="BN117" s="306"/>
      <c r="BO117" s="306"/>
      <c r="BP117" s="306"/>
      <c r="BQ117" s="306"/>
      <c r="BR117" s="306"/>
      <c r="BS117" s="306"/>
      <c r="BT117" s="306"/>
      <c r="BU117" s="306"/>
      <c r="BV117" s="306"/>
      <c r="BW117" s="306"/>
      <c r="BX117" s="306"/>
      <c r="BY117" s="306"/>
      <c r="BZ117" s="306"/>
      <c r="CA117" s="306"/>
      <c r="CB117" s="306"/>
      <c r="CC117" s="306"/>
      <c r="CD117" s="306"/>
      <c r="CE117" s="306"/>
      <c r="CF117" s="306"/>
      <c r="CG117" s="306"/>
      <c r="CH117" s="306"/>
      <c r="CI117" s="147"/>
      <c r="CJ117" s="307"/>
      <c r="CK117" s="307"/>
      <c r="CL117" s="307"/>
      <c r="CM117" s="288"/>
    </row>
    <row r="118" spans="1:91" s="150" customFormat="1" x14ac:dyDescent="0.2">
      <c r="A118" s="151">
        <v>117</v>
      </c>
      <c r="B118" s="152">
        <f>QC_Status!B128</f>
        <v>0</v>
      </c>
      <c r="C118" s="153">
        <f>QC_Status!C128</f>
        <v>0</v>
      </c>
      <c r="D118" s="151">
        <f>QC_Status!D128</f>
        <v>0</v>
      </c>
      <c r="E118" s="153">
        <f>QC_Status!E128</f>
        <v>0</v>
      </c>
      <c r="F118" s="151">
        <f>QC_Status!L128</f>
        <v>0</v>
      </c>
      <c r="G118" s="154">
        <f>QC_Status!M128</f>
        <v>0</v>
      </c>
      <c r="H118" s="189">
        <f>QC_Status!C128</f>
        <v>0</v>
      </c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  <c r="AA118" s="306"/>
      <c r="AB118" s="306"/>
      <c r="AC118" s="306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147">
        <f>QC_Status!T128</f>
        <v>0</v>
      </c>
      <c r="BD118" s="307">
        <f t="shared" si="3"/>
        <v>0</v>
      </c>
      <c r="BE118" s="307">
        <f t="shared" si="4"/>
        <v>0</v>
      </c>
      <c r="BF118" s="307">
        <f t="shared" si="5"/>
        <v>0</v>
      </c>
      <c r="BG118" s="314">
        <f>QC_Status!F128</f>
        <v>0</v>
      </c>
      <c r="BH118" s="288"/>
      <c r="BI118"/>
      <c r="BL118" s="305"/>
      <c r="BM118" s="306"/>
      <c r="BN118" s="306"/>
      <c r="BO118" s="306"/>
      <c r="BP118" s="306"/>
      <c r="BQ118" s="306"/>
      <c r="BR118" s="306"/>
      <c r="BS118" s="306"/>
      <c r="BT118" s="306"/>
      <c r="BU118" s="306"/>
      <c r="BV118" s="306"/>
      <c r="BW118" s="306"/>
      <c r="BX118" s="306"/>
      <c r="BY118" s="306"/>
      <c r="BZ118" s="306"/>
      <c r="CA118" s="306"/>
      <c r="CB118" s="306"/>
      <c r="CC118" s="306"/>
      <c r="CD118" s="306"/>
      <c r="CE118" s="306"/>
      <c r="CF118" s="306"/>
      <c r="CG118" s="306"/>
      <c r="CH118" s="306"/>
      <c r="CI118" s="147"/>
      <c r="CJ118" s="307"/>
      <c r="CK118" s="307"/>
      <c r="CL118" s="307"/>
      <c r="CM118" s="288"/>
    </row>
    <row r="119" spans="1:91" s="150" customFormat="1" x14ac:dyDescent="0.2">
      <c r="A119" s="151">
        <v>118</v>
      </c>
      <c r="B119" s="152">
        <f>QC_Status!B129</f>
        <v>0</v>
      </c>
      <c r="C119" s="153">
        <f>QC_Status!C129</f>
        <v>0</v>
      </c>
      <c r="D119" s="151">
        <f>QC_Status!D129</f>
        <v>0</v>
      </c>
      <c r="E119" s="153">
        <f>QC_Status!E129</f>
        <v>0</v>
      </c>
      <c r="F119" s="151">
        <f>QC_Status!L129</f>
        <v>0</v>
      </c>
      <c r="G119" s="154">
        <f>QC_Status!M129</f>
        <v>0</v>
      </c>
      <c r="H119" s="189">
        <f>QC_Status!C129</f>
        <v>0</v>
      </c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  <c r="AA119" s="306"/>
      <c r="AB119" s="306"/>
      <c r="AC119" s="3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147">
        <f>QC_Status!T129</f>
        <v>0</v>
      </c>
      <c r="BD119" s="307">
        <f t="shared" si="3"/>
        <v>0</v>
      </c>
      <c r="BE119" s="307">
        <f t="shared" si="4"/>
        <v>0</v>
      </c>
      <c r="BF119" s="307">
        <f t="shared" si="5"/>
        <v>0</v>
      </c>
      <c r="BG119" s="314">
        <f>QC_Status!F129</f>
        <v>0</v>
      </c>
      <c r="BH119" s="288"/>
      <c r="BI119"/>
      <c r="BL119" s="305"/>
      <c r="BM119" s="306"/>
      <c r="BN119" s="306"/>
      <c r="BO119" s="306"/>
      <c r="BP119" s="306"/>
      <c r="BQ119" s="306"/>
      <c r="BR119" s="306"/>
      <c r="BS119" s="306"/>
      <c r="BT119" s="306"/>
      <c r="BU119" s="306"/>
      <c r="BV119" s="306"/>
      <c r="BW119" s="306"/>
      <c r="BX119" s="306"/>
      <c r="BY119" s="306"/>
      <c r="BZ119" s="306"/>
      <c r="CA119" s="306"/>
      <c r="CB119" s="306"/>
      <c r="CC119" s="306"/>
      <c r="CD119" s="306"/>
      <c r="CE119" s="306"/>
      <c r="CF119" s="306"/>
      <c r="CG119" s="306"/>
      <c r="CH119" s="306"/>
      <c r="CI119" s="147"/>
      <c r="CJ119" s="307"/>
      <c r="CK119" s="307"/>
      <c r="CL119" s="307"/>
      <c r="CM119" s="288"/>
    </row>
    <row r="120" spans="1:91" s="150" customFormat="1" x14ac:dyDescent="0.2">
      <c r="A120" s="151">
        <v>119</v>
      </c>
      <c r="B120" s="152">
        <f>QC_Status!B130</f>
        <v>0</v>
      </c>
      <c r="C120" s="153">
        <f>QC_Status!C130</f>
        <v>0</v>
      </c>
      <c r="D120" s="151">
        <f>QC_Status!D130</f>
        <v>0</v>
      </c>
      <c r="E120" s="153">
        <f>QC_Status!E130</f>
        <v>0</v>
      </c>
      <c r="F120" s="151">
        <f>QC_Status!L130</f>
        <v>0</v>
      </c>
      <c r="G120" s="154">
        <f>QC_Status!M130</f>
        <v>0</v>
      </c>
      <c r="H120" s="189">
        <f>QC_Status!C130</f>
        <v>0</v>
      </c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  <c r="AA120" s="306"/>
      <c r="AB120" s="306"/>
      <c r="AC120" s="30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147">
        <f>QC_Status!T130</f>
        <v>0</v>
      </c>
      <c r="BD120" s="307">
        <f t="shared" si="3"/>
        <v>0</v>
      </c>
      <c r="BE120" s="307">
        <f t="shared" si="4"/>
        <v>0</v>
      </c>
      <c r="BF120" s="307">
        <f t="shared" si="5"/>
        <v>0</v>
      </c>
      <c r="BG120" s="314">
        <f>QC_Status!F130</f>
        <v>0</v>
      </c>
      <c r="BH120" s="288"/>
      <c r="BI120"/>
      <c r="BL120" s="305"/>
      <c r="BM120" s="306"/>
      <c r="BN120" s="306"/>
      <c r="BO120" s="306"/>
      <c r="BP120" s="306"/>
      <c r="BQ120" s="306"/>
      <c r="BR120" s="306"/>
      <c r="BS120" s="306"/>
      <c r="BT120" s="306"/>
      <c r="BU120" s="306"/>
      <c r="BV120" s="306"/>
      <c r="BW120" s="306"/>
      <c r="BX120" s="306"/>
      <c r="BY120" s="306"/>
      <c r="BZ120" s="306"/>
      <c r="CA120" s="306"/>
      <c r="CB120" s="306"/>
      <c r="CC120" s="306"/>
      <c r="CD120" s="306"/>
      <c r="CE120" s="306"/>
      <c r="CF120" s="306"/>
      <c r="CG120" s="306"/>
      <c r="CH120" s="306"/>
      <c r="CI120" s="147"/>
      <c r="CJ120" s="307"/>
      <c r="CK120" s="307"/>
      <c r="CL120" s="307"/>
      <c r="CM120" s="288"/>
    </row>
    <row r="121" spans="1:91" s="150" customFormat="1" x14ac:dyDescent="0.2">
      <c r="A121" s="151">
        <v>120</v>
      </c>
      <c r="B121" s="152">
        <f>QC_Status!B131</f>
        <v>0</v>
      </c>
      <c r="C121" s="153">
        <f>QC_Status!C131</f>
        <v>0</v>
      </c>
      <c r="D121" s="151">
        <f>QC_Status!D131</f>
        <v>0</v>
      </c>
      <c r="E121" s="153">
        <f>QC_Status!E131</f>
        <v>0</v>
      </c>
      <c r="F121" s="151">
        <f>QC_Status!L131</f>
        <v>0</v>
      </c>
      <c r="G121" s="154">
        <f>QC_Status!M131</f>
        <v>0</v>
      </c>
      <c r="H121" s="189">
        <f>QC_Status!C131</f>
        <v>0</v>
      </c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  <c r="AA121" s="306"/>
      <c r="AB121" s="306"/>
      <c r="AC121" s="306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147">
        <f>QC_Status!T131</f>
        <v>0</v>
      </c>
      <c r="BD121" s="307">
        <f t="shared" si="3"/>
        <v>0</v>
      </c>
      <c r="BE121" s="307">
        <f t="shared" si="4"/>
        <v>0</v>
      </c>
      <c r="BF121" s="307">
        <f t="shared" si="5"/>
        <v>0</v>
      </c>
      <c r="BG121" s="314">
        <f>QC_Status!F131</f>
        <v>0</v>
      </c>
      <c r="BH121" s="288"/>
      <c r="BI121"/>
      <c r="BL121" s="305"/>
      <c r="BM121" s="306"/>
      <c r="BN121" s="306"/>
      <c r="BO121" s="306"/>
      <c r="BP121" s="306"/>
      <c r="BQ121" s="306"/>
      <c r="BR121" s="306"/>
      <c r="BS121" s="306"/>
      <c r="BT121" s="306"/>
      <c r="BU121" s="306"/>
      <c r="BV121" s="306"/>
      <c r="BW121" s="306"/>
      <c r="BX121" s="306"/>
      <c r="BY121" s="306"/>
      <c r="BZ121" s="306"/>
      <c r="CA121" s="306"/>
      <c r="CB121" s="306"/>
      <c r="CC121" s="306"/>
      <c r="CD121" s="306"/>
      <c r="CE121" s="306"/>
      <c r="CF121" s="306"/>
      <c r="CG121" s="306"/>
      <c r="CH121" s="306"/>
      <c r="CI121" s="147"/>
      <c r="CJ121" s="307"/>
      <c r="CK121" s="307"/>
      <c r="CL121" s="307"/>
      <c r="CM121" s="288"/>
    </row>
    <row r="122" spans="1:91" s="150" customFormat="1" x14ac:dyDescent="0.2">
      <c r="A122" s="151">
        <v>121</v>
      </c>
      <c r="B122" s="152">
        <f>QC_Status!B132</f>
        <v>0</v>
      </c>
      <c r="C122" s="153">
        <f>QC_Status!C132</f>
        <v>0</v>
      </c>
      <c r="D122" s="151">
        <f>QC_Status!D132</f>
        <v>0</v>
      </c>
      <c r="E122" s="153">
        <f>QC_Status!E132</f>
        <v>0</v>
      </c>
      <c r="F122" s="151">
        <f>QC_Status!L132</f>
        <v>0</v>
      </c>
      <c r="G122" s="154">
        <f>QC_Status!M132</f>
        <v>0</v>
      </c>
      <c r="H122" s="189">
        <f>QC_Status!C132</f>
        <v>0</v>
      </c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  <c r="AA122" s="306"/>
      <c r="AB122" s="306"/>
      <c r="AC122" s="3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147">
        <f>QC_Status!T132</f>
        <v>0</v>
      </c>
      <c r="BD122" s="307">
        <f t="shared" si="3"/>
        <v>0</v>
      </c>
      <c r="BE122" s="307">
        <f t="shared" si="4"/>
        <v>0</v>
      </c>
      <c r="BF122" s="307">
        <f t="shared" si="5"/>
        <v>0</v>
      </c>
      <c r="BG122" s="314">
        <f>QC_Status!F132</f>
        <v>0</v>
      </c>
      <c r="BH122" s="288"/>
      <c r="BI122"/>
      <c r="BL122" s="305"/>
      <c r="BM122" s="306"/>
      <c r="BN122" s="306"/>
      <c r="BO122" s="306"/>
      <c r="BP122" s="306"/>
      <c r="BQ122" s="306"/>
      <c r="BR122" s="306"/>
      <c r="BS122" s="306"/>
      <c r="BT122" s="306"/>
      <c r="BU122" s="306"/>
      <c r="BV122" s="306"/>
      <c r="BW122" s="306"/>
      <c r="BX122" s="306"/>
      <c r="BY122" s="306"/>
      <c r="BZ122" s="306"/>
      <c r="CA122" s="306"/>
      <c r="CB122" s="306"/>
      <c r="CC122" s="306"/>
      <c r="CD122" s="306"/>
      <c r="CE122" s="306"/>
      <c r="CF122" s="306"/>
      <c r="CG122" s="306"/>
      <c r="CH122" s="306"/>
      <c r="CI122" s="147"/>
      <c r="CJ122" s="307"/>
      <c r="CK122" s="307"/>
      <c r="CL122" s="307"/>
      <c r="CM122" s="288"/>
    </row>
    <row r="123" spans="1:91" s="150" customFormat="1" x14ac:dyDescent="0.2">
      <c r="A123" s="151">
        <v>122</v>
      </c>
      <c r="B123" s="152">
        <f>QC_Status!B133</f>
        <v>0</v>
      </c>
      <c r="C123" s="153">
        <f>QC_Status!C133</f>
        <v>0</v>
      </c>
      <c r="D123" s="151">
        <f>QC_Status!D133</f>
        <v>0</v>
      </c>
      <c r="E123" s="153">
        <f>QC_Status!E133</f>
        <v>0</v>
      </c>
      <c r="F123" s="151">
        <f>QC_Status!L133</f>
        <v>0</v>
      </c>
      <c r="G123" s="154">
        <f>QC_Status!M133</f>
        <v>0</v>
      </c>
      <c r="H123" s="189">
        <f>QC_Status!C133</f>
        <v>0</v>
      </c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  <c r="AA123" s="306"/>
      <c r="AB123" s="306"/>
      <c r="AC123" s="3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147">
        <f>QC_Status!T133</f>
        <v>0</v>
      </c>
      <c r="BD123" s="307">
        <f t="shared" si="3"/>
        <v>0</v>
      </c>
      <c r="BE123" s="307">
        <f t="shared" si="4"/>
        <v>0</v>
      </c>
      <c r="BF123" s="307">
        <f t="shared" si="5"/>
        <v>0</v>
      </c>
      <c r="BG123" s="314">
        <f>QC_Status!F133</f>
        <v>0</v>
      </c>
      <c r="BH123" s="288"/>
      <c r="BI123"/>
      <c r="BL123" s="305"/>
      <c r="BM123" s="306"/>
      <c r="BN123" s="306"/>
      <c r="BO123" s="306"/>
      <c r="BP123" s="306"/>
      <c r="BQ123" s="306"/>
      <c r="BR123" s="306"/>
      <c r="BS123" s="306"/>
      <c r="BT123" s="306"/>
      <c r="BU123" s="306"/>
      <c r="BV123" s="306"/>
      <c r="BW123" s="306"/>
      <c r="BX123" s="306"/>
      <c r="BY123" s="306"/>
      <c r="BZ123" s="306"/>
      <c r="CA123" s="306"/>
      <c r="CB123" s="306"/>
      <c r="CC123" s="306"/>
      <c r="CD123" s="306"/>
      <c r="CE123" s="306"/>
      <c r="CF123" s="306"/>
      <c r="CG123" s="306"/>
      <c r="CH123" s="306"/>
      <c r="CI123" s="147"/>
      <c r="CJ123" s="307"/>
      <c r="CK123" s="307"/>
      <c r="CL123" s="307"/>
      <c r="CM123" s="288"/>
    </row>
    <row r="124" spans="1:91" s="150" customFormat="1" x14ac:dyDescent="0.2">
      <c r="A124" s="151">
        <v>123</v>
      </c>
      <c r="B124" s="152">
        <f>QC_Status!B134</f>
        <v>0</v>
      </c>
      <c r="C124" s="153">
        <f>QC_Status!C134</f>
        <v>0</v>
      </c>
      <c r="D124" s="151">
        <f>QC_Status!D134</f>
        <v>0</v>
      </c>
      <c r="E124" s="153">
        <f>QC_Status!E134</f>
        <v>0</v>
      </c>
      <c r="F124" s="151">
        <f>QC_Status!L134</f>
        <v>0</v>
      </c>
      <c r="G124" s="154">
        <f>QC_Status!M134</f>
        <v>0</v>
      </c>
      <c r="H124" s="189">
        <f>QC_Status!C134</f>
        <v>0</v>
      </c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  <c r="AA124" s="306"/>
      <c r="AB124" s="306"/>
      <c r="AC124" s="3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147">
        <f>QC_Status!T134</f>
        <v>0</v>
      </c>
      <c r="BD124" s="307">
        <f t="shared" si="3"/>
        <v>0</v>
      </c>
      <c r="BE124" s="307">
        <f t="shared" si="4"/>
        <v>0</v>
      </c>
      <c r="BF124" s="307">
        <f t="shared" si="5"/>
        <v>0</v>
      </c>
      <c r="BG124" s="314">
        <f>QC_Status!F134</f>
        <v>0</v>
      </c>
      <c r="BH124" s="288"/>
      <c r="BI124"/>
      <c r="BL124" s="305"/>
      <c r="BM124" s="306"/>
      <c r="BN124" s="306"/>
      <c r="BO124" s="306"/>
      <c r="BP124" s="306"/>
      <c r="BQ124" s="306"/>
      <c r="BR124" s="306"/>
      <c r="BS124" s="306"/>
      <c r="BT124" s="306"/>
      <c r="BU124" s="306"/>
      <c r="BV124" s="306"/>
      <c r="BW124" s="306"/>
      <c r="BX124" s="306"/>
      <c r="BY124" s="306"/>
      <c r="BZ124" s="306"/>
      <c r="CA124" s="306"/>
      <c r="CB124" s="306"/>
      <c r="CC124" s="306"/>
      <c r="CD124" s="306"/>
      <c r="CE124" s="306"/>
      <c r="CF124" s="306"/>
      <c r="CG124" s="306"/>
      <c r="CH124" s="306"/>
      <c r="CI124" s="147"/>
      <c r="CJ124" s="307"/>
      <c r="CK124" s="307"/>
      <c r="CL124" s="307"/>
      <c r="CM124" s="288"/>
    </row>
    <row r="125" spans="1:91" s="150" customFormat="1" x14ac:dyDescent="0.2">
      <c r="A125" s="151">
        <v>124</v>
      </c>
      <c r="B125" s="152">
        <f>QC_Status!B135</f>
        <v>0</v>
      </c>
      <c r="C125" s="153">
        <f>QC_Status!C135</f>
        <v>0</v>
      </c>
      <c r="D125" s="151">
        <f>QC_Status!D135</f>
        <v>0</v>
      </c>
      <c r="E125" s="153">
        <f>QC_Status!E135</f>
        <v>0</v>
      </c>
      <c r="F125" s="151">
        <f>QC_Status!L135</f>
        <v>0</v>
      </c>
      <c r="G125" s="154">
        <f>QC_Status!M135</f>
        <v>0</v>
      </c>
      <c r="H125" s="189">
        <f>QC_Status!C135</f>
        <v>0</v>
      </c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  <c r="AA125" s="306"/>
      <c r="AB125" s="306"/>
      <c r="AC125" s="3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147">
        <f>QC_Status!T135</f>
        <v>0</v>
      </c>
      <c r="BD125" s="307">
        <f t="shared" si="3"/>
        <v>0</v>
      </c>
      <c r="BE125" s="307">
        <f t="shared" si="4"/>
        <v>0</v>
      </c>
      <c r="BF125" s="307">
        <f t="shared" si="5"/>
        <v>0</v>
      </c>
      <c r="BG125" s="314">
        <f>QC_Status!F135</f>
        <v>0</v>
      </c>
      <c r="BH125" s="288"/>
      <c r="BI125"/>
      <c r="BL125" s="305"/>
      <c r="BM125" s="306"/>
      <c r="BN125" s="306"/>
      <c r="BO125" s="306"/>
      <c r="BP125" s="306"/>
      <c r="BQ125" s="306"/>
      <c r="BR125" s="306"/>
      <c r="BS125" s="306"/>
      <c r="BT125" s="306"/>
      <c r="BU125" s="306"/>
      <c r="BV125" s="306"/>
      <c r="BW125" s="306"/>
      <c r="BX125" s="306"/>
      <c r="BY125" s="306"/>
      <c r="BZ125" s="306"/>
      <c r="CA125" s="306"/>
      <c r="CB125" s="306"/>
      <c r="CC125" s="306"/>
      <c r="CD125" s="306"/>
      <c r="CE125" s="306"/>
      <c r="CF125" s="306"/>
      <c r="CG125" s="306"/>
      <c r="CH125" s="306"/>
      <c r="CI125" s="147"/>
      <c r="CJ125" s="307"/>
      <c r="CK125" s="307"/>
      <c r="CL125" s="307"/>
      <c r="CM125" s="288"/>
    </row>
    <row r="126" spans="1:91" s="150" customFormat="1" x14ac:dyDescent="0.2">
      <c r="A126" s="151">
        <v>125</v>
      </c>
      <c r="B126" s="152">
        <f>QC_Status!B136</f>
        <v>0</v>
      </c>
      <c r="C126" s="153">
        <f>QC_Status!C136</f>
        <v>0</v>
      </c>
      <c r="D126" s="151">
        <f>QC_Status!D136</f>
        <v>0</v>
      </c>
      <c r="E126" s="153">
        <f>QC_Status!E136</f>
        <v>0</v>
      </c>
      <c r="F126" s="151">
        <f>QC_Status!L136</f>
        <v>0</v>
      </c>
      <c r="G126" s="154">
        <f>QC_Status!M136</f>
        <v>0</v>
      </c>
      <c r="H126" s="189">
        <f>QC_Status!C136</f>
        <v>0</v>
      </c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  <c r="AA126" s="306"/>
      <c r="AB126" s="306"/>
      <c r="AC126" s="306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147">
        <f>QC_Status!T136</f>
        <v>0</v>
      </c>
      <c r="BD126" s="307">
        <f t="shared" si="3"/>
        <v>0</v>
      </c>
      <c r="BE126" s="307">
        <f t="shared" si="4"/>
        <v>0</v>
      </c>
      <c r="BF126" s="307">
        <f t="shared" si="5"/>
        <v>0</v>
      </c>
      <c r="BG126" s="314">
        <f>QC_Status!F136</f>
        <v>0</v>
      </c>
      <c r="BH126" s="288"/>
      <c r="BI126"/>
      <c r="BL126" s="305"/>
      <c r="BM126" s="306"/>
      <c r="BN126" s="306"/>
      <c r="BO126" s="306"/>
      <c r="BP126" s="306"/>
      <c r="BQ126" s="306"/>
      <c r="BR126" s="306"/>
      <c r="BS126" s="306"/>
      <c r="BT126" s="306"/>
      <c r="BU126" s="306"/>
      <c r="BV126" s="306"/>
      <c r="BW126" s="306"/>
      <c r="BX126" s="306"/>
      <c r="BY126" s="306"/>
      <c r="BZ126" s="306"/>
      <c r="CA126" s="306"/>
      <c r="CB126" s="306"/>
      <c r="CC126" s="306"/>
      <c r="CD126" s="306"/>
      <c r="CE126" s="306"/>
      <c r="CF126" s="306"/>
      <c r="CG126" s="306"/>
      <c r="CH126" s="306"/>
      <c r="CI126" s="147"/>
      <c r="CJ126" s="307"/>
      <c r="CK126" s="307"/>
      <c r="CL126" s="307"/>
      <c r="CM126" s="288"/>
    </row>
    <row r="127" spans="1:91" s="150" customFormat="1" x14ac:dyDescent="0.2">
      <c r="A127" s="151">
        <v>126</v>
      </c>
      <c r="B127" s="152">
        <f>QC_Status!B137</f>
        <v>0</v>
      </c>
      <c r="C127" s="153">
        <f>QC_Status!C137</f>
        <v>0</v>
      </c>
      <c r="D127" s="151">
        <f>QC_Status!D137</f>
        <v>0</v>
      </c>
      <c r="E127" s="153">
        <f>QC_Status!E137</f>
        <v>0</v>
      </c>
      <c r="F127" s="151">
        <f>QC_Status!L137</f>
        <v>0</v>
      </c>
      <c r="G127" s="154">
        <f>QC_Status!M137</f>
        <v>0</v>
      </c>
      <c r="H127" s="189">
        <f>QC_Status!C137</f>
        <v>0</v>
      </c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  <c r="AA127" s="306"/>
      <c r="AB127" s="306"/>
      <c r="AC127" s="3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147">
        <f>QC_Status!T137</f>
        <v>0</v>
      </c>
      <c r="BD127" s="307">
        <f t="shared" si="3"/>
        <v>0</v>
      </c>
      <c r="BE127" s="307">
        <f t="shared" si="4"/>
        <v>0</v>
      </c>
      <c r="BF127" s="307">
        <f t="shared" si="5"/>
        <v>0</v>
      </c>
      <c r="BG127" s="314">
        <f>QC_Status!F137</f>
        <v>0</v>
      </c>
      <c r="BH127" s="288"/>
      <c r="BI127"/>
      <c r="BL127" s="305"/>
      <c r="BM127" s="306"/>
      <c r="BN127" s="306"/>
      <c r="BO127" s="306"/>
      <c r="BP127" s="306"/>
      <c r="BQ127" s="306"/>
      <c r="BR127" s="306"/>
      <c r="BS127" s="306"/>
      <c r="BT127" s="306"/>
      <c r="BU127" s="306"/>
      <c r="BV127" s="306"/>
      <c r="BW127" s="306"/>
      <c r="BX127" s="306"/>
      <c r="BY127" s="306"/>
      <c r="BZ127" s="306"/>
      <c r="CA127" s="306"/>
      <c r="CB127" s="306"/>
      <c r="CC127" s="306"/>
      <c r="CD127" s="306"/>
      <c r="CE127" s="306"/>
      <c r="CF127" s="306"/>
      <c r="CG127" s="306"/>
      <c r="CH127" s="306"/>
      <c r="CI127" s="147"/>
      <c r="CJ127" s="307"/>
      <c r="CK127" s="307"/>
      <c r="CL127" s="307"/>
      <c r="CM127" s="288"/>
    </row>
    <row r="128" spans="1:91" s="150" customFormat="1" x14ac:dyDescent="0.2">
      <c r="A128" s="151">
        <v>127</v>
      </c>
      <c r="B128" s="152">
        <f>QC_Status!B138</f>
        <v>0</v>
      </c>
      <c r="C128" s="153">
        <f>QC_Status!C138</f>
        <v>0</v>
      </c>
      <c r="D128" s="151">
        <f>QC_Status!D138</f>
        <v>0</v>
      </c>
      <c r="E128" s="153">
        <f>QC_Status!E138</f>
        <v>0</v>
      </c>
      <c r="F128" s="151">
        <f>QC_Status!L138</f>
        <v>0</v>
      </c>
      <c r="G128" s="154">
        <f>QC_Status!M138</f>
        <v>0</v>
      </c>
      <c r="H128" s="189">
        <f>QC_Status!C138</f>
        <v>0</v>
      </c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  <c r="AA128" s="306"/>
      <c r="AB128" s="306"/>
      <c r="AC128" s="30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147">
        <f>QC_Status!T138</f>
        <v>0</v>
      </c>
      <c r="BD128" s="307">
        <f t="shared" si="3"/>
        <v>0</v>
      </c>
      <c r="BE128" s="307">
        <f t="shared" si="4"/>
        <v>0</v>
      </c>
      <c r="BF128" s="307">
        <f t="shared" si="5"/>
        <v>0</v>
      </c>
      <c r="BG128" s="314">
        <f>QC_Status!F138</f>
        <v>0</v>
      </c>
      <c r="BH128" s="288"/>
      <c r="BI128"/>
      <c r="BL128" s="305"/>
      <c r="BM128" s="306"/>
      <c r="BN128" s="306"/>
      <c r="BO128" s="306"/>
      <c r="BP128" s="306"/>
      <c r="BQ128" s="306"/>
      <c r="BR128" s="306"/>
      <c r="BS128" s="306"/>
      <c r="BT128" s="306"/>
      <c r="BU128" s="306"/>
      <c r="BV128" s="306"/>
      <c r="BW128" s="306"/>
      <c r="BX128" s="306"/>
      <c r="BY128" s="306"/>
      <c r="BZ128" s="306"/>
      <c r="CA128" s="306"/>
      <c r="CB128" s="306"/>
      <c r="CC128" s="306"/>
      <c r="CD128" s="306"/>
      <c r="CE128" s="306"/>
      <c r="CF128" s="306"/>
      <c r="CG128" s="306"/>
      <c r="CH128" s="306"/>
      <c r="CI128" s="147"/>
      <c r="CJ128" s="307"/>
      <c r="CK128" s="307"/>
      <c r="CL128" s="307"/>
      <c r="CM128" s="288"/>
    </row>
    <row r="129" spans="1:91" s="150" customFormat="1" x14ac:dyDescent="0.2">
      <c r="A129" s="151">
        <v>128</v>
      </c>
      <c r="B129" s="152">
        <f>QC_Status!B139</f>
        <v>0</v>
      </c>
      <c r="C129" s="153">
        <f>QC_Status!C139</f>
        <v>0</v>
      </c>
      <c r="D129" s="151">
        <f>QC_Status!D139</f>
        <v>0</v>
      </c>
      <c r="E129" s="153">
        <f>QC_Status!E139</f>
        <v>0</v>
      </c>
      <c r="F129" s="151">
        <f>QC_Status!L139</f>
        <v>0</v>
      </c>
      <c r="G129" s="154">
        <f>QC_Status!M139</f>
        <v>0</v>
      </c>
      <c r="H129" s="189">
        <f>QC_Status!C139</f>
        <v>0</v>
      </c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  <c r="AA129" s="306"/>
      <c r="AB129" s="306"/>
      <c r="AC129" s="306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147">
        <f>QC_Status!T139</f>
        <v>0</v>
      </c>
      <c r="BD129" s="307">
        <f t="shared" si="3"/>
        <v>0</v>
      </c>
      <c r="BE129" s="307">
        <f t="shared" si="4"/>
        <v>0</v>
      </c>
      <c r="BF129" s="307">
        <f t="shared" si="5"/>
        <v>0</v>
      </c>
      <c r="BG129" s="314">
        <f>QC_Status!F139</f>
        <v>0</v>
      </c>
      <c r="BH129" s="288"/>
      <c r="BI129"/>
      <c r="BL129" s="305"/>
      <c r="BM129" s="306"/>
      <c r="BN129" s="306"/>
      <c r="BO129" s="306"/>
      <c r="BP129" s="306"/>
      <c r="BQ129" s="306"/>
      <c r="BR129" s="306"/>
      <c r="BS129" s="306"/>
      <c r="BT129" s="306"/>
      <c r="BU129" s="306"/>
      <c r="BV129" s="306"/>
      <c r="BW129" s="306"/>
      <c r="BX129" s="306"/>
      <c r="BY129" s="306"/>
      <c r="BZ129" s="306"/>
      <c r="CA129" s="306"/>
      <c r="CB129" s="306"/>
      <c r="CC129" s="306"/>
      <c r="CD129" s="306"/>
      <c r="CE129" s="306"/>
      <c r="CF129" s="306"/>
      <c r="CG129" s="306"/>
      <c r="CH129" s="306"/>
      <c r="CI129" s="147"/>
      <c r="CJ129" s="307"/>
      <c r="CK129" s="307"/>
      <c r="CL129" s="307"/>
      <c r="CM129" s="288"/>
    </row>
    <row r="130" spans="1:91" s="150" customFormat="1" x14ac:dyDescent="0.2">
      <c r="A130" s="151">
        <v>129</v>
      </c>
      <c r="B130" s="152">
        <f>QC_Status!B140</f>
        <v>0</v>
      </c>
      <c r="C130" s="153">
        <f>QC_Status!C140</f>
        <v>0</v>
      </c>
      <c r="D130" s="151">
        <f>QC_Status!D140</f>
        <v>0</v>
      </c>
      <c r="E130" s="153">
        <f>QC_Status!E140</f>
        <v>0</v>
      </c>
      <c r="F130" s="151">
        <f>QC_Status!L140</f>
        <v>0</v>
      </c>
      <c r="G130" s="154">
        <f>QC_Status!M140</f>
        <v>0</v>
      </c>
      <c r="H130" s="189">
        <f>QC_Status!C140</f>
        <v>0</v>
      </c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  <c r="AA130" s="306"/>
      <c r="AB130" s="306"/>
      <c r="AC130" s="306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147">
        <f>QC_Status!T140</f>
        <v>0</v>
      </c>
      <c r="BD130" s="307">
        <f t="shared" si="3"/>
        <v>0</v>
      </c>
      <c r="BE130" s="307">
        <f t="shared" si="4"/>
        <v>0</v>
      </c>
      <c r="BF130" s="307">
        <f t="shared" si="5"/>
        <v>0</v>
      </c>
      <c r="BG130" s="314">
        <f>QC_Status!F140</f>
        <v>0</v>
      </c>
      <c r="BH130" s="288"/>
      <c r="BI130"/>
      <c r="BL130" s="305"/>
      <c r="BM130" s="306"/>
      <c r="BN130" s="306"/>
      <c r="BO130" s="306"/>
      <c r="BP130" s="306"/>
      <c r="BQ130" s="306"/>
      <c r="BR130" s="306"/>
      <c r="BS130" s="306"/>
      <c r="BT130" s="306"/>
      <c r="BU130" s="306"/>
      <c r="BV130" s="306"/>
      <c r="BW130" s="306"/>
      <c r="BX130" s="306"/>
      <c r="BY130" s="306"/>
      <c r="BZ130" s="306"/>
      <c r="CA130" s="306"/>
      <c r="CB130" s="306"/>
      <c r="CC130" s="306"/>
      <c r="CD130" s="306"/>
      <c r="CE130" s="306"/>
      <c r="CF130" s="306"/>
      <c r="CG130" s="306"/>
      <c r="CH130" s="306"/>
      <c r="CI130" s="147"/>
      <c r="CJ130" s="307"/>
      <c r="CK130" s="307"/>
      <c r="CL130" s="307"/>
      <c r="CM130" s="288"/>
    </row>
    <row r="131" spans="1:91" s="150" customFormat="1" x14ac:dyDescent="0.2">
      <c r="A131" s="151">
        <v>130</v>
      </c>
      <c r="B131" s="152">
        <f>QC_Status!B141</f>
        <v>0</v>
      </c>
      <c r="C131" s="153">
        <f>QC_Status!C141</f>
        <v>0</v>
      </c>
      <c r="D131" s="151">
        <f>QC_Status!D141</f>
        <v>0</v>
      </c>
      <c r="E131" s="153">
        <f>QC_Status!E141</f>
        <v>0</v>
      </c>
      <c r="F131" s="151">
        <f>QC_Status!L141</f>
        <v>0</v>
      </c>
      <c r="G131" s="154">
        <f>QC_Status!M141</f>
        <v>0</v>
      </c>
      <c r="H131" s="189">
        <f>QC_Status!C141</f>
        <v>0</v>
      </c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  <c r="AA131" s="306"/>
      <c r="AB131" s="306"/>
      <c r="AC131" s="306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147">
        <f>QC_Status!T141</f>
        <v>0</v>
      </c>
      <c r="BD131" s="307">
        <f t="shared" si="3"/>
        <v>0</v>
      </c>
      <c r="BE131" s="307">
        <f t="shared" si="4"/>
        <v>0</v>
      </c>
      <c r="BF131" s="307">
        <f t="shared" si="5"/>
        <v>0</v>
      </c>
      <c r="BG131" s="314">
        <f>QC_Status!F141</f>
        <v>0</v>
      </c>
      <c r="BH131" s="288"/>
      <c r="BI131"/>
      <c r="BL131" s="305"/>
      <c r="BM131" s="306"/>
      <c r="BN131" s="306"/>
      <c r="BO131" s="306"/>
      <c r="BP131" s="306"/>
      <c r="BQ131" s="306"/>
      <c r="BR131" s="306"/>
      <c r="BS131" s="306"/>
      <c r="BT131" s="306"/>
      <c r="BU131" s="306"/>
      <c r="BV131" s="306"/>
      <c r="BW131" s="306"/>
      <c r="BX131" s="306"/>
      <c r="BY131" s="306"/>
      <c r="BZ131" s="306"/>
      <c r="CA131" s="306"/>
      <c r="CB131" s="306"/>
      <c r="CC131" s="306"/>
      <c r="CD131" s="306"/>
      <c r="CE131" s="306"/>
      <c r="CF131" s="306"/>
      <c r="CG131" s="306"/>
      <c r="CH131" s="306"/>
      <c r="CI131" s="147"/>
      <c r="CJ131" s="307"/>
      <c r="CK131" s="307"/>
      <c r="CL131" s="307"/>
      <c r="CM131" s="288"/>
    </row>
    <row r="132" spans="1:91" s="150" customFormat="1" x14ac:dyDescent="0.2">
      <c r="A132" s="151">
        <v>131</v>
      </c>
      <c r="B132" s="152">
        <f>QC_Status!B142</f>
        <v>0</v>
      </c>
      <c r="C132" s="153">
        <f>QC_Status!C142</f>
        <v>0</v>
      </c>
      <c r="D132" s="151">
        <f>QC_Status!D142</f>
        <v>0</v>
      </c>
      <c r="E132" s="153">
        <f>QC_Status!E142</f>
        <v>0</v>
      </c>
      <c r="F132" s="151">
        <f>QC_Status!L142</f>
        <v>0</v>
      </c>
      <c r="G132" s="154">
        <f>QC_Status!M142</f>
        <v>0</v>
      </c>
      <c r="H132" s="189">
        <f>QC_Status!C142</f>
        <v>0</v>
      </c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  <c r="AA132" s="306"/>
      <c r="AB132" s="306"/>
      <c r="AC132" s="306"/>
      <c r="AD132" s="306"/>
      <c r="AE132" s="306"/>
      <c r="AF132" s="306"/>
      <c r="AG132" s="306"/>
      <c r="AH132" s="306"/>
      <c r="AI132" s="306"/>
      <c r="AJ132" s="306"/>
      <c r="AK132" s="306"/>
      <c r="AL132" s="306"/>
      <c r="AM132" s="306"/>
      <c r="AN132" s="306"/>
      <c r="AO132" s="306"/>
      <c r="AP132" s="306"/>
      <c r="AQ132" s="306"/>
      <c r="AR132" s="306"/>
      <c r="AS132" s="306"/>
      <c r="AT132" s="306"/>
      <c r="AU132" s="306"/>
      <c r="AV132" s="306"/>
      <c r="AW132" s="306"/>
      <c r="AX132" s="306"/>
      <c r="AY132" s="306"/>
      <c r="AZ132" s="306"/>
      <c r="BA132" s="306"/>
      <c r="BB132" s="306"/>
      <c r="BC132" s="147">
        <f>QC_Status!T142</f>
        <v>0</v>
      </c>
      <c r="BD132" s="307">
        <f t="shared" ref="BD132:BD195" si="6">SUM(I132:BC132)</f>
        <v>0</v>
      </c>
      <c r="BE132" s="307">
        <f t="shared" ref="BE132:BE195" si="7">SUM(I132:AE132)</f>
        <v>0</v>
      </c>
      <c r="BF132" s="307">
        <f t="shared" ref="BF132:BF195" si="8">SUM(AF132:BB132)</f>
        <v>0</v>
      </c>
      <c r="BG132" s="314">
        <f>QC_Status!F142</f>
        <v>0</v>
      </c>
      <c r="BH132" s="288"/>
      <c r="BI132"/>
      <c r="BL132" s="305"/>
      <c r="BM132" s="306"/>
      <c r="BN132" s="306"/>
      <c r="BO132" s="306"/>
      <c r="BP132" s="306"/>
      <c r="BQ132" s="306"/>
      <c r="BR132" s="306"/>
      <c r="BS132" s="306"/>
      <c r="BT132" s="306"/>
      <c r="BU132" s="306"/>
      <c r="BV132" s="306"/>
      <c r="BW132" s="306"/>
      <c r="BX132" s="306"/>
      <c r="BY132" s="306"/>
      <c r="BZ132" s="306"/>
      <c r="CA132" s="306"/>
      <c r="CB132" s="306"/>
      <c r="CC132" s="306"/>
      <c r="CD132" s="306"/>
      <c r="CE132" s="306"/>
      <c r="CF132" s="306"/>
      <c r="CG132" s="306"/>
      <c r="CH132" s="306"/>
      <c r="CI132" s="147"/>
      <c r="CJ132" s="307"/>
      <c r="CK132" s="307"/>
      <c r="CL132" s="307"/>
      <c r="CM132" s="288"/>
    </row>
    <row r="133" spans="1:91" s="150" customFormat="1" x14ac:dyDescent="0.2">
      <c r="A133" s="151">
        <v>132</v>
      </c>
      <c r="B133" s="152">
        <f>QC_Status!B143</f>
        <v>0</v>
      </c>
      <c r="C133" s="153">
        <f>QC_Status!C143</f>
        <v>0</v>
      </c>
      <c r="D133" s="151">
        <f>QC_Status!D143</f>
        <v>0</v>
      </c>
      <c r="E133" s="153">
        <f>QC_Status!E143</f>
        <v>0</v>
      </c>
      <c r="F133" s="151">
        <f>QC_Status!L143</f>
        <v>0</v>
      </c>
      <c r="G133" s="154">
        <f>QC_Status!M143</f>
        <v>0</v>
      </c>
      <c r="H133" s="189">
        <f>QC_Status!C143</f>
        <v>0</v>
      </c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  <c r="AA133" s="306"/>
      <c r="AB133" s="306"/>
      <c r="AC133" s="306"/>
      <c r="AD133" s="306"/>
      <c r="AE133" s="306"/>
      <c r="AF133" s="306"/>
      <c r="AG133" s="306"/>
      <c r="AH133" s="306"/>
      <c r="AI133" s="306"/>
      <c r="AJ133" s="306"/>
      <c r="AK133" s="306"/>
      <c r="AL133" s="306"/>
      <c r="AM133" s="306"/>
      <c r="AN133" s="306"/>
      <c r="AO133" s="306"/>
      <c r="AP133" s="306"/>
      <c r="AQ133" s="306"/>
      <c r="AR133" s="306"/>
      <c r="AS133" s="306"/>
      <c r="AT133" s="306"/>
      <c r="AU133" s="306"/>
      <c r="AV133" s="306"/>
      <c r="AW133" s="306"/>
      <c r="AX133" s="306"/>
      <c r="AY133" s="306"/>
      <c r="AZ133" s="306"/>
      <c r="BA133" s="306"/>
      <c r="BB133" s="306"/>
      <c r="BC133" s="147">
        <f>QC_Status!T143</f>
        <v>0</v>
      </c>
      <c r="BD133" s="307">
        <f t="shared" si="6"/>
        <v>0</v>
      </c>
      <c r="BE133" s="307">
        <f t="shared" si="7"/>
        <v>0</v>
      </c>
      <c r="BF133" s="307">
        <f t="shared" si="8"/>
        <v>0</v>
      </c>
      <c r="BG133" s="314">
        <f>QC_Status!F143</f>
        <v>0</v>
      </c>
      <c r="BH133" s="288"/>
      <c r="BI133"/>
      <c r="BL133" s="305"/>
      <c r="BM133" s="306"/>
      <c r="BN133" s="306"/>
      <c r="BO133" s="306"/>
      <c r="BP133" s="306"/>
      <c r="BQ133" s="306"/>
      <c r="BR133" s="306"/>
      <c r="BS133" s="306"/>
      <c r="BT133" s="306"/>
      <c r="BU133" s="306"/>
      <c r="BV133" s="306"/>
      <c r="BW133" s="306"/>
      <c r="BX133" s="306"/>
      <c r="BY133" s="306"/>
      <c r="BZ133" s="306"/>
      <c r="CA133" s="306"/>
      <c r="CB133" s="306"/>
      <c r="CC133" s="306"/>
      <c r="CD133" s="306"/>
      <c r="CE133" s="306"/>
      <c r="CF133" s="306"/>
      <c r="CG133" s="306"/>
      <c r="CH133" s="306"/>
      <c r="CI133" s="147"/>
      <c r="CJ133" s="307"/>
      <c r="CK133" s="307"/>
      <c r="CL133" s="307"/>
      <c r="CM133" s="288"/>
    </row>
    <row r="134" spans="1:91" s="150" customFormat="1" x14ac:dyDescent="0.2">
      <c r="A134" s="151">
        <v>133</v>
      </c>
      <c r="B134" s="152">
        <f>QC_Status!B144</f>
        <v>0</v>
      </c>
      <c r="C134" s="153">
        <f>QC_Status!C144</f>
        <v>0</v>
      </c>
      <c r="D134" s="151">
        <f>QC_Status!D144</f>
        <v>0</v>
      </c>
      <c r="E134" s="153">
        <f>QC_Status!E144</f>
        <v>0</v>
      </c>
      <c r="F134" s="151">
        <f>QC_Status!L144</f>
        <v>0</v>
      </c>
      <c r="G134" s="154">
        <f>QC_Status!M144</f>
        <v>0</v>
      </c>
      <c r="H134" s="189">
        <f>QC_Status!C144</f>
        <v>0</v>
      </c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  <c r="AA134" s="306"/>
      <c r="AB134" s="306"/>
      <c r="AC134" s="306"/>
      <c r="AD134" s="306"/>
      <c r="AE134" s="306"/>
      <c r="AF134" s="306"/>
      <c r="AG134" s="306"/>
      <c r="AH134" s="306"/>
      <c r="AI134" s="306"/>
      <c r="AJ134" s="306"/>
      <c r="AK134" s="306"/>
      <c r="AL134" s="306"/>
      <c r="AM134" s="306"/>
      <c r="AN134" s="306"/>
      <c r="AO134" s="306"/>
      <c r="AP134" s="306"/>
      <c r="AQ134" s="306"/>
      <c r="AR134" s="306"/>
      <c r="AS134" s="306"/>
      <c r="AT134" s="306"/>
      <c r="AU134" s="306"/>
      <c r="AV134" s="306"/>
      <c r="AW134" s="306"/>
      <c r="AX134" s="306"/>
      <c r="AY134" s="306"/>
      <c r="AZ134" s="306"/>
      <c r="BA134" s="306"/>
      <c r="BB134" s="306"/>
      <c r="BC134" s="147">
        <f>QC_Status!T144</f>
        <v>0</v>
      </c>
      <c r="BD134" s="307">
        <f t="shared" si="6"/>
        <v>0</v>
      </c>
      <c r="BE134" s="307">
        <f t="shared" si="7"/>
        <v>0</v>
      </c>
      <c r="BF134" s="307">
        <f t="shared" si="8"/>
        <v>0</v>
      </c>
      <c r="BG134" s="314">
        <f>QC_Status!F144</f>
        <v>0</v>
      </c>
      <c r="BH134" s="288"/>
      <c r="BI134"/>
      <c r="BL134" s="305"/>
      <c r="BM134" s="306"/>
      <c r="BN134" s="306"/>
      <c r="BO134" s="306"/>
      <c r="BP134" s="306"/>
      <c r="BQ134" s="306"/>
      <c r="BR134" s="306"/>
      <c r="BS134" s="306"/>
      <c r="BT134" s="306"/>
      <c r="BU134" s="306"/>
      <c r="BV134" s="306"/>
      <c r="BW134" s="306"/>
      <c r="BX134" s="306"/>
      <c r="BY134" s="306"/>
      <c r="BZ134" s="306"/>
      <c r="CA134" s="306"/>
      <c r="CB134" s="306"/>
      <c r="CC134" s="306"/>
      <c r="CD134" s="306"/>
      <c r="CE134" s="306"/>
      <c r="CF134" s="306"/>
      <c r="CG134" s="306"/>
      <c r="CH134" s="306"/>
      <c r="CI134" s="147"/>
      <c r="CJ134" s="307"/>
      <c r="CK134" s="307"/>
      <c r="CL134" s="307"/>
      <c r="CM134" s="288"/>
    </row>
    <row r="135" spans="1:91" s="150" customFormat="1" x14ac:dyDescent="0.2">
      <c r="A135" s="151">
        <v>135</v>
      </c>
      <c r="B135" s="152">
        <f>QC_Status!B145</f>
        <v>0</v>
      </c>
      <c r="C135" s="153">
        <f>QC_Status!C145</f>
        <v>0</v>
      </c>
      <c r="D135" s="151">
        <f>QC_Status!D145</f>
        <v>0</v>
      </c>
      <c r="E135" s="153">
        <f>QC_Status!E145</f>
        <v>0</v>
      </c>
      <c r="F135" s="151">
        <f>QC_Status!L145</f>
        <v>0</v>
      </c>
      <c r="G135" s="154">
        <f>QC_Status!M145</f>
        <v>0</v>
      </c>
      <c r="H135" s="189">
        <f>QC_Status!C145</f>
        <v>0</v>
      </c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  <c r="AA135" s="306"/>
      <c r="AB135" s="306"/>
      <c r="AC135" s="306"/>
      <c r="AD135" s="306"/>
      <c r="AE135" s="306"/>
      <c r="AF135" s="306"/>
      <c r="AG135" s="306"/>
      <c r="AH135" s="306"/>
      <c r="AI135" s="306"/>
      <c r="AJ135" s="306"/>
      <c r="AK135" s="306"/>
      <c r="AL135" s="306"/>
      <c r="AM135" s="306"/>
      <c r="AN135" s="306"/>
      <c r="AO135" s="306"/>
      <c r="AP135" s="306"/>
      <c r="AQ135" s="306"/>
      <c r="AR135" s="306"/>
      <c r="AS135" s="306"/>
      <c r="AT135" s="306"/>
      <c r="AU135" s="306"/>
      <c r="AV135" s="306"/>
      <c r="AW135" s="306"/>
      <c r="AX135" s="306"/>
      <c r="AY135" s="306"/>
      <c r="AZ135" s="306"/>
      <c r="BA135" s="306"/>
      <c r="BB135" s="306"/>
      <c r="BC135" s="147">
        <f>QC_Status!T145</f>
        <v>0</v>
      </c>
      <c r="BD135" s="307">
        <f t="shared" si="6"/>
        <v>0</v>
      </c>
      <c r="BE135" s="307">
        <f t="shared" si="7"/>
        <v>0</v>
      </c>
      <c r="BF135" s="307">
        <f t="shared" si="8"/>
        <v>0</v>
      </c>
      <c r="BG135" s="314">
        <f>QC_Status!F145</f>
        <v>0</v>
      </c>
      <c r="BH135" s="288"/>
      <c r="BI135"/>
      <c r="BL135" s="305"/>
      <c r="BM135" s="306"/>
      <c r="BN135" s="306"/>
      <c r="BO135" s="306"/>
      <c r="BP135" s="306"/>
      <c r="BQ135" s="306"/>
      <c r="BR135" s="306"/>
      <c r="BS135" s="306"/>
      <c r="BT135" s="306"/>
      <c r="BU135" s="306"/>
      <c r="BV135" s="306"/>
      <c r="BW135" s="306"/>
      <c r="BX135" s="306"/>
      <c r="BY135" s="306"/>
      <c r="BZ135" s="306"/>
      <c r="CA135" s="306"/>
      <c r="CB135" s="306"/>
      <c r="CC135" s="306"/>
      <c r="CD135" s="306"/>
      <c r="CE135" s="306"/>
      <c r="CF135" s="306"/>
      <c r="CG135" s="306"/>
      <c r="CH135" s="306"/>
      <c r="CI135" s="147"/>
      <c r="CJ135" s="307"/>
      <c r="CK135" s="307"/>
      <c r="CL135" s="307"/>
      <c r="CM135" s="288"/>
    </row>
    <row r="136" spans="1:91" s="150" customFormat="1" x14ac:dyDescent="0.2">
      <c r="A136" s="151">
        <v>136</v>
      </c>
      <c r="B136" s="152">
        <f>QC_Status!B146</f>
        <v>0</v>
      </c>
      <c r="C136" s="153">
        <f>QC_Status!C146</f>
        <v>0</v>
      </c>
      <c r="D136" s="151">
        <f>QC_Status!D146</f>
        <v>0</v>
      </c>
      <c r="E136" s="153">
        <f>QC_Status!E146</f>
        <v>0</v>
      </c>
      <c r="F136" s="151">
        <f>QC_Status!L146</f>
        <v>0</v>
      </c>
      <c r="G136" s="154">
        <f>QC_Status!M146</f>
        <v>0</v>
      </c>
      <c r="H136" s="189">
        <f>QC_Status!C146</f>
        <v>0</v>
      </c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  <c r="AA136" s="306"/>
      <c r="AB136" s="306"/>
      <c r="AC136" s="306"/>
      <c r="AD136" s="306"/>
      <c r="AE136" s="306"/>
      <c r="AF136" s="306"/>
      <c r="AG136" s="306"/>
      <c r="AH136" s="306"/>
      <c r="AI136" s="306"/>
      <c r="AJ136" s="306"/>
      <c r="AK136" s="306"/>
      <c r="AL136" s="306"/>
      <c r="AM136" s="306"/>
      <c r="AN136" s="306"/>
      <c r="AO136" s="306"/>
      <c r="AP136" s="306"/>
      <c r="AQ136" s="306"/>
      <c r="AR136" s="306"/>
      <c r="AS136" s="306"/>
      <c r="AT136" s="306"/>
      <c r="AU136" s="306"/>
      <c r="AV136" s="306"/>
      <c r="AW136" s="306"/>
      <c r="AX136" s="306"/>
      <c r="AY136" s="306"/>
      <c r="AZ136" s="306"/>
      <c r="BA136" s="306"/>
      <c r="BB136" s="306"/>
      <c r="BC136" s="147">
        <f>QC_Status!T146</f>
        <v>0</v>
      </c>
      <c r="BD136" s="307">
        <f t="shared" si="6"/>
        <v>0</v>
      </c>
      <c r="BE136" s="307">
        <f t="shared" si="7"/>
        <v>0</v>
      </c>
      <c r="BF136" s="307">
        <f t="shared" si="8"/>
        <v>0</v>
      </c>
      <c r="BG136" s="314">
        <f>QC_Status!F146</f>
        <v>0</v>
      </c>
      <c r="BH136" s="288"/>
      <c r="BI136"/>
      <c r="BL136" s="305"/>
      <c r="BM136" s="306"/>
      <c r="BN136" s="306"/>
      <c r="BO136" s="306"/>
      <c r="BP136" s="306"/>
      <c r="BQ136" s="306"/>
      <c r="BR136" s="306"/>
      <c r="BS136" s="306"/>
      <c r="BT136" s="306"/>
      <c r="BU136" s="306"/>
      <c r="BV136" s="306"/>
      <c r="BW136" s="306"/>
      <c r="BX136" s="306"/>
      <c r="BY136" s="306"/>
      <c r="BZ136" s="306"/>
      <c r="CA136" s="306"/>
      <c r="CB136" s="306"/>
      <c r="CC136" s="306"/>
      <c r="CD136" s="306"/>
      <c r="CE136" s="306"/>
      <c r="CF136" s="306"/>
      <c r="CG136" s="306"/>
      <c r="CH136" s="306"/>
      <c r="CI136" s="147"/>
      <c r="CJ136" s="307"/>
      <c r="CK136" s="307"/>
      <c r="CL136" s="307"/>
      <c r="CM136" s="288"/>
    </row>
    <row r="137" spans="1:91" s="150" customFormat="1" x14ac:dyDescent="0.2">
      <c r="A137" s="151">
        <v>137</v>
      </c>
      <c r="B137" s="152">
        <f>QC_Status!B147</f>
        <v>0</v>
      </c>
      <c r="C137" s="153">
        <f>QC_Status!C147</f>
        <v>0</v>
      </c>
      <c r="D137" s="151">
        <f>QC_Status!D147</f>
        <v>0</v>
      </c>
      <c r="E137" s="153">
        <f>QC_Status!E147</f>
        <v>0</v>
      </c>
      <c r="F137" s="151">
        <f>QC_Status!L147</f>
        <v>0</v>
      </c>
      <c r="G137" s="154">
        <f>QC_Status!M147</f>
        <v>0</v>
      </c>
      <c r="H137" s="189">
        <f>QC_Status!C147</f>
        <v>0</v>
      </c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  <c r="AA137" s="306"/>
      <c r="AB137" s="306"/>
      <c r="AC137" s="306"/>
      <c r="AD137" s="306"/>
      <c r="AE137" s="306"/>
      <c r="AF137" s="306"/>
      <c r="AG137" s="306"/>
      <c r="AH137" s="306"/>
      <c r="AI137" s="306"/>
      <c r="AJ137" s="306"/>
      <c r="AK137" s="306"/>
      <c r="AL137" s="306"/>
      <c r="AM137" s="306"/>
      <c r="AN137" s="306"/>
      <c r="AO137" s="306"/>
      <c r="AP137" s="306"/>
      <c r="AQ137" s="306"/>
      <c r="AR137" s="306"/>
      <c r="AS137" s="306"/>
      <c r="AT137" s="306"/>
      <c r="AU137" s="306"/>
      <c r="AV137" s="306"/>
      <c r="AW137" s="306"/>
      <c r="AX137" s="306"/>
      <c r="AY137" s="306"/>
      <c r="AZ137" s="306"/>
      <c r="BA137" s="306"/>
      <c r="BB137" s="306"/>
      <c r="BC137" s="147">
        <f>QC_Status!T147</f>
        <v>0</v>
      </c>
      <c r="BD137" s="307">
        <f t="shared" si="6"/>
        <v>0</v>
      </c>
      <c r="BE137" s="307">
        <f t="shared" si="7"/>
        <v>0</v>
      </c>
      <c r="BF137" s="307">
        <f t="shared" si="8"/>
        <v>0</v>
      </c>
      <c r="BG137" s="314">
        <f>QC_Status!F147</f>
        <v>0</v>
      </c>
      <c r="BH137" s="288"/>
      <c r="BI137"/>
      <c r="BL137" s="305"/>
      <c r="BM137" s="306"/>
      <c r="BN137" s="306"/>
      <c r="BO137" s="306"/>
      <c r="BP137" s="306"/>
      <c r="BQ137" s="306"/>
      <c r="BR137" s="306"/>
      <c r="BS137" s="306"/>
      <c r="BT137" s="306"/>
      <c r="BU137" s="306"/>
      <c r="BV137" s="306"/>
      <c r="BW137" s="306"/>
      <c r="BX137" s="306"/>
      <c r="BY137" s="306"/>
      <c r="BZ137" s="306"/>
      <c r="CA137" s="306"/>
      <c r="CB137" s="306"/>
      <c r="CC137" s="306"/>
      <c r="CD137" s="306"/>
      <c r="CE137" s="306"/>
      <c r="CF137" s="306"/>
      <c r="CG137" s="306"/>
      <c r="CH137" s="306"/>
      <c r="CI137" s="147"/>
      <c r="CJ137" s="307"/>
      <c r="CK137" s="307"/>
      <c r="CL137" s="307"/>
      <c r="CM137" s="288"/>
    </row>
    <row r="138" spans="1:91" s="150" customFormat="1" x14ac:dyDescent="0.2">
      <c r="A138" s="151">
        <v>138</v>
      </c>
      <c r="B138" s="152">
        <f>QC_Status!B148</f>
        <v>0</v>
      </c>
      <c r="C138" s="153">
        <f>QC_Status!C148</f>
        <v>0</v>
      </c>
      <c r="D138" s="151">
        <f>QC_Status!D148</f>
        <v>0</v>
      </c>
      <c r="E138" s="153">
        <f>QC_Status!E148</f>
        <v>0</v>
      </c>
      <c r="F138" s="151">
        <f>QC_Status!L148</f>
        <v>0</v>
      </c>
      <c r="G138" s="154">
        <f>QC_Status!M148</f>
        <v>0</v>
      </c>
      <c r="H138" s="189">
        <f>QC_Status!C148</f>
        <v>0</v>
      </c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  <c r="AA138" s="306"/>
      <c r="AB138" s="306"/>
      <c r="AC138" s="306"/>
      <c r="AD138" s="306"/>
      <c r="AE138" s="306"/>
      <c r="AF138" s="306"/>
      <c r="AG138" s="306"/>
      <c r="AH138" s="306"/>
      <c r="AI138" s="306"/>
      <c r="AJ138" s="306"/>
      <c r="AK138" s="306"/>
      <c r="AL138" s="306"/>
      <c r="AM138" s="306"/>
      <c r="AN138" s="306"/>
      <c r="AO138" s="306"/>
      <c r="AP138" s="306"/>
      <c r="AQ138" s="306"/>
      <c r="AR138" s="306"/>
      <c r="AS138" s="306"/>
      <c r="AT138" s="306"/>
      <c r="AU138" s="306"/>
      <c r="AV138" s="306"/>
      <c r="AW138" s="306"/>
      <c r="AX138" s="306"/>
      <c r="AY138" s="306"/>
      <c r="AZ138" s="306"/>
      <c r="BA138" s="306"/>
      <c r="BB138" s="306"/>
      <c r="BC138" s="147">
        <f>QC_Status!T148</f>
        <v>0</v>
      </c>
      <c r="BD138" s="307">
        <f t="shared" si="6"/>
        <v>0</v>
      </c>
      <c r="BE138" s="307">
        <f t="shared" si="7"/>
        <v>0</v>
      </c>
      <c r="BF138" s="307">
        <f t="shared" si="8"/>
        <v>0</v>
      </c>
      <c r="BG138" s="314">
        <f>QC_Status!F148</f>
        <v>0</v>
      </c>
      <c r="BH138" s="288"/>
      <c r="BI138"/>
      <c r="BL138" s="305"/>
      <c r="BM138" s="306"/>
      <c r="BN138" s="306"/>
      <c r="BO138" s="306"/>
      <c r="BP138" s="306"/>
      <c r="BQ138" s="306"/>
      <c r="BR138" s="306"/>
      <c r="BS138" s="306"/>
      <c r="BT138" s="306"/>
      <c r="BU138" s="306"/>
      <c r="BV138" s="306"/>
      <c r="BW138" s="306"/>
      <c r="BX138" s="306"/>
      <c r="BY138" s="306"/>
      <c r="BZ138" s="306"/>
      <c r="CA138" s="306"/>
      <c r="CB138" s="306"/>
      <c r="CC138" s="306"/>
      <c r="CD138" s="306"/>
      <c r="CE138" s="306"/>
      <c r="CF138" s="306"/>
      <c r="CG138" s="306"/>
      <c r="CH138" s="306"/>
      <c r="CI138" s="147"/>
      <c r="CJ138" s="307"/>
      <c r="CK138" s="307"/>
      <c r="CL138" s="307"/>
      <c r="CM138" s="288"/>
    </row>
    <row r="139" spans="1:91" s="150" customFormat="1" x14ac:dyDescent="0.2">
      <c r="A139" s="151">
        <v>139</v>
      </c>
      <c r="B139" s="152">
        <f>QC_Status!B149</f>
        <v>0</v>
      </c>
      <c r="C139" s="153">
        <f>QC_Status!C149</f>
        <v>0</v>
      </c>
      <c r="D139" s="151">
        <f>QC_Status!D149</f>
        <v>0</v>
      </c>
      <c r="E139" s="153">
        <f>QC_Status!E149</f>
        <v>0</v>
      </c>
      <c r="F139" s="151">
        <f>QC_Status!L149</f>
        <v>0</v>
      </c>
      <c r="G139" s="154">
        <f>QC_Status!M149</f>
        <v>0</v>
      </c>
      <c r="H139" s="189">
        <f>QC_Status!C149</f>
        <v>0</v>
      </c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  <c r="AA139" s="306"/>
      <c r="AB139" s="306"/>
      <c r="AC139" s="306"/>
      <c r="AD139" s="306"/>
      <c r="AE139" s="306"/>
      <c r="AF139" s="306"/>
      <c r="AG139" s="306"/>
      <c r="AH139" s="306"/>
      <c r="AI139" s="306"/>
      <c r="AJ139" s="306"/>
      <c r="AK139" s="306"/>
      <c r="AL139" s="306"/>
      <c r="AM139" s="306"/>
      <c r="AN139" s="306"/>
      <c r="AO139" s="306"/>
      <c r="AP139" s="306"/>
      <c r="AQ139" s="306"/>
      <c r="AR139" s="306"/>
      <c r="AS139" s="306"/>
      <c r="AT139" s="306"/>
      <c r="AU139" s="306"/>
      <c r="AV139" s="306"/>
      <c r="AW139" s="306"/>
      <c r="AX139" s="306"/>
      <c r="AY139" s="306"/>
      <c r="AZ139" s="306"/>
      <c r="BA139" s="306"/>
      <c r="BB139" s="306"/>
      <c r="BC139" s="147">
        <f>QC_Status!T149</f>
        <v>0</v>
      </c>
      <c r="BD139" s="307">
        <f t="shared" si="6"/>
        <v>0</v>
      </c>
      <c r="BE139" s="307">
        <f t="shared" si="7"/>
        <v>0</v>
      </c>
      <c r="BF139" s="307">
        <f t="shared" si="8"/>
        <v>0</v>
      </c>
      <c r="BG139" s="314">
        <f>QC_Status!F149</f>
        <v>0</v>
      </c>
      <c r="BH139" s="288"/>
      <c r="BI139"/>
      <c r="BL139" s="305"/>
      <c r="BM139" s="306"/>
      <c r="BN139" s="306"/>
      <c r="BO139" s="306"/>
      <c r="BP139" s="306"/>
      <c r="BQ139" s="306"/>
      <c r="BR139" s="306"/>
      <c r="BS139" s="306"/>
      <c r="BT139" s="306"/>
      <c r="BU139" s="306"/>
      <c r="BV139" s="306"/>
      <c r="BW139" s="306"/>
      <c r="BX139" s="306"/>
      <c r="BY139" s="306"/>
      <c r="BZ139" s="306"/>
      <c r="CA139" s="306"/>
      <c r="CB139" s="306"/>
      <c r="CC139" s="306"/>
      <c r="CD139" s="306"/>
      <c r="CE139" s="306"/>
      <c r="CF139" s="306"/>
      <c r="CG139" s="306"/>
      <c r="CH139" s="306"/>
      <c r="CI139" s="147"/>
      <c r="CJ139" s="307"/>
      <c r="CK139" s="307"/>
      <c r="CL139" s="307"/>
      <c r="CM139" s="288"/>
    </row>
    <row r="140" spans="1:91" s="150" customFormat="1" x14ac:dyDescent="0.2">
      <c r="A140" s="151">
        <v>140</v>
      </c>
      <c r="B140" s="152">
        <f>QC_Status!B150</f>
        <v>0</v>
      </c>
      <c r="C140" s="153">
        <f>QC_Status!C150</f>
        <v>0</v>
      </c>
      <c r="D140" s="151">
        <f>QC_Status!D150</f>
        <v>0</v>
      </c>
      <c r="E140" s="153">
        <f>QC_Status!E150</f>
        <v>0</v>
      </c>
      <c r="F140" s="151">
        <f>QC_Status!L150</f>
        <v>0</v>
      </c>
      <c r="G140" s="154">
        <f>QC_Status!M150</f>
        <v>0</v>
      </c>
      <c r="H140" s="189">
        <f>QC_Status!C150</f>
        <v>0</v>
      </c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  <c r="AA140" s="306"/>
      <c r="AB140" s="306"/>
      <c r="AC140" s="306"/>
      <c r="AD140" s="306"/>
      <c r="AE140" s="306"/>
      <c r="AF140" s="306"/>
      <c r="AG140" s="306"/>
      <c r="AH140" s="306"/>
      <c r="AI140" s="306"/>
      <c r="AJ140" s="306"/>
      <c r="AK140" s="306"/>
      <c r="AL140" s="306"/>
      <c r="AM140" s="306"/>
      <c r="AN140" s="306"/>
      <c r="AO140" s="306"/>
      <c r="AP140" s="306"/>
      <c r="AQ140" s="306"/>
      <c r="AR140" s="306"/>
      <c r="AS140" s="306"/>
      <c r="AT140" s="306"/>
      <c r="AU140" s="306"/>
      <c r="AV140" s="306"/>
      <c r="AW140" s="306"/>
      <c r="AX140" s="306"/>
      <c r="AY140" s="306"/>
      <c r="AZ140" s="306"/>
      <c r="BA140" s="306"/>
      <c r="BB140" s="306"/>
      <c r="BC140" s="147">
        <f>QC_Status!T150</f>
        <v>0</v>
      </c>
      <c r="BD140" s="307">
        <f t="shared" si="6"/>
        <v>0</v>
      </c>
      <c r="BE140" s="307">
        <f t="shared" si="7"/>
        <v>0</v>
      </c>
      <c r="BF140" s="307">
        <f t="shared" si="8"/>
        <v>0</v>
      </c>
      <c r="BG140" s="314">
        <f>QC_Status!F150</f>
        <v>0</v>
      </c>
      <c r="BH140" s="288"/>
      <c r="BI140"/>
    </row>
    <row r="141" spans="1:91" s="150" customFormat="1" x14ac:dyDescent="0.2">
      <c r="A141" s="151">
        <v>141</v>
      </c>
      <c r="B141" s="152">
        <f>QC_Status!B151</f>
        <v>0</v>
      </c>
      <c r="C141" s="153">
        <f>QC_Status!C151</f>
        <v>0</v>
      </c>
      <c r="D141" s="151">
        <f>QC_Status!D151</f>
        <v>0</v>
      </c>
      <c r="E141" s="153">
        <f>QC_Status!E151</f>
        <v>0</v>
      </c>
      <c r="F141" s="151">
        <f>QC_Status!L151</f>
        <v>0</v>
      </c>
      <c r="G141" s="154">
        <f>QC_Status!M151</f>
        <v>0</v>
      </c>
      <c r="H141" s="189">
        <f>QC_Status!C151</f>
        <v>0</v>
      </c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  <c r="AA141" s="306"/>
      <c r="AB141" s="306"/>
      <c r="AC141" s="306"/>
      <c r="AD141" s="306"/>
      <c r="AE141" s="306"/>
      <c r="AF141" s="306"/>
      <c r="AG141" s="306"/>
      <c r="AH141" s="306"/>
      <c r="AI141" s="306"/>
      <c r="AJ141" s="306"/>
      <c r="AK141" s="306"/>
      <c r="AL141" s="306"/>
      <c r="AM141" s="306"/>
      <c r="AN141" s="306"/>
      <c r="AO141" s="306"/>
      <c r="AP141" s="306"/>
      <c r="AQ141" s="306"/>
      <c r="AR141" s="306"/>
      <c r="AS141" s="306"/>
      <c r="AT141" s="306"/>
      <c r="AU141" s="306"/>
      <c r="AV141" s="306"/>
      <c r="AW141" s="306"/>
      <c r="AX141" s="306"/>
      <c r="AY141" s="306"/>
      <c r="AZ141" s="306"/>
      <c r="BA141" s="306"/>
      <c r="BB141" s="306"/>
      <c r="BC141" s="147">
        <f>QC_Status!T151</f>
        <v>0</v>
      </c>
      <c r="BD141" s="307">
        <f t="shared" si="6"/>
        <v>0</v>
      </c>
      <c r="BE141" s="307">
        <f t="shared" si="7"/>
        <v>0</v>
      </c>
      <c r="BF141" s="307">
        <f t="shared" si="8"/>
        <v>0</v>
      </c>
      <c r="BG141" s="314">
        <f>QC_Status!F151</f>
        <v>0</v>
      </c>
      <c r="BH141" s="288"/>
      <c r="BI141"/>
    </row>
    <row r="142" spans="1:91" s="150" customFormat="1" x14ac:dyDescent="0.2">
      <c r="A142" s="151">
        <v>142</v>
      </c>
      <c r="B142" s="152">
        <f>QC_Status!B152</f>
        <v>0</v>
      </c>
      <c r="C142" s="153">
        <f>QC_Status!C152</f>
        <v>0</v>
      </c>
      <c r="D142" s="151">
        <f>QC_Status!D152</f>
        <v>0</v>
      </c>
      <c r="E142" s="153">
        <f>QC_Status!E152</f>
        <v>0</v>
      </c>
      <c r="F142" s="151">
        <f>QC_Status!L152</f>
        <v>0</v>
      </c>
      <c r="G142" s="154">
        <f>QC_Status!M152</f>
        <v>0</v>
      </c>
      <c r="H142" s="189">
        <f>QC_Status!C152</f>
        <v>0</v>
      </c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  <c r="AA142" s="306"/>
      <c r="AB142" s="306"/>
      <c r="AC142" s="306"/>
      <c r="AD142" s="306"/>
      <c r="AE142" s="306"/>
      <c r="AF142" s="306"/>
      <c r="AG142" s="306"/>
      <c r="AH142" s="306"/>
      <c r="AI142" s="306"/>
      <c r="AJ142" s="306"/>
      <c r="AK142" s="306"/>
      <c r="AL142" s="306"/>
      <c r="AM142" s="306"/>
      <c r="AN142" s="306"/>
      <c r="AO142" s="306"/>
      <c r="AP142" s="306"/>
      <c r="AQ142" s="306"/>
      <c r="AR142" s="306"/>
      <c r="AS142" s="306"/>
      <c r="AT142" s="306"/>
      <c r="AU142" s="306"/>
      <c r="AV142" s="306"/>
      <c r="AW142" s="306"/>
      <c r="AX142" s="306"/>
      <c r="AY142" s="306"/>
      <c r="AZ142" s="306"/>
      <c r="BA142" s="306"/>
      <c r="BB142" s="306"/>
      <c r="BC142" s="147">
        <f>QC_Status!T152</f>
        <v>0</v>
      </c>
      <c r="BD142" s="307">
        <f t="shared" si="6"/>
        <v>0</v>
      </c>
      <c r="BE142" s="307">
        <f t="shared" si="7"/>
        <v>0</v>
      </c>
      <c r="BF142" s="307">
        <f t="shared" si="8"/>
        <v>0</v>
      </c>
      <c r="BG142" s="314">
        <f>QC_Status!F152</f>
        <v>0</v>
      </c>
      <c r="BH142" s="288"/>
      <c r="BI142"/>
    </row>
    <row r="143" spans="1:91" s="150" customFormat="1" x14ac:dyDescent="0.2">
      <c r="A143" s="151">
        <v>143</v>
      </c>
      <c r="B143" s="152">
        <f>QC_Status!B153</f>
        <v>0</v>
      </c>
      <c r="C143" s="153">
        <f>QC_Status!C153</f>
        <v>0</v>
      </c>
      <c r="D143" s="151">
        <f>QC_Status!D153</f>
        <v>0</v>
      </c>
      <c r="E143" s="153">
        <f>QC_Status!E153</f>
        <v>0</v>
      </c>
      <c r="F143" s="151">
        <f>QC_Status!L153</f>
        <v>0</v>
      </c>
      <c r="G143" s="154">
        <f>QC_Status!M153</f>
        <v>0</v>
      </c>
      <c r="H143" s="189">
        <f>QC_Status!C153</f>
        <v>0</v>
      </c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  <c r="AA143" s="306"/>
      <c r="AB143" s="306"/>
      <c r="AC143" s="306"/>
      <c r="AD143" s="306"/>
      <c r="AE143" s="306"/>
      <c r="AF143" s="306"/>
      <c r="AG143" s="306"/>
      <c r="AH143" s="306"/>
      <c r="AI143" s="306"/>
      <c r="AJ143" s="306"/>
      <c r="AK143" s="306"/>
      <c r="AL143" s="306"/>
      <c r="AM143" s="306"/>
      <c r="AN143" s="306"/>
      <c r="AO143" s="306"/>
      <c r="AP143" s="306"/>
      <c r="AQ143" s="306"/>
      <c r="AR143" s="306"/>
      <c r="AS143" s="306"/>
      <c r="AT143" s="306"/>
      <c r="AU143" s="306"/>
      <c r="AV143" s="306"/>
      <c r="AW143" s="306"/>
      <c r="AX143" s="306"/>
      <c r="AY143" s="306"/>
      <c r="AZ143" s="306"/>
      <c r="BA143" s="306"/>
      <c r="BB143" s="306"/>
      <c r="BC143" s="147">
        <f>QC_Status!T153</f>
        <v>0</v>
      </c>
      <c r="BD143" s="307">
        <f t="shared" si="6"/>
        <v>0</v>
      </c>
      <c r="BE143" s="307">
        <f t="shared" si="7"/>
        <v>0</v>
      </c>
      <c r="BF143" s="307">
        <f t="shared" si="8"/>
        <v>0</v>
      </c>
      <c r="BG143" s="314">
        <f>QC_Status!F153</f>
        <v>0</v>
      </c>
      <c r="BH143" s="288"/>
      <c r="BI143"/>
    </row>
    <row r="144" spans="1:91" s="150" customFormat="1" x14ac:dyDescent="0.2">
      <c r="A144" s="151">
        <v>144</v>
      </c>
      <c r="B144" s="152">
        <f>QC_Status!B154</f>
        <v>0</v>
      </c>
      <c r="C144" s="153">
        <f>QC_Status!C154</f>
        <v>0</v>
      </c>
      <c r="D144" s="151">
        <f>QC_Status!D154</f>
        <v>0</v>
      </c>
      <c r="E144" s="153">
        <f>QC_Status!E154</f>
        <v>0</v>
      </c>
      <c r="F144" s="151">
        <f>QC_Status!L154</f>
        <v>0</v>
      </c>
      <c r="G144" s="154">
        <f>QC_Status!M154</f>
        <v>0</v>
      </c>
      <c r="H144" s="189">
        <f>QC_Status!C154</f>
        <v>0</v>
      </c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  <c r="AA144" s="306"/>
      <c r="AB144" s="306"/>
      <c r="AC144" s="306"/>
      <c r="AD144" s="306"/>
      <c r="AE144" s="306"/>
      <c r="AF144" s="306"/>
      <c r="AG144" s="306"/>
      <c r="AH144" s="306"/>
      <c r="AI144" s="306"/>
      <c r="AJ144" s="306"/>
      <c r="AK144" s="306"/>
      <c r="AL144" s="306"/>
      <c r="AM144" s="306"/>
      <c r="AN144" s="306"/>
      <c r="AO144" s="306"/>
      <c r="AP144" s="306"/>
      <c r="AQ144" s="306"/>
      <c r="AR144" s="306"/>
      <c r="AS144" s="306"/>
      <c r="AT144" s="306"/>
      <c r="AU144" s="306"/>
      <c r="AV144" s="306"/>
      <c r="AW144" s="306"/>
      <c r="AX144" s="306"/>
      <c r="AY144" s="306"/>
      <c r="AZ144" s="306"/>
      <c r="BA144" s="306"/>
      <c r="BB144" s="306"/>
      <c r="BC144" s="147">
        <f>QC_Status!T154</f>
        <v>0</v>
      </c>
      <c r="BD144" s="307">
        <f t="shared" si="6"/>
        <v>0</v>
      </c>
      <c r="BE144" s="307">
        <f t="shared" si="7"/>
        <v>0</v>
      </c>
      <c r="BF144" s="307">
        <f t="shared" si="8"/>
        <v>0</v>
      </c>
      <c r="BG144" s="314">
        <f>QC_Status!F154</f>
        <v>0</v>
      </c>
      <c r="BH144" s="288"/>
      <c r="BI144"/>
    </row>
    <row r="145" spans="1:61" s="150" customFormat="1" x14ac:dyDescent="0.2">
      <c r="A145" s="151">
        <v>145</v>
      </c>
      <c r="B145" s="152">
        <f>QC_Status!B155</f>
        <v>0</v>
      </c>
      <c r="C145" s="153">
        <f>QC_Status!C155</f>
        <v>0</v>
      </c>
      <c r="D145" s="151">
        <f>QC_Status!D155</f>
        <v>0</v>
      </c>
      <c r="E145" s="153">
        <f>QC_Status!E155</f>
        <v>0</v>
      </c>
      <c r="F145" s="151">
        <f>QC_Status!L155</f>
        <v>0</v>
      </c>
      <c r="G145" s="154">
        <f>QC_Status!M155</f>
        <v>0</v>
      </c>
      <c r="H145" s="189">
        <f>QC_Status!C155</f>
        <v>0</v>
      </c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  <c r="AA145" s="306"/>
      <c r="AB145" s="306"/>
      <c r="AC145" s="306"/>
      <c r="AD145" s="306"/>
      <c r="AE145" s="306"/>
      <c r="AF145" s="306"/>
      <c r="AG145" s="306"/>
      <c r="AH145" s="306"/>
      <c r="AI145" s="306"/>
      <c r="AJ145" s="306"/>
      <c r="AK145" s="306"/>
      <c r="AL145" s="306"/>
      <c r="AM145" s="306"/>
      <c r="AN145" s="306"/>
      <c r="AO145" s="306"/>
      <c r="AP145" s="306"/>
      <c r="AQ145" s="306"/>
      <c r="AR145" s="306"/>
      <c r="AS145" s="306"/>
      <c r="AT145" s="306"/>
      <c r="AU145" s="306"/>
      <c r="AV145" s="306"/>
      <c r="AW145" s="306"/>
      <c r="AX145" s="306"/>
      <c r="AY145" s="306"/>
      <c r="AZ145" s="306"/>
      <c r="BA145" s="306"/>
      <c r="BB145" s="306"/>
      <c r="BC145" s="147">
        <f>QC_Status!T155</f>
        <v>0</v>
      </c>
      <c r="BD145" s="307">
        <f t="shared" si="6"/>
        <v>0</v>
      </c>
      <c r="BE145" s="307">
        <f t="shared" si="7"/>
        <v>0</v>
      </c>
      <c r="BF145" s="307">
        <f t="shared" si="8"/>
        <v>0</v>
      </c>
      <c r="BG145" s="314">
        <f>QC_Status!F155</f>
        <v>0</v>
      </c>
      <c r="BH145" s="288"/>
      <c r="BI145"/>
    </row>
    <row r="146" spans="1:61" s="150" customFormat="1" x14ac:dyDescent="0.2">
      <c r="A146" s="151">
        <v>146</v>
      </c>
      <c r="B146" s="152">
        <f>QC_Status!B156</f>
        <v>0</v>
      </c>
      <c r="C146" s="153">
        <f>QC_Status!C156</f>
        <v>0</v>
      </c>
      <c r="D146" s="151">
        <f>QC_Status!D156</f>
        <v>0</v>
      </c>
      <c r="E146" s="153">
        <f>QC_Status!E156</f>
        <v>0</v>
      </c>
      <c r="F146" s="151">
        <f>QC_Status!L156</f>
        <v>0</v>
      </c>
      <c r="G146" s="154">
        <f>QC_Status!M156</f>
        <v>0</v>
      </c>
      <c r="H146" s="189">
        <f>QC_Status!C156</f>
        <v>0</v>
      </c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  <c r="AA146" s="306"/>
      <c r="AB146" s="306"/>
      <c r="AC146" s="306"/>
      <c r="AD146" s="306"/>
      <c r="AE146" s="306"/>
      <c r="AF146" s="306"/>
      <c r="AG146" s="306"/>
      <c r="AH146" s="306"/>
      <c r="AI146" s="306"/>
      <c r="AJ146" s="306"/>
      <c r="AK146" s="306"/>
      <c r="AL146" s="306"/>
      <c r="AM146" s="306"/>
      <c r="AN146" s="306"/>
      <c r="AO146" s="306"/>
      <c r="AP146" s="306"/>
      <c r="AQ146" s="306"/>
      <c r="AR146" s="306"/>
      <c r="AS146" s="306"/>
      <c r="AT146" s="306"/>
      <c r="AU146" s="306"/>
      <c r="AV146" s="306"/>
      <c r="AW146" s="306"/>
      <c r="AX146" s="306"/>
      <c r="AY146" s="306"/>
      <c r="AZ146" s="306"/>
      <c r="BA146" s="306"/>
      <c r="BB146" s="306"/>
      <c r="BC146" s="147">
        <f>QC_Status!T156</f>
        <v>0</v>
      </c>
      <c r="BD146" s="307">
        <f t="shared" si="6"/>
        <v>0</v>
      </c>
      <c r="BE146" s="307">
        <f t="shared" si="7"/>
        <v>0</v>
      </c>
      <c r="BF146" s="307">
        <f t="shared" si="8"/>
        <v>0</v>
      </c>
      <c r="BG146" s="314">
        <f>QC_Status!F156</f>
        <v>0</v>
      </c>
      <c r="BH146" s="288"/>
      <c r="BI146"/>
    </row>
    <row r="147" spans="1:61" s="150" customFormat="1" x14ac:dyDescent="0.2">
      <c r="A147" s="151">
        <v>147</v>
      </c>
      <c r="B147" s="152">
        <f>QC_Status!B157</f>
        <v>0</v>
      </c>
      <c r="C147" s="153">
        <f>QC_Status!C157</f>
        <v>0</v>
      </c>
      <c r="D147" s="151">
        <f>QC_Status!D157</f>
        <v>0</v>
      </c>
      <c r="E147" s="153">
        <f>QC_Status!E157</f>
        <v>0</v>
      </c>
      <c r="F147" s="151">
        <f>QC_Status!L157</f>
        <v>0</v>
      </c>
      <c r="G147" s="154">
        <f>QC_Status!M157</f>
        <v>0</v>
      </c>
      <c r="H147" s="189">
        <f>QC_Status!C157</f>
        <v>0</v>
      </c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  <c r="AA147" s="306"/>
      <c r="AB147" s="306"/>
      <c r="AC147" s="306"/>
      <c r="AD147" s="306"/>
      <c r="AE147" s="306"/>
      <c r="AF147" s="306"/>
      <c r="AG147" s="306"/>
      <c r="AH147" s="306"/>
      <c r="AI147" s="306"/>
      <c r="AJ147" s="306"/>
      <c r="AK147" s="306"/>
      <c r="AL147" s="306"/>
      <c r="AM147" s="306"/>
      <c r="AN147" s="306"/>
      <c r="AO147" s="306"/>
      <c r="AP147" s="306"/>
      <c r="AQ147" s="306"/>
      <c r="AR147" s="306"/>
      <c r="AS147" s="306"/>
      <c r="AT147" s="306"/>
      <c r="AU147" s="306"/>
      <c r="AV147" s="306"/>
      <c r="AW147" s="306"/>
      <c r="AX147" s="306"/>
      <c r="AY147" s="306"/>
      <c r="AZ147" s="306"/>
      <c r="BA147" s="306"/>
      <c r="BB147" s="306"/>
      <c r="BC147" s="147">
        <f>QC_Status!T157</f>
        <v>0</v>
      </c>
      <c r="BD147" s="307">
        <f t="shared" si="6"/>
        <v>0</v>
      </c>
      <c r="BE147" s="307">
        <f t="shared" si="7"/>
        <v>0</v>
      </c>
      <c r="BF147" s="307">
        <f t="shared" si="8"/>
        <v>0</v>
      </c>
      <c r="BG147" s="314">
        <f>QC_Status!F157</f>
        <v>0</v>
      </c>
      <c r="BH147" s="288"/>
      <c r="BI147"/>
    </row>
    <row r="148" spans="1:61" s="150" customFormat="1" x14ac:dyDescent="0.2">
      <c r="A148" s="151">
        <v>148</v>
      </c>
      <c r="B148" s="152">
        <f>QC_Status!B158</f>
        <v>0</v>
      </c>
      <c r="C148" s="153">
        <f>QC_Status!C158</f>
        <v>0</v>
      </c>
      <c r="D148" s="151">
        <f>QC_Status!D158</f>
        <v>0</v>
      </c>
      <c r="E148" s="153">
        <f>QC_Status!E158</f>
        <v>0</v>
      </c>
      <c r="F148" s="151">
        <f>QC_Status!L158</f>
        <v>0</v>
      </c>
      <c r="G148" s="154">
        <f>QC_Status!M158</f>
        <v>0</v>
      </c>
      <c r="H148" s="189">
        <f>QC_Status!C158</f>
        <v>0</v>
      </c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  <c r="AA148" s="306"/>
      <c r="AB148" s="306"/>
      <c r="AC148" s="306"/>
      <c r="AD148" s="306"/>
      <c r="AE148" s="306"/>
      <c r="AF148" s="306"/>
      <c r="AG148" s="306"/>
      <c r="AH148" s="306"/>
      <c r="AI148" s="306"/>
      <c r="AJ148" s="306"/>
      <c r="AK148" s="306"/>
      <c r="AL148" s="306"/>
      <c r="AM148" s="306"/>
      <c r="AN148" s="306"/>
      <c r="AO148" s="306"/>
      <c r="AP148" s="306"/>
      <c r="AQ148" s="306"/>
      <c r="AR148" s="306"/>
      <c r="AS148" s="306"/>
      <c r="AT148" s="306"/>
      <c r="AU148" s="306"/>
      <c r="AV148" s="306"/>
      <c r="AW148" s="306"/>
      <c r="AX148" s="306"/>
      <c r="AY148" s="306"/>
      <c r="AZ148" s="306"/>
      <c r="BA148" s="306"/>
      <c r="BB148" s="306"/>
      <c r="BC148" s="147">
        <f>QC_Status!T158</f>
        <v>0</v>
      </c>
      <c r="BD148" s="307">
        <f t="shared" si="6"/>
        <v>0</v>
      </c>
      <c r="BE148" s="307">
        <f t="shared" si="7"/>
        <v>0</v>
      </c>
      <c r="BF148" s="307">
        <f t="shared" si="8"/>
        <v>0</v>
      </c>
      <c r="BG148" s="314">
        <f>QC_Status!F158</f>
        <v>0</v>
      </c>
      <c r="BH148" s="288"/>
      <c r="BI148"/>
    </row>
    <row r="149" spans="1:61" s="150" customFormat="1" x14ac:dyDescent="0.2">
      <c r="A149" s="151">
        <v>149</v>
      </c>
      <c r="B149" s="152">
        <f>QC_Status!B159</f>
        <v>0</v>
      </c>
      <c r="C149" s="153">
        <f>QC_Status!C159</f>
        <v>0</v>
      </c>
      <c r="D149" s="151">
        <f>QC_Status!D159</f>
        <v>0</v>
      </c>
      <c r="E149" s="153">
        <f>QC_Status!E159</f>
        <v>0</v>
      </c>
      <c r="F149" s="151">
        <f>QC_Status!L159</f>
        <v>0</v>
      </c>
      <c r="G149" s="154">
        <f>QC_Status!M159</f>
        <v>0</v>
      </c>
      <c r="H149" s="189">
        <f>QC_Status!C159</f>
        <v>0</v>
      </c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  <c r="AA149" s="306"/>
      <c r="AB149" s="306"/>
      <c r="AC149" s="306"/>
      <c r="AD149" s="306"/>
      <c r="AE149" s="306"/>
      <c r="AF149" s="306"/>
      <c r="AG149" s="306"/>
      <c r="AH149" s="306"/>
      <c r="AI149" s="306"/>
      <c r="AJ149" s="306"/>
      <c r="AK149" s="306"/>
      <c r="AL149" s="306"/>
      <c r="AM149" s="306"/>
      <c r="AN149" s="306"/>
      <c r="AO149" s="306"/>
      <c r="AP149" s="306"/>
      <c r="AQ149" s="306"/>
      <c r="AR149" s="306"/>
      <c r="AS149" s="306"/>
      <c r="AT149" s="306"/>
      <c r="AU149" s="306"/>
      <c r="AV149" s="306"/>
      <c r="AW149" s="306"/>
      <c r="AX149" s="306"/>
      <c r="AY149" s="306"/>
      <c r="AZ149" s="306"/>
      <c r="BA149" s="306"/>
      <c r="BB149" s="306"/>
      <c r="BC149" s="147">
        <f>QC_Status!T159</f>
        <v>0</v>
      </c>
      <c r="BD149" s="307">
        <f t="shared" si="6"/>
        <v>0</v>
      </c>
      <c r="BE149" s="307">
        <f t="shared" si="7"/>
        <v>0</v>
      </c>
      <c r="BF149" s="307">
        <f t="shared" si="8"/>
        <v>0</v>
      </c>
      <c r="BG149" s="314">
        <f>QC_Status!F159</f>
        <v>0</v>
      </c>
      <c r="BH149" s="288"/>
      <c r="BI149"/>
    </row>
    <row r="150" spans="1:61" s="150" customFormat="1" x14ac:dyDescent="0.2">
      <c r="A150" s="151">
        <v>150</v>
      </c>
      <c r="B150" s="152">
        <f>QC_Status!B160</f>
        <v>0</v>
      </c>
      <c r="C150" s="153">
        <f>QC_Status!C160</f>
        <v>0</v>
      </c>
      <c r="D150" s="151">
        <f>QC_Status!D160</f>
        <v>0</v>
      </c>
      <c r="E150" s="153">
        <f>QC_Status!E160</f>
        <v>0</v>
      </c>
      <c r="F150" s="151">
        <f>QC_Status!L160</f>
        <v>0</v>
      </c>
      <c r="G150" s="154">
        <f>QC_Status!M160</f>
        <v>0</v>
      </c>
      <c r="H150" s="189">
        <f>QC_Status!C160</f>
        <v>0</v>
      </c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  <c r="AA150" s="306"/>
      <c r="AB150" s="306"/>
      <c r="AC150" s="306"/>
      <c r="AD150" s="306"/>
      <c r="AE150" s="306"/>
      <c r="AF150" s="306"/>
      <c r="AG150" s="306"/>
      <c r="AH150" s="306"/>
      <c r="AI150" s="306"/>
      <c r="AJ150" s="306"/>
      <c r="AK150" s="306"/>
      <c r="AL150" s="306"/>
      <c r="AM150" s="306"/>
      <c r="AN150" s="306"/>
      <c r="AO150" s="306"/>
      <c r="AP150" s="306"/>
      <c r="AQ150" s="306"/>
      <c r="AR150" s="306"/>
      <c r="AS150" s="306"/>
      <c r="AT150" s="306"/>
      <c r="AU150" s="306"/>
      <c r="AV150" s="306"/>
      <c r="AW150" s="306"/>
      <c r="AX150" s="306"/>
      <c r="AY150" s="306"/>
      <c r="AZ150" s="306"/>
      <c r="BA150" s="306"/>
      <c r="BB150" s="306"/>
      <c r="BC150" s="147">
        <f>QC_Status!T160</f>
        <v>0</v>
      </c>
      <c r="BD150" s="307">
        <f t="shared" si="6"/>
        <v>0</v>
      </c>
      <c r="BE150" s="307">
        <f t="shared" si="7"/>
        <v>0</v>
      </c>
      <c r="BF150" s="307">
        <f t="shared" si="8"/>
        <v>0</v>
      </c>
      <c r="BG150" s="314">
        <f>QC_Status!F160</f>
        <v>0</v>
      </c>
      <c r="BH150" s="288"/>
      <c r="BI150"/>
    </row>
    <row r="151" spans="1:61" s="150" customFormat="1" x14ac:dyDescent="0.2">
      <c r="A151" s="151">
        <v>151</v>
      </c>
      <c r="B151" s="152">
        <f>QC_Status!B161</f>
        <v>0</v>
      </c>
      <c r="C151" s="153">
        <f>QC_Status!C161</f>
        <v>0</v>
      </c>
      <c r="D151" s="151">
        <f>QC_Status!D161</f>
        <v>0</v>
      </c>
      <c r="E151" s="153">
        <f>QC_Status!E161</f>
        <v>0</v>
      </c>
      <c r="F151" s="151">
        <f>QC_Status!L161</f>
        <v>0</v>
      </c>
      <c r="G151" s="154">
        <f>QC_Status!M161</f>
        <v>0</v>
      </c>
      <c r="H151" s="189">
        <f>QC_Status!C161</f>
        <v>0</v>
      </c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  <c r="AA151" s="306"/>
      <c r="AB151" s="306"/>
      <c r="AC151" s="306"/>
      <c r="AD151" s="306"/>
      <c r="AE151" s="306"/>
      <c r="AF151" s="306"/>
      <c r="AG151" s="306"/>
      <c r="AH151" s="306"/>
      <c r="AI151" s="306"/>
      <c r="AJ151" s="306"/>
      <c r="AK151" s="306"/>
      <c r="AL151" s="306"/>
      <c r="AM151" s="306"/>
      <c r="AN151" s="306"/>
      <c r="AO151" s="306"/>
      <c r="AP151" s="306"/>
      <c r="AQ151" s="306"/>
      <c r="AR151" s="306"/>
      <c r="AS151" s="306"/>
      <c r="AT151" s="306"/>
      <c r="AU151" s="306"/>
      <c r="AV151" s="306"/>
      <c r="AW151" s="306"/>
      <c r="AX151" s="306"/>
      <c r="AY151" s="306"/>
      <c r="AZ151" s="306"/>
      <c r="BA151" s="306"/>
      <c r="BB151" s="306"/>
      <c r="BC151" s="147">
        <f>QC_Status!T161</f>
        <v>0</v>
      </c>
      <c r="BD151" s="307">
        <f t="shared" si="6"/>
        <v>0</v>
      </c>
      <c r="BE151" s="307">
        <f t="shared" si="7"/>
        <v>0</v>
      </c>
      <c r="BF151" s="307">
        <f t="shared" si="8"/>
        <v>0</v>
      </c>
      <c r="BG151" s="314">
        <f>QC_Status!F161</f>
        <v>0</v>
      </c>
      <c r="BH151" s="288"/>
      <c r="BI151"/>
    </row>
    <row r="152" spans="1:61" s="150" customFormat="1" x14ac:dyDescent="0.2">
      <c r="A152" s="151">
        <v>152</v>
      </c>
      <c r="B152" s="152">
        <f>QC_Status!B162</f>
        <v>0</v>
      </c>
      <c r="C152" s="153">
        <f>QC_Status!C162</f>
        <v>0</v>
      </c>
      <c r="D152" s="151">
        <f>QC_Status!D162</f>
        <v>0</v>
      </c>
      <c r="E152" s="153">
        <f>QC_Status!E162</f>
        <v>0</v>
      </c>
      <c r="F152" s="151">
        <f>QC_Status!L162</f>
        <v>0</v>
      </c>
      <c r="G152" s="154">
        <f>QC_Status!M162</f>
        <v>0</v>
      </c>
      <c r="H152" s="189">
        <f>QC_Status!C162</f>
        <v>0</v>
      </c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  <c r="AA152" s="306"/>
      <c r="AB152" s="306"/>
      <c r="AC152" s="306"/>
      <c r="AD152" s="306"/>
      <c r="AE152" s="306"/>
      <c r="AF152" s="306"/>
      <c r="AG152" s="306"/>
      <c r="AH152" s="306"/>
      <c r="AI152" s="306"/>
      <c r="AJ152" s="306"/>
      <c r="AK152" s="306"/>
      <c r="AL152" s="306"/>
      <c r="AM152" s="306"/>
      <c r="AN152" s="306"/>
      <c r="AO152" s="306"/>
      <c r="AP152" s="306"/>
      <c r="AQ152" s="306"/>
      <c r="AR152" s="306"/>
      <c r="AS152" s="306"/>
      <c r="AT152" s="306"/>
      <c r="AU152" s="306"/>
      <c r="AV152" s="306"/>
      <c r="AW152" s="306"/>
      <c r="AX152" s="306"/>
      <c r="AY152" s="306"/>
      <c r="AZ152" s="306"/>
      <c r="BA152" s="306"/>
      <c r="BB152" s="306"/>
      <c r="BC152" s="147">
        <f>QC_Status!T162</f>
        <v>0</v>
      </c>
      <c r="BD152" s="307">
        <f t="shared" si="6"/>
        <v>0</v>
      </c>
      <c r="BE152" s="307">
        <f t="shared" si="7"/>
        <v>0</v>
      </c>
      <c r="BF152" s="307">
        <f t="shared" si="8"/>
        <v>0</v>
      </c>
      <c r="BG152" s="314">
        <f>QC_Status!F162</f>
        <v>0</v>
      </c>
      <c r="BH152" s="288"/>
      <c r="BI152"/>
    </row>
    <row r="153" spans="1:61" s="150" customFormat="1" x14ac:dyDescent="0.2">
      <c r="A153" s="151">
        <v>153</v>
      </c>
      <c r="B153" s="152">
        <f>QC_Status!B163</f>
        <v>0</v>
      </c>
      <c r="C153" s="153">
        <f>QC_Status!C163</f>
        <v>0</v>
      </c>
      <c r="D153" s="151">
        <f>QC_Status!D163</f>
        <v>0</v>
      </c>
      <c r="E153" s="153">
        <f>QC_Status!E163</f>
        <v>0</v>
      </c>
      <c r="F153" s="151">
        <f>QC_Status!L163</f>
        <v>0</v>
      </c>
      <c r="G153" s="154">
        <f>QC_Status!M163</f>
        <v>0</v>
      </c>
      <c r="H153" s="189">
        <f>QC_Status!C163</f>
        <v>0</v>
      </c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  <c r="AA153" s="306"/>
      <c r="AB153" s="306"/>
      <c r="AC153" s="306"/>
      <c r="AD153" s="306"/>
      <c r="AE153" s="306"/>
      <c r="AF153" s="306"/>
      <c r="AG153" s="306"/>
      <c r="AH153" s="306"/>
      <c r="AI153" s="306"/>
      <c r="AJ153" s="306"/>
      <c r="AK153" s="306"/>
      <c r="AL153" s="306"/>
      <c r="AM153" s="306"/>
      <c r="AN153" s="306"/>
      <c r="AO153" s="306"/>
      <c r="AP153" s="306"/>
      <c r="AQ153" s="306"/>
      <c r="AR153" s="306"/>
      <c r="AS153" s="306"/>
      <c r="AT153" s="306"/>
      <c r="AU153" s="306"/>
      <c r="AV153" s="306"/>
      <c r="AW153" s="306"/>
      <c r="AX153" s="306"/>
      <c r="AY153" s="306"/>
      <c r="AZ153" s="306"/>
      <c r="BA153" s="306"/>
      <c r="BB153" s="306"/>
      <c r="BC153" s="147">
        <f>QC_Status!T163</f>
        <v>0</v>
      </c>
      <c r="BD153" s="307">
        <f t="shared" si="6"/>
        <v>0</v>
      </c>
      <c r="BE153" s="307">
        <f t="shared" si="7"/>
        <v>0</v>
      </c>
      <c r="BF153" s="307">
        <f t="shared" si="8"/>
        <v>0</v>
      </c>
      <c r="BG153" s="314">
        <f>QC_Status!F163</f>
        <v>0</v>
      </c>
      <c r="BH153" s="288"/>
      <c r="BI153"/>
    </row>
    <row r="154" spans="1:61" s="150" customFormat="1" x14ac:dyDescent="0.2">
      <c r="A154" s="151">
        <v>154</v>
      </c>
      <c r="B154" s="152">
        <f>QC_Status!B164</f>
        <v>0</v>
      </c>
      <c r="C154" s="153">
        <f>QC_Status!C164</f>
        <v>0</v>
      </c>
      <c r="D154" s="151">
        <f>QC_Status!D164</f>
        <v>0</v>
      </c>
      <c r="E154" s="153">
        <f>QC_Status!E164</f>
        <v>0</v>
      </c>
      <c r="F154" s="151">
        <f>QC_Status!L164</f>
        <v>0</v>
      </c>
      <c r="G154" s="154">
        <f>QC_Status!M164</f>
        <v>0</v>
      </c>
      <c r="H154" s="189">
        <f>QC_Status!C164</f>
        <v>0</v>
      </c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  <c r="AA154" s="306"/>
      <c r="AB154" s="306"/>
      <c r="AC154" s="306"/>
      <c r="AD154" s="306"/>
      <c r="AE154" s="306"/>
      <c r="AF154" s="306"/>
      <c r="AG154" s="306"/>
      <c r="AH154" s="306"/>
      <c r="AI154" s="306"/>
      <c r="AJ154" s="306"/>
      <c r="AK154" s="306"/>
      <c r="AL154" s="306"/>
      <c r="AM154" s="306"/>
      <c r="AN154" s="306"/>
      <c r="AO154" s="306"/>
      <c r="AP154" s="306"/>
      <c r="AQ154" s="306"/>
      <c r="AR154" s="306"/>
      <c r="AS154" s="306"/>
      <c r="AT154" s="306"/>
      <c r="AU154" s="306"/>
      <c r="AV154" s="306"/>
      <c r="AW154" s="306"/>
      <c r="AX154" s="306"/>
      <c r="AY154" s="306"/>
      <c r="AZ154" s="306"/>
      <c r="BA154" s="306"/>
      <c r="BB154" s="306"/>
      <c r="BC154" s="147">
        <f>QC_Status!T164</f>
        <v>0</v>
      </c>
      <c r="BD154" s="307">
        <f t="shared" si="6"/>
        <v>0</v>
      </c>
      <c r="BE154" s="307">
        <f t="shared" si="7"/>
        <v>0</v>
      </c>
      <c r="BF154" s="307">
        <f t="shared" si="8"/>
        <v>0</v>
      </c>
      <c r="BG154" s="314">
        <f>QC_Status!F164</f>
        <v>0</v>
      </c>
      <c r="BH154" s="288"/>
      <c r="BI154"/>
    </row>
    <row r="155" spans="1:61" s="150" customFormat="1" x14ac:dyDescent="0.2">
      <c r="A155" s="151">
        <v>155</v>
      </c>
      <c r="B155" s="152">
        <f>QC_Status!B165</f>
        <v>0</v>
      </c>
      <c r="C155" s="153">
        <f>QC_Status!C165</f>
        <v>0</v>
      </c>
      <c r="D155" s="151">
        <f>QC_Status!D165</f>
        <v>0</v>
      </c>
      <c r="E155" s="153">
        <f>QC_Status!E165</f>
        <v>0</v>
      </c>
      <c r="F155" s="151">
        <f>QC_Status!L165</f>
        <v>0</v>
      </c>
      <c r="G155" s="154">
        <f>QC_Status!M165</f>
        <v>0</v>
      </c>
      <c r="H155" s="189">
        <f>QC_Status!C165</f>
        <v>0</v>
      </c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  <c r="AA155" s="306"/>
      <c r="AB155" s="306"/>
      <c r="AC155" s="306"/>
      <c r="AD155" s="306"/>
      <c r="AE155" s="306"/>
      <c r="AF155" s="306"/>
      <c r="AG155" s="306"/>
      <c r="AH155" s="306"/>
      <c r="AI155" s="306"/>
      <c r="AJ155" s="306"/>
      <c r="AK155" s="306"/>
      <c r="AL155" s="306"/>
      <c r="AM155" s="306"/>
      <c r="AN155" s="306"/>
      <c r="AO155" s="306"/>
      <c r="AP155" s="306"/>
      <c r="AQ155" s="306"/>
      <c r="AR155" s="306"/>
      <c r="AS155" s="306"/>
      <c r="AT155" s="306"/>
      <c r="AU155" s="306"/>
      <c r="AV155" s="306"/>
      <c r="AW155" s="306"/>
      <c r="AX155" s="306"/>
      <c r="AY155" s="306"/>
      <c r="AZ155" s="306"/>
      <c r="BA155" s="306"/>
      <c r="BB155" s="306"/>
      <c r="BC155" s="147">
        <f>QC_Status!T165</f>
        <v>0</v>
      </c>
      <c r="BD155" s="307">
        <f t="shared" si="6"/>
        <v>0</v>
      </c>
      <c r="BE155" s="307">
        <f t="shared" si="7"/>
        <v>0</v>
      </c>
      <c r="BF155" s="307">
        <f t="shared" si="8"/>
        <v>0</v>
      </c>
      <c r="BG155" s="314">
        <f>QC_Status!F165</f>
        <v>0</v>
      </c>
      <c r="BH155" s="288"/>
      <c r="BI155"/>
    </row>
    <row r="156" spans="1:61" s="150" customFormat="1" x14ac:dyDescent="0.2">
      <c r="A156" s="151">
        <v>156</v>
      </c>
      <c r="B156" s="152">
        <f>QC_Status!B166</f>
        <v>0</v>
      </c>
      <c r="C156" s="153">
        <f>QC_Status!C166</f>
        <v>0</v>
      </c>
      <c r="D156" s="151">
        <f>QC_Status!D166</f>
        <v>0</v>
      </c>
      <c r="E156" s="153">
        <f>QC_Status!E166</f>
        <v>0</v>
      </c>
      <c r="F156" s="151">
        <f>QC_Status!L166</f>
        <v>0</v>
      </c>
      <c r="G156" s="154">
        <f>QC_Status!M166</f>
        <v>0</v>
      </c>
      <c r="H156" s="189">
        <f>QC_Status!C166</f>
        <v>0</v>
      </c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  <c r="AA156" s="306"/>
      <c r="AB156" s="306"/>
      <c r="AC156" s="306"/>
      <c r="AD156" s="306"/>
      <c r="AE156" s="306"/>
      <c r="AF156" s="306"/>
      <c r="AG156" s="306"/>
      <c r="AH156" s="306"/>
      <c r="AI156" s="306"/>
      <c r="AJ156" s="306"/>
      <c r="AK156" s="306"/>
      <c r="AL156" s="306"/>
      <c r="AM156" s="306"/>
      <c r="AN156" s="306"/>
      <c r="AO156" s="306"/>
      <c r="AP156" s="306"/>
      <c r="AQ156" s="306"/>
      <c r="AR156" s="306"/>
      <c r="AS156" s="306"/>
      <c r="AT156" s="306"/>
      <c r="AU156" s="306"/>
      <c r="AV156" s="306"/>
      <c r="AW156" s="306"/>
      <c r="AX156" s="306"/>
      <c r="AY156" s="306"/>
      <c r="AZ156" s="306"/>
      <c r="BA156" s="306"/>
      <c r="BB156" s="306"/>
      <c r="BC156" s="147">
        <f>QC_Status!T166</f>
        <v>0</v>
      </c>
      <c r="BD156" s="307">
        <f t="shared" si="6"/>
        <v>0</v>
      </c>
      <c r="BE156" s="307">
        <f t="shared" si="7"/>
        <v>0</v>
      </c>
      <c r="BF156" s="307">
        <f t="shared" si="8"/>
        <v>0</v>
      </c>
      <c r="BG156" s="314">
        <f>QC_Status!F166</f>
        <v>0</v>
      </c>
      <c r="BH156" s="288"/>
      <c r="BI156"/>
    </row>
    <row r="157" spans="1:61" s="150" customFormat="1" x14ac:dyDescent="0.2">
      <c r="A157" s="151">
        <v>157</v>
      </c>
      <c r="B157" s="152">
        <f>QC_Status!B167</f>
        <v>0</v>
      </c>
      <c r="C157" s="153">
        <f>QC_Status!C167</f>
        <v>0</v>
      </c>
      <c r="D157" s="151">
        <f>QC_Status!D167</f>
        <v>0</v>
      </c>
      <c r="E157" s="153">
        <f>QC_Status!E167</f>
        <v>0</v>
      </c>
      <c r="F157" s="151">
        <f>QC_Status!L167</f>
        <v>0</v>
      </c>
      <c r="G157" s="154">
        <f>QC_Status!M167</f>
        <v>0</v>
      </c>
      <c r="H157" s="189">
        <f>QC_Status!C167</f>
        <v>0</v>
      </c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  <c r="AA157" s="306"/>
      <c r="AB157" s="306"/>
      <c r="AC157" s="306"/>
      <c r="AD157" s="306"/>
      <c r="AE157" s="306"/>
      <c r="AF157" s="306"/>
      <c r="AG157" s="306"/>
      <c r="AH157" s="306"/>
      <c r="AI157" s="306"/>
      <c r="AJ157" s="306"/>
      <c r="AK157" s="306"/>
      <c r="AL157" s="306"/>
      <c r="AM157" s="306"/>
      <c r="AN157" s="306"/>
      <c r="AO157" s="306"/>
      <c r="AP157" s="306"/>
      <c r="AQ157" s="306"/>
      <c r="AR157" s="306"/>
      <c r="AS157" s="306"/>
      <c r="AT157" s="306"/>
      <c r="AU157" s="306"/>
      <c r="AV157" s="306"/>
      <c r="AW157" s="306"/>
      <c r="AX157" s="306"/>
      <c r="AY157" s="306"/>
      <c r="AZ157" s="306"/>
      <c r="BA157" s="306"/>
      <c r="BB157" s="306"/>
      <c r="BC157" s="147">
        <f>QC_Status!T167</f>
        <v>0</v>
      </c>
      <c r="BD157" s="307">
        <f t="shared" si="6"/>
        <v>0</v>
      </c>
      <c r="BE157" s="307">
        <f t="shared" si="7"/>
        <v>0</v>
      </c>
      <c r="BF157" s="307">
        <f t="shared" si="8"/>
        <v>0</v>
      </c>
      <c r="BG157" s="314">
        <f>QC_Status!F167</f>
        <v>0</v>
      </c>
      <c r="BH157" s="288"/>
      <c r="BI157"/>
    </row>
    <row r="158" spans="1:61" s="150" customFormat="1" x14ac:dyDescent="0.2">
      <c r="A158" s="151">
        <v>158</v>
      </c>
      <c r="B158" s="152">
        <f>QC_Status!B168</f>
        <v>0</v>
      </c>
      <c r="C158" s="153">
        <f>QC_Status!C168</f>
        <v>0</v>
      </c>
      <c r="D158" s="151">
        <f>QC_Status!D168</f>
        <v>0</v>
      </c>
      <c r="E158" s="153">
        <f>QC_Status!E168</f>
        <v>0</v>
      </c>
      <c r="F158" s="151">
        <f>QC_Status!L168</f>
        <v>0</v>
      </c>
      <c r="G158" s="154">
        <f>QC_Status!M168</f>
        <v>0</v>
      </c>
      <c r="H158" s="189">
        <f>QC_Status!C168</f>
        <v>0</v>
      </c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  <c r="AA158" s="306"/>
      <c r="AB158" s="306"/>
      <c r="AC158" s="306"/>
      <c r="AD158" s="306"/>
      <c r="AE158" s="306"/>
      <c r="AF158" s="306"/>
      <c r="AG158" s="306"/>
      <c r="AH158" s="306"/>
      <c r="AI158" s="306"/>
      <c r="AJ158" s="306"/>
      <c r="AK158" s="306"/>
      <c r="AL158" s="306"/>
      <c r="AM158" s="306"/>
      <c r="AN158" s="306"/>
      <c r="AO158" s="306"/>
      <c r="AP158" s="306"/>
      <c r="AQ158" s="306"/>
      <c r="AR158" s="306"/>
      <c r="AS158" s="306"/>
      <c r="AT158" s="306"/>
      <c r="AU158" s="306"/>
      <c r="AV158" s="306"/>
      <c r="AW158" s="306"/>
      <c r="AX158" s="306"/>
      <c r="AY158" s="306"/>
      <c r="AZ158" s="306"/>
      <c r="BA158" s="306"/>
      <c r="BB158" s="306"/>
      <c r="BC158" s="147">
        <f>QC_Status!T168</f>
        <v>0</v>
      </c>
      <c r="BD158" s="307">
        <f t="shared" si="6"/>
        <v>0</v>
      </c>
      <c r="BE158" s="307">
        <f t="shared" si="7"/>
        <v>0</v>
      </c>
      <c r="BF158" s="307">
        <f t="shared" si="8"/>
        <v>0</v>
      </c>
      <c r="BG158" s="314">
        <f>QC_Status!F168</f>
        <v>0</v>
      </c>
      <c r="BH158" s="288"/>
      <c r="BI158"/>
    </row>
    <row r="159" spans="1:61" s="150" customFormat="1" x14ac:dyDescent="0.2">
      <c r="A159" s="151">
        <v>159</v>
      </c>
      <c r="B159" s="152">
        <f>QC_Status!B169</f>
        <v>0</v>
      </c>
      <c r="C159" s="153">
        <f>QC_Status!C169</f>
        <v>0</v>
      </c>
      <c r="D159" s="151">
        <f>QC_Status!D169</f>
        <v>0</v>
      </c>
      <c r="E159" s="153">
        <f>QC_Status!E169</f>
        <v>0</v>
      </c>
      <c r="F159" s="151">
        <f>QC_Status!L169</f>
        <v>0</v>
      </c>
      <c r="G159" s="154">
        <f>QC_Status!M169</f>
        <v>0</v>
      </c>
      <c r="H159" s="189">
        <f>QC_Status!C169</f>
        <v>0</v>
      </c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  <c r="AA159" s="306"/>
      <c r="AB159" s="306"/>
      <c r="AC159" s="306"/>
      <c r="AD159" s="306"/>
      <c r="AE159" s="306"/>
      <c r="AF159" s="306"/>
      <c r="AG159" s="306"/>
      <c r="AH159" s="306"/>
      <c r="AI159" s="306"/>
      <c r="AJ159" s="306"/>
      <c r="AK159" s="306"/>
      <c r="AL159" s="306"/>
      <c r="AM159" s="306"/>
      <c r="AN159" s="306"/>
      <c r="AO159" s="306"/>
      <c r="AP159" s="306"/>
      <c r="AQ159" s="306"/>
      <c r="AR159" s="306"/>
      <c r="AS159" s="306"/>
      <c r="AT159" s="306"/>
      <c r="AU159" s="306"/>
      <c r="AV159" s="306"/>
      <c r="AW159" s="306"/>
      <c r="AX159" s="306"/>
      <c r="AY159" s="306"/>
      <c r="AZ159" s="306"/>
      <c r="BA159" s="306"/>
      <c r="BB159" s="306"/>
      <c r="BC159" s="147">
        <f>QC_Status!T169</f>
        <v>0</v>
      </c>
      <c r="BD159" s="307">
        <f t="shared" si="6"/>
        <v>0</v>
      </c>
      <c r="BE159" s="307">
        <f t="shared" si="7"/>
        <v>0</v>
      </c>
      <c r="BF159" s="307">
        <f t="shared" si="8"/>
        <v>0</v>
      </c>
      <c r="BG159" s="314">
        <f>QC_Status!F169</f>
        <v>0</v>
      </c>
      <c r="BH159" s="288"/>
      <c r="BI159"/>
    </row>
    <row r="160" spans="1:61" s="150" customFormat="1" x14ac:dyDescent="0.2">
      <c r="A160" s="151">
        <v>160</v>
      </c>
      <c r="B160" s="152">
        <f>QC_Status!B170</f>
        <v>0</v>
      </c>
      <c r="C160" s="153">
        <f>QC_Status!C170</f>
        <v>0</v>
      </c>
      <c r="D160" s="151">
        <f>QC_Status!D170</f>
        <v>0</v>
      </c>
      <c r="E160" s="153">
        <f>QC_Status!E170</f>
        <v>0</v>
      </c>
      <c r="F160" s="151">
        <f>QC_Status!L170</f>
        <v>0</v>
      </c>
      <c r="G160" s="154">
        <f>QC_Status!M170</f>
        <v>0</v>
      </c>
      <c r="H160" s="189">
        <f>QC_Status!C170</f>
        <v>0</v>
      </c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  <c r="AA160" s="306"/>
      <c r="AB160" s="306"/>
      <c r="AC160" s="306"/>
      <c r="AD160" s="306"/>
      <c r="AE160" s="306"/>
      <c r="AF160" s="306"/>
      <c r="AG160" s="306"/>
      <c r="AH160" s="306"/>
      <c r="AI160" s="306"/>
      <c r="AJ160" s="306"/>
      <c r="AK160" s="306"/>
      <c r="AL160" s="306"/>
      <c r="AM160" s="306"/>
      <c r="AN160" s="306"/>
      <c r="AO160" s="306"/>
      <c r="AP160" s="306"/>
      <c r="AQ160" s="306"/>
      <c r="AR160" s="306"/>
      <c r="AS160" s="306"/>
      <c r="AT160" s="306"/>
      <c r="AU160" s="306"/>
      <c r="AV160" s="306"/>
      <c r="AW160" s="306"/>
      <c r="AX160" s="306"/>
      <c r="AY160" s="306"/>
      <c r="AZ160" s="306"/>
      <c r="BA160" s="306"/>
      <c r="BB160" s="306"/>
      <c r="BC160" s="147">
        <f>QC_Status!T170</f>
        <v>0</v>
      </c>
      <c r="BD160" s="307">
        <f t="shared" si="6"/>
        <v>0</v>
      </c>
      <c r="BE160" s="307">
        <f t="shared" si="7"/>
        <v>0</v>
      </c>
      <c r="BF160" s="307">
        <f t="shared" si="8"/>
        <v>0</v>
      </c>
      <c r="BG160" s="314">
        <f>QC_Status!F170</f>
        <v>0</v>
      </c>
      <c r="BH160" s="288"/>
      <c r="BI160"/>
    </row>
    <row r="161" spans="1:61" s="150" customFormat="1" x14ac:dyDescent="0.2">
      <c r="A161" s="151">
        <v>161</v>
      </c>
      <c r="B161" s="152">
        <f>QC_Status!B171</f>
        <v>0</v>
      </c>
      <c r="C161" s="153">
        <f>QC_Status!C171</f>
        <v>0</v>
      </c>
      <c r="D161" s="151">
        <f>QC_Status!D171</f>
        <v>0</v>
      </c>
      <c r="E161" s="153">
        <f>QC_Status!E171</f>
        <v>0</v>
      </c>
      <c r="F161" s="151">
        <f>QC_Status!L171</f>
        <v>0</v>
      </c>
      <c r="G161" s="154">
        <f>QC_Status!M171</f>
        <v>0</v>
      </c>
      <c r="H161" s="189">
        <f>QC_Status!C171</f>
        <v>0</v>
      </c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  <c r="AA161" s="306"/>
      <c r="AB161" s="306"/>
      <c r="AC161" s="306"/>
      <c r="AD161" s="306"/>
      <c r="AE161" s="306"/>
      <c r="AF161" s="306"/>
      <c r="AG161" s="306"/>
      <c r="AH161" s="306"/>
      <c r="AI161" s="306"/>
      <c r="AJ161" s="306"/>
      <c r="AK161" s="306"/>
      <c r="AL161" s="306"/>
      <c r="AM161" s="306"/>
      <c r="AN161" s="306"/>
      <c r="AO161" s="306"/>
      <c r="AP161" s="306"/>
      <c r="AQ161" s="306"/>
      <c r="AR161" s="306"/>
      <c r="AS161" s="306"/>
      <c r="AT161" s="306"/>
      <c r="AU161" s="306"/>
      <c r="AV161" s="306"/>
      <c r="AW161" s="306"/>
      <c r="AX161" s="306"/>
      <c r="AY161" s="306"/>
      <c r="AZ161" s="306"/>
      <c r="BA161" s="306"/>
      <c r="BB161" s="306"/>
      <c r="BC161" s="147">
        <f>QC_Status!T171</f>
        <v>0</v>
      </c>
      <c r="BD161" s="307">
        <f t="shared" si="6"/>
        <v>0</v>
      </c>
      <c r="BE161" s="307">
        <f t="shared" si="7"/>
        <v>0</v>
      </c>
      <c r="BF161" s="307">
        <f t="shared" si="8"/>
        <v>0</v>
      </c>
      <c r="BG161" s="314">
        <f>QC_Status!F171</f>
        <v>0</v>
      </c>
      <c r="BH161" s="288"/>
      <c r="BI161"/>
    </row>
    <row r="162" spans="1:61" s="150" customFormat="1" x14ac:dyDescent="0.2">
      <c r="A162" s="151">
        <v>162</v>
      </c>
      <c r="B162" s="152">
        <f>QC_Status!B172</f>
        <v>0</v>
      </c>
      <c r="C162" s="153">
        <f>QC_Status!C172</f>
        <v>0</v>
      </c>
      <c r="D162" s="151">
        <f>QC_Status!D172</f>
        <v>0</v>
      </c>
      <c r="E162" s="153">
        <f>QC_Status!E172</f>
        <v>0</v>
      </c>
      <c r="F162" s="151">
        <f>QC_Status!L172</f>
        <v>0</v>
      </c>
      <c r="G162" s="154">
        <f>QC_Status!M172</f>
        <v>0</v>
      </c>
      <c r="H162" s="189">
        <f>QC_Status!C172</f>
        <v>0</v>
      </c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  <c r="AA162" s="306"/>
      <c r="AB162" s="306"/>
      <c r="AC162" s="306"/>
      <c r="AD162" s="306"/>
      <c r="AE162" s="306"/>
      <c r="AF162" s="306"/>
      <c r="AG162" s="306"/>
      <c r="AH162" s="306"/>
      <c r="AI162" s="306"/>
      <c r="AJ162" s="306"/>
      <c r="AK162" s="306"/>
      <c r="AL162" s="306"/>
      <c r="AM162" s="306"/>
      <c r="AN162" s="306"/>
      <c r="AO162" s="306"/>
      <c r="AP162" s="306"/>
      <c r="AQ162" s="306"/>
      <c r="AR162" s="306"/>
      <c r="AS162" s="306"/>
      <c r="AT162" s="306"/>
      <c r="AU162" s="306"/>
      <c r="AV162" s="306"/>
      <c r="AW162" s="306"/>
      <c r="AX162" s="306"/>
      <c r="AY162" s="306"/>
      <c r="AZ162" s="306"/>
      <c r="BA162" s="306"/>
      <c r="BB162" s="306"/>
      <c r="BC162" s="147">
        <f>QC_Status!T172</f>
        <v>0</v>
      </c>
      <c r="BD162" s="307">
        <f t="shared" si="6"/>
        <v>0</v>
      </c>
      <c r="BE162" s="307">
        <f t="shared" si="7"/>
        <v>0</v>
      </c>
      <c r="BF162" s="307">
        <f t="shared" si="8"/>
        <v>0</v>
      </c>
      <c r="BG162" s="314">
        <f>QC_Status!F172</f>
        <v>0</v>
      </c>
      <c r="BH162" s="288"/>
      <c r="BI162"/>
    </row>
    <row r="163" spans="1:61" s="150" customFormat="1" x14ac:dyDescent="0.2">
      <c r="A163" s="151">
        <v>163</v>
      </c>
      <c r="B163" s="152">
        <f>QC_Status!B173</f>
        <v>0</v>
      </c>
      <c r="C163" s="153">
        <f>QC_Status!C173</f>
        <v>0</v>
      </c>
      <c r="D163" s="151">
        <f>QC_Status!D173</f>
        <v>0</v>
      </c>
      <c r="E163" s="153">
        <f>QC_Status!E173</f>
        <v>0</v>
      </c>
      <c r="F163" s="151">
        <f>QC_Status!L173</f>
        <v>0</v>
      </c>
      <c r="G163" s="154">
        <f>QC_Status!M173</f>
        <v>0</v>
      </c>
      <c r="H163" s="189">
        <f>QC_Status!C173</f>
        <v>0</v>
      </c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  <c r="AA163" s="306"/>
      <c r="AB163" s="306"/>
      <c r="AC163" s="306"/>
      <c r="AD163" s="306"/>
      <c r="AE163" s="306"/>
      <c r="AF163" s="306"/>
      <c r="AG163" s="306"/>
      <c r="AH163" s="306"/>
      <c r="AI163" s="306"/>
      <c r="AJ163" s="306"/>
      <c r="AK163" s="306"/>
      <c r="AL163" s="306"/>
      <c r="AM163" s="306"/>
      <c r="AN163" s="306"/>
      <c r="AO163" s="306"/>
      <c r="AP163" s="306"/>
      <c r="AQ163" s="306"/>
      <c r="AR163" s="306"/>
      <c r="AS163" s="306"/>
      <c r="AT163" s="306"/>
      <c r="AU163" s="306"/>
      <c r="AV163" s="306"/>
      <c r="AW163" s="306"/>
      <c r="AX163" s="306"/>
      <c r="AY163" s="306"/>
      <c r="AZ163" s="306"/>
      <c r="BA163" s="306"/>
      <c r="BB163" s="306"/>
      <c r="BC163" s="147">
        <f>QC_Status!T173</f>
        <v>0</v>
      </c>
      <c r="BD163" s="307">
        <f t="shared" si="6"/>
        <v>0</v>
      </c>
      <c r="BE163" s="307">
        <f t="shared" si="7"/>
        <v>0</v>
      </c>
      <c r="BF163" s="307">
        <f t="shared" si="8"/>
        <v>0</v>
      </c>
      <c r="BG163" s="314">
        <f>QC_Status!F173</f>
        <v>0</v>
      </c>
      <c r="BH163" s="288"/>
      <c r="BI163"/>
    </row>
    <row r="164" spans="1:61" s="150" customFormat="1" x14ac:dyDescent="0.2">
      <c r="A164" s="151">
        <v>164</v>
      </c>
      <c r="B164" s="152">
        <f>QC_Status!B174</f>
        <v>0</v>
      </c>
      <c r="C164" s="153">
        <f>QC_Status!C174</f>
        <v>0</v>
      </c>
      <c r="D164" s="151">
        <f>QC_Status!D174</f>
        <v>0</v>
      </c>
      <c r="E164" s="153">
        <f>QC_Status!E174</f>
        <v>0</v>
      </c>
      <c r="F164" s="151">
        <f>QC_Status!L174</f>
        <v>0</v>
      </c>
      <c r="G164" s="154">
        <f>QC_Status!M174</f>
        <v>0</v>
      </c>
      <c r="H164" s="189">
        <f>QC_Status!C174</f>
        <v>0</v>
      </c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  <c r="AA164" s="306"/>
      <c r="AB164" s="306"/>
      <c r="AC164" s="306"/>
      <c r="AD164" s="306"/>
      <c r="AE164" s="306"/>
      <c r="AF164" s="306"/>
      <c r="AG164" s="306"/>
      <c r="AH164" s="306"/>
      <c r="AI164" s="306"/>
      <c r="AJ164" s="306"/>
      <c r="AK164" s="306"/>
      <c r="AL164" s="306"/>
      <c r="AM164" s="306"/>
      <c r="AN164" s="306"/>
      <c r="AO164" s="306"/>
      <c r="AP164" s="306"/>
      <c r="AQ164" s="306"/>
      <c r="AR164" s="306"/>
      <c r="AS164" s="306"/>
      <c r="AT164" s="306"/>
      <c r="AU164" s="306"/>
      <c r="AV164" s="306"/>
      <c r="AW164" s="306"/>
      <c r="AX164" s="306"/>
      <c r="AY164" s="306"/>
      <c r="AZ164" s="306"/>
      <c r="BA164" s="306"/>
      <c r="BB164" s="306"/>
      <c r="BC164" s="147">
        <f>QC_Status!T174</f>
        <v>0</v>
      </c>
      <c r="BD164" s="307">
        <f t="shared" si="6"/>
        <v>0</v>
      </c>
      <c r="BE164" s="307">
        <f t="shared" si="7"/>
        <v>0</v>
      </c>
      <c r="BF164" s="307">
        <f t="shared" si="8"/>
        <v>0</v>
      </c>
      <c r="BG164" s="314">
        <f>QC_Status!F174</f>
        <v>0</v>
      </c>
      <c r="BH164" s="288"/>
      <c r="BI164"/>
    </row>
    <row r="165" spans="1:61" s="150" customFormat="1" x14ac:dyDescent="0.2">
      <c r="A165" s="151">
        <v>165</v>
      </c>
      <c r="B165" s="152">
        <f>QC_Status!B175</f>
        <v>0</v>
      </c>
      <c r="C165" s="153">
        <f>QC_Status!C175</f>
        <v>0</v>
      </c>
      <c r="D165" s="151">
        <f>QC_Status!D175</f>
        <v>0</v>
      </c>
      <c r="E165" s="153">
        <f>QC_Status!E175</f>
        <v>0</v>
      </c>
      <c r="F165" s="151">
        <f>QC_Status!L175</f>
        <v>0</v>
      </c>
      <c r="G165" s="154">
        <f>QC_Status!M175</f>
        <v>0</v>
      </c>
      <c r="H165" s="189">
        <f>QC_Status!C175</f>
        <v>0</v>
      </c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  <c r="AA165" s="306"/>
      <c r="AB165" s="306"/>
      <c r="AC165" s="306"/>
      <c r="AD165" s="306"/>
      <c r="AE165" s="306"/>
      <c r="AF165" s="306"/>
      <c r="AG165" s="306"/>
      <c r="AH165" s="306"/>
      <c r="AI165" s="306"/>
      <c r="AJ165" s="306"/>
      <c r="AK165" s="306"/>
      <c r="AL165" s="306"/>
      <c r="AM165" s="306"/>
      <c r="AN165" s="306"/>
      <c r="AO165" s="306"/>
      <c r="AP165" s="306"/>
      <c r="AQ165" s="306"/>
      <c r="AR165" s="306"/>
      <c r="AS165" s="306"/>
      <c r="AT165" s="306"/>
      <c r="AU165" s="306"/>
      <c r="AV165" s="306"/>
      <c r="AW165" s="306"/>
      <c r="AX165" s="306"/>
      <c r="AY165" s="306"/>
      <c r="AZ165" s="306"/>
      <c r="BA165" s="306"/>
      <c r="BB165" s="306"/>
      <c r="BC165" s="147">
        <f>QC_Status!T175</f>
        <v>0</v>
      </c>
      <c r="BD165" s="307">
        <f t="shared" si="6"/>
        <v>0</v>
      </c>
      <c r="BE165" s="307">
        <f t="shared" si="7"/>
        <v>0</v>
      </c>
      <c r="BF165" s="307">
        <f t="shared" si="8"/>
        <v>0</v>
      </c>
      <c r="BG165" s="314">
        <f>QC_Status!F175</f>
        <v>0</v>
      </c>
      <c r="BH165" s="288"/>
      <c r="BI165"/>
    </row>
    <row r="166" spans="1:61" s="150" customFormat="1" x14ac:dyDescent="0.2">
      <c r="A166" s="151">
        <v>166</v>
      </c>
      <c r="B166" s="152">
        <f>QC_Status!B176</f>
        <v>0</v>
      </c>
      <c r="C166" s="153">
        <f>QC_Status!C176</f>
        <v>0</v>
      </c>
      <c r="D166" s="151">
        <f>QC_Status!D176</f>
        <v>0</v>
      </c>
      <c r="E166" s="153">
        <f>QC_Status!E176</f>
        <v>0</v>
      </c>
      <c r="F166" s="151">
        <f>QC_Status!L176</f>
        <v>0</v>
      </c>
      <c r="G166" s="154">
        <f>QC_Status!M176</f>
        <v>0</v>
      </c>
      <c r="H166" s="189">
        <f>QC_Status!C176</f>
        <v>0</v>
      </c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  <c r="AA166" s="306"/>
      <c r="AB166" s="306"/>
      <c r="AC166" s="306"/>
      <c r="AD166" s="306"/>
      <c r="AE166" s="306"/>
      <c r="AF166" s="306"/>
      <c r="AG166" s="306"/>
      <c r="AH166" s="306"/>
      <c r="AI166" s="306"/>
      <c r="AJ166" s="306"/>
      <c r="AK166" s="306"/>
      <c r="AL166" s="306"/>
      <c r="AM166" s="306"/>
      <c r="AN166" s="306"/>
      <c r="AO166" s="306"/>
      <c r="AP166" s="306"/>
      <c r="AQ166" s="306"/>
      <c r="AR166" s="306"/>
      <c r="AS166" s="306"/>
      <c r="AT166" s="306"/>
      <c r="AU166" s="306"/>
      <c r="AV166" s="306"/>
      <c r="AW166" s="306"/>
      <c r="AX166" s="306"/>
      <c r="AY166" s="306"/>
      <c r="AZ166" s="306"/>
      <c r="BA166" s="306"/>
      <c r="BB166" s="306"/>
      <c r="BC166" s="147">
        <f>QC_Status!T176</f>
        <v>0</v>
      </c>
      <c r="BD166" s="307">
        <f t="shared" si="6"/>
        <v>0</v>
      </c>
      <c r="BE166" s="307">
        <f t="shared" si="7"/>
        <v>0</v>
      </c>
      <c r="BF166" s="307">
        <f t="shared" si="8"/>
        <v>0</v>
      </c>
      <c r="BG166" s="314">
        <f>QC_Status!F176</f>
        <v>0</v>
      </c>
      <c r="BH166" s="288"/>
      <c r="BI166"/>
    </row>
    <row r="167" spans="1:61" s="150" customFormat="1" x14ac:dyDescent="0.2">
      <c r="A167" s="151">
        <v>167</v>
      </c>
      <c r="B167" s="152">
        <f>QC_Status!B177</f>
        <v>0</v>
      </c>
      <c r="C167" s="153">
        <f>QC_Status!C177</f>
        <v>0</v>
      </c>
      <c r="D167" s="151">
        <f>QC_Status!D177</f>
        <v>0</v>
      </c>
      <c r="E167" s="153">
        <f>QC_Status!E177</f>
        <v>0</v>
      </c>
      <c r="F167" s="151">
        <f>QC_Status!L177</f>
        <v>0</v>
      </c>
      <c r="G167" s="154">
        <f>QC_Status!M177</f>
        <v>0</v>
      </c>
      <c r="H167" s="189">
        <f>QC_Status!C177</f>
        <v>0</v>
      </c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  <c r="AA167" s="306"/>
      <c r="AB167" s="306"/>
      <c r="AC167" s="306"/>
      <c r="AD167" s="306"/>
      <c r="AE167" s="306"/>
      <c r="AF167" s="306"/>
      <c r="AG167" s="306"/>
      <c r="AH167" s="306"/>
      <c r="AI167" s="306"/>
      <c r="AJ167" s="306"/>
      <c r="AK167" s="306"/>
      <c r="AL167" s="306"/>
      <c r="AM167" s="306"/>
      <c r="AN167" s="306"/>
      <c r="AO167" s="306"/>
      <c r="AP167" s="306"/>
      <c r="AQ167" s="306"/>
      <c r="AR167" s="306"/>
      <c r="AS167" s="306"/>
      <c r="AT167" s="306"/>
      <c r="AU167" s="306"/>
      <c r="AV167" s="306"/>
      <c r="AW167" s="306"/>
      <c r="AX167" s="306"/>
      <c r="AY167" s="306"/>
      <c r="AZ167" s="306"/>
      <c r="BA167" s="306"/>
      <c r="BB167" s="306"/>
      <c r="BC167" s="147">
        <f>QC_Status!T177</f>
        <v>0</v>
      </c>
      <c r="BD167" s="307">
        <f t="shared" si="6"/>
        <v>0</v>
      </c>
      <c r="BE167" s="307">
        <f t="shared" si="7"/>
        <v>0</v>
      </c>
      <c r="BF167" s="307">
        <f t="shared" si="8"/>
        <v>0</v>
      </c>
      <c r="BG167" s="314">
        <f>QC_Status!F177</f>
        <v>0</v>
      </c>
      <c r="BH167" s="288"/>
      <c r="BI167"/>
    </row>
    <row r="168" spans="1:61" s="150" customFormat="1" x14ac:dyDescent="0.2">
      <c r="A168" s="151">
        <v>168</v>
      </c>
      <c r="B168" s="152">
        <f>QC_Status!B178</f>
        <v>0</v>
      </c>
      <c r="C168" s="153">
        <f>QC_Status!C178</f>
        <v>0</v>
      </c>
      <c r="D168" s="151">
        <f>QC_Status!D178</f>
        <v>0</v>
      </c>
      <c r="E168" s="153">
        <f>QC_Status!E178</f>
        <v>0</v>
      </c>
      <c r="F168" s="151">
        <f>QC_Status!L178</f>
        <v>0</v>
      </c>
      <c r="G168" s="154">
        <f>QC_Status!M178</f>
        <v>0</v>
      </c>
      <c r="H168" s="189">
        <f>QC_Status!C178</f>
        <v>0</v>
      </c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  <c r="AA168" s="306"/>
      <c r="AB168" s="306"/>
      <c r="AC168" s="306"/>
      <c r="AD168" s="306"/>
      <c r="AE168" s="306"/>
      <c r="AF168" s="306"/>
      <c r="AG168" s="306"/>
      <c r="AH168" s="306"/>
      <c r="AI168" s="306"/>
      <c r="AJ168" s="306"/>
      <c r="AK168" s="306"/>
      <c r="AL168" s="306"/>
      <c r="AM168" s="306"/>
      <c r="AN168" s="306"/>
      <c r="AO168" s="306"/>
      <c r="AP168" s="306"/>
      <c r="AQ168" s="306"/>
      <c r="AR168" s="306"/>
      <c r="AS168" s="306"/>
      <c r="AT168" s="306"/>
      <c r="AU168" s="306"/>
      <c r="AV168" s="306"/>
      <c r="AW168" s="306"/>
      <c r="AX168" s="306"/>
      <c r="AY168" s="306"/>
      <c r="AZ168" s="306"/>
      <c r="BA168" s="306"/>
      <c r="BB168" s="306"/>
      <c r="BC168" s="147">
        <f>QC_Status!T178</f>
        <v>0</v>
      </c>
      <c r="BD168" s="307">
        <f t="shared" si="6"/>
        <v>0</v>
      </c>
      <c r="BE168" s="307">
        <f t="shared" si="7"/>
        <v>0</v>
      </c>
      <c r="BF168" s="307">
        <f t="shared" si="8"/>
        <v>0</v>
      </c>
      <c r="BG168" s="314">
        <f>QC_Status!F178</f>
        <v>0</v>
      </c>
      <c r="BH168" s="288"/>
      <c r="BI168"/>
    </row>
    <row r="169" spans="1:61" s="150" customFormat="1" x14ac:dyDescent="0.2">
      <c r="A169" s="151">
        <v>169</v>
      </c>
      <c r="B169" s="152">
        <f>QC_Status!B179</f>
        <v>0</v>
      </c>
      <c r="C169" s="153">
        <f>QC_Status!C179</f>
        <v>0</v>
      </c>
      <c r="D169" s="151">
        <f>QC_Status!D179</f>
        <v>0</v>
      </c>
      <c r="E169" s="153">
        <f>QC_Status!E179</f>
        <v>0</v>
      </c>
      <c r="F169" s="151">
        <f>QC_Status!L179</f>
        <v>0</v>
      </c>
      <c r="G169" s="154">
        <f>QC_Status!M179</f>
        <v>0</v>
      </c>
      <c r="H169" s="189">
        <f>QC_Status!C179</f>
        <v>0</v>
      </c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  <c r="AA169" s="306"/>
      <c r="AB169" s="306"/>
      <c r="AC169" s="306"/>
      <c r="AD169" s="306"/>
      <c r="AE169" s="306"/>
      <c r="AF169" s="306"/>
      <c r="AG169" s="306"/>
      <c r="AH169" s="306"/>
      <c r="AI169" s="306"/>
      <c r="AJ169" s="306"/>
      <c r="AK169" s="306"/>
      <c r="AL169" s="306"/>
      <c r="AM169" s="306"/>
      <c r="AN169" s="306"/>
      <c r="AO169" s="306"/>
      <c r="AP169" s="306"/>
      <c r="AQ169" s="306"/>
      <c r="AR169" s="306"/>
      <c r="AS169" s="306"/>
      <c r="AT169" s="306"/>
      <c r="AU169" s="306"/>
      <c r="AV169" s="306"/>
      <c r="AW169" s="306"/>
      <c r="AX169" s="306"/>
      <c r="AY169" s="306"/>
      <c r="AZ169" s="306"/>
      <c r="BA169" s="306"/>
      <c r="BB169" s="306"/>
      <c r="BC169" s="147">
        <f>QC_Status!T179</f>
        <v>0</v>
      </c>
      <c r="BD169" s="307">
        <f t="shared" si="6"/>
        <v>0</v>
      </c>
      <c r="BE169" s="307">
        <f t="shared" si="7"/>
        <v>0</v>
      </c>
      <c r="BF169" s="307">
        <f t="shared" si="8"/>
        <v>0</v>
      </c>
      <c r="BG169" s="314">
        <f>QC_Status!F179</f>
        <v>0</v>
      </c>
      <c r="BH169" s="288"/>
      <c r="BI169"/>
    </row>
    <row r="170" spans="1:61" s="150" customFormat="1" x14ac:dyDescent="0.2">
      <c r="A170" s="151">
        <v>170</v>
      </c>
      <c r="B170" s="152">
        <f>QC_Status!B180</f>
        <v>0</v>
      </c>
      <c r="C170" s="153">
        <f>QC_Status!C180</f>
        <v>0</v>
      </c>
      <c r="D170" s="151">
        <f>QC_Status!D180</f>
        <v>0</v>
      </c>
      <c r="E170" s="153">
        <f>QC_Status!E180</f>
        <v>0</v>
      </c>
      <c r="F170" s="151">
        <f>QC_Status!L180</f>
        <v>0</v>
      </c>
      <c r="G170" s="154">
        <f>QC_Status!M180</f>
        <v>0</v>
      </c>
      <c r="H170" s="189">
        <f>QC_Status!C180</f>
        <v>0</v>
      </c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  <c r="AA170" s="306"/>
      <c r="AB170" s="306"/>
      <c r="AC170" s="306"/>
      <c r="AD170" s="306"/>
      <c r="AE170" s="306"/>
      <c r="AF170" s="306"/>
      <c r="AG170" s="306"/>
      <c r="AH170" s="306"/>
      <c r="AI170" s="306"/>
      <c r="AJ170" s="306"/>
      <c r="AK170" s="306"/>
      <c r="AL170" s="306"/>
      <c r="AM170" s="306"/>
      <c r="AN170" s="306"/>
      <c r="AO170" s="306"/>
      <c r="AP170" s="306"/>
      <c r="AQ170" s="306"/>
      <c r="AR170" s="306"/>
      <c r="AS170" s="306"/>
      <c r="AT170" s="306"/>
      <c r="AU170" s="306"/>
      <c r="AV170" s="306"/>
      <c r="AW170" s="306"/>
      <c r="AX170" s="306"/>
      <c r="AY170" s="306"/>
      <c r="AZ170" s="306"/>
      <c r="BA170" s="306"/>
      <c r="BB170" s="306"/>
      <c r="BC170" s="147">
        <f>QC_Status!T180</f>
        <v>0</v>
      </c>
      <c r="BD170" s="307">
        <f t="shared" si="6"/>
        <v>0</v>
      </c>
      <c r="BE170" s="307">
        <f t="shared" si="7"/>
        <v>0</v>
      </c>
      <c r="BF170" s="307">
        <f t="shared" si="8"/>
        <v>0</v>
      </c>
      <c r="BG170" s="314">
        <f>QC_Status!F180</f>
        <v>0</v>
      </c>
      <c r="BH170" s="288"/>
      <c r="BI170"/>
    </row>
    <row r="171" spans="1:61" s="150" customFormat="1" x14ac:dyDescent="0.2">
      <c r="A171" s="151">
        <v>171</v>
      </c>
      <c r="B171" s="152">
        <f>QC_Status!B181</f>
        <v>0</v>
      </c>
      <c r="C171" s="153">
        <f>QC_Status!C181</f>
        <v>0</v>
      </c>
      <c r="D171" s="151">
        <f>QC_Status!D181</f>
        <v>0</v>
      </c>
      <c r="E171" s="153">
        <f>QC_Status!E181</f>
        <v>0</v>
      </c>
      <c r="F171" s="151">
        <f>QC_Status!L181</f>
        <v>0</v>
      </c>
      <c r="G171" s="154">
        <f>QC_Status!M181</f>
        <v>0</v>
      </c>
      <c r="H171" s="189">
        <f>QC_Status!C181</f>
        <v>0</v>
      </c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  <c r="AA171" s="306"/>
      <c r="AB171" s="306"/>
      <c r="AC171" s="306"/>
      <c r="AD171" s="306"/>
      <c r="AE171" s="306"/>
      <c r="AF171" s="306"/>
      <c r="AG171" s="306"/>
      <c r="AH171" s="306"/>
      <c r="AI171" s="306"/>
      <c r="AJ171" s="306"/>
      <c r="AK171" s="306"/>
      <c r="AL171" s="306"/>
      <c r="AM171" s="306"/>
      <c r="AN171" s="306"/>
      <c r="AO171" s="306"/>
      <c r="AP171" s="306"/>
      <c r="AQ171" s="306"/>
      <c r="AR171" s="306"/>
      <c r="AS171" s="306"/>
      <c r="AT171" s="306"/>
      <c r="AU171" s="306"/>
      <c r="AV171" s="306"/>
      <c r="AW171" s="306"/>
      <c r="AX171" s="306"/>
      <c r="AY171" s="306"/>
      <c r="AZ171" s="306"/>
      <c r="BA171" s="306"/>
      <c r="BB171" s="306"/>
      <c r="BC171" s="147">
        <f>QC_Status!T181</f>
        <v>0</v>
      </c>
      <c r="BD171" s="307">
        <f t="shared" si="6"/>
        <v>0</v>
      </c>
      <c r="BE171" s="307">
        <f t="shared" si="7"/>
        <v>0</v>
      </c>
      <c r="BF171" s="307">
        <f t="shared" si="8"/>
        <v>0</v>
      </c>
      <c r="BG171" s="314">
        <f>QC_Status!F181</f>
        <v>0</v>
      </c>
      <c r="BH171" s="288"/>
      <c r="BI171"/>
    </row>
    <row r="172" spans="1:61" s="150" customFormat="1" x14ac:dyDescent="0.2">
      <c r="A172" s="151">
        <v>172</v>
      </c>
      <c r="B172" s="152">
        <f>QC_Status!B182</f>
        <v>0</v>
      </c>
      <c r="C172" s="153">
        <f>QC_Status!C182</f>
        <v>0</v>
      </c>
      <c r="D172" s="151">
        <f>QC_Status!D182</f>
        <v>0</v>
      </c>
      <c r="E172" s="153">
        <f>QC_Status!E182</f>
        <v>0</v>
      </c>
      <c r="F172" s="151">
        <f>QC_Status!L182</f>
        <v>0</v>
      </c>
      <c r="G172" s="154">
        <f>QC_Status!M182</f>
        <v>0</v>
      </c>
      <c r="H172" s="189">
        <f>QC_Status!C182</f>
        <v>0</v>
      </c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  <c r="AA172" s="306"/>
      <c r="AB172" s="306"/>
      <c r="AC172" s="306"/>
      <c r="AD172" s="306"/>
      <c r="AE172" s="306"/>
      <c r="AF172" s="306"/>
      <c r="AG172" s="306"/>
      <c r="AH172" s="306"/>
      <c r="AI172" s="306"/>
      <c r="AJ172" s="306"/>
      <c r="AK172" s="306"/>
      <c r="AL172" s="306"/>
      <c r="AM172" s="306"/>
      <c r="AN172" s="306"/>
      <c r="AO172" s="306"/>
      <c r="AP172" s="306"/>
      <c r="AQ172" s="306"/>
      <c r="AR172" s="306"/>
      <c r="AS172" s="306"/>
      <c r="AT172" s="306"/>
      <c r="AU172" s="306"/>
      <c r="AV172" s="306"/>
      <c r="AW172" s="306"/>
      <c r="AX172" s="306"/>
      <c r="AY172" s="306"/>
      <c r="AZ172" s="306"/>
      <c r="BA172" s="306"/>
      <c r="BB172" s="306"/>
      <c r="BC172" s="147">
        <f>QC_Status!T182</f>
        <v>0</v>
      </c>
      <c r="BD172" s="307">
        <f t="shared" si="6"/>
        <v>0</v>
      </c>
      <c r="BE172" s="307">
        <f t="shared" si="7"/>
        <v>0</v>
      </c>
      <c r="BF172" s="307">
        <f t="shared" si="8"/>
        <v>0</v>
      </c>
      <c r="BG172" s="314">
        <f>QC_Status!F182</f>
        <v>0</v>
      </c>
      <c r="BH172" s="288"/>
      <c r="BI172"/>
    </row>
    <row r="173" spans="1:61" s="150" customFormat="1" x14ac:dyDescent="0.2">
      <c r="A173" s="151">
        <v>173</v>
      </c>
      <c r="B173" s="152">
        <f>QC_Status!B183</f>
        <v>0</v>
      </c>
      <c r="C173" s="153">
        <f>QC_Status!C183</f>
        <v>0</v>
      </c>
      <c r="D173" s="151">
        <f>QC_Status!D183</f>
        <v>0</v>
      </c>
      <c r="E173" s="153">
        <f>QC_Status!E183</f>
        <v>0</v>
      </c>
      <c r="F173" s="151">
        <f>QC_Status!L183</f>
        <v>0</v>
      </c>
      <c r="G173" s="154">
        <f>QC_Status!M183</f>
        <v>0</v>
      </c>
      <c r="H173" s="189">
        <f>QC_Status!C183</f>
        <v>0</v>
      </c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  <c r="AA173" s="306"/>
      <c r="AB173" s="306"/>
      <c r="AC173" s="306"/>
      <c r="AD173" s="306"/>
      <c r="AE173" s="306"/>
      <c r="AF173" s="306"/>
      <c r="AG173" s="306"/>
      <c r="AH173" s="306"/>
      <c r="AI173" s="306"/>
      <c r="AJ173" s="306"/>
      <c r="AK173" s="306"/>
      <c r="AL173" s="306"/>
      <c r="AM173" s="306"/>
      <c r="AN173" s="306"/>
      <c r="AO173" s="306"/>
      <c r="AP173" s="306"/>
      <c r="AQ173" s="306"/>
      <c r="AR173" s="306"/>
      <c r="AS173" s="306"/>
      <c r="AT173" s="306"/>
      <c r="AU173" s="306"/>
      <c r="AV173" s="306"/>
      <c r="AW173" s="306"/>
      <c r="AX173" s="306"/>
      <c r="AY173" s="306"/>
      <c r="AZ173" s="306"/>
      <c r="BA173" s="306"/>
      <c r="BB173" s="306"/>
      <c r="BC173" s="147">
        <f>QC_Status!T183</f>
        <v>0</v>
      </c>
      <c r="BD173" s="307">
        <f t="shared" si="6"/>
        <v>0</v>
      </c>
      <c r="BE173" s="307">
        <f t="shared" si="7"/>
        <v>0</v>
      </c>
      <c r="BF173" s="307">
        <f t="shared" si="8"/>
        <v>0</v>
      </c>
      <c r="BG173" s="314">
        <f>QC_Status!F183</f>
        <v>0</v>
      </c>
      <c r="BH173" s="288"/>
      <c r="BI173"/>
    </row>
    <row r="174" spans="1:61" s="150" customFormat="1" x14ac:dyDescent="0.2">
      <c r="A174" s="151">
        <v>174</v>
      </c>
      <c r="B174" s="152">
        <f>QC_Status!B184</f>
        <v>0</v>
      </c>
      <c r="C174" s="153">
        <f>QC_Status!C184</f>
        <v>0</v>
      </c>
      <c r="D174" s="151">
        <f>QC_Status!D184</f>
        <v>0</v>
      </c>
      <c r="E174" s="153">
        <f>QC_Status!E184</f>
        <v>0</v>
      </c>
      <c r="F174" s="151">
        <f>QC_Status!L184</f>
        <v>0</v>
      </c>
      <c r="G174" s="154">
        <f>QC_Status!M184</f>
        <v>0</v>
      </c>
      <c r="H174" s="189">
        <f>QC_Status!C184</f>
        <v>0</v>
      </c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  <c r="AA174" s="306"/>
      <c r="AB174" s="306"/>
      <c r="AC174" s="306"/>
      <c r="AD174" s="306"/>
      <c r="AE174" s="306"/>
      <c r="AF174" s="306"/>
      <c r="AG174" s="306"/>
      <c r="AH174" s="306"/>
      <c r="AI174" s="306"/>
      <c r="AJ174" s="306"/>
      <c r="AK174" s="306"/>
      <c r="AL174" s="306"/>
      <c r="AM174" s="306"/>
      <c r="AN174" s="306"/>
      <c r="AO174" s="306"/>
      <c r="AP174" s="306"/>
      <c r="AQ174" s="306"/>
      <c r="AR174" s="306"/>
      <c r="AS174" s="306"/>
      <c r="AT174" s="306"/>
      <c r="AU174" s="306"/>
      <c r="AV174" s="306"/>
      <c r="AW174" s="306"/>
      <c r="AX174" s="306"/>
      <c r="AY174" s="306"/>
      <c r="AZ174" s="306"/>
      <c r="BA174" s="306"/>
      <c r="BB174" s="306"/>
      <c r="BC174" s="147">
        <f>QC_Status!T184</f>
        <v>0</v>
      </c>
      <c r="BD174" s="307">
        <f t="shared" si="6"/>
        <v>0</v>
      </c>
      <c r="BE174" s="307">
        <f t="shared" si="7"/>
        <v>0</v>
      </c>
      <c r="BF174" s="307">
        <f t="shared" si="8"/>
        <v>0</v>
      </c>
      <c r="BG174" s="314">
        <f>QC_Status!F184</f>
        <v>0</v>
      </c>
      <c r="BH174" s="288"/>
      <c r="BI174"/>
    </row>
    <row r="175" spans="1:61" s="150" customFormat="1" x14ac:dyDescent="0.2">
      <c r="A175" s="151">
        <v>175</v>
      </c>
      <c r="B175" s="152">
        <f>QC_Status!B185</f>
        <v>0</v>
      </c>
      <c r="C175" s="153">
        <f>QC_Status!C185</f>
        <v>0</v>
      </c>
      <c r="D175" s="151">
        <f>QC_Status!D185</f>
        <v>0</v>
      </c>
      <c r="E175" s="153">
        <f>QC_Status!E185</f>
        <v>0</v>
      </c>
      <c r="F175" s="151">
        <f>QC_Status!L185</f>
        <v>0</v>
      </c>
      <c r="G175" s="154">
        <f>QC_Status!M185</f>
        <v>0</v>
      </c>
      <c r="H175" s="189">
        <f>QC_Status!C185</f>
        <v>0</v>
      </c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  <c r="AA175" s="306"/>
      <c r="AB175" s="306"/>
      <c r="AC175" s="306"/>
      <c r="AD175" s="306"/>
      <c r="AE175" s="306"/>
      <c r="AF175" s="306"/>
      <c r="AG175" s="306"/>
      <c r="AH175" s="306"/>
      <c r="AI175" s="306"/>
      <c r="AJ175" s="306"/>
      <c r="AK175" s="306"/>
      <c r="AL175" s="306"/>
      <c r="AM175" s="306"/>
      <c r="AN175" s="306"/>
      <c r="AO175" s="306"/>
      <c r="AP175" s="306"/>
      <c r="AQ175" s="306"/>
      <c r="AR175" s="306"/>
      <c r="AS175" s="306"/>
      <c r="AT175" s="306"/>
      <c r="AU175" s="306"/>
      <c r="AV175" s="306"/>
      <c r="AW175" s="306"/>
      <c r="AX175" s="306"/>
      <c r="AY175" s="306"/>
      <c r="AZ175" s="306"/>
      <c r="BA175" s="306"/>
      <c r="BB175" s="306"/>
      <c r="BC175" s="147">
        <f>QC_Status!T185</f>
        <v>0</v>
      </c>
      <c r="BD175" s="307">
        <f t="shared" si="6"/>
        <v>0</v>
      </c>
      <c r="BE175" s="307">
        <f t="shared" si="7"/>
        <v>0</v>
      </c>
      <c r="BF175" s="307">
        <f t="shared" si="8"/>
        <v>0</v>
      </c>
      <c r="BG175" s="314">
        <f>QC_Status!F185</f>
        <v>0</v>
      </c>
      <c r="BH175" s="288"/>
      <c r="BI175"/>
    </row>
    <row r="176" spans="1:61" s="150" customFormat="1" x14ac:dyDescent="0.2">
      <c r="A176" s="151">
        <v>176</v>
      </c>
      <c r="B176" s="152">
        <f>QC_Status!B186</f>
        <v>0</v>
      </c>
      <c r="C176" s="153">
        <f>QC_Status!C186</f>
        <v>0</v>
      </c>
      <c r="D176" s="151">
        <f>QC_Status!D186</f>
        <v>0</v>
      </c>
      <c r="E176" s="153">
        <f>QC_Status!E186</f>
        <v>0</v>
      </c>
      <c r="F176" s="151">
        <f>QC_Status!L186</f>
        <v>0</v>
      </c>
      <c r="G176" s="154">
        <f>QC_Status!M186</f>
        <v>0</v>
      </c>
      <c r="H176" s="189">
        <f>QC_Status!C186</f>
        <v>0</v>
      </c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  <c r="AA176" s="306"/>
      <c r="AB176" s="306"/>
      <c r="AC176" s="306"/>
      <c r="AD176" s="306"/>
      <c r="AE176" s="306"/>
      <c r="AF176" s="306"/>
      <c r="AG176" s="306"/>
      <c r="AH176" s="306"/>
      <c r="AI176" s="306"/>
      <c r="AJ176" s="306"/>
      <c r="AK176" s="306"/>
      <c r="AL176" s="306"/>
      <c r="AM176" s="306"/>
      <c r="AN176" s="306"/>
      <c r="AO176" s="306"/>
      <c r="AP176" s="306"/>
      <c r="AQ176" s="306"/>
      <c r="AR176" s="306"/>
      <c r="AS176" s="306"/>
      <c r="AT176" s="306"/>
      <c r="AU176" s="306"/>
      <c r="AV176" s="306"/>
      <c r="AW176" s="306"/>
      <c r="AX176" s="306"/>
      <c r="AY176" s="306"/>
      <c r="AZ176" s="306"/>
      <c r="BA176" s="306"/>
      <c r="BB176" s="306"/>
      <c r="BC176" s="147">
        <f>QC_Status!T186</f>
        <v>0</v>
      </c>
      <c r="BD176" s="307">
        <f t="shared" si="6"/>
        <v>0</v>
      </c>
      <c r="BE176" s="307">
        <f t="shared" si="7"/>
        <v>0</v>
      </c>
      <c r="BF176" s="307">
        <f t="shared" si="8"/>
        <v>0</v>
      </c>
      <c r="BG176" s="314">
        <f>QC_Status!F186</f>
        <v>0</v>
      </c>
      <c r="BH176" s="288"/>
      <c r="BI176"/>
    </row>
    <row r="177" spans="1:61" s="150" customFormat="1" x14ac:dyDescent="0.2">
      <c r="A177" s="151">
        <v>177</v>
      </c>
      <c r="B177" s="152">
        <f>QC_Status!B187</f>
        <v>0</v>
      </c>
      <c r="C177" s="153">
        <f>QC_Status!C187</f>
        <v>0</v>
      </c>
      <c r="D177" s="151">
        <f>QC_Status!D187</f>
        <v>0</v>
      </c>
      <c r="E177" s="153">
        <f>QC_Status!E187</f>
        <v>0</v>
      </c>
      <c r="F177" s="151">
        <f>QC_Status!L187</f>
        <v>0</v>
      </c>
      <c r="G177" s="154">
        <f>QC_Status!M187</f>
        <v>0</v>
      </c>
      <c r="H177" s="189">
        <f>QC_Status!C187</f>
        <v>0</v>
      </c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  <c r="AA177" s="306"/>
      <c r="AB177" s="306"/>
      <c r="AC177" s="306"/>
      <c r="AD177" s="306"/>
      <c r="AE177" s="306"/>
      <c r="AF177" s="306"/>
      <c r="AG177" s="306"/>
      <c r="AH177" s="306"/>
      <c r="AI177" s="306"/>
      <c r="AJ177" s="306"/>
      <c r="AK177" s="306"/>
      <c r="AL177" s="306"/>
      <c r="AM177" s="306"/>
      <c r="AN177" s="306"/>
      <c r="AO177" s="306"/>
      <c r="AP177" s="306"/>
      <c r="AQ177" s="306"/>
      <c r="AR177" s="306"/>
      <c r="AS177" s="306"/>
      <c r="AT177" s="306"/>
      <c r="AU177" s="306"/>
      <c r="AV177" s="306"/>
      <c r="AW177" s="306"/>
      <c r="AX177" s="306"/>
      <c r="AY177" s="306"/>
      <c r="AZ177" s="306"/>
      <c r="BA177" s="306"/>
      <c r="BB177" s="306"/>
      <c r="BC177" s="147">
        <f>QC_Status!T187</f>
        <v>0</v>
      </c>
      <c r="BD177" s="307">
        <f t="shared" si="6"/>
        <v>0</v>
      </c>
      <c r="BE177" s="307">
        <f t="shared" si="7"/>
        <v>0</v>
      </c>
      <c r="BF177" s="307">
        <f t="shared" si="8"/>
        <v>0</v>
      </c>
      <c r="BG177" s="314">
        <f>QC_Status!F187</f>
        <v>0</v>
      </c>
      <c r="BH177" s="288"/>
      <c r="BI177"/>
    </row>
    <row r="178" spans="1:61" s="150" customFormat="1" x14ac:dyDescent="0.2">
      <c r="A178" s="151">
        <v>178</v>
      </c>
      <c r="B178" s="152">
        <f>QC_Status!B188</f>
        <v>0</v>
      </c>
      <c r="C178" s="153">
        <f>QC_Status!C188</f>
        <v>0</v>
      </c>
      <c r="D178" s="151">
        <f>QC_Status!D188</f>
        <v>0</v>
      </c>
      <c r="E178" s="153">
        <f>QC_Status!E188</f>
        <v>0</v>
      </c>
      <c r="F178" s="151">
        <f>QC_Status!L188</f>
        <v>0</v>
      </c>
      <c r="G178" s="154">
        <f>QC_Status!M188</f>
        <v>0</v>
      </c>
      <c r="H178" s="189">
        <f>QC_Status!C188</f>
        <v>0</v>
      </c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  <c r="AA178" s="306"/>
      <c r="AB178" s="306"/>
      <c r="AC178" s="306"/>
      <c r="AD178" s="306"/>
      <c r="AE178" s="306"/>
      <c r="AF178" s="306"/>
      <c r="AG178" s="306"/>
      <c r="AH178" s="306"/>
      <c r="AI178" s="306"/>
      <c r="AJ178" s="306"/>
      <c r="AK178" s="306"/>
      <c r="AL178" s="306"/>
      <c r="AM178" s="306"/>
      <c r="AN178" s="306"/>
      <c r="AO178" s="306"/>
      <c r="AP178" s="306"/>
      <c r="AQ178" s="306"/>
      <c r="AR178" s="306"/>
      <c r="AS178" s="306"/>
      <c r="AT178" s="306"/>
      <c r="AU178" s="306"/>
      <c r="AV178" s="306"/>
      <c r="AW178" s="306"/>
      <c r="AX178" s="306"/>
      <c r="AY178" s="306"/>
      <c r="AZ178" s="306"/>
      <c r="BA178" s="306"/>
      <c r="BB178" s="306"/>
      <c r="BC178" s="147">
        <f>QC_Status!T188</f>
        <v>0</v>
      </c>
      <c r="BD178" s="307">
        <f t="shared" si="6"/>
        <v>0</v>
      </c>
      <c r="BE178" s="307">
        <f t="shared" si="7"/>
        <v>0</v>
      </c>
      <c r="BF178" s="307">
        <f t="shared" si="8"/>
        <v>0</v>
      </c>
      <c r="BG178" s="314">
        <f>QC_Status!F188</f>
        <v>0</v>
      </c>
      <c r="BH178" s="288"/>
      <c r="BI178"/>
    </row>
    <row r="179" spans="1:61" s="150" customFormat="1" x14ac:dyDescent="0.2">
      <c r="A179" s="151">
        <v>179</v>
      </c>
      <c r="B179" s="152">
        <f>QC_Status!B189</f>
        <v>0</v>
      </c>
      <c r="C179" s="153">
        <f>QC_Status!C189</f>
        <v>0</v>
      </c>
      <c r="D179" s="151">
        <f>QC_Status!D189</f>
        <v>0</v>
      </c>
      <c r="E179" s="153">
        <f>QC_Status!E189</f>
        <v>0</v>
      </c>
      <c r="F179" s="151">
        <f>QC_Status!L189</f>
        <v>0</v>
      </c>
      <c r="G179" s="154">
        <f>QC_Status!M189</f>
        <v>0</v>
      </c>
      <c r="H179" s="189">
        <f>QC_Status!C189</f>
        <v>0</v>
      </c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  <c r="AA179" s="306"/>
      <c r="AB179" s="306"/>
      <c r="AC179" s="306"/>
      <c r="AD179" s="306"/>
      <c r="AE179" s="306"/>
      <c r="AF179" s="306"/>
      <c r="AG179" s="306"/>
      <c r="AH179" s="306"/>
      <c r="AI179" s="306"/>
      <c r="AJ179" s="306"/>
      <c r="AK179" s="306"/>
      <c r="AL179" s="306"/>
      <c r="AM179" s="306"/>
      <c r="AN179" s="306"/>
      <c r="AO179" s="306"/>
      <c r="AP179" s="306"/>
      <c r="AQ179" s="306"/>
      <c r="AR179" s="306"/>
      <c r="AS179" s="306"/>
      <c r="AT179" s="306"/>
      <c r="AU179" s="306"/>
      <c r="AV179" s="306"/>
      <c r="AW179" s="306"/>
      <c r="AX179" s="306"/>
      <c r="AY179" s="306"/>
      <c r="AZ179" s="306"/>
      <c r="BA179" s="306"/>
      <c r="BB179" s="306"/>
      <c r="BC179" s="147">
        <f>QC_Status!T189</f>
        <v>0</v>
      </c>
      <c r="BD179" s="307">
        <f t="shared" si="6"/>
        <v>0</v>
      </c>
      <c r="BE179" s="307">
        <f t="shared" si="7"/>
        <v>0</v>
      </c>
      <c r="BF179" s="307">
        <f t="shared" si="8"/>
        <v>0</v>
      </c>
      <c r="BG179" s="314">
        <f>QC_Status!F189</f>
        <v>0</v>
      </c>
      <c r="BH179" s="288"/>
      <c r="BI179"/>
    </row>
    <row r="180" spans="1:61" s="150" customFormat="1" x14ac:dyDescent="0.2">
      <c r="A180" s="151">
        <v>180</v>
      </c>
      <c r="B180" s="152">
        <f>QC_Status!B190</f>
        <v>0</v>
      </c>
      <c r="C180" s="153">
        <f>QC_Status!C190</f>
        <v>0</v>
      </c>
      <c r="D180" s="151">
        <f>QC_Status!D190</f>
        <v>0</v>
      </c>
      <c r="E180" s="153">
        <f>QC_Status!E190</f>
        <v>0</v>
      </c>
      <c r="F180" s="151">
        <f>QC_Status!L190</f>
        <v>0</v>
      </c>
      <c r="G180" s="154">
        <f>QC_Status!M190</f>
        <v>0</v>
      </c>
      <c r="H180" s="189">
        <f>QC_Status!C190</f>
        <v>0</v>
      </c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  <c r="AA180" s="306"/>
      <c r="AB180" s="306"/>
      <c r="AC180" s="306"/>
      <c r="AD180" s="306"/>
      <c r="AE180" s="306"/>
      <c r="AF180" s="306"/>
      <c r="AG180" s="306"/>
      <c r="AH180" s="306"/>
      <c r="AI180" s="306"/>
      <c r="AJ180" s="306"/>
      <c r="AK180" s="306"/>
      <c r="AL180" s="306"/>
      <c r="AM180" s="306"/>
      <c r="AN180" s="306"/>
      <c r="AO180" s="306"/>
      <c r="AP180" s="306"/>
      <c r="AQ180" s="306"/>
      <c r="AR180" s="306"/>
      <c r="AS180" s="306"/>
      <c r="AT180" s="306"/>
      <c r="AU180" s="306"/>
      <c r="AV180" s="306"/>
      <c r="AW180" s="306"/>
      <c r="AX180" s="306"/>
      <c r="AY180" s="306"/>
      <c r="AZ180" s="306"/>
      <c r="BA180" s="306"/>
      <c r="BB180" s="306"/>
      <c r="BC180" s="147">
        <f>QC_Status!T190</f>
        <v>0</v>
      </c>
      <c r="BD180" s="307">
        <f t="shared" si="6"/>
        <v>0</v>
      </c>
      <c r="BE180" s="307">
        <f t="shared" si="7"/>
        <v>0</v>
      </c>
      <c r="BF180" s="307">
        <f t="shared" si="8"/>
        <v>0</v>
      </c>
      <c r="BG180" s="314">
        <f>QC_Status!F190</f>
        <v>0</v>
      </c>
      <c r="BH180" s="288"/>
      <c r="BI180"/>
    </row>
    <row r="181" spans="1:61" s="150" customFormat="1" x14ac:dyDescent="0.2">
      <c r="A181" s="151">
        <v>181</v>
      </c>
      <c r="B181" s="152">
        <f>QC_Status!B191</f>
        <v>0</v>
      </c>
      <c r="C181" s="153">
        <f>QC_Status!C191</f>
        <v>0</v>
      </c>
      <c r="D181" s="151">
        <f>QC_Status!D191</f>
        <v>0</v>
      </c>
      <c r="E181" s="153">
        <f>QC_Status!E191</f>
        <v>0</v>
      </c>
      <c r="F181" s="151">
        <f>QC_Status!L191</f>
        <v>0</v>
      </c>
      <c r="G181" s="154">
        <f>QC_Status!M191</f>
        <v>0</v>
      </c>
      <c r="H181" s="189">
        <f>QC_Status!C191</f>
        <v>0</v>
      </c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  <c r="AA181" s="306"/>
      <c r="AB181" s="306"/>
      <c r="AC181" s="306"/>
      <c r="AD181" s="306"/>
      <c r="AE181" s="306"/>
      <c r="AF181" s="306"/>
      <c r="AG181" s="306"/>
      <c r="AH181" s="306"/>
      <c r="AI181" s="306"/>
      <c r="AJ181" s="306"/>
      <c r="AK181" s="306"/>
      <c r="AL181" s="306"/>
      <c r="AM181" s="306"/>
      <c r="AN181" s="306"/>
      <c r="AO181" s="306"/>
      <c r="AP181" s="306"/>
      <c r="AQ181" s="306"/>
      <c r="AR181" s="306"/>
      <c r="AS181" s="306"/>
      <c r="AT181" s="306"/>
      <c r="AU181" s="306"/>
      <c r="AV181" s="306"/>
      <c r="AW181" s="306"/>
      <c r="AX181" s="306"/>
      <c r="AY181" s="306"/>
      <c r="AZ181" s="306"/>
      <c r="BA181" s="306"/>
      <c r="BB181" s="306"/>
      <c r="BC181" s="147">
        <f>QC_Status!T191</f>
        <v>0</v>
      </c>
      <c r="BD181" s="307">
        <f t="shared" si="6"/>
        <v>0</v>
      </c>
      <c r="BE181" s="307">
        <f t="shared" si="7"/>
        <v>0</v>
      </c>
      <c r="BF181" s="307">
        <f t="shared" si="8"/>
        <v>0</v>
      </c>
      <c r="BG181" s="314">
        <f>QC_Status!F191</f>
        <v>0</v>
      </c>
      <c r="BH181" s="288"/>
      <c r="BI181"/>
    </row>
    <row r="182" spans="1:61" s="150" customFormat="1" x14ac:dyDescent="0.2">
      <c r="A182" s="151">
        <v>182</v>
      </c>
      <c r="B182" s="152">
        <f>QC_Status!B192</f>
        <v>0</v>
      </c>
      <c r="C182" s="153">
        <f>QC_Status!C192</f>
        <v>0</v>
      </c>
      <c r="D182" s="151">
        <f>QC_Status!D192</f>
        <v>0</v>
      </c>
      <c r="E182" s="153">
        <f>QC_Status!E192</f>
        <v>0</v>
      </c>
      <c r="F182" s="151">
        <f>QC_Status!L192</f>
        <v>0</v>
      </c>
      <c r="G182" s="154">
        <f>QC_Status!M192</f>
        <v>0</v>
      </c>
      <c r="H182" s="189">
        <f>QC_Status!C192</f>
        <v>0</v>
      </c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  <c r="AA182" s="306"/>
      <c r="AB182" s="306"/>
      <c r="AC182" s="306"/>
      <c r="AD182" s="306"/>
      <c r="AE182" s="306"/>
      <c r="AF182" s="306"/>
      <c r="AG182" s="306"/>
      <c r="AH182" s="306"/>
      <c r="AI182" s="306"/>
      <c r="AJ182" s="306"/>
      <c r="AK182" s="306"/>
      <c r="AL182" s="306"/>
      <c r="AM182" s="306"/>
      <c r="AN182" s="306"/>
      <c r="AO182" s="306"/>
      <c r="AP182" s="306"/>
      <c r="AQ182" s="306"/>
      <c r="AR182" s="306"/>
      <c r="AS182" s="306"/>
      <c r="AT182" s="306"/>
      <c r="AU182" s="306"/>
      <c r="AV182" s="306"/>
      <c r="AW182" s="306"/>
      <c r="AX182" s="306"/>
      <c r="AY182" s="306"/>
      <c r="AZ182" s="306"/>
      <c r="BA182" s="306"/>
      <c r="BB182" s="306"/>
      <c r="BC182" s="147">
        <f>QC_Status!T192</f>
        <v>0</v>
      </c>
      <c r="BD182" s="307">
        <f t="shared" si="6"/>
        <v>0</v>
      </c>
      <c r="BE182" s="307">
        <f t="shared" si="7"/>
        <v>0</v>
      </c>
      <c r="BF182" s="307">
        <f t="shared" si="8"/>
        <v>0</v>
      </c>
      <c r="BG182" s="314">
        <f>QC_Status!F192</f>
        <v>0</v>
      </c>
      <c r="BH182" s="288"/>
      <c r="BI182"/>
    </row>
    <row r="183" spans="1:61" s="150" customFormat="1" x14ac:dyDescent="0.2">
      <c r="A183" s="151">
        <v>183</v>
      </c>
      <c r="B183" s="152">
        <f>QC_Status!B193</f>
        <v>0</v>
      </c>
      <c r="C183" s="153">
        <f>QC_Status!C193</f>
        <v>0</v>
      </c>
      <c r="D183" s="151">
        <f>QC_Status!D193</f>
        <v>0</v>
      </c>
      <c r="E183" s="153">
        <f>QC_Status!E193</f>
        <v>0</v>
      </c>
      <c r="F183" s="151">
        <f>QC_Status!L193</f>
        <v>0</v>
      </c>
      <c r="G183" s="154">
        <f>QC_Status!M193</f>
        <v>0</v>
      </c>
      <c r="H183" s="189">
        <f>QC_Status!C193</f>
        <v>0</v>
      </c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  <c r="AA183" s="306"/>
      <c r="AB183" s="306"/>
      <c r="AC183" s="306"/>
      <c r="AD183" s="306"/>
      <c r="AE183" s="306"/>
      <c r="AF183" s="306"/>
      <c r="AG183" s="306"/>
      <c r="AH183" s="306"/>
      <c r="AI183" s="306"/>
      <c r="AJ183" s="306"/>
      <c r="AK183" s="306"/>
      <c r="AL183" s="306"/>
      <c r="AM183" s="306"/>
      <c r="AN183" s="306"/>
      <c r="AO183" s="306"/>
      <c r="AP183" s="306"/>
      <c r="AQ183" s="306"/>
      <c r="AR183" s="306"/>
      <c r="AS183" s="306"/>
      <c r="AT183" s="306"/>
      <c r="AU183" s="306"/>
      <c r="AV183" s="306"/>
      <c r="AW183" s="306"/>
      <c r="AX183" s="306"/>
      <c r="AY183" s="306"/>
      <c r="AZ183" s="306"/>
      <c r="BA183" s="306"/>
      <c r="BB183" s="306"/>
      <c r="BC183" s="147">
        <f>QC_Status!T193</f>
        <v>0</v>
      </c>
      <c r="BD183" s="307">
        <f t="shared" si="6"/>
        <v>0</v>
      </c>
      <c r="BE183" s="307">
        <f t="shared" si="7"/>
        <v>0</v>
      </c>
      <c r="BF183" s="307">
        <f t="shared" si="8"/>
        <v>0</v>
      </c>
      <c r="BG183" s="314">
        <f>QC_Status!F193</f>
        <v>0</v>
      </c>
      <c r="BH183" s="288"/>
      <c r="BI183"/>
    </row>
    <row r="184" spans="1:61" s="150" customFormat="1" x14ac:dyDescent="0.2">
      <c r="A184" s="151">
        <v>184</v>
      </c>
      <c r="B184" s="152">
        <f>QC_Status!B194</f>
        <v>0</v>
      </c>
      <c r="C184" s="153">
        <f>QC_Status!C194</f>
        <v>0</v>
      </c>
      <c r="D184" s="151">
        <f>QC_Status!D194</f>
        <v>0</v>
      </c>
      <c r="E184" s="153">
        <f>QC_Status!E194</f>
        <v>0</v>
      </c>
      <c r="F184" s="151">
        <f>QC_Status!L194</f>
        <v>0</v>
      </c>
      <c r="G184" s="154">
        <f>QC_Status!M194</f>
        <v>0</v>
      </c>
      <c r="H184" s="189">
        <f>QC_Status!C194</f>
        <v>0</v>
      </c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  <c r="AA184" s="306"/>
      <c r="AB184" s="306"/>
      <c r="AC184" s="306"/>
      <c r="AD184" s="306"/>
      <c r="AE184" s="306"/>
      <c r="AF184" s="306"/>
      <c r="AG184" s="306"/>
      <c r="AH184" s="306"/>
      <c r="AI184" s="306"/>
      <c r="AJ184" s="306"/>
      <c r="AK184" s="306"/>
      <c r="AL184" s="306"/>
      <c r="AM184" s="306"/>
      <c r="AN184" s="306"/>
      <c r="AO184" s="306"/>
      <c r="AP184" s="306"/>
      <c r="AQ184" s="306"/>
      <c r="AR184" s="306"/>
      <c r="AS184" s="306"/>
      <c r="AT184" s="306"/>
      <c r="AU184" s="306"/>
      <c r="AV184" s="306"/>
      <c r="AW184" s="306"/>
      <c r="AX184" s="306"/>
      <c r="AY184" s="306"/>
      <c r="AZ184" s="306"/>
      <c r="BA184" s="306"/>
      <c r="BB184" s="306"/>
      <c r="BC184" s="147">
        <f>QC_Status!T194</f>
        <v>0</v>
      </c>
      <c r="BD184" s="307">
        <f t="shared" si="6"/>
        <v>0</v>
      </c>
      <c r="BE184" s="307">
        <f t="shared" si="7"/>
        <v>0</v>
      </c>
      <c r="BF184" s="307">
        <f t="shared" si="8"/>
        <v>0</v>
      </c>
      <c r="BG184" s="314">
        <f>QC_Status!F194</f>
        <v>0</v>
      </c>
      <c r="BH184" s="288"/>
      <c r="BI184"/>
    </row>
    <row r="185" spans="1:61" s="150" customFormat="1" x14ac:dyDescent="0.2">
      <c r="A185" s="151">
        <v>185</v>
      </c>
      <c r="B185" s="152">
        <f>QC_Status!B195</f>
        <v>0</v>
      </c>
      <c r="C185" s="153">
        <f>QC_Status!C195</f>
        <v>0</v>
      </c>
      <c r="D185" s="151">
        <f>QC_Status!D195</f>
        <v>0</v>
      </c>
      <c r="E185" s="153">
        <f>QC_Status!E195</f>
        <v>0</v>
      </c>
      <c r="F185" s="151">
        <f>QC_Status!L195</f>
        <v>0</v>
      </c>
      <c r="G185" s="154">
        <f>QC_Status!M195</f>
        <v>0</v>
      </c>
      <c r="H185" s="189">
        <f>QC_Status!C195</f>
        <v>0</v>
      </c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  <c r="AA185" s="306"/>
      <c r="AB185" s="306"/>
      <c r="AC185" s="306"/>
      <c r="AD185" s="306"/>
      <c r="AE185" s="306"/>
      <c r="AF185" s="306"/>
      <c r="AG185" s="306"/>
      <c r="AH185" s="306"/>
      <c r="AI185" s="306"/>
      <c r="AJ185" s="306"/>
      <c r="AK185" s="306"/>
      <c r="AL185" s="306"/>
      <c r="AM185" s="306"/>
      <c r="AN185" s="306"/>
      <c r="AO185" s="306"/>
      <c r="AP185" s="306"/>
      <c r="AQ185" s="306"/>
      <c r="AR185" s="306"/>
      <c r="AS185" s="306"/>
      <c r="AT185" s="306"/>
      <c r="AU185" s="306"/>
      <c r="AV185" s="306"/>
      <c r="AW185" s="306"/>
      <c r="AX185" s="306"/>
      <c r="AY185" s="306"/>
      <c r="AZ185" s="306"/>
      <c r="BA185" s="306"/>
      <c r="BB185" s="306"/>
      <c r="BC185" s="147">
        <f>QC_Status!T195</f>
        <v>0</v>
      </c>
      <c r="BD185" s="307">
        <f t="shared" si="6"/>
        <v>0</v>
      </c>
      <c r="BE185" s="307">
        <f t="shared" si="7"/>
        <v>0</v>
      </c>
      <c r="BF185" s="307">
        <f t="shared" si="8"/>
        <v>0</v>
      </c>
      <c r="BG185" s="314">
        <f>QC_Status!F195</f>
        <v>0</v>
      </c>
      <c r="BH185" s="288"/>
      <c r="BI185"/>
    </row>
    <row r="186" spans="1:61" s="150" customFormat="1" x14ac:dyDescent="0.2">
      <c r="A186" s="151">
        <v>186</v>
      </c>
      <c r="B186" s="152">
        <f>QC_Status!B196</f>
        <v>0</v>
      </c>
      <c r="C186" s="153">
        <f>QC_Status!C196</f>
        <v>0</v>
      </c>
      <c r="D186" s="151">
        <f>QC_Status!D196</f>
        <v>0</v>
      </c>
      <c r="E186" s="153">
        <f>QC_Status!E196</f>
        <v>0</v>
      </c>
      <c r="F186" s="151">
        <f>QC_Status!L196</f>
        <v>0</v>
      </c>
      <c r="G186" s="154">
        <f>QC_Status!M196</f>
        <v>0</v>
      </c>
      <c r="H186" s="189">
        <f>QC_Status!C196</f>
        <v>0</v>
      </c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  <c r="AA186" s="306"/>
      <c r="AB186" s="306"/>
      <c r="AC186" s="306"/>
      <c r="AD186" s="306"/>
      <c r="AE186" s="306"/>
      <c r="AF186" s="306"/>
      <c r="AG186" s="306"/>
      <c r="AH186" s="306"/>
      <c r="AI186" s="306"/>
      <c r="AJ186" s="306"/>
      <c r="AK186" s="306"/>
      <c r="AL186" s="306"/>
      <c r="AM186" s="306"/>
      <c r="AN186" s="306"/>
      <c r="AO186" s="306"/>
      <c r="AP186" s="306"/>
      <c r="AQ186" s="306"/>
      <c r="AR186" s="306"/>
      <c r="AS186" s="306"/>
      <c r="AT186" s="306"/>
      <c r="AU186" s="306"/>
      <c r="AV186" s="306"/>
      <c r="AW186" s="306"/>
      <c r="AX186" s="306"/>
      <c r="AY186" s="306"/>
      <c r="AZ186" s="306"/>
      <c r="BA186" s="306"/>
      <c r="BB186" s="306"/>
      <c r="BC186" s="147">
        <f>QC_Status!T196</f>
        <v>0</v>
      </c>
      <c r="BD186" s="307">
        <f t="shared" si="6"/>
        <v>0</v>
      </c>
      <c r="BE186" s="307">
        <f t="shared" si="7"/>
        <v>0</v>
      </c>
      <c r="BF186" s="307">
        <f t="shared" si="8"/>
        <v>0</v>
      </c>
      <c r="BG186" s="314">
        <f>QC_Status!F196</f>
        <v>0</v>
      </c>
      <c r="BH186" s="288"/>
      <c r="BI186"/>
    </row>
    <row r="187" spans="1:61" s="150" customFormat="1" x14ac:dyDescent="0.2">
      <c r="A187" s="151">
        <v>187</v>
      </c>
      <c r="B187" s="152">
        <f>QC_Status!B197</f>
        <v>0</v>
      </c>
      <c r="C187" s="153">
        <f>QC_Status!C197</f>
        <v>0</v>
      </c>
      <c r="D187" s="151">
        <f>QC_Status!D197</f>
        <v>0</v>
      </c>
      <c r="E187" s="153">
        <f>QC_Status!E197</f>
        <v>0</v>
      </c>
      <c r="F187" s="151">
        <f>QC_Status!L197</f>
        <v>0</v>
      </c>
      <c r="G187" s="154">
        <f>QC_Status!M197</f>
        <v>0</v>
      </c>
      <c r="H187" s="189">
        <f>QC_Status!C197</f>
        <v>0</v>
      </c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  <c r="AA187" s="306"/>
      <c r="AB187" s="306"/>
      <c r="AC187" s="306"/>
      <c r="AD187" s="306"/>
      <c r="AE187" s="306"/>
      <c r="AF187" s="306"/>
      <c r="AG187" s="306"/>
      <c r="AH187" s="306"/>
      <c r="AI187" s="306"/>
      <c r="AJ187" s="306"/>
      <c r="AK187" s="306"/>
      <c r="AL187" s="306"/>
      <c r="AM187" s="306"/>
      <c r="AN187" s="306"/>
      <c r="AO187" s="306"/>
      <c r="AP187" s="306"/>
      <c r="AQ187" s="306"/>
      <c r="AR187" s="306"/>
      <c r="AS187" s="306"/>
      <c r="AT187" s="306"/>
      <c r="AU187" s="306"/>
      <c r="AV187" s="306"/>
      <c r="AW187" s="306"/>
      <c r="AX187" s="306"/>
      <c r="AY187" s="306"/>
      <c r="AZ187" s="306"/>
      <c r="BA187" s="306"/>
      <c r="BB187" s="306"/>
      <c r="BC187" s="147">
        <f>QC_Status!T197</f>
        <v>0</v>
      </c>
      <c r="BD187" s="307">
        <f t="shared" si="6"/>
        <v>0</v>
      </c>
      <c r="BE187" s="307">
        <f t="shared" si="7"/>
        <v>0</v>
      </c>
      <c r="BF187" s="307">
        <f t="shared" si="8"/>
        <v>0</v>
      </c>
      <c r="BG187" s="314">
        <f>QC_Status!F197</f>
        <v>0</v>
      </c>
      <c r="BH187" s="288"/>
      <c r="BI187"/>
    </row>
    <row r="188" spans="1:61" s="150" customFormat="1" x14ac:dyDescent="0.2">
      <c r="A188" s="151">
        <v>188</v>
      </c>
      <c r="B188" s="152">
        <f>QC_Status!B198</f>
        <v>0</v>
      </c>
      <c r="C188" s="153">
        <f>QC_Status!C198</f>
        <v>0</v>
      </c>
      <c r="D188" s="151">
        <f>QC_Status!D198</f>
        <v>0</v>
      </c>
      <c r="E188" s="153">
        <f>QC_Status!E198</f>
        <v>0</v>
      </c>
      <c r="F188" s="151">
        <f>QC_Status!L198</f>
        <v>0</v>
      </c>
      <c r="G188" s="154">
        <f>QC_Status!M198</f>
        <v>0</v>
      </c>
      <c r="H188" s="189">
        <f>QC_Status!C198</f>
        <v>0</v>
      </c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  <c r="AA188" s="306"/>
      <c r="AB188" s="306"/>
      <c r="AC188" s="306"/>
      <c r="AD188" s="306"/>
      <c r="AE188" s="306"/>
      <c r="AF188" s="306"/>
      <c r="AG188" s="306"/>
      <c r="AH188" s="306"/>
      <c r="AI188" s="306"/>
      <c r="AJ188" s="306"/>
      <c r="AK188" s="306"/>
      <c r="AL188" s="306"/>
      <c r="AM188" s="306"/>
      <c r="AN188" s="306"/>
      <c r="AO188" s="306"/>
      <c r="AP188" s="306"/>
      <c r="AQ188" s="306"/>
      <c r="AR188" s="306"/>
      <c r="AS188" s="306"/>
      <c r="AT188" s="306"/>
      <c r="AU188" s="306"/>
      <c r="AV188" s="306"/>
      <c r="AW188" s="306"/>
      <c r="AX188" s="306"/>
      <c r="AY188" s="306"/>
      <c r="AZ188" s="306"/>
      <c r="BA188" s="306"/>
      <c r="BB188" s="306"/>
      <c r="BC188" s="147">
        <f>QC_Status!T198</f>
        <v>0</v>
      </c>
      <c r="BD188" s="307">
        <f t="shared" si="6"/>
        <v>0</v>
      </c>
      <c r="BE188" s="307">
        <f t="shared" si="7"/>
        <v>0</v>
      </c>
      <c r="BF188" s="307">
        <f t="shared" si="8"/>
        <v>0</v>
      </c>
      <c r="BG188" s="314">
        <f>QC_Status!F198</f>
        <v>0</v>
      </c>
      <c r="BH188" s="288"/>
      <c r="BI188"/>
    </row>
    <row r="189" spans="1:61" s="150" customFormat="1" x14ac:dyDescent="0.2">
      <c r="A189" s="151">
        <v>189</v>
      </c>
      <c r="B189" s="152">
        <f>QC_Status!B199</f>
        <v>0</v>
      </c>
      <c r="C189" s="153">
        <f>QC_Status!C199</f>
        <v>0</v>
      </c>
      <c r="D189" s="151">
        <f>QC_Status!D199</f>
        <v>0</v>
      </c>
      <c r="E189" s="153">
        <f>QC_Status!E199</f>
        <v>0</v>
      </c>
      <c r="F189" s="151">
        <f>QC_Status!L199</f>
        <v>0</v>
      </c>
      <c r="G189" s="154">
        <f>QC_Status!M199</f>
        <v>0</v>
      </c>
      <c r="H189" s="189">
        <f>QC_Status!C199</f>
        <v>0</v>
      </c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  <c r="AA189" s="306"/>
      <c r="AB189" s="306"/>
      <c r="AC189" s="306"/>
      <c r="AD189" s="306"/>
      <c r="AE189" s="306"/>
      <c r="AF189" s="306"/>
      <c r="AG189" s="306"/>
      <c r="AH189" s="306"/>
      <c r="AI189" s="306"/>
      <c r="AJ189" s="306"/>
      <c r="AK189" s="306"/>
      <c r="AL189" s="306"/>
      <c r="AM189" s="306"/>
      <c r="AN189" s="306"/>
      <c r="AO189" s="306"/>
      <c r="AP189" s="306"/>
      <c r="AQ189" s="306"/>
      <c r="AR189" s="306"/>
      <c r="AS189" s="306"/>
      <c r="AT189" s="306"/>
      <c r="AU189" s="306"/>
      <c r="AV189" s="306"/>
      <c r="AW189" s="306"/>
      <c r="AX189" s="306"/>
      <c r="AY189" s="306"/>
      <c r="AZ189" s="306"/>
      <c r="BA189" s="306"/>
      <c r="BB189" s="306"/>
      <c r="BC189" s="147">
        <f>QC_Status!T199</f>
        <v>0</v>
      </c>
      <c r="BD189" s="307">
        <f t="shared" si="6"/>
        <v>0</v>
      </c>
      <c r="BE189" s="307">
        <f t="shared" si="7"/>
        <v>0</v>
      </c>
      <c r="BF189" s="307">
        <f t="shared" si="8"/>
        <v>0</v>
      </c>
      <c r="BG189" s="314">
        <f>QC_Status!F199</f>
        <v>0</v>
      </c>
      <c r="BH189" s="288"/>
      <c r="BI189"/>
    </row>
    <row r="190" spans="1:61" s="150" customFormat="1" x14ac:dyDescent="0.2">
      <c r="A190" s="151">
        <v>190</v>
      </c>
      <c r="B190" s="152">
        <f>QC_Status!B200</f>
        <v>0</v>
      </c>
      <c r="C190" s="153">
        <f>QC_Status!C200</f>
        <v>0</v>
      </c>
      <c r="D190" s="151">
        <f>QC_Status!D200</f>
        <v>0</v>
      </c>
      <c r="E190" s="153">
        <f>QC_Status!E200</f>
        <v>0</v>
      </c>
      <c r="F190" s="151">
        <f>QC_Status!L200</f>
        <v>0</v>
      </c>
      <c r="G190" s="154">
        <f>QC_Status!M200</f>
        <v>0</v>
      </c>
      <c r="H190" s="189">
        <f>QC_Status!C200</f>
        <v>0</v>
      </c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  <c r="AA190" s="306"/>
      <c r="AB190" s="306"/>
      <c r="AC190" s="306"/>
      <c r="AD190" s="306"/>
      <c r="AE190" s="306"/>
      <c r="AF190" s="306"/>
      <c r="AG190" s="306"/>
      <c r="AH190" s="306"/>
      <c r="AI190" s="306"/>
      <c r="AJ190" s="306"/>
      <c r="AK190" s="306"/>
      <c r="AL190" s="306"/>
      <c r="AM190" s="306"/>
      <c r="AN190" s="306"/>
      <c r="AO190" s="306"/>
      <c r="AP190" s="306"/>
      <c r="AQ190" s="306"/>
      <c r="AR190" s="306"/>
      <c r="AS190" s="306"/>
      <c r="AT190" s="306"/>
      <c r="AU190" s="306"/>
      <c r="AV190" s="306"/>
      <c r="AW190" s="306"/>
      <c r="AX190" s="306"/>
      <c r="AY190" s="306"/>
      <c r="AZ190" s="306"/>
      <c r="BA190" s="306"/>
      <c r="BB190" s="306"/>
      <c r="BC190" s="147">
        <f>QC_Status!T200</f>
        <v>0</v>
      </c>
      <c r="BD190" s="307">
        <f t="shared" si="6"/>
        <v>0</v>
      </c>
      <c r="BE190" s="307">
        <f t="shared" si="7"/>
        <v>0</v>
      </c>
      <c r="BF190" s="307">
        <f t="shared" si="8"/>
        <v>0</v>
      </c>
      <c r="BG190" s="314">
        <f>QC_Status!F200</f>
        <v>0</v>
      </c>
      <c r="BH190" s="288"/>
      <c r="BI190"/>
    </row>
    <row r="191" spans="1:61" s="150" customFormat="1" x14ac:dyDescent="0.2">
      <c r="A191" s="151">
        <v>191</v>
      </c>
      <c r="B191" s="152">
        <f>QC_Status!B201</f>
        <v>0</v>
      </c>
      <c r="C191" s="153">
        <f>QC_Status!C201</f>
        <v>0</v>
      </c>
      <c r="D191" s="151">
        <f>QC_Status!D201</f>
        <v>0</v>
      </c>
      <c r="E191" s="153">
        <f>QC_Status!E201</f>
        <v>0</v>
      </c>
      <c r="F191" s="151">
        <f>QC_Status!L201</f>
        <v>0</v>
      </c>
      <c r="G191" s="154">
        <f>QC_Status!M201</f>
        <v>0</v>
      </c>
      <c r="H191" s="189">
        <f>QC_Status!C201</f>
        <v>0</v>
      </c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  <c r="AA191" s="306"/>
      <c r="AB191" s="306"/>
      <c r="AC191" s="306"/>
      <c r="AD191" s="306"/>
      <c r="AE191" s="306"/>
      <c r="AF191" s="306"/>
      <c r="AG191" s="306"/>
      <c r="AH191" s="306"/>
      <c r="AI191" s="306"/>
      <c r="AJ191" s="306"/>
      <c r="AK191" s="306"/>
      <c r="AL191" s="306"/>
      <c r="AM191" s="306"/>
      <c r="AN191" s="306"/>
      <c r="AO191" s="306"/>
      <c r="AP191" s="306"/>
      <c r="AQ191" s="306"/>
      <c r="AR191" s="306"/>
      <c r="AS191" s="306"/>
      <c r="AT191" s="306"/>
      <c r="AU191" s="306"/>
      <c r="AV191" s="306"/>
      <c r="AW191" s="306"/>
      <c r="AX191" s="306"/>
      <c r="AY191" s="306"/>
      <c r="AZ191" s="306"/>
      <c r="BA191" s="306"/>
      <c r="BB191" s="306"/>
      <c r="BC191" s="147">
        <f>QC_Status!T201</f>
        <v>0</v>
      </c>
      <c r="BD191" s="307">
        <f t="shared" si="6"/>
        <v>0</v>
      </c>
      <c r="BE191" s="307">
        <f t="shared" si="7"/>
        <v>0</v>
      </c>
      <c r="BF191" s="307">
        <f t="shared" si="8"/>
        <v>0</v>
      </c>
      <c r="BG191" s="314">
        <f>QC_Status!F201</f>
        <v>0</v>
      </c>
      <c r="BH191" s="288"/>
      <c r="BI191"/>
    </row>
    <row r="192" spans="1:61" s="150" customFormat="1" x14ac:dyDescent="0.2">
      <c r="A192" s="151">
        <v>192</v>
      </c>
      <c r="B192" s="152">
        <f>QC_Status!B202</f>
        <v>0</v>
      </c>
      <c r="C192" s="153">
        <f>QC_Status!C202</f>
        <v>0</v>
      </c>
      <c r="D192" s="151">
        <f>QC_Status!D202</f>
        <v>0</v>
      </c>
      <c r="E192" s="153">
        <f>QC_Status!E202</f>
        <v>0</v>
      </c>
      <c r="F192" s="151">
        <f>QC_Status!L202</f>
        <v>0</v>
      </c>
      <c r="G192" s="154">
        <f>QC_Status!M202</f>
        <v>0</v>
      </c>
      <c r="H192" s="189">
        <f>QC_Status!C202</f>
        <v>0</v>
      </c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  <c r="AA192" s="306"/>
      <c r="AB192" s="306"/>
      <c r="AC192" s="306"/>
      <c r="AD192" s="306"/>
      <c r="AE192" s="306"/>
      <c r="AF192" s="306"/>
      <c r="AG192" s="306"/>
      <c r="AH192" s="306"/>
      <c r="AI192" s="306"/>
      <c r="AJ192" s="306"/>
      <c r="AK192" s="306"/>
      <c r="AL192" s="306"/>
      <c r="AM192" s="306"/>
      <c r="AN192" s="306"/>
      <c r="AO192" s="306"/>
      <c r="AP192" s="306"/>
      <c r="AQ192" s="306"/>
      <c r="AR192" s="306"/>
      <c r="AS192" s="306"/>
      <c r="AT192" s="306"/>
      <c r="AU192" s="306"/>
      <c r="AV192" s="306"/>
      <c r="AW192" s="306"/>
      <c r="AX192" s="306"/>
      <c r="AY192" s="306"/>
      <c r="AZ192" s="306"/>
      <c r="BA192" s="306"/>
      <c r="BB192" s="306"/>
      <c r="BC192" s="147">
        <f>QC_Status!T202</f>
        <v>0</v>
      </c>
      <c r="BD192" s="307">
        <f t="shared" si="6"/>
        <v>0</v>
      </c>
      <c r="BE192" s="307">
        <f t="shared" si="7"/>
        <v>0</v>
      </c>
      <c r="BF192" s="307">
        <f t="shared" si="8"/>
        <v>0</v>
      </c>
      <c r="BG192" s="314">
        <f>QC_Status!F202</f>
        <v>0</v>
      </c>
      <c r="BH192" s="288"/>
      <c r="BI192"/>
    </row>
    <row r="193" spans="1:61" s="150" customFormat="1" x14ac:dyDescent="0.2">
      <c r="A193" s="151">
        <v>193</v>
      </c>
      <c r="B193" s="152">
        <f>QC_Status!B203</f>
        <v>0</v>
      </c>
      <c r="C193" s="153">
        <f>QC_Status!C203</f>
        <v>0</v>
      </c>
      <c r="D193" s="151">
        <f>QC_Status!D203</f>
        <v>0</v>
      </c>
      <c r="E193" s="153">
        <f>QC_Status!E203</f>
        <v>0</v>
      </c>
      <c r="F193" s="151">
        <f>QC_Status!L203</f>
        <v>0</v>
      </c>
      <c r="G193" s="154">
        <f>QC_Status!M203</f>
        <v>0</v>
      </c>
      <c r="H193" s="189">
        <f>QC_Status!C203</f>
        <v>0</v>
      </c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  <c r="AA193" s="306"/>
      <c r="AB193" s="306"/>
      <c r="AC193" s="306"/>
      <c r="AD193" s="306"/>
      <c r="AE193" s="306"/>
      <c r="AF193" s="306"/>
      <c r="AG193" s="306"/>
      <c r="AH193" s="306"/>
      <c r="AI193" s="306"/>
      <c r="AJ193" s="306"/>
      <c r="AK193" s="306"/>
      <c r="AL193" s="306"/>
      <c r="AM193" s="306"/>
      <c r="AN193" s="306"/>
      <c r="AO193" s="306"/>
      <c r="AP193" s="306"/>
      <c r="AQ193" s="306"/>
      <c r="AR193" s="306"/>
      <c r="AS193" s="306"/>
      <c r="AT193" s="306"/>
      <c r="AU193" s="306"/>
      <c r="AV193" s="306"/>
      <c r="AW193" s="306"/>
      <c r="AX193" s="306"/>
      <c r="AY193" s="306"/>
      <c r="AZ193" s="306"/>
      <c r="BA193" s="306"/>
      <c r="BB193" s="306"/>
      <c r="BC193" s="147">
        <f>QC_Status!T203</f>
        <v>0</v>
      </c>
      <c r="BD193" s="307">
        <f t="shared" si="6"/>
        <v>0</v>
      </c>
      <c r="BE193" s="307">
        <f t="shared" si="7"/>
        <v>0</v>
      </c>
      <c r="BF193" s="307">
        <f t="shared" si="8"/>
        <v>0</v>
      </c>
      <c r="BG193" s="314">
        <f>QC_Status!F203</f>
        <v>0</v>
      </c>
      <c r="BH193" s="288"/>
      <c r="BI193"/>
    </row>
    <row r="194" spans="1:61" s="150" customFormat="1" x14ac:dyDescent="0.2">
      <c r="A194" s="151">
        <v>194</v>
      </c>
      <c r="B194" s="152">
        <f>QC_Status!B204</f>
        <v>0</v>
      </c>
      <c r="C194" s="153">
        <f>QC_Status!C204</f>
        <v>0</v>
      </c>
      <c r="D194" s="151">
        <f>QC_Status!D204</f>
        <v>0</v>
      </c>
      <c r="E194" s="153">
        <f>QC_Status!E204</f>
        <v>0</v>
      </c>
      <c r="F194" s="151">
        <f>QC_Status!L204</f>
        <v>0</v>
      </c>
      <c r="G194" s="154">
        <f>QC_Status!M204</f>
        <v>0</v>
      </c>
      <c r="H194" s="189">
        <f>QC_Status!C204</f>
        <v>0</v>
      </c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  <c r="AA194" s="306"/>
      <c r="AB194" s="306"/>
      <c r="AC194" s="306"/>
      <c r="AD194" s="306"/>
      <c r="AE194" s="306"/>
      <c r="AF194" s="306"/>
      <c r="AG194" s="306"/>
      <c r="AH194" s="306"/>
      <c r="AI194" s="306"/>
      <c r="AJ194" s="306"/>
      <c r="AK194" s="306"/>
      <c r="AL194" s="306"/>
      <c r="AM194" s="306"/>
      <c r="AN194" s="306"/>
      <c r="AO194" s="306"/>
      <c r="AP194" s="306"/>
      <c r="AQ194" s="306"/>
      <c r="AR194" s="306"/>
      <c r="AS194" s="306"/>
      <c r="AT194" s="306"/>
      <c r="AU194" s="306"/>
      <c r="AV194" s="306"/>
      <c r="AW194" s="306"/>
      <c r="AX194" s="306"/>
      <c r="AY194" s="306"/>
      <c r="AZ194" s="306"/>
      <c r="BA194" s="306"/>
      <c r="BB194" s="306"/>
      <c r="BC194" s="147">
        <f>QC_Status!T204</f>
        <v>0</v>
      </c>
      <c r="BD194" s="307">
        <f t="shared" si="6"/>
        <v>0</v>
      </c>
      <c r="BE194" s="307">
        <f t="shared" si="7"/>
        <v>0</v>
      </c>
      <c r="BF194" s="307">
        <f t="shared" si="8"/>
        <v>0</v>
      </c>
      <c r="BG194" s="314">
        <f>QC_Status!F204</f>
        <v>0</v>
      </c>
      <c r="BH194" s="288"/>
      <c r="BI194"/>
    </row>
    <row r="195" spans="1:61" s="150" customFormat="1" x14ac:dyDescent="0.2">
      <c r="A195" s="151">
        <v>195</v>
      </c>
      <c r="B195" s="152">
        <f>QC_Status!B205</f>
        <v>0</v>
      </c>
      <c r="C195" s="153">
        <f>QC_Status!C205</f>
        <v>0</v>
      </c>
      <c r="D195" s="151">
        <f>QC_Status!D205</f>
        <v>0</v>
      </c>
      <c r="E195" s="153">
        <f>QC_Status!E205</f>
        <v>0</v>
      </c>
      <c r="F195" s="151">
        <f>QC_Status!L205</f>
        <v>0</v>
      </c>
      <c r="G195" s="154">
        <f>QC_Status!M205</f>
        <v>0</v>
      </c>
      <c r="H195" s="189">
        <f>QC_Status!C205</f>
        <v>0</v>
      </c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  <c r="AA195" s="306"/>
      <c r="AB195" s="306"/>
      <c r="AC195" s="306"/>
      <c r="AD195" s="306"/>
      <c r="AE195" s="306"/>
      <c r="AF195" s="306"/>
      <c r="AG195" s="306"/>
      <c r="AH195" s="306"/>
      <c r="AI195" s="306"/>
      <c r="AJ195" s="306"/>
      <c r="AK195" s="306"/>
      <c r="AL195" s="306"/>
      <c r="AM195" s="306"/>
      <c r="AN195" s="306"/>
      <c r="AO195" s="306"/>
      <c r="AP195" s="306"/>
      <c r="AQ195" s="306"/>
      <c r="AR195" s="306"/>
      <c r="AS195" s="306"/>
      <c r="AT195" s="306"/>
      <c r="AU195" s="306"/>
      <c r="AV195" s="306"/>
      <c r="AW195" s="306"/>
      <c r="AX195" s="306"/>
      <c r="AY195" s="306"/>
      <c r="AZ195" s="306"/>
      <c r="BA195" s="306"/>
      <c r="BB195" s="306"/>
      <c r="BC195" s="147">
        <f>QC_Status!T205</f>
        <v>0</v>
      </c>
      <c r="BD195" s="307">
        <f t="shared" si="6"/>
        <v>0</v>
      </c>
      <c r="BE195" s="307">
        <f t="shared" si="7"/>
        <v>0</v>
      </c>
      <c r="BF195" s="307">
        <f t="shared" si="8"/>
        <v>0</v>
      </c>
      <c r="BG195" s="314">
        <f>QC_Status!F205</f>
        <v>0</v>
      </c>
      <c r="BH195" s="288"/>
      <c r="BI195"/>
    </row>
    <row r="196" spans="1:61" s="150" customFormat="1" x14ac:dyDescent="0.2">
      <c r="A196" s="151">
        <v>196</v>
      </c>
      <c r="B196" s="152">
        <f>QC_Status!B206</f>
        <v>0</v>
      </c>
      <c r="C196" s="153">
        <f>QC_Status!C206</f>
        <v>0</v>
      </c>
      <c r="D196" s="151">
        <f>QC_Status!D206</f>
        <v>0</v>
      </c>
      <c r="E196" s="153">
        <f>QC_Status!E206</f>
        <v>0</v>
      </c>
      <c r="F196" s="151">
        <f>QC_Status!L206</f>
        <v>0</v>
      </c>
      <c r="G196" s="154">
        <f>QC_Status!M206</f>
        <v>0</v>
      </c>
      <c r="H196" s="189">
        <f>QC_Status!C206</f>
        <v>0</v>
      </c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  <c r="AA196" s="306"/>
      <c r="AB196" s="306"/>
      <c r="AC196" s="306"/>
      <c r="AD196" s="306"/>
      <c r="AE196" s="306"/>
      <c r="AF196" s="306"/>
      <c r="AG196" s="306"/>
      <c r="AH196" s="306"/>
      <c r="AI196" s="306"/>
      <c r="AJ196" s="306"/>
      <c r="AK196" s="306"/>
      <c r="AL196" s="306"/>
      <c r="AM196" s="306"/>
      <c r="AN196" s="306"/>
      <c r="AO196" s="306"/>
      <c r="AP196" s="306"/>
      <c r="AQ196" s="306"/>
      <c r="AR196" s="306"/>
      <c r="AS196" s="306"/>
      <c r="AT196" s="306"/>
      <c r="AU196" s="306"/>
      <c r="AV196" s="306"/>
      <c r="AW196" s="306"/>
      <c r="AX196" s="306"/>
      <c r="AY196" s="306"/>
      <c r="AZ196" s="306"/>
      <c r="BA196" s="306"/>
      <c r="BB196" s="306"/>
      <c r="BC196" s="147">
        <f>QC_Status!T206</f>
        <v>0</v>
      </c>
      <c r="BD196" s="307">
        <f t="shared" ref="BD196:BD259" si="9">SUM(I196:BC196)</f>
        <v>0</v>
      </c>
      <c r="BE196" s="307">
        <f t="shared" ref="BE196:BE259" si="10">SUM(I196:AE196)</f>
        <v>0</v>
      </c>
      <c r="BF196" s="307">
        <f t="shared" ref="BF196:BF259" si="11">SUM(AF196:BB196)</f>
        <v>0</v>
      </c>
      <c r="BG196" s="314">
        <f>QC_Status!F206</f>
        <v>0</v>
      </c>
      <c r="BH196" s="288"/>
      <c r="BI196"/>
    </row>
    <row r="197" spans="1:61" s="150" customFormat="1" x14ac:dyDescent="0.2">
      <c r="A197" s="151">
        <v>197</v>
      </c>
      <c r="B197" s="152">
        <f>QC_Status!B207</f>
        <v>0</v>
      </c>
      <c r="C197" s="153">
        <f>QC_Status!C207</f>
        <v>0</v>
      </c>
      <c r="D197" s="151">
        <f>QC_Status!D207</f>
        <v>0</v>
      </c>
      <c r="E197" s="153">
        <f>QC_Status!E207</f>
        <v>0</v>
      </c>
      <c r="F197" s="151">
        <f>QC_Status!L207</f>
        <v>0</v>
      </c>
      <c r="G197" s="154">
        <f>QC_Status!M207</f>
        <v>0</v>
      </c>
      <c r="H197" s="189">
        <f>QC_Status!C207</f>
        <v>0</v>
      </c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  <c r="AA197" s="306"/>
      <c r="AB197" s="306"/>
      <c r="AC197" s="306"/>
      <c r="AD197" s="306"/>
      <c r="AE197" s="306"/>
      <c r="AF197" s="306"/>
      <c r="AG197" s="306"/>
      <c r="AH197" s="306"/>
      <c r="AI197" s="306"/>
      <c r="AJ197" s="306"/>
      <c r="AK197" s="306"/>
      <c r="AL197" s="306"/>
      <c r="AM197" s="306"/>
      <c r="AN197" s="306"/>
      <c r="AO197" s="306"/>
      <c r="AP197" s="306"/>
      <c r="AQ197" s="306"/>
      <c r="AR197" s="306"/>
      <c r="AS197" s="306"/>
      <c r="AT197" s="306"/>
      <c r="AU197" s="306"/>
      <c r="AV197" s="306"/>
      <c r="AW197" s="306"/>
      <c r="AX197" s="306"/>
      <c r="AY197" s="306"/>
      <c r="AZ197" s="306"/>
      <c r="BA197" s="306"/>
      <c r="BB197" s="306"/>
      <c r="BC197" s="147">
        <f>QC_Status!T207</f>
        <v>0</v>
      </c>
      <c r="BD197" s="307">
        <f t="shared" si="9"/>
        <v>0</v>
      </c>
      <c r="BE197" s="307">
        <f t="shared" si="10"/>
        <v>0</v>
      </c>
      <c r="BF197" s="307">
        <f t="shared" si="11"/>
        <v>0</v>
      </c>
      <c r="BG197" s="314">
        <f>QC_Status!F207</f>
        <v>0</v>
      </c>
      <c r="BH197" s="288"/>
      <c r="BI197"/>
    </row>
    <row r="198" spans="1:61" s="150" customFormat="1" x14ac:dyDescent="0.2">
      <c r="A198" s="151">
        <v>198</v>
      </c>
      <c r="B198" s="152">
        <f>QC_Status!B208</f>
        <v>0</v>
      </c>
      <c r="C198" s="153">
        <f>QC_Status!C208</f>
        <v>0</v>
      </c>
      <c r="D198" s="151">
        <f>QC_Status!D208</f>
        <v>0</v>
      </c>
      <c r="E198" s="153">
        <f>QC_Status!E208</f>
        <v>0</v>
      </c>
      <c r="F198" s="151">
        <f>QC_Status!L208</f>
        <v>0</v>
      </c>
      <c r="G198" s="154">
        <f>QC_Status!M208</f>
        <v>0</v>
      </c>
      <c r="H198" s="189">
        <f>QC_Status!C208</f>
        <v>0</v>
      </c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  <c r="AA198" s="306"/>
      <c r="AB198" s="306"/>
      <c r="AC198" s="306"/>
      <c r="AD198" s="306"/>
      <c r="AE198" s="306"/>
      <c r="AF198" s="306"/>
      <c r="AG198" s="306"/>
      <c r="AH198" s="306"/>
      <c r="AI198" s="306"/>
      <c r="AJ198" s="306"/>
      <c r="AK198" s="306"/>
      <c r="AL198" s="306"/>
      <c r="AM198" s="306"/>
      <c r="AN198" s="306"/>
      <c r="AO198" s="306"/>
      <c r="AP198" s="306"/>
      <c r="AQ198" s="306"/>
      <c r="AR198" s="306"/>
      <c r="AS198" s="306"/>
      <c r="AT198" s="306"/>
      <c r="AU198" s="306"/>
      <c r="AV198" s="306"/>
      <c r="AW198" s="306"/>
      <c r="AX198" s="306"/>
      <c r="AY198" s="306"/>
      <c r="AZ198" s="306"/>
      <c r="BA198" s="306"/>
      <c r="BB198" s="306"/>
      <c r="BC198" s="147">
        <f>QC_Status!T208</f>
        <v>0</v>
      </c>
      <c r="BD198" s="307">
        <f t="shared" si="9"/>
        <v>0</v>
      </c>
      <c r="BE198" s="307">
        <f t="shared" si="10"/>
        <v>0</v>
      </c>
      <c r="BF198" s="307">
        <f t="shared" si="11"/>
        <v>0</v>
      </c>
      <c r="BG198" s="314">
        <f>QC_Status!F208</f>
        <v>0</v>
      </c>
      <c r="BH198" s="288"/>
      <c r="BI198"/>
    </row>
    <row r="199" spans="1:61" s="150" customFormat="1" x14ac:dyDescent="0.2">
      <c r="A199" s="151">
        <v>199</v>
      </c>
      <c r="B199" s="152">
        <f>QC_Status!B209</f>
        <v>0</v>
      </c>
      <c r="C199" s="153">
        <f>QC_Status!C209</f>
        <v>0</v>
      </c>
      <c r="D199" s="151">
        <f>QC_Status!D209</f>
        <v>0</v>
      </c>
      <c r="E199" s="153">
        <f>QC_Status!E209</f>
        <v>0</v>
      </c>
      <c r="F199" s="151">
        <f>QC_Status!L209</f>
        <v>0</v>
      </c>
      <c r="G199" s="154">
        <f>QC_Status!M209</f>
        <v>0</v>
      </c>
      <c r="H199" s="189">
        <f>QC_Status!C209</f>
        <v>0</v>
      </c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  <c r="AA199" s="306"/>
      <c r="AB199" s="306"/>
      <c r="AC199" s="306"/>
      <c r="AD199" s="306"/>
      <c r="AE199" s="306"/>
      <c r="AF199" s="306"/>
      <c r="AG199" s="306"/>
      <c r="AH199" s="306"/>
      <c r="AI199" s="306"/>
      <c r="AJ199" s="306"/>
      <c r="AK199" s="306"/>
      <c r="AL199" s="306"/>
      <c r="AM199" s="306"/>
      <c r="AN199" s="306"/>
      <c r="AO199" s="306"/>
      <c r="AP199" s="306"/>
      <c r="AQ199" s="306"/>
      <c r="AR199" s="306"/>
      <c r="AS199" s="306"/>
      <c r="AT199" s="306"/>
      <c r="AU199" s="306"/>
      <c r="AV199" s="306"/>
      <c r="AW199" s="306"/>
      <c r="AX199" s="306"/>
      <c r="AY199" s="306"/>
      <c r="AZ199" s="306"/>
      <c r="BA199" s="306"/>
      <c r="BB199" s="306"/>
      <c r="BC199" s="147">
        <f>QC_Status!T209</f>
        <v>0</v>
      </c>
      <c r="BD199" s="307">
        <f t="shared" si="9"/>
        <v>0</v>
      </c>
      <c r="BE199" s="307">
        <f t="shared" si="10"/>
        <v>0</v>
      </c>
      <c r="BF199" s="307">
        <f t="shared" si="11"/>
        <v>0</v>
      </c>
      <c r="BG199" s="314">
        <f>QC_Status!F209</f>
        <v>0</v>
      </c>
      <c r="BH199" s="288"/>
      <c r="BI199"/>
    </row>
    <row r="200" spans="1:61" s="150" customFormat="1" x14ac:dyDescent="0.2">
      <c r="A200" s="151">
        <v>200</v>
      </c>
      <c r="B200" s="152">
        <f>QC_Status!B210</f>
        <v>0</v>
      </c>
      <c r="C200" s="153">
        <f>QC_Status!C210</f>
        <v>0</v>
      </c>
      <c r="D200" s="151">
        <f>QC_Status!D210</f>
        <v>0</v>
      </c>
      <c r="E200" s="153">
        <f>QC_Status!E210</f>
        <v>0</v>
      </c>
      <c r="F200" s="151">
        <f>QC_Status!L210</f>
        <v>0</v>
      </c>
      <c r="G200" s="154">
        <f>QC_Status!M210</f>
        <v>0</v>
      </c>
      <c r="H200" s="189">
        <f>QC_Status!C210</f>
        <v>0</v>
      </c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  <c r="AA200" s="306"/>
      <c r="AB200" s="306"/>
      <c r="AC200" s="306"/>
      <c r="AD200" s="306"/>
      <c r="AE200" s="306"/>
      <c r="AF200" s="306"/>
      <c r="AG200" s="306"/>
      <c r="AH200" s="306"/>
      <c r="AI200" s="306"/>
      <c r="AJ200" s="306"/>
      <c r="AK200" s="306"/>
      <c r="AL200" s="306"/>
      <c r="AM200" s="306"/>
      <c r="AN200" s="306"/>
      <c r="AO200" s="306"/>
      <c r="AP200" s="306"/>
      <c r="AQ200" s="306"/>
      <c r="AR200" s="306"/>
      <c r="AS200" s="306"/>
      <c r="AT200" s="306"/>
      <c r="AU200" s="306"/>
      <c r="AV200" s="306"/>
      <c r="AW200" s="306"/>
      <c r="AX200" s="306"/>
      <c r="AY200" s="306"/>
      <c r="AZ200" s="306"/>
      <c r="BA200" s="306"/>
      <c r="BB200" s="306"/>
      <c r="BC200" s="147">
        <f>QC_Status!T210</f>
        <v>0</v>
      </c>
      <c r="BD200" s="307">
        <f t="shared" si="9"/>
        <v>0</v>
      </c>
      <c r="BE200" s="307">
        <f t="shared" si="10"/>
        <v>0</v>
      </c>
      <c r="BF200" s="307">
        <f t="shared" si="11"/>
        <v>0</v>
      </c>
      <c r="BG200" s="314">
        <f>QC_Status!F210</f>
        <v>0</v>
      </c>
      <c r="BH200" s="288"/>
      <c r="BI200"/>
    </row>
    <row r="201" spans="1:61" s="150" customFormat="1" x14ac:dyDescent="0.2">
      <c r="A201" s="151">
        <v>201</v>
      </c>
      <c r="B201" s="152">
        <f>QC_Status!B211</f>
        <v>0</v>
      </c>
      <c r="C201" s="153">
        <f>QC_Status!C211</f>
        <v>0</v>
      </c>
      <c r="D201" s="151">
        <f>QC_Status!D211</f>
        <v>0</v>
      </c>
      <c r="E201" s="153">
        <f>QC_Status!E211</f>
        <v>0</v>
      </c>
      <c r="F201" s="151">
        <f>QC_Status!L211</f>
        <v>0</v>
      </c>
      <c r="G201" s="154">
        <f>QC_Status!M211</f>
        <v>0</v>
      </c>
      <c r="H201" s="189">
        <f>QC_Status!C211</f>
        <v>0</v>
      </c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  <c r="AA201" s="306"/>
      <c r="AB201" s="306"/>
      <c r="AC201" s="306"/>
      <c r="AD201" s="306"/>
      <c r="AE201" s="306"/>
      <c r="AF201" s="306"/>
      <c r="AG201" s="306"/>
      <c r="AH201" s="306"/>
      <c r="AI201" s="306"/>
      <c r="AJ201" s="306"/>
      <c r="AK201" s="306"/>
      <c r="AL201" s="306"/>
      <c r="AM201" s="306"/>
      <c r="AN201" s="306"/>
      <c r="AO201" s="306"/>
      <c r="AP201" s="306"/>
      <c r="AQ201" s="306"/>
      <c r="AR201" s="306"/>
      <c r="AS201" s="306"/>
      <c r="AT201" s="306"/>
      <c r="AU201" s="306"/>
      <c r="AV201" s="306"/>
      <c r="AW201" s="306"/>
      <c r="AX201" s="306"/>
      <c r="AY201" s="306"/>
      <c r="AZ201" s="306"/>
      <c r="BA201" s="306"/>
      <c r="BB201" s="306"/>
      <c r="BC201" s="147">
        <f>QC_Status!T211</f>
        <v>0</v>
      </c>
      <c r="BD201" s="307">
        <f t="shared" si="9"/>
        <v>0</v>
      </c>
      <c r="BE201" s="307">
        <f t="shared" si="10"/>
        <v>0</v>
      </c>
      <c r="BF201" s="307">
        <f t="shared" si="11"/>
        <v>0</v>
      </c>
      <c r="BG201" s="314">
        <f>QC_Status!F211</f>
        <v>0</v>
      </c>
      <c r="BH201" s="288"/>
      <c r="BI201"/>
    </row>
    <row r="202" spans="1:61" s="150" customFormat="1" x14ac:dyDescent="0.2">
      <c r="A202" s="151">
        <v>202</v>
      </c>
      <c r="B202" s="152">
        <f>QC_Status!B212</f>
        <v>0</v>
      </c>
      <c r="C202" s="153">
        <f>QC_Status!C212</f>
        <v>0</v>
      </c>
      <c r="D202" s="151">
        <f>QC_Status!D212</f>
        <v>0</v>
      </c>
      <c r="E202" s="153">
        <f>QC_Status!E212</f>
        <v>0</v>
      </c>
      <c r="F202" s="151">
        <f>QC_Status!L212</f>
        <v>0</v>
      </c>
      <c r="G202" s="154">
        <f>QC_Status!M212</f>
        <v>0</v>
      </c>
      <c r="H202" s="189">
        <f>QC_Status!C212</f>
        <v>0</v>
      </c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  <c r="AA202" s="306"/>
      <c r="AB202" s="306"/>
      <c r="AC202" s="306"/>
      <c r="AD202" s="306"/>
      <c r="AE202" s="306"/>
      <c r="AF202" s="306"/>
      <c r="AG202" s="306"/>
      <c r="AH202" s="306"/>
      <c r="AI202" s="306"/>
      <c r="AJ202" s="306"/>
      <c r="AK202" s="306"/>
      <c r="AL202" s="306"/>
      <c r="AM202" s="306"/>
      <c r="AN202" s="306"/>
      <c r="AO202" s="306"/>
      <c r="AP202" s="306"/>
      <c r="AQ202" s="306"/>
      <c r="AR202" s="306"/>
      <c r="AS202" s="306"/>
      <c r="AT202" s="306"/>
      <c r="AU202" s="306"/>
      <c r="AV202" s="306"/>
      <c r="AW202" s="306"/>
      <c r="AX202" s="306"/>
      <c r="AY202" s="306"/>
      <c r="AZ202" s="306"/>
      <c r="BA202" s="306"/>
      <c r="BB202" s="306"/>
      <c r="BC202" s="147">
        <f>QC_Status!T212</f>
        <v>0</v>
      </c>
      <c r="BD202" s="307">
        <f t="shared" si="9"/>
        <v>0</v>
      </c>
      <c r="BE202" s="307">
        <f t="shared" si="10"/>
        <v>0</v>
      </c>
      <c r="BF202" s="307">
        <f t="shared" si="11"/>
        <v>0</v>
      </c>
      <c r="BG202" s="314">
        <f>QC_Status!F212</f>
        <v>0</v>
      </c>
      <c r="BH202" s="288"/>
      <c r="BI202"/>
    </row>
    <row r="203" spans="1:61" s="150" customFormat="1" x14ac:dyDescent="0.2">
      <c r="A203" s="151">
        <v>203</v>
      </c>
      <c r="B203" s="152">
        <f>QC_Status!B213</f>
        <v>0</v>
      </c>
      <c r="C203" s="153">
        <f>QC_Status!C213</f>
        <v>0</v>
      </c>
      <c r="D203" s="151">
        <f>QC_Status!D213</f>
        <v>0</v>
      </c>
      <c r="E203" s="153">
        <f>QC_Status!E213</f>
        <v>0</v>
      </c>
      <c r="F203" s="151">
        <f>QC_Status!L213</f>
        <v>0</v>
      </c>
      <c r="G203" s="154">
        <f>QC_Status!M213</f>
        <v>0</v>
      </c>
      <c r="H203" s="189">
        <f>QC_Status!C213</f>
        <v>0</v>
      </c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  <c r="AA203" s="306"/>
      <c r="AB203" s="306"/>
      <c r="AC203" s="306"/>
      <c r="AD203" s="306"/>
      <c r="AE203" s="306"/>
      <c r="AF203" s="306"/>
      <c r="AG203" s="306"/>
      <c r="AH203" s="306"/>
      <c r="AI203" s="306"/>
      <c r="AJ203" s="306"/>
      <c r="AK203" s="306"/>
      <c r="AL203" s="306"/>
      <c r="AM203" s="306"/>
      <c r="AN203" s="306"/>
      <c r="AO203" s="306"/>
      <c r="AP203" s="306"/>
      <c r="AQ203" s="306"/>
      <c r="AR203" s="306"/>
      <c r="AS203" s="306"/>
      <c r="AT203" s="306"/>
      <c r="AU203" s="306"/>
      <c r="AV203" s="306"/>
      <c r="AW203" s="306"/>
      <c r="AX203" s="306"/>
      <c r="AY203" s="306"/>
      <c r="AZ203" s="306"/>
      <c r="BA203" s="306"/>
      <c r="BB203" s="306"/>
      <c r="BC203" s="147">
        <f>QC_Status!T213</f>
        <v>0</v>
      </c>
      <c r="BD203" s="307">
        <f t="shared" si="9"/>
        <v>0</v>
      </c>
      <c r="BE203" s="307">
        <f t="shared" si="10"/>
        <v>0</v>
      </c>
      <c r="BF203" s="307">
        <f t="shared" si="11"/>
        <v>0</v>
      </c>
      <c r="BG203" s="314">
        <f>QC_Status!F213</f>
        <v>0</v>
      </c>
      <c r="BH203" s="288"/>
      <c r="BI203"/>
    </row>
    <row r="204" spans="1:61" s="150" customFormat="1" x14ac:dyDescent="0.2">
      <c r="A204" s="151">
        <v>204</v>
      </c>
      <c r="B204" s="152">
        <f>QC_Status!B214</f>
        <v>0</v>
      </c>
      <c r="C204" s="153">
        <f>QC_Status!C214</f>
        <v>0</v>
      </c>
      <c r="D204" s="151">
        <f>QC_Status!D214</f>
        <v>0</v>
      </c>
      <c r="E204" s="153">
        <f>QC_Status!E214</f>
        <v>0</v>
      </c>
      <c r="F204" s="151">
        <f>QC_Status!L214</f>
        <v>0</v>
      </c>
      <c r="G204" s="154">
        <f>QC_Status!M214</f>
        <v>0</v>
      </c>
      <c r="H204" s="189">
        <f>QC_Status!C214</f>
        <v>0</v>
      </c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  <c r="AA204" s="306"/>
      <c r="AB204" s="306"/>
      <c r="AC204" s="306"/>
      <c r="AD204" s="306"/>
      <c r="AE204" s="306"/>
      <c r="AF204" s="306"/>
      <c r="AG204" s="306"/>
      <c r="AH204" s="306"/>
      <c r="AI204" s="306"/>
      <c r="AJ204" s="306"/>
      <c r="AK204" s="306"/>
      <c r="AL204" s="306"/>
      <c r="AM204" s="306"/>
      <c r="AN204" s="306"/>
      <c r="AO204" s="306"/>
      <c r="AP204" s="306"/>
      <c r="AQ204" s="306"/>
      <c r="AR204" s="306"/>
      <c r="AS204" s="306"/>
      <c r="AT204" s="306"/>
      <c r="AU204" s="306"/>
      <c r="AV204" s="306"/>
      <c r="AW204" s="306"/>
      <c r="AX204" s="306"/>
      <c r="AY204" s="306"/>
      <c r="AZ204" s="306"/>
      <c r="BA204" s="306"/>
      <c r="BB204" s="306"/>
      <c r="BC204" s="147">
        <f>QC_Status!T214</f>
        <v>0</v>
      </c>
      <c r="BD204" s="307">
        <f t="shared" si="9"/>
        <v>0</v>
      </c>
      <c r="BE204" s="307">
        <f t="shared" si="10"/>
        <v>0</v>
      </c>
      <c r="BF204" s="307">
        <f t="shared" si="11"/>
        <v>0</v>
      </c>
      <c r="BG204" s="314">
        <f>QC_Status!F214</f>
        <v>0</v>
      </c>
      <c r="BH204" s="288"/>
      <c r="BI204"/>
    </row>
    <row r="205" spans="1:61" s="150" customFormat="1" x14ac:dyDescent="0.2">
      <c r="A205" s="151">
        <v>205</v>
      </c>
      <c r="B205" s="152">
        <f>QC_Status!B215</f>
        <v>0</v>
      </c>
      <c r="C205" s="153">
        <f>QC_Status!C215</f>
        <v>0</v>
      </c>
      <c r="D205" s="151">
        <f>QC_Status!D215</f>
        <v>0</v>
      </c>
      <c r="E205" s="153">
        <f>QC_Status!E215</f>
        <v>0</v>
      </c>
      <c r="F205" s="151">
        <f>QC_Status!L215</f>
        <v>0</v>
      </c>
      <c r="G205" s="154">
        <f>QC_Status!M215</f>
        <v>0</v>
      </c>
      <c r="H205" s="189">
        <f>QC_Status!C215</f>
        <v>0</v>
      </c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  <c r="AA205" s="306"/>
      <c r="AB205" s="306"/>
      <c r="AC205" s="306"/>
      <c r="AD205" s="306"/>
      <c r="AE205" s="306"/>
      <c r="AF205" s="306"/>
      <c r="AG205" s="306"/>
      <c r="AH205" s="306"/>
      <c r="AI205" s="306"/>
      <c r="AJ205" s="306"/>
      <c r="AK205" s="306"/>
      <c r="AL205" s="306"/>
      <c r="AM205" s="306"/>
      <c r="AN205" s="306"/>
      <c r="AO205" s="306"/>
      <c r="AP205" s="306"/>
      <c r="AQ205" s="306"/>
      <c r="AR205" s="306"/>
      <c r="AS205" s="306"/>
      <c r="AT205" s="306"/>
      <c r="AU205" s="306"/>
      <c r="AV205" s="306"/>
      <c r="AW205" s="306"/>
      <c r="AX205" s="306"/>
      <c r="AY205" s="306"/>
      <c r="AZ205" s="306"/>
      <c r="BA205" s="306"/>
      <c r="BB205" s="306"/>
      <c r="BC205" s="147">
        <f>QC_Status!T215</f>
        <v>0</v>
      </c>
      <c r="BD205" s="307">
        <f t="shared" si="9"/>
        <v>0</v>
      </c>
      <c r="BE205" s="307">
        <f t="shared" si="10"/>
        <v>0</v>
      </c>
      <c r="BF205" s="307">
        <f t="shared" si="11"/>
        <v>0</v>
      </c>
      <c r="BG205" s="314">
        <f>QC_Status!F215</f>
        <v>0</v>
      </c>
      <c r="BH205" s="288"/>
      <c r="BI205"/>
    </row>
    <row r="206" spans="1:61" s="150" customFormat="1" x14ac:dyDescent="0.2">
      <c r="A206" s="151">
        <v>206</v>
      </c>
      <c r="B206" s="152">
        <f>QC_Status!B216</f>
        <v>0</v>
      </c>
      <c r="C206" s="153">
        <f>QC_Status!C216</f>
        <v>0</v>
      </c>
      <c r="D206" s="151">
        <f>QC_Status!D216</f>
        <v>0</v>
      </c>
      <c r="E206" s="153">
        <f>QC_Status!E216</f>
        <v>0</v>
      </c>
      <c r="F206" s="151">
        <f>QC_Status!L216</f>
        <v>0</v>
      </c>
      <c r="G206" s="154">
        <f>QC_Status!M216</f>
        <v>0</v>
      </c>
      <c r="H206" s="189">
        <f>QC_Status!C216</f>
        <v>0</v>
      </c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  <c r="AA206" s="306"/>
      <c r="AB206" s="306"/>
      <c r="AC206" s="306"/>
      <c r="AD206" s="306"/>
      <c r="AE206" s="306"/>
      <c r="AF206" s="306"/>
      <c r="AG206" s="306"/>
      <c r="AH206" s="306"/>
      <c r="AI206" s="306"/>
      <c r="AJ206" s="306"/>
      <c r="AK206" s="306"/>
      <c r="AL206" s="306"/>
      <c r="AM206" s="306"/>
      <c r="AN206" s="306"/>
      <c r="AO206" s="306"/>
      <c r="AP206" s="306"/>
      <c r="AQ206" s="306"/>
      <c r="AR206" s="306"/>
      <c r="AS206" s="306"/>
      <c r="AT206" s="306"/>
      <c r="AU206" s="306"/>
      <c r="AV206" s="306"/>
      <c r="AW206" s="306"/>
      <c r="AX206" s="306"/>
      <c r="AY206" s="306"/>
      <c r="AZ206" s="306"/>
      <c r="BA206" s="306"/>
      <c r="BB206" s="306"/>
      <c r="BC206" s="147">
        <f>QC_Status!T216</f>
        <v>0</v>
      </c>
      <c r="BD206" s="307">
        <f t="shared" si="9"/>
        <v>0</v>
      </c>
      <c r="BE206" s="307">
        <f t="shared" si="10"/>
        <v>0</v>
      </c>
      <c r="BF206" s="307">
        <f t="shared" si="11"/>
        <v>0</v>
      </c>
      <c r="BG206" s="314">
        <f>QC_Status!F216</f>
        <v>0</v>
      </c>
      <c r="BH206" s="288"/>
      <c r="BI206"/>
    </row>
    <row r="207" spans="1:61" s="150" customFormat="1" x14ac:dyDescent="0.2">
      <c r="A207" s="151">
        <v>207</v>
      </c>
      <c r="B207" s="152">
        <f>QC_Status!B217</f>
        <v>0</v>
      </c>
      <c r="C207" s="153">
        <f>QC_Status!C217</f>
        <v>0</v>
      </c>
      <c r="D207" s="151">
        <f>QC_Status!D217</f>
        <v>0</v>
      </c>
      <c r="E207" s="153">
        <f>QC_Status!E217</f>
        <v>0</v>
      </c>
      <c r="F207" s="151">
        <f>QC_Status!L217</f>
        <v>0</v>
      </c>
      <c r="G207" s="154">
        <f>QC_Status!M217</f>
        <v>0</v>
      </c>
      <c r="H207" s="189">
        <f>QC_Status!C217</f>
        <v>0</v>
      </c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  <c r="AA207" s="306"/>
      <c r="AB207" s="306"/>
      <c r="AC207" s="306"/>
      <c r="AD207" s="306"/>
      <c r="AE207" s="306"/>
      <c r="AF207" s="306"/>
      <c r="AG207" s="306"/>
      <c r="AH207" s="306"/>
      <c r="AI207" s="306"/>
      <c r="AJ207" s="306"/>
      <c r="AK207" s="306"/>
      <c r="AL207" s="306"/>
      <c r="AM207" s="306"/>
      <c r="AN207" s="306"/>
      <c r="AO207" s="306"/>
      <c r="AP207" s="306"/>
      <c r="AQ207" s="306"/>
      <c r="AR207" s="306"/>
      <c r="AS207" s="306"/>
      <c r="AT207" s="306"/>
      <c r="AU207" s="306"/>
      <c r="AV207" s="306"/>
      <c r="AW207" s="306"/>
      <c r="AX207" s="306"/>
      <c r="AY207" s="306"/>
      <c r="AZ207" s="306"/>
      <c r="BA207" s="306"/>
      <c r="BB207" s="306"/>
      <c r="BC207" s="147">
        <f>QC_Status!T217</f>
        <v>0</v>
      </c>
      <c r="BD207" s="307">
        <f t="shared" si="9"/>
        <v>0</v>
      </c>
      <c r="BE207" s="307">
        <f t="shared" si="10"/>
        <v>0</v>
      </c>
      <c r="BF207" s="307">
        <f t="shared" si="11"/>
        <v>0</v>
      </c>
      <c r="BG207" s="314">
        <f>QC_Status!F217</f>
        <v>0</v>
      </c>
      <c r="BH207" s="288"/>
      <c r="BI207"/>
    </row>
    <row r="208" spans="1:61" s="150" customFormat="1" x14ac:dyDescent="0.2">
      <c r="A208" s="151">
        <v>208</v>
      </c>
      <c r="B208" s="152">
        <f>QC_Status!B218</f>
        <v>0</v>
      </c>
      <c r="C208" s="153">
        <f>QC_Status!C218</f>
        <v>0</v>
      </c>
      <c r="D208" s="151">
        <f>QC_Status!D218</f>
        <v>0</v>
      </c>
      <c r="E208" s="153">
        <f>QC_Status!E218</f>
        <v>0</v>
      </c>
      <c r="F208" s="151">
        <f>QC_Status!L218</f>
        <v>0</v>
      </c>
      <c r="G208" s="154">
        <f>QC_Status!M218</f>
        <v>0</v>
      </c>
      <c r="H208" s="189">
        <f>QC_Status!C218</f>
        <v>0</v>
      </c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  <c r="AA208" s="306"/>
      <c r="AB208" s="306"/>
      <c r="AC208" s="306"/>
      <c r="AD208" s="306"/>
      <c r="AE208" s="306"/>
      <c r="AF208" s="306"/>
      <c r="AG208" s="306"/>
      <c r="AH208" s="306"/>
      <c r="AI208" s="306"/>
      <c r="AJ208" s="306"/>
      <c r="AK208" s="306"/>
      <c r="AL208" s="306"/>
      <c r="AM208" s="306"/>
      <c r="AN208" s="306"/>
      <c r="AO208" s="306"/>
      <c r="AP208" s="306"/>
      <c r="AQ208" s="306"/>
      <c r="AR208" s="306"/>
      <c r="AS208" s="306"/>
      <c r="AT208" s="306"/>
      <c r="AU208" s="306"/>
      <c r="AV208" s="306"/>
      <c r="AW208" s="306"/>
      <c r="AX208" s="306"/>
      <c r="AY208" s="306"/>
      <c r="AZ208" s="306"/>
      <c r="BA208" s="306"/>
      <c r="BB208" s="306"/>
      <c r="BC208" s="147">
        <f>QC_Status!T218</f>
        <v>0</v>
      </c>
      <c r="BD208" s="307">
        <f t="shared" si="9"/>
        <v>0</v>
      </c>
      <c r="BE208" s="307">
        <f t="shared" si="10"/>
        <v>0</v>
      </c>
      <c r="BF208" s="307">
        <f t="shared" si="11"/>
        <v>0</v>
      </c>
      <c r="BG208" s="314">
        <f>QC_Status!F218</f>
        <v>0</v>
      </c>
      <c r="BH208" s="288"/>
      <c r="BI208"/>
    </row>
    <row r="209" spans="1:61" s="150" customFormat="1" x14ac:dyDescent="0.2">
      <c r="A209" s="151">
        <v>209</v>
      </c>
      <c r="B209" s="152">
        <f>QC_Status!B219</f>
        <v>0</v>
      </c>
      <c r="C209" s="153">
        <f>QC_Status!C219</f>
        <v>0</v>
      </c>
      <c r="D209" s="151">
        <f>QC_Status!D219</f>
        <v>0</v>
      </c>
      <c r="E209" s="153">
        <f>QC_Status!E219</f>
        <v>0</v>
      </c>
      <c r="F209" s="151">
        <f>QC_Status!L219</f>
        <v>0</v>
      </c>
      <c r="G209" s="154">
        <f>QC_Status!M219</f>
        <v>0</v>
      </c>
      <c r="H209" s="189">
        <f>QC_Status!C219</f>
        <v>0</v>
      </c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  <c r="AA209" s="306"/>
      <c r="AB209" s="306"/>
      <c r="AC209" s="306"/>
      <c r="AD209" s="306"/>
      <c r="AE209" s="306"/>
      <c r="AF209" s="306"/>
      <c r="AG209" s="306"/>
      <c r="AH209" s="306"/>
      <c r="AI209" s="306"/>
      <c r="AJ209" s="306"/>
      <c r="AK209" s="306"/>
      <c r="AL209" s="306"/>
      <c r="AM209" s="306"/>
      <c r="AN209" s="306"/>
      <c r="AO209" s="306"/>
      <c r="AP209" s="306"/>
      <c r="AQ209" s="306"/>
      <c r="AR209" s="306"/>
      <c r="AS209" s="306"/>
      <c r="AT209" s="306"/>
      <c r="AU209" s="306"/>
      <c r="AV209" s="306"/>
      <c r="AW209" s="306"/>
      <c r="AX209" s="306"/>
      <c r="AY209" s="306"/>
      <c r="AZ209" s="306"/>
      <c r="BA209" s="306"/>
      <c r="BB209" s="306"/>
      <c r="BC209" s="147">
        <f>QC_Status!T219</f>
        <v>0</v>
      </c>
      <c r="BD209" s="307">
        <f t="shared" si="9"/>
        <v>0</v>
      </c>
      <c r="BE209" s="307">
        <f t="shared" si="10"/>
        <v>0</v>
      </c>
      <c r="BF209" s="307">
        <f t="shared" si="11"/>
        <v>0</v>
      </c>
      <c r="BG209" s="314">
        <f>QC_Status!F219</f>
        <v>0</v>
      </c>
      <c r="BH209" s="288"/>
      <c r="BI209"/>
    </row>
    <row r="210" spans="1:61" s="150" customFormat="1" x14ac:dyDescent="0.2">
      <c r="A210" s="151">
        <v>210</v>
      </c>
      <c r="B210" s="152">
        <f>QC_Status!B220</f>
        <v>0</v>
      </c>
      <c r="C210" s="153">
        <f>QC_Status!C220</f>
        <v>0</v>
      </c>
      <c r="D210" s="151">
        <f>QC_Status!D220</f>
        <v>0</v>
      </c>
      <c r="E210" s="153">
        <f>QC_Status!E220</f>
        <v>0</v>
      </c>
      <c r="F210" s="151">
        <f>QC_Status!L220</f>
        <v>0</v>
      </c>
      <c r="G210" s="154">
        <f>QC_Status!M220</f>
        <v>0</v>
      </c>
      <c r="H210" s="189">
        <f>QC_Status!C220</f>
        <v>0</v>
      </c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  <c r="AA210" s="306"/>
      <c r="AB210" s="306"/>
      <c r="AC210" s="306"/>
      <c r="AD210" s="306"/>
      <c r="AE210" s="306"/>
      <c r="AF210" s="306"/>
      <c r="AG210" s="306"/>
      <c r="AH210" s="306"/>
      <c r="AI210" s="306"/>
      <c r="AJ210" s="306"/>
      <c r="AK210" s="306"/>
      <c r="AL210" s="306"/>
      <c r="AM210" s="306"/>
      <c r="AN210" s="306"/>
      <c r="AO210" s="306"/>
      <c r="AP210" s="306"/>
      <c r="AQ210" s="306"/>
      <c r="AR210" s="306"/>
      <c r="AS210" s="306"/>
      <c r="AT210" s="306"/>
      <c r="AU210" s="306"/>
      <c r="AV210" s="306"/>
      <c r="AW210" s="306"/>
      <c r="AX210" s="306"/>
      <c r="AY210" s="306"/>
      <c r="AZ210" s="306"/>
      <c r="BA210" s="306"/>
      <c r="BB210" s="306"/>
      <c r="BC210" s="147">
        <f>QC_Status!T220</f>
        <v>0</v>
      </c>
      <c r="BD210" s="307">
        <f t="shared" si="9"/>
        <v>0</v>
      </c>
      <c r="BE210" s="307">
        <f t="shared" si="10"/>
        <v>0</v>
      </c>
      <c r="BF210" s="307">
        <f t="shared" si="11"/>
        <v>0</v>
      </c>
      <c r="BG210" s="314">
        <f>QC_Status!F220</f>
        <v>0</v>
      </c>
      <c r="BH210" s="288"/>
      <c r="BI210"/>
    </row>
    <row r="211" spans="1:61" s="150" customFormat="1" x14ac:dyDescent="0.2">
      <c r="A211" s="151">
        <v>211</v>
      </c>
      <c r="B211" s="152">
        <f>QC_Status!B221</f>
        <v>0</v>
      </c>
      <c r="C211" s="153">
        <f>QC_Status!C221</f>
        <v>0</v>
      </c>
      <c r="D211" s="151">
        <f>QC_Status!D221</f>
        <v>0</v>
      </c>
      <c r="E211" s="153">
        <f>QC_Status!E221</f>
        <v>0</v>
      </c>
      <c r="F211" s="151">
        <f>QC_Status!L221</f>
        <v>0</v>
      </c>
      <c r="G211" s="154">
        <f>QC_Status!M221</f>
        <v>0</v>
      </c>
      <c r="H211" s="189">
        <f>QC_Status!C221</f>
        <v>0</v>
      </c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  <c r="AA211" s="306"/>
      <c r="AB211" s="306"/>
      <c r="AC211" s="306"/>
      <c r="AD211" s="306"/>
      <c r="AE211" s="306"/>
      <c r="AF211" s="306"/>
      <c r="AG211" s="306"/>
      <c r="AH211" s="306"/>
      <c r="AI211" s="306"/>
      <c r="AJ211" s="306"/>
      <c r="AK211" s="306"/>
      <c r="AL211" s="306"/>
      <c r="AM211" s="306"/>
      <c r="AN211" s="306"/>
      <c r="AO211" s="306"/>
      <c r="AP211" s="306"/>
      <c r="AQ211" s="306"/>
      <c r="AR211" s="306"/>
      <c r="AS211" s="306"/>
      <c r="AT211" s="306"/>
      <c r="AU211" s="306"/>
      <c r="AV211" s="306"/>
      <c r="AW211" s="306"/>
      <c r="AX211" s="306"/>
      <c r="AY211" s="306"/>
      <c r="AZ211" s="306"/>
      <c r="BA211" s="306"/>
      <c r="BB211" s="306"/>
      <c r="BC211" s="147">
        <f>QC_Status!T221</f>
        <v>0</v>
      </c>
      <c r="BD211" s="307">
        <f t="shared" si="9"/>
        <v>0</v>
      </c>
      <c r="BE211" s="307">
        <f t="shared" si="10"/>
        <v>0</v>
      </c>
      <c r="BF211" s="307">
        <f t="shared" si="11"/>
        <v>0</v>
      </c>
      <c r="BG211" s="314">
        <f>QC_Status!F221</f>
        <v>0</v>
      </c>
      <c r="BH211" s="288"/>
      <c r="BI211"/>
    </row>
    <row r="212" spans="1:61" s="150" customFormat="1" x14ac:dyDescent="0.2">
      <c r="A212" s="151">
        <v>212</v>
      </c>
      <c r="B212" s="152">
        <f>QC_Status!B222</f>
        <v>0</v>
      </c>
      <c r="C212" s="153">
        <f>QC_Status!C222</f>
        <v>0</v>
      </c>
      <c r="D212" s="151">
        <f>QC_Status!D222</f>
        <v>0</v>
      </c>
      <c r="E212" s="153">
        <f>QC_Status!E222</f>
        <v>0</v>
      </c>
      <c r="F212" s="151">
        <f>QC_Status!L222</f>
        <v>0</v>
      </c>
      <c r="G212" s="154">
        <f>QC_Status!M222</f>
        <v>0</v>
      </c>
      <c r="H212" s="189">
        <f>QC_Status!C222</f>
        <v>0</v>
      </c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  <c r="AA212" s="306"/>
      <c r="AB212" s="306"/>
      <c r="AC212" s="306"/>
      <c r="AD212" s="306"/>
      <c r="AE212" s="306"/>
      <c r="AF212" s="306"/>
      <c r="AG212" s="306"/>
      <c r="AH212" s="306"/>
      <c r="AI212" s="306"/>
      <c r="AJ212" s="306"/>
      <c r="AK212" s="306"/>
      <c r="AL212" s="306"/>
      <c r="AM212" s="306"/>
      <c r="AN212" s="306"/>
      <c r="AO212" s="306"/>
      <c r="AP212" s="306"/>
      <c r="AQ212" s="306"/>
      <c r="AR212" s="306"/>
      <c r="AS212" s="306"/>
      <c r="AT212" s="306"/>
      <c r="AU212" s="306"/>
      <c r="AV212" s="306"/>
      <c r="AW212" s="306"/>
      <c r="AX212" s="306"/>
      <c r="AY212" s="306"/>
      <c r="AZ212" s="306"/>
      <c r="BA212" s="306"/>
      <c r="BB212" s="306"/>
      <c r="BC212" s="147">
        <f>QC_Status!T222</f>
        <v>0</v>
      </c>
      <c r="BD212" s="307">
        <f t="shared" si="9"/>
        <v>0</v>
      </c>
      <c r="BE212" s="307">
        <f t="shared" si="10"/>
        <v>0</v>
      </c>
      <c r="BF212" s="307">
        <f t="shared" si="11"/>
        <v>0</v>
      </c>
      <c r="BG212" s="314">
        <f>QC_Status!F222</f>
        <v>0</v>
      </c>
      <c r="BH212" s="288"/>
      <c r="BI212"/>
    </row>
    <row r="213" spans="1:61" s="150" customFormat="1" x14ac:dyDescent="0.2">
      <c r="A213" s="151">
        <v>213</v>
      </c>
      <c r="B213" s="152">
        <f>QC_Status!B223</f>
        <v>0</v>
      </c>
      <c r="C213" s="153">
        <f>QC_Status!C223</f>
        <v>0</v>
      </c>
      <c r="D213" s="151">
        <f>QC_Status!D223</f>
        <v>0</v>
      </c>
      <c r="E213" s="153">
        <f>QC_Status!E223</f>
        <v>0</v>
      </c>
      <c r="F213" s="151">
        <f>QC_Status!L223</f>
        <v>0</v>
      </c>
      <c r="G213" s="154">
        <f>QC_Status!M223</f>
        <v>0</v>
      </c>
      <c r="H213" s="189">
        <f>QC_Status!C223</f>
        <v>0</v>
      </c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  <c r="AA213" s="306"/>
      <c r="AB213" s="306"/>
      <c r="AC213" s="306"/>
      <c r="AD213" s="306"/>
      <c r="AE213" s="306"/>
      <c r="AF213" s="306"/>
      <c r="AG213" s="306"/>
      <c r="AH213" s="306"/>
      <c r="AI213" s="306"/>
      <c r="AJ213" s="306"/>
      <c r="AK213" s="306"/>
      <c r="AL213" s="306"/>
      <c r="AM213" s="306"/>
      <c r="AN213" s="306"/>
      <c r="AO213" s="306"/>
      <c r="AP213" s="306"/>
      <c r="AQ213" s="306"/>
      <c r="AR213" s="306"/>
      <c r="AS213" s="306"/>
      <c r="AT213" s="306"/>
      <c r="AU213" s="306"/>
      <c r="AV213" s="306"/>
      <c r="AW213" s="306"/>
      <c r="AX213" s="306"/>
      <c r="AY213" s="306"/>
      <c r="AZ213" s="306"/>
      <c r="BA213" s="306"/>
      <c r="BB213" s="306"/>
      <c r="BC213" s="147">
        <f>QC_Status!T223</f>
        <v>0</v>
      </c>
      <c r="BD213" s="307">
        <f t="shared" si="9"/>
        <v>0</v>
      </c>
      <c r="BE213" s="307">
        <f t="shared" si="10"/>
        <v>0</v>
      </c>
      <c r="BF213" s="307">
        <f t="shared" si="11"/>
        <v>0</v>
      </c>
      <c r="BG213" s="314">
        <f>QC_Status!F223</f>
        <v>0</v>
      </c>
      <c r="BH213" s="288"/>
      <c r="BI213"/>
    </row>
    <row r="214" spans="1:61" s="150" customFormat="1" x14ac:dyDescent="0.2">
      <c r="A214" s="151">
        <v>214</v>
      </c>
      <c r="B214" s="152">
        <f>QC_Status!B224</f>
        <v>0</v>
      </c>
      <c r="C214" s="153">
        <f>QC_Status!C224</f>
        <v>0</v>
      </c>
      <c r="D214" s="151">
        <f>QC_Status!D224</f>
        <v>0</v>
      </c>
      <c r="E214" s="153">
        <f>QC_Status!E224</f>
        <v>0</v>
      </c>
      <c r="F214" s="151">
        <f>QC_Status!L224</f>
        <v>0</v>
      </c>
      <c r="G214" s="154">
        <f>QC_Status!M224</f>
        <v>0</v>
      </c>
      <c r="H214" s="189">
        <f>QC_Status!C224</f>
        <v>0</v>
      </c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  <c r="AA214" s="306"/>
      <c r="AB214" s="306"/>
      <c r="AC214" s="306"/>
      <c r="AD214" s="306"/>
      <c r="AE214" s="306"/>
      <c r="AF214" s="306"/>
      <c r="AG214" s="306"/>
      <c r="AH214" s="306"/>
      <c r="AI214" s="306"/>
      <c r="AJ214" s="306"/>
      <c r="AK214" s="306"/>
      <c r="AL214" s="306"/>
      <c r="AM214" s="306"/>
      <c r="AN214" s="306"/>
      <c r="AO214" s="306"/>
      <c r="AP214" s="306"/>
      <c r="AQ214" s="306"/>
      <c r="AR214" s="306"/>
      <c r="AS214" s="306"/>
      <c r="AT214" s="306"/>
      <c r="AU214" s="306"/>
      <c r="AV214" s="306"/>
      <c r="AW214" s="306"/>
      <c r="AX214" s="306"/>
      <c r="AY214" s="306"/>
      <c r="AZ214" s="306"/>
      <c r="BA214" s="306"/>
      <c r="BB214" s="306"/>
      <c r="BC214" s="147">
        <f>QC_Status!T224</f>
        <v>0</v>
      </c>
      <c r="BD214" s="307">
        <f t="shared" si="9"/>
        <v>0</v>
      </c>
      <c r="BE214" s="307">
        <f t="shared" si="10"/>
        <v>0</v>
      </c>
      <c r="BF214" s="307">
        <f t="shared" si="11"/>
        <v>0</v>
      </c>
      <c r="BG214" s="314">
        <f>QC_Status!F224</f>
        <v>0</v>
      </c>
      <c r="BH214" s="288"/>
      <c r="BI214"/>
    </row>
    <row r="215" spans="1:61" s="150" customFormat="1" x14ac:dyDescent="0.2">
      <c r="A215" s="151">
        <v>215</v>
      </c>
      <c r="B215" s="152">
        <f>QC_Status!B225</f>
        <v>0</v>
      </c>
      <c r="C215" s="153">
        <f>QC_Status!C225</f>
        <v>0</v>
      </c>
      <c r="D215" s="151">
        <f>QC_Status!D225</f>
        <v>0</v>
      </c>
      <c r="E215" s="153">
        <f>QC_Status!E225</f>
        <v>0</v>
      </c>
      <c r="F215" s="151">
        <f>QC_Status!L225</f>
        <v>0</v>
      </c>
      <c r="G215" s="154">
        <f>QC_Status!M225</f>
        <v>0</v>
      </c>
      <c r="H215" s="189">
        <f>QC_Status!C225</f>
        <v>0</v>
      </c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  <c r="AA215" s="306"/>
      <c r="AB215" s="306"/>
      <c r="AC215" s="306"/>
      <c r="AD215" s="306"/>
      <c r="AE215" s="306"/>
      <c r="AF215" s="306"/>
      <c r="AG215" s="306"/>
      <c r="AH215" s="306"/>
      <c r="AI215" s="306"/>
      <c r="AJ215" s="306"/>
      <c r="AK215" s="306"/>
      <c r="AL215" s="306"/>
      <c r="AM215" s="306"/>
      <c r="AN215" s="306"/>
      <c r="AO215" s="306"/>
      <c r="AP215" s="306"/>
      <c r="AQ215" s="306"/>
      <c r="AR215" s="306"/>
      <c r="AS215" s="306"/>
      <c r="AT215" s="306"/>
      <c r="AU215" s="306"/>
      <c r="AV215" s="306"/>
      <c r="AW215" s="306"/>
      <c r="AX215" s="306"/>
      <c r="AY215" s="306"/>
      <c r="AZ215" s="306"/>
      <c r="BA215" s="306"/>
      <c r="BB215" s="306"/>
      <c r="BC215" s="147">
        <f>QC_Status!T225</f>
        <v>0</v>
      </c>
      <c r="BD215" s="307">
        <f t="shared" si="9"/>
        <v>0</v>
      </c>
      <c r="BE215" s="307">
        <f t="shared" si="10"/>
        <v>0</v>
      </c>
      <c r="BF215" s="307">
        <f t="shared" si="11"/>
        <v>0</v>
      </c>
      <c r="BG215" s="314">
        <f>QC_Status!F225</f>
        <v>0</v>
      </c>
      <c r="BH215" s="288"/>
      <c r="BI215"/>
    </row>
    <row r="216" spans="1:61" s="150" customFormat="1" x14ac:dyDescent="0.2">
      <c r="A216" s="151">
        <v>216</v>
      </c>
      <c r="B216" s="152">
        <f>QC_Status!B226</f>
        <v>0</v>
      </c>
      <c r="C216" s="153">
        <f>QC_Status!C226</f>
        <v>0</v>
      </c>
      <c r="D216" s="151">
        <f>QC_Status!D226</f>
        <v>0</v>
      </c>
      <c r="E216" s="153">
        <f>QC_Status!E226</f>
        <v>0</v>
      </c>
      <c r="F216" s="151">
        <f>QC_Status!L226</f>
        <v>0</v>
      </c>
      <c r="G216" s="154">
        <f>QC_Status!M226</f>
        <v>0</v>
      </c>
      <c r="H216" s="189">
        <f>QC_Status!C226</f>
        <v>0</v>
      </c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  <c r="AA216" s="306"/>
      <c r="AB216" s="306"/>
      <c r="AC216" s="306"/>
      <c r="AD216" s="306"/>
      <c r="AE216" s="306"/>
      <c r="AF216" s="306"/>
      <c r="AG216" s="306"/>
      <c r="AH216" s="306"/>
      <c r="AI216" s="306"/>
      <c r="AJ216" s="306"/>
      <c r="AK216" s="306"/>
      <c r="AL216" s="306"/>
      <c r="AM216" s="306"/>
      <c r="AN216" s="306"/>
      <c r="AO216" s="306"/>
      <c r="AP216" s="306"/>
      <c r="AQ216" s="306"/>
      <c r="AR216" s="306"/>
      <c r="AS216" s="306"/>
      <c r="AT216" s="306"/>
      <c r="AU216" s="306"/>
      <c r="AV216" s="306"/>
      <c r="AW216" s="306"/>
      <c r="AX216" s="306"/>
      <c r="AY216" s="306"/>
      <c r="AZ216" s="306"/>
      <c r="BA216" s="306"/>
      <c r="BB216" s="306"/>
      <c r="BC216" s="147">
        <f>QC_Status!T226</f>
        <v>0</v>
      </c>
      <c r="BD216" s="307">
        <f t="shared" si="9"/>
        <v>0</v>
      </c>
      <c r="BE216" s="307">
        <f t="shared" si="10"/>
        <v>0</v>
      </c>
      <c r="BF216" s="307">
        <f t="shared" si="11"/>
        <v>0</v>
      </c>
      <c r="BG216" s="314">
        <f>QC_Status!F226</f>
        <v>0</v>
      </c>
      <c r="BH216" s="288"/>
      <c r="BI216"/>
    </row>
    <row r="217" spans="1:61" s="150" customFormat="1" x14ac:dyDescent="0.2">
      <c r="A217" s="151">
        <v>217</v>
      </c>
      <c r="B217" s="152">
        <f>QC_Status!B227</f>
        <v>0</v>
      </c>
      <c r="C217" s="153">
        <f>QC_Status!C227</f>
        <v>0</v>
      </c>
      <c r="D217" s="151">
        <f>QC_Status!D227</f>
        <v>0</v>
      </c>
      <c r="E217" s="153">
        <f>QC_Status!E227</f>
        <v>0</v>
      </c>
      <c r="F217" s="151">
        <f>QC_Status!L227</f>
        <v>0</v>
      </c>
      <c r="G217" s="154">
        <f>QC_Status!M227</f>
        <v>0</v>
      </c>
      <c r="H217" s="189">
        <f>QC_Status!C227</f>
        <v>0</v>
      </c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  <c r="AA217" s="306"/>
      <c r="AB217" s="306"/>
      <c r="AC217" s="306"/>
      <c r="AD217" s="306"/>
      <c r="AE217" s="306"/>
      <c r="AF217" s="306"/>
      <c r="AG217" s="306"/>
      <c r="AH217" s="306"/>
      <c r="AI217" s="306"/>
      <c r="AJ217" s="306"/>
      <c r="AK217" s="306"/>
      <c r="AL217" s="306"/>
      <c r="AM217" s="306"/>
      <c r="AN217" s="306"/>
      <c r="AO217" s="306"/>
      <c r="AP217" s="306"/>
      <c r="AQ217" s="306"/>
      <c r="AR217" s="306"/>
      <c r="AS217" s="306"/>
      <c r="AT217" s="306"/>
      <c r="AU217" s="306"/>
      <c r="AV217" s="306"/>
      <c r="AW217" s="306"/>
      <c r="AX217" s="306"/>
      <c r="AY217" s="306"/>
      <c r="AZ217" s="306"/>
      <c r="BA217" s="306"/>
      <c r="BB217" s="306"/>
      <c r="BC217" s="147">
        <f>QC_Status!T227</f>
        <v>0</v>
      </c>
      <c r="BD217" s="307">
        <f t="shared" si="9"/>
        <v>0</v>
      </c>
      <c r="BE217" s="307">
        <f t="shared" si="10"/>
        <v>0</v>
      </c>
      <c r="BF217" s="307">
        <f t="shared" si="11"/>
        <v>0</v>
      </c>
      <c r="BG217" s="314">
        <f>QC_Status!F227</f>
        <v>0</v>
      </c>
      <c r="BH217" s="288"/>
      <c r="BI217"/>
    </row>
    <row r="218" spans="1:61" s="150" customFormat="1" x14ac:dyDescent="0.2">
      <c r="A218" s="151">
        <v>218</v>
      </c>
      <c r="B218" s="152">
        <f>QC_Status!B228</f>
        <v>0</v>
      </c>
      <c r="C218" s="153">
        <f>QC_Status!C228</f>
        <v>0</v>
      </c>
      <c r="D218" s="151">
        <f>QC_Status!D228</f>
        <v>0</v>
      </c>
      <c r="E218" s="153">
        <f>QC_Status!E228</f>
        <v>0</v>
      </c>
      <c r="F218" s="151">
        <f>QC_Status!L228</f>
        <v>0</v>
      </c>
      <c r="G218" s="154">
        <f>QC_Status!M228</f>
        <v>0</v>
      </c>
      <c r="H218" s="189">
        <f>QC_Status!C228</f>
        <v>0</v>
      </c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  <c r="AA218" s="306"/>
      <c r="AB218" s="306"/>
      <c r="AC218" s="306"/>
      <c r="AD218" s="306"/>
      <c r="AE218" s="306"/>
      <c r="AF218" s="306"/>
      <c r="AG218" s="306"/>
      <c r="AH218" s="306"/>
      <c r="AI218" s="306"/>
      <c r="AJ218" s="306"/>
      <c r="AK218" s="306"/>
      <c r="AL218" s="306"/>
      <c r="AM218" s="306"/>
      <c r="AN218" s="306"/>
      <c r="AO218" s="306"/>
      <c r="AP218" s="306"/>
      <c r="AQ218" s="306"/>
      <c r="AR218" s="306"/>
      <c r="AS218" s="306"/>
      <c r="AT218" s="306"/>
      <c r="AU218" s="306"/>
      <c r="AV218" s="306"/>
      <c r="AW218" s="306"/>
      <c r="AX218" s="306"/>
      <c r="AY218" s="306"/>
      <c r="AZ218" s="306"/>
      <c r="BA218" s="306"/>
      <c r="BB218" s="306"/>
      <c r="BC218" s="147">
        <f>QC_Status!T228</f>
        <v>0</v>
      </c>
      <c r="BD218" s="307">
        <f t="shared" si="9"/>
        <v>0</v>
      </c>
      <c r="BE218" s="307">
        <f t="shared" si="10"/>
        <v>0</v>
      </c>
      <c r="BF218" s="307">
        <f t="shared" si="11"/>
        <v>0</v>
      </c>
      <c r="BG218" s="314">
        <f>QC_Status!F228</f>
        <v>0</v>
      </c>
      <c r="BH218" s="288"/>
      <c r="BI218"/>
    </row>
    <row r="219" spans="1:61" s="150" customFormat="1" x14ac:dyDescent="0.2">
      <c r="A219" s="151">
        <v>219</v>
      </c>
      <c r="B219" s="152">
        <f>QC_Status!B229</f>
        <v>0</v>
      </c>
      <c r="C219" s="153">
        <f>QC_Status!C229</f>
        <v>0</v>
      </c>
      <c r="D219" s="151">
        <f>QC_Status!D229</f>
        <v>0</v>
      </c>
      <c r="E219" s="153">
        <f>QC_Status!E229</f>
        <v>0</v>
      </c>
      <c r="F219" s="151">
        <f>QC_Status!L229</f>
        <v>0</v>
      </c>
      <c r="G219" s="154">
        <f>QC_Status!M229</f>
        <v>0</v>
      </c>
      <c r="H219" s="189">
        <f>QC_Status!C229</f>
        <v>0</v>
      </c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  <c r="AA219" s="306"/>
      <c r="AB219" s="306"/>
      <c r="AC219" s="306"/>
      <c r="AD219" s="306"/>
      <c r="AE219" s="306"/>
      <c r="AF219" s="306"/>
      <c r="AG219" s="306"/>
      <c r="AH219" s="306"/>
      <c r="AI219" s="306"/>
      <c r="AJ219" s="306"/>
      <c r="AK219" s="306"/>
      <c r="AL219" s="306"/>
      <c r="AM219" s="306"/>
      <c r="AN219" s="306"/>
      <c r="AO219" s="306"/>
      <c r="AP219" s="306"/>
      <c r="AQ219" s="306"/>
      <c r="AR219" s="306"/>
      <c r="AS219" s="306"/>
      <c r="AT219" s="306"/>
      <c r="AU219" s="306"/>
      <c r="AV219" s="306"/>
      <c r="AW219" s="306"/>
      <c r="AX219" s="306"/>
      <c r="AY219" s="306"/>
      <c r="AZ219" s="306"/>
      <c r="BA219" s="306"/>
      <c r="BB219" s="306"/>
      <c r="BC219" s="147">
        <f>QC_Status!T229</f>
        <v>0</v>
      </c>
      <c r="BD219" s="307">
        <f t="shared" si="9"/>
        <v>0</v>
      </c>
      <c r="BE219" s="307">
        <f t="shared" si="10"/>
        <v>0</v>
      </c>
      <c r="BF219" s="307">
        <f t="shared" si="11"/>
        <v>0</v>
      </c>
      <c r="BG219" s="314">
        <f>QC_Status!F229</f>
        <v>0</v>
      </c>
      <c r="BH219" s="288"/>
      <c r="BI219"/>
    </row>
    <row r="220" spans="1:61" s="150" customFormat="1" x14ac:dyDescent="0.2">
      <c r="A220" s="151">
        <v>220</v>
      </c>
      <c r="B220" s="152">
        <f>QC_Status!B230</f>
        <v>0</v>
      </c>
      <c r="C220" s="153">
        <f>QC_Status!C230</f>
        <v>0</v>
      </c>
      <c r="D220" s="151">
        <f>QC_Status!D230</f>
        <v>0</v>
      </c>
      <c r="E220" s="153">
        <f>QC_Status!E230</f>
        <v>0</v>
      </c>
      <c r="F220" s="151">
        <f>QC_Status!L230</f>
        <v>0</v>
      </c>
      <c r="G220" s="154">
        <f>QC_Status!M230</f>
        <v>0</v>
      </c>
      <c r="H220" s="189">
        <f>QC_Status!C230</f>
        <v>0</v>
      </c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  <c r="AA220" s="306"/>
      <c r="AB220" s="306"/>
      <c r="AC220" s="306"/>
      <c r="AD220" s="306"/>
      <c r="AE220" s="306"/>
      <c r="AF220" s="306"/>
      <c r="AG220" s="306"/>
      <c r="AH220" s="306"/>
      <c r="AI220" s="306"/>
      <c r="AJ220" s="306"/>
      <c r="AK220" s="306"/>
      <c r="AL220" s="306"/>
      <c r="AM220" s="306"/>
      <c r="AN220" s="306"/>
      <c r="AO220" s="306"/>
      <c r="AP220" s="306"/>
      <c r="AQ220" s="306"/>
      <c r="AR220" s="306"/>
      <c r="AS220" s="306"/>
      <c r="AT220" s="306"/>
      <c r="AU220" s="306"/>
      <c r="AV220" s="306"/>
      <c r="AW220" s="306"/>
      <c r="AX220" s="306"/>
      <c r="AY220" s="306"/>
      <c r="AZ220" s="306"/>
      <c r="BA220" s="306"/>
      <c r="BB220" s="306"/>
      <c r="BC220" s="147">
        <f>QC_Status!T230</f>
        <v>0</v>
      </c>
      <c r="BD220" s="307">
        <f t="shared" si="9"/>
        <v>0</v>
      </c>
      <c r="BE220" s="307">
        <f t="shared" si="10"/>
        <v>0</v>
      </c>
      <c r="BF220" s="307">
        <f t="shared" si="11"/>
        <v>0</v>
      </c>
      <c r="BG220" s="314">
        <f>QC_Status!F230</f>
        <v>0</v>
      </c>
      <c r="BH220" s="288"/>
      <c r="BI220"/>
    </row>
    <row r="221" spans="1:61" s="150" customFormat="1" x14ac:dyDescent="0.2">
      <c r="A221" s="151">
        <v>221</v>
      </c>
      <c r="B221" s="152">
        <f>QC_Status!B231</f>
        <v>0</v>
      </c>
      <c r="C221" s="153">
        <f>QC_Status!C231</f>
        <v>0</v>
      </c>
      <c r="D221" s="151">
        <f>QC_Status!D231</f>
        <v>0</v>
      </c>
      <c r="E221" s="153">
        <f>QC_Status!E231</f>
        <v>0</v>
      </c>
      <c r="F221" s="151">
        <f>QC_Status!L231</f>
        <v>0</v>
      </c>
      <c r="G221" s="154">
        <f>QC_Status!M231</f>
        <v>0</v>
      </c>
      <c r="H221" s="189">
        <f>QC_Status!C231</f>
        <v>0</v>
      </c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  <c r="AA221" s="306"/>
      <c r="AB221" s="306"/>
      <c r="AC221" s="306"/>
      <c r="AD221" s="306"/>
      <c r="AE221" s="306"/>
      <c r="AF221" s="306"/>
      <c r="AG221" s="306"/>
      <c r="AH221" s="306"/>
      <c r="AI221" s="306"/>
      <c r="AJ221" s="306"/>
      <c r="AK221" s="306"/>
      <c r="AL221" s="306"/>
      <c r="AM221" s="306"/>
      <c r="AN221" s="306"/>
      <c r="AO221" s="306"/>
      <c r="AP221" s="306"/>
      <c r="AQ221" s="306"/>
      <c r="AR221" s="306"/>
      <c r="AS221" s="306"/>
      <c r="AT221" s="306"/>
      <c r="AU221" s="306"/>
      <c r="AV221" s="306"/>
      <c r="AW221" s="306"/>
      <c r="AX221" s="306"/>
      <c r="AY221" s="306"/>
      <c r="AZ221" s="306"/>
      <c r="BA221" s="306"/>
      <c r="BB221" s="306"/>
      <c r="BC221" s="147">
        <f>QC_Status!T231</f>
        <v>0</v>
      </c>
      <c r="BD221" s="307">
        <f t="shared" si="9"/>
        <v>0</v>
      </c>
      <c r="BE221" s="307">
        <f t="shared" si="10"/>
        <v>0</v>
      </c>
      <c r="BF221" s="307">
        <f t="shared" si="11"/>
        <v>0</v>
      </c>
      <c r="BG221" s="314">
        <f>QC_Status!F231</f>
        <v>0</v>
      </c>
      <c r="BH221" s="288"/>
      <c r="BI221"/>
    </row>
    <row r="222" spans="1:61" s="150" customFormat="1" x14ac:dyDescent="0.2">
      <c r="A222" s="151">
        <v>222</v>
      </c>
      <c r="B222" s="152">
        <f>QC_Status!B232</f>
        <v>0</v>
      </c>
      <c r="C222" s="153">
        <f>QC_Status!C232</f>
        <v>0</v>
      </c>
      <c r="D222" s="151">
        <f>QC_Status!D232</f>
        <v>0</v>
      </c>
      <c r="E222" s="153">
        <f>QC_Status!E232</f>
        <v>0</v>
      </c>
      <c r="F222" s="151">
        <f>QC_Status!L232</f>
        <v>0</v>
      </c>
      <c r="G222" s="154">
        <f>QC_Status!M232</f>
        <v>0</v>
      </c>
      <c r="H222" s="189">
        <f>QC_Status!C232</f>
        <v>0</v>
      </c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  <c r="AA222" s="306"/>
      <c r="AB222" s="306"/>
      <c r="AC222" s="306"/>
      <c r="AD222" s="306"/>
      <c r="AE222" s="306"/>
      <c r="AF222" s="306"/>
      <c r="AG222" s="306"/>
      <c r="AH222" s="306"/>
      <c r="AI222" s="306"/>
      <c r="AJ222" s="306"/>
      <c r="AK222" s="306"/>
      <c r="AL222" s="306"/>
      <c r="AM222" s="306"/>
      <c r="AN222" s="306"/>
      <c r="AO222" s="306"/>
      <c r="AP222" s="306"/>
      <c r="AQ222" s="306"/>
      <c r="AR222" s="306"/>
      <c r="AS222" s="306"/>
      <c r="AT222" s="306"/>
      <c r="AU222" s="306"/>
      <c r="AV222" s="306"/>
      <c r="AW222" s="306"/>
      <c r="AX222" s="306"/>
      <c r="AY222" s="306"/>
      <c r="AZ222" s="306"/>
      <c r="BA222" s="306"/>
      <c r="BB222" s="306"/>
      <c r="BC222" s="147">
        <f>QC_Status!T232</f>
        <v>0</v>
      </c>
      <c r="BD222" s="307">
        <f t="shared" si="9"/>
        <v>0</v>
      </c>
      <c r="BE222" s="307">
        <f t="shared" si="10"/>
        <v>0</v>
      </c>
      <c r="BF222" s="307">
        <f t="shared" si="11"/>
        <v>0</v>
      </c>
      <c r="BG222" s="314">
        <f>QC_Status!F232</f>
        <v>0</v>
      </c>
      <c r="BH222" s="288"/>
      <c r="BI222"/>
    </row>
    <row r="223" spans="1:61" s="150" customFormat="1" x14ac:dyDescent="0.2">
      <c r="A223" s="151">
        <v>223</v>
      </c>
      <c r="B223" s="152">
        <f>QC_Status!B233</f>
        <v>0</v>
      </c>
      <c r="C223" s="153">
        <f>QC_Status!C233</f>
        <v>0</v>
      </c>
      <c r="D223" s="151">
        <f>QC_Status!D233</f>
        <v>0</v>
      </c>
      <c r="E223" s="153">
        <f>QC_Status!E233</f>
        <v>0</v>
      </c>
      <c r="F223" s="151">
        <f>QC_Status!L233</f>
        <v>0</v>
      </c>
      <c r="G223" s="154">
        <f>QC_Status!M233</f>
        <v>0</v>
      </c>
      <c r="H223" s="189">
        <f>QC_Status!C233</f>
        <v>0</v>
      </c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  <c r="AA223" s="306"/>
      <c r="AB223" s="306"/>
      <c r="AC223" s="306"/>
      <c r="AD223" s="306"/>
      <c r="AE223" s="306"/>
      <c r="AF223" s="306"/>
      <c r="AG223" s="306"/>
      <c r="AH223" s="306"/>
      <c r="AI223" s="306"/>
      <c r="AJ223" s="306"/>
      <c r="AK223" s="306"/>
      <c r="AL223" s="306"/>
      <c r="AM223" s="306"/>
      <c r="AN223" s="306"/>
      <c r="AO223" s="306"/>
      <c r="AP223" s="306"/>
      <c r="AQ223" s="306"/>
      <c r="AR223" s="306"/>
      <c r="AS223" s="306"/>
      <c r="AT223" s="306"/>
      <c r="AU223" s="306"/>
      <c r="AV223" s="306"/>
      <c r="AW223" s="306"/>
      <c r="AX223" s="306"/>
      <c r="AY223" s="306"/>
      <c r="AZ223" s="306"/>
      <c r="BA223" s="306"/>
      <c r="BB223" s="306"/>
      <c r="BC223" s="147">
        <f>QC_Status!T233</f>
        <v>0</v>
      </c>
      <c r="BD223" s="307">
        <f t="shared" si="9"/>
        <v>0</v>
      </c>
      <c r="BE223" s="307">
        <f t="shared" si="10"/>
        <v>0</v>
      </c>
      <c r="BF223" s="307">
        <f t="shared" si="11"/>
        <v>0</v>
      </c>
      <c r="BG223" s="314">
        <f>QC_Status!F233</f>
        <v>0</v>
      </c>
      <c r="BH223" s="288"/>
      <c r="BI223"/>
    </row>
    <row r="224" spans="1:61" s="150" customFormat="1" x14ac:dyDescent="0.2">
      <c r="A224" s="151">
        <v>224</v>
      </c>
      <c r="B224" s="152">
        <f>QC_Status!B234</f>
        <v>0</v>
      </c>
      <c r="C224" s="153">
        <f>QC_Status!C234</f>
        <v>0</v>
      </c>
      <c r="D224" s="151">
        <f>QC_Status!D234</f>
        <v>0</v>
      </c>
      <c r="E224" s="153">
        <f>QC_Status!E234</f>
        <v>0</v>
      </c>
      <c r="F224" s="151">
        <f>QC_Status!L234</f>
        <v>0</v>
      </c>
      <c r="G224" s="154">
        <f>QC_Status!M234</f>
        <v>0</v>
      </c>
      <c r="H224" s="189">
        <f>QC_Status!C234</f>
        <v>0</v>
      </c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  <c r="AA224" s="306"/>
      <c r="AB224" s="306"/>
      <c r="AC224" s="306"/>
      <c r="AD224" s="306"/>
      <c r="AE224" s="306"/>
      <c r="AF224" s="306"/>
      <c r="AG224" s="306"/>
      <c r="AH224" s="306"/>
      <c r="AI224" s="306"/>
      <c r="AJ224" s="306"/>
      <c r="AK224" s="306"/>
      <c r="AL224" s="306"/>
      <c r="AM224" s="306"/>
      <c r="AN224" s="306"/>
      <c r="AO224" s="306"/>
      <c r="AP224" s="306"/>
      <c r="AQ224" s="306"/>
      <c r="AR224" s="306"/>
      <c r="AS224" s="306"/>
      <c r="AT224" s="306"/>
      <c r="AU224" s="306"/>
      <c r="AV224" s="306"/>
      <c r="AW224" s="306"/>
      <c r="AX224" s="306"/>
      <c r="AY224" s="306"/>
      <c r="AZ224" s="306"/>
      <c r="BA224" s="306"/>
      <c r="BB224" s="306"/>
      <c r="BC224" s="147">
        <f>QC_Status!T234</f>
        <v>0</v>
      </c>
      <c r="BD224" s="307">
        <f t="shared" si="9"/>
        <v>0</v>
      </c>
      <c r="BE224" s="307">
        <f t="shared" si="10"/>
        <v>0</v>
      </c>
      <c r="BF224" s="307">
        <f t="shared" si="11"/>
        <v>0</v>
      </c>
      <c r="BG224" s="314">
        <f>QC_Status!F234</f>
        <v>0</v>
      </c>
      <c r="BH224" s="288"/>
      <c r="BI224"/>
    </row>
    <row r="225" spans="1:61" s="150" customFormat="1" x14ac:dyDescent="0.2">
      <c r="A225" s="151">
        <v>225</v>
      </c>
      <c r="B225" s="152">
        <f>QC_Status!B235</f>
        <v>0</v>
      </c>
      <c r="C225" s="153">
        <f>QC_Status!C235</f>
        <v>0</v>
      </c>
      <c r="D225" s="151">
        <f>QC_Status!D235</f>
        <v>0</v>
      </c>
      <c r="E225" s="153">
        <f>QC_Status!E235</f>
        <v>0</v>
      </c>
      <c r="F225" s="151">
        <f>QC_Status!L235</f>
        <v>0</v>
      </c>
      <c r="G225" s="154">
        <f>QC_Status!M235</f>
        <v>0</v>
      </c>
      <c r="H225" s="189">
        <f>QC_Status!C235</f>
        <v>0</v>
      </c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  <c r="AA225" s="306"/>
      <c r="AB225" s="306"/>
      <c r="AC225" s="306"/>
      <c r="AD225" s="306"/>
      <c r="AE225" s="306"/>
      <c r="AF225" s="306"/>
      <c r="AG225" s="306"/>
      <c r="AH225" s="306"/>
      <c r="AI225" s="306"/>
      <c r="AJ225" s="306"/>
      <c r="AK225" s="306"/>
      <c r="AL225" s="306"/>
      <c r="AM225" s="306"/>
      <c r="AN225" s="306"/>
      <c r="AO225" s="306"/>
      <c r="AP225" s="306"/>
      <c r="AQ225" s="306"/>
      <c r="AR225" s="306"/>
      <c r="AS225" s="306"/>
      <c r="AT225" s="306"/>
      <c r="AU225" s="306"/>
      <c r="AV225" s="306"/>
      <c r="AW225" s="306"/>
      <c r="AX225" s="306"/>
      <c r="AY225" s="306"/>
      <c r="AZ225" s="306"/>
      <c r="BA225" s="306"/>
      <c r="BB225" s="306"/>
      <c r="BC225" s="147">
        <f>QC_Status!T235</f>
        <v>0</v>
      </c>
      <c r="BD225" s="307">
        <f t="shared" si="9"/>
        <v>0</v>
      </c>
      <c r="BE225" s="307">
        <f t="shared" si="10"/>
        <v>0</v>
      </c>
      <c r="BF225" s="307">
        <f t="shared" si="11"/>
        <v>0</v>
      </c>
      <c r="BG225" s="314">
        <f>QC_Status!F235</f>
        <v>0</v>
      </c>
      <c r="BH225" s="288"/>
      <c r="BI225"/>
    </row>
    <row r="226" spans="1:61" s="150" customFormat="1" x14ac:dyDescent="0.2">
      <c r="A226" s="151">
        <v>226</v>
      </c>
      <c r="B226" s="152">
        <f>QC_Status!B236</f>
        <v>0</v>
      </c>
      <c r="C226" s="153">
        <f>QC_Status!C236</f>
        <v>0</v>
      </c>
      <c r="D226" s="151">
        <f>QC_Status!D236</f>
        <v>0</v>
      </c>
      <c r="E226" s="153">
        <f>QC_Status!E236</f>
        <v>0</v>
      </c>
      <c r="F226" s="151">
        <f>QC_Status!L236</f>
        <v>0</v>
      </c>
      <c r="G226" s="154">
        <f>QC_Status!M236</f>
        <v>0</v>
      </c>
      <c r="H226" s="189">
        <f>QC_Status!C236</f>
        <v>0</v>
      </c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  <c r="AA226" s="306"/>
      <c r="AB226" s="306"/>
      <c r="AC226" s="306"/>
      <c r="AD226" s="306"/>
      <c r="AE226" s="306"/>
      <c r="AF226" s="306"/>
      <c r="AG226" s="306"/>
      <c r="AH226" s="306"/>
      <c r="AI226" s="306"/>
      <c r="AJ226" s="306"/>
      <c r="AK226" s="306"/>
      <c r="AL226" s="306"/>
      <c r="AM226" s="306"/>
      <c r="AN226" s="306"/>
      <c r="AO226" s="306"/>
      <c r="AP226" s="306"/>
      <c r="AQ226" s="306"/>
      <c r="AR226" s="306"/>
      <c r="AS226" s="306"/>
      <c r="AT226" s="306"/>
      <c r="AU226" s="306"/>
      <c r="AV226" s="306"/>
      <c r="AW226" s="306"/>
      <c r="AX226" s="306"/>
      <c r="AY226" s="306"/>
      <c r="AZ226" s="306"/>
      <c r="BA226" s="306"/>
      <c r="BB226" s="306"/>
      <c r="BC226" s="147">
        <f>QC_Status!T236</f>
        <v>0</v>
      </c>
      <c r="BD226" s="307">
        <f t="shared" si="9"/>
        <v>0</v>
      </c>
      <c r="BE226" s="307">
        <f t="shared" si="10"/>
        <v>0</v>
      </c>
      <c r="BF226" s="307">
        <f t="shared" si="11"/>
        <v>0</v>
      </c>
      <c r="BG226" s="314">
        <f>QC_Status!F236</f>
        <v>0</v>
      </c>
      <c r="BH226" s="288"/>
      <c r="BI226"/>
    </row>
    <row r="227" spans="1:61" s="150" customFormat="1" x14ac:dyDescent="0.2">
      <c r="A227" s="151">
        <v>227</v>
      </c>
      <c r="B227" s="152">
        <f>QC_Status!B237</f>
        <v>0</v>
      </c>
      <c r="C227" s="153">
        <f>QC_Status!C237</f>
        <v>0</v>
      </c>
      <c r="D227" s="151">
        <f>QC_Status!D237</f>
        <v>0</v>
      </c>
      <c r="E227" s="153">
        <f>QC_Status!E237</f>
        <v>0</v>
      </c>
      <c r="F227" s="151">
        <f>QC_Status!L237</f>
        <v>0</v>
      </c>
      <c r="G227" s="154">
        <f>QC_Status!M237</f>
        <v>0</v>
      </c>
      <c r="H227" s="189">
        <f>QC_Status!C237</f>
        <v>0</v>
      </c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  <c r="AA227" s="306"/>
      <c r="AB227" s="306"/>
      <c r="AC227" s="306"/>
      <c r="AD227" s="306"/>
      <c r="AE227" s="306"/>
      <c r="AF227" s="306"/>
      <c r="AG227" s="306"/>
      <c r="AH227" s="306"/>
      <c r="AI227" s="306"/>
      <c r="AJ227" s="306"/>
      <c r="AK227" s="306"/>
      <c r="AL227" s="306"/>
      <c r="AM227" s="306"/>
      <c r="AN227" s="306"/>
      <c r="AO227" s="306"/>
      <c r="AP227" s="306"/>
      <c r="AQ227" s="306"/>
      <c r="AR227" s="306"/>
      <c r="AS227" s="306"/>
      <c r="AT227" s="306"/>
      <c r="AU227" s="306"/>
      <c r="AV227" s="306"/>
      <c r="AW227" s="306"/>
      <c r="AX227" s="306"/>
      <c r="AY227" s="306"/>
      <c r="AZ227" s="306"/>
      <c r="BA227" s="306"/>
      <c r="BB227" s="306"/>
      <c r="BC227" s="147">
        <f>QC_Status!T237</f>
        <v>0</v>
      </c>
      <c r="BD227" s="307">
        <f t="shared" si="9"/>
        <v>0</v>
      </c>
      <c r="BE227" s="307">
        <f t="shared" si="10"/>
        <v>0</v>
      </c>
      <c r="BF227" s="307">
        <f t="shared" si="11"/>
        <v>0</v>
      </c>
      <c r="BG227" s="314">
        <f>QC_Status!F237</f>
        <v>0</v>
      </c>
      <c r="BH227" s="288"/>
      <c r="BI227"/>
    </row>
    <row r="228" spans="1:61" s="150" customFormat="1" x14ac:dyDescent="0.2">
      <c r="A228" s="151">
        <v>228</v>
      </c>
      <c r="B228" s="152">
        <f>QC_Status!B238</f>
        <v>0</v>
      </c>
      <c r="C228" s="153">
        <f>QC_Status!C238</f>
        <v>0</v>
      </c>
      <c r="D228" s="151">
        <f>QC_Status!D238</f>
        <v>0</v>
      </c>
      <c r="E228" s="153">
        <f>QC_Status!E238</f>
        <v>0</v>
      </c>
      <c r="F228" s="151">
        <f>QC_Status!L238</f>
        <v>0</v>
      </c>
      <c r="G228" s="154">
        <f>QC_Status!M238</f>
        <v>0</v>
      </c>
      <c r="H228" s="189">
        <f>QC_Status!C238</f>
        <v>0</v>
      </c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  <c r="AA228" s="306"/>
      <c r="AB228" s="306"/>
      <c r="AC228" s="306"/>
      <c r="AD228" s="306"/>
      <c r="AE228" s="306"/>
      <c r="AF228" s="306"/>
      <c r="AG228" s="306"/>
      <c r="AH228" s="306"/>
      <c r="AI228" s="306"/>
      <c r="AJ228" s="306"/>
      <c r="AK228" s="306"/>
      <c r="AL228" s="306"/>
      <c r="AM228" s="306"/>
      <c r="AN228" s="306"/>
      <c r="AO228" s="306"/>
      <c r="AP228" s="306"/>
      <c r="AQ228" s="306"/>
      <c r="AR228" s="306"/>
      <c r="AS228" s="306"/>
      <c r="AT228" s="306"/>
      <c r="AU228" s="306"/>
      <c r="AV228" s="306"/>
      <c r="AW228" s="306"/>
      <c r="AX228" s="306"/>
      <c r="AY228" s="306"/>
      <c r="AZ228" s="306"/>
      <c r="BA228" s="306"/>
      <c r="BB228" s="306"/>
      <c r="BC228" s="147">
        <f>QC_Status!T238</f>
        <v>0</v>
      </c>
      <c r="BD228" s="307">
        <f t="shared" si="9"/>
        <v>0</v>
      </c>
      <c r="BE228" s="307">
        <f t="shared" si="10"/>
        <v>0</v>
      </c>
      <c r="BF228" s="307">
        <f t="shared" si="11"/>
        <v>0</v>
      </c>
      <c r="BG228" s="314">
        <f>QC_Status!F238</f>
        <v>0</v>
      </c>
      <c r="BH228" s="288"/>
      <c r="BI228"/>
    </row>
    <row r="229" spans="1:61" s="150" customFormat="1" x14ac:dyDescent="0.2">
      <c r="A229" s="151">
        <v>229</v>
      </c>
      <c r="B229" s="152">
        <f>QC_Status!B239</f>
        <v>0</v>
      </c>
      <c r="C229" s="153">
        <f>QC_Status!C239</f>
        <v>0</v>
      </c>
      <c r="D229" s="151">
        <f>QC_Status!D239</f>
        <v>0</v>
      </c>
      <c r="E229" s="153">
        <f>QC_Status!E239</f>
        <v>0</v>
      </c>
      <c r="F229" s="151">
        <f>QC_Status!L239</f>
        <v>0</v>
      </c>
      <c r="G229" s="154">
        <f>QC_Status!M239</f>
        <v>0</v>
      </c>
      <c r="H229" s="189">
        <f>QC_Status!C239</f>
        <v>0</v>
      </c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  <c r="AA229" s="306"/>
      <c r="AB229" s="306"/>
      <c r="AC229" s="306"/>
      <c r="AD229" s="306"/>
      <c r="AE229" s="306"/>
      <c r="AF229" s="306"/>
      <c r="AG229" s="306"/>
      <c r="AH229" s="306"/>
      <c r="AI229" s="306"/>
      <c r="AJ229" s="306"/>
      <c r="AK229" s="306"/>
      <c r="AL229" s="306"/>
      <c r="AM229" s="306"/>
      <c r="AN229" s="306"/>
      <c r="AO229" s="306"/>
      <c r="AP229" s="306"/>
      <c r="AQ229" s="306"/>
      <c r="AR229" s="306"/>
      <c r="AS229" s="306"/>
      <c r="AT229" s="306"/>
      <c r="AU229" s="306"/>
      <c r="AV229" s="306"/>
      <c r="AW229" s="306"/>
      <c r="AX229" s="306"/>
      <c r="AY229" s="306"/>
      <c r="AZ229" s="306"/>
      <c r="BA229" s="306"/>
      <c r="BB229" s="306"/>
      <c r="BC229" s="147">
        <f>QC_Status!T239</f>
        <v>0</v>
      </c>
      <c r="BD229" s="307">
        <f t="shared" si="9"/>
        <v>0</v>
      </c>
      <c r="BE229" s="307">
        <f t="shared" si="10"/>
        <v>0</v>
      </c>
      <c r="BF229" s="307">
        <f t="shared" si="11"/>
        <v>0</v>
      </c>
      <c r="BG229" s="314">
        <f>QC_Status!F239</f>
        <v>0</v>
      </c>
      <c r="BH229" s="288"/>
      <c r="BI229"/>
    </row>
    <row r="230" spans="1:61" s="150" customFormat="1" x14ac:dyDescent="0.2">
      <c r="A230" s="151">
        <v>230</v>
      </c>
      <c r="B230" s="152">
        <f>QC_Status!B240</f>
        <v>0</v>
      </c>
      <c r="C230" s="153">
        <f>QC_Status!C240</f>
        <v>0</v>
      </c>
      <c r="D230" s="151">
        <f>QC_Status!D240</f>
        <v>0</v>
      </c>
      <c r="E230" s="153">
        <f>QC_Status!E240</f>
        <v>0</v>
      </c>
      <c r="F230" s="151">
        <f>QC_Status!L240</f>
        <v>0</v>
      </c>
      <c r="G230" s="154">
        <f>QC_Status!M240</f>
        <v>0</v>
      </c>
      <c r="H230" s="189">
        <f>QC_Status!C240</f>
        <v>0</v>
      </c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  <c r="AA230" s="306"/>
      <c r="AB230" s="306"/>
      <c r="AC230" s="306"/>
      <c r="AD230" s="306"/>
      <c r="AE230" s="306"/>
      <c r="AF230" s="306"/>
      <c r="AG230" s="306"/>
      <c r="AH230" s="306"/>
      <c r="AI230" s="306"/>
      <c r="AJ230" s="306"/>
      <c r="AK230" s="306"/>
      <c r="AL230" s="306"/>
      <c r="AM230" s="306"/>
      <c r="AN230" s="306"/>
      <c r="AO230" s="306"/>
      <c r="AP230" s="306"/>
      <c r="AQ230" s="306"/>
      <c r="AR230" s="306"/>
      <c r="AS230" s="306"/>
      <c r="AT230" s="306"/>
      <c r="AU230" s="306"/>
      <c r="AV230" s="306"/>
      <c r="AW230" s="306"/>
      <c r="AX230" s="306"/>
      <c r="AY230" s="306"/>
      <c r="AZ230" s="306"/>
      <c r="BA230" s="306"/>
      <c r="BB230" s="306"/>
      <c r="BC230" s="147">
        <f>QC_Status!T240</f>
        <v>0</v>
      </c>
      <c r="BD230" s="307">
        <f t="shared" si="9"/>
        <v>0</v>
      </c>
      <c r="BE230" s="307">
        <f t="shared" si="10"/>
        <v>0</v>
      </c>
      <c r="BF230" s="307">
        <f t="shared" si="11"/>
        <v>0</v>
      </c>
      <c r="BG230" s="314">
        <f>QC_Status!F240</f>
        <v>0</v>
      </c>
      <c r="BH230" s="288"/>
      <c r="BI230"/>
    </row>
    <row r="231" spans="1:61" s="150" customFormat="1" x14ac:dyDescent="0.2">
      <c r="A231" s="151">
        <v>231</v>
      </c>
      <c r="B231" s="152">
        <f>QC_Status!B241</f>
        <v>0</v>
      </c>
      <c r="C231" s="153">
        <f>QC_Status!C241</f>
        <v>0</v>
      </c>
      <c r="D231" s="151">
        <f>QC_Status!D241</f>
        <v>0</v>
      </c>
      <c r="E231" s="153">
        <f>QC_Status!E241</f>
        <v>0</v>
      </c>
      <c r="F231" s="151">
        <f>QC_Status!L241</f>
        <v>0</v>
      </c>
      <c r="G231" s="154">
        <f>QC_Status!M241</f>
        <v>0</v>
      </c>
      <c r="H231" s="189">
        <f>QC_Status!C241</f>
        <v>0</v>
      </c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  <c r="AA231" s="306"/>
      <c r="AB231" s="306"/>
      <c r="AC231" s="306"/>
      <c r="AD231" s="306"/>
      <c r="AE231" s="306"/>
      <c r="AF231" s="306"/>
      <c r="AG231" s="306"/>
      <c r="AH231" s="306"/>
      <c r="AI231" s="306"/>
      <c r="AJ231" s="306"/>
      <c r="AK231" s="306"/>
      <c r="AL231" s="306"/>
      <c r="AM231" s="306"/>
      <c r="AN231" s="306"/>
      <c r="AO231" s="306"/>
      <c r="AP231" s="306"/>
      <c r="AQ231" s="306"/>
      <c r="AR231" s="306"/>
      <c r="AS231" s="306"/>
      <c r="AT231" s="306"/>
      <c r="AU231" s="306"/>
      <c r="AV231" s="306"/>
      <c r="AW231" s="306"/>
      <c r="AX231" s="306"/>
      <c r="AY231" s="306"/>
      <c r="AZ231" s="306"/>
      <c r="BA231" s="306"/>
      <c r="BB231" s="306"/>
      <c r="BC231" s="147">
        <f>QC_Status!T241</f>
        <v>0</v>
      </c>
      <c r="BD231" s="307">
        <f t="shared" si="9"/>
        <v>0</v>
      </c>
      <c r="BE231" s="307">
        <f t="shared" si="10"/>
        <v>0</v>
      </c>
      <c r="BF231" s="307">
        <f t="shared" si="11"/>
        <v>0</v>
      </c>
      <c r="BG231" s="314">
        <f>QC_Status!F241</f>
        <v>0</v>
      </c>
      <c r="BH231" s="288"/>
      <c r="BI231"/>
    </row>
    <row r="232" spans="1:61" s="150" customFormat="1" x14ac:dyDescent="0.2">
      <c r="A232" s="151">
        <v>232</v>
      </c>
      <c r="B232" s="152">
        <f>QC_Status!B242</f>
        <v>0</v>
      </c>
      <c r="C232" s="153">
        <f>QC_Status!C242</f>
        <v>0</v>
      </c>
      <c r="D232" s="151">
        <f>QC_Status!D242</f>
        <v>0</v>
      </c>
      <c r="E232" s="153">
        <f>QC_Status!E242</f>
        <v>0</v>
      </c>
      <c r="F232" s="151">
        <f>QC_Status!L242</f>
        <v>0</v>
      </c>
      <c r="G232" s="154">
        <f>QC_Status!M242</f>
        <v>0</v>
      </c>
      <c r="H232" s="189">
        <f>QC_Status!C242</f>
        <v>0</v>
      </c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  <c r="AA232" s="306"/>
      <c r="AB232" s="306"/>
      <c r="AC232" s="306"/>
      <c r="AD232" s="306"/>
      <c r="AE232" s="306"/>
      <c r="AF232" s="306"/>
      <c r="AG232" s="306"/>
      <c r="AH232" s="306"/>
      <c r="AI232" s="306"/>
      <c r="AJ232" s="306"/>
      <c r="AK232" s="306"/>
      <c r="AL232" s="306"/>
      <c r="AM232" s="306"/>
      <c r="AN232" s="306"/>
      <c r="AO232" s="306"/>
      <c r="AP232" s="306"/>
      <c r="AQ232" s="306"/>
      <c r="AR232" s="306"/>
      <c r="AS232" s="306"/>
      <c r="AT232" s="306"/>
      <c r="AU232" s="306"/>
      <c r="AV232" s="306"/>
      <c r="AW232" s="306"/>
      <c r="AX232" s="306"/>
      <c r="AY232" s="306"/>
      <c r="AZ232" s="306"/>
      <c r="BA232" s="306"/>
      <c r="BB232" s="306"/>
      <c r="BC232" s="147">
        <f>QC_Status!T242</f>
        <v>0</v>
      </c>
      <c r="BD232" s="307">
        <f t="shared" si="9"/>
        <v>0</v>
      </c>
      <c r="BE232" s="307">
        <f t="shared" si="10"/>
        <v>0</v>
      </c>
      <c r="BF232" s="307">
        <f t="shared" si="11"/>
        <v>0</v>
      </c>
      <c r="BG232" s="314">
        <f>QC_Status!F242</f>
        <v>0</v>
      </c>
      <c r="BH232" s="288"/>
      <c r="BI232"/>
    </row>
    <row r="233" spans="1:61" s="150" customFormat="1" x14ac:dyDescent="0.2">
      <c r="A233" s="151">
        <v>233</v>
      </c>
      <c r="B233" s="152">
        <f>QC_Status!B243</f>
        <v>0</v>
      </c>
      <c r="C233" s="153">
        <f>QC_Status!C243</f>
        <v>0</v>
      </c>
      <c r="D233" s="151">
        <f>QC_Status!D243</f>
        <v>0</v>
      </c>
      <c r="E233" s="153">
        <f>QC_Status!E243</f>
        <v>0</v>
      </c>
      <c r="F233" s="151">
        <f>QC_Status!L243</f>
        <v>0</v>
      </c>
      <c r="G233" s="154">
        <f>QC_Status!M243</f>
        <v>0</v>
      </c>
      <c r="H233" s="189">
        <f>QC_Status!C243</f>
        <v>0</v>
      </c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  <c r="AA233" s="306"/>
      <c r="AB233" s="306"/>
      <c r="AC233" s="306"/>
      <c r="AD233" s="306"/>
      <c r="AE233" s="306"/>
      <c r="AF233" s="306"/>
      <c r="AG233" s="306"/>
      <c r="AH233" s="306"/>
      <c r="AI233" s="306"/>
      <c r="AJ233" s="306"/>
      <c r="AK233" s="306"/>
      <c r="AL233" s="306"/>
      <c r="AM233" s="306"/>
      <c r="AN233" s="306"/>
      <c r="AO233" s="306"/>
      <c r="AP233" s="306"/>
      <c r="AQ233" s="306"/>
      <c r="AR233" s="306"/>
      <c r="AS233" s="306"/>
      <c r="AT233" s="306"/>
      <c r="AU233" s="306"/>
      <c r="AV233" s="306"/>
      <c r="AW233" s="306"/>
      <c r="AX233" s="306"/>
      <c r="AY233" s="306"/>
      <c r="AZ233" s="306"/>
      <c r="BA233" s="306"/>
      <c r="BB233" s="306"/>
      <c r="BC233" s="147">
        <f>QC_Status!T243</f>
        <v>0</v>
      </c>
      <c r="BD233" s="307">
        <f t="shared" si="9"/>
        <v>0</v>
      </c>
      <c r="BE233" s="307">
        <f t="shared" si="10"/>
        <v>0</v>
      </c>
      <c r="BF233" s="307">
        <f t="shared" si="11"/>
        <v>0</v>
      </c>
      <c r="BG233" s="314">
        <f>QC_Status!F243</f>
        <v>0</v>
      </c>
      <c r="BH233" s="288"/>
      <c r="BI233"/>
    </row>
    <row r="234" spans="1:61" s="150" customFormat="1" x14ac:dyDescent="0.2">
      <c r="A234" s="151">
        <v>234</v>
      </c>
      <c r="B234" s="152">
        <f>QC_Status!B244</f>
        <v>0</v>
      </c>
      <c r="C234" s="153">
        <f>QC_Status!C244</f>
        <v>0</v>
      </c>
      <c r="D234" s="151">
        <f>QC_Status!D244</f>
        <v>0</v>
      </c>
      <c r="E234" s="153">
        <f>QC_Status!E244</f>
        <v>0</v>
      </c>
      <c r="F234" s="151">
        <f>QC_Status!L244</f>
        <v>0</v>
      </c>
      <c r="G234" s="154">
        <f>QC_Status!M244</f>
        <v>0</v>
      </c>
      <c r="H234" s="189">
        <f>QC_Status!C244</f>
        <v>0</v>
      </c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  <c r="AA234" s="306"/>
      <c r="AB234" s="306"/>
      <c r="AC234" s="306"/>
      <c r="AD234" s="306"/>
      <c r="AE234" s="306"/>
      <c r="AF234" s="306"/>
      <c r="AG234" s="306"/>
      <c r="AH234" s="306"/>
      <c r="AI234" s="306"/>
      <c r="AJ234" s="306"/>
      <c r="AK234" s="306"/>
      <c r="AL234" s="306"/>
      <c r="AM234" s="306"/>
      <c r="AN234" s="306"/>
      <c r="AO234" s="306"/>
      <c r="AP234" s="306"/>
      <c r="AQ234" s="306"/>
      <c r="AR234" s="306"/>
      <c r="AS234" s="306"/>
      <c r="AT234" s="306"/>
      <c r="AU234" s="306"/>
      <c r="AV234" s="306"/>
      <c r="AW234" s="306"/>
      <c r="AX234" s="306"/>
      <c r="AY234" s="306"/>
      <c r="AZ234" s="306"/>
      <c r="BA234" s="306"/>
      <c r="BB234" s="306"/>
      <c r="BC234" s="147">
        <f>QC_Status!T244</f>
        <v>0</v>
      </c>
      <c r="BD234" s="307">
        <f t="shared" si="9"/>
        <v>0</v>
      </c>
      <c r="BE234" s="307">
        <f t="shared" si="10"/>
        <v>0</v>
      </c>
      <c r="BF234" s="307">
        <f t="shared" si="11"/>
        <v>0</v>
      </c>
      <c r="BG234" s="314">
        <f>QC_Status!F244</f>
        <v>0</v>
      </c>
      <c r="BH234" s="288"/>
      <c r="BI234"/>
    </row>
    <row r="235" spans="1:61" s="150" customFormat="1" x14ac:dyDescent="0.2">
      <c r="A235" s="151">
        <v>235</v>
      </c>
      <c r="B235" s="152">
        <f>QC_Status!B245</f>
        <v>0</v>
      </c>
      <c r="C235" s="153">
        <f>QC_Status!C245</f>
        <v>0</v>
      </c>
      <c r="D235" s="151">
        <f>QC_Status!D245</f>
        <v>0</v>
      </c>
      <c r="E235" s="153">
        <f>QC_Status!E245</f>
        <v>0</v>
      </c>
      <c r="F235" s="151">
        <f>QC_Status!L245</f>
        <v>0</v>
      </c>
      <c r="G235" s="154">
        <f>QC_Status!M245</f>
        <v>0</v>
      </c>
      <c r="H235" s="189">
        <f>QC_Status!C245</f>
        <v>0</v>
      </c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  <c r="AA235" s="306"/>
      <c r="AB235" s="306"/>
      <c r="AC235" s="306"/>
      <c r="AD235" s="306"/>
      <c r="AE235" s="306"/>
      <c r="AF235" s="306"/>
      <c r="AG235" s="306"/>
      <c r="AH235" s="306"/>
      <c r="AI235" s="306"/>
      <c r="AJ235" s="306"/>
      <c r="AK235" s="306"/>
      <c r="AL235" s="306"/>
      <c r="AM235" s="306"/>
      <c r="AN235" s="306"/>
      <c r="AO235" s="306"/>
      <c r="AP235" s="306"/>
      <c r="AQ235" s="306"/>
      <c r="AR235" s="306"/>
      <c r="AS235" s="306"/>
      <c r="AT235" s="306"/>
      <c r="AU235" s="306"/>
      <c r="AV235" s="306"/>
      <c r="AW235" s="306"/>
      <c r="AX235" s="306"/>
      <c r="AY235" s="306"/>
      <c r="AZ235" s="306"/>
      <c r="BA235" s="306"/>
      <c r="BB235" s="306"/>
      <c r="BC235" s="147">
        <f>QC_Status!T245</f>
        <v>0</v>
      </c>
      <c r="BD235" s="307">
        <f t="shared" si="9"/>
        <v>0</v>
      </c>
      <c r="BE235" s="307">
        <f t="shared" si="10"/>
        <v>0</v>
      </c>
      <c r="BF235" s="307">
        <f t="shared" si="11"/>
        <v>0</v>
      </c>
      <c r="BG235" s="314">
        <f>QC_Status!F245</f>
        <v>0</v>
      </c>
      <c r="BH235" s="288"/>
      <c r="BI235"/>
    </row>
    <row r="236" spans="1:61" s="150" customFormat="1" x14ac:dyDescent="0.2">
      <c r="A236" s="151">
        <v>236</v>
      </c>
      <c r="B236" s="152">
        <f>QC_Status!B246</f>
        <v>0</v>
      </c>
      <c r="C236" s="153">
        <f>QC_Status!C246</f>
        <v>0</v>
      </c>
      <c r="D236" s="151">
        <f>QC_Status!D246</f>
        <v>0</v>
      </c>
      <c r="E236" s="153">
        <f>QC_Status!E246</f>
        <v>0</v>
      </c>
      <c r="F236" s="151">
        <f>QC_Status!L246</f>
        <v>0</v>
      </c>
      <c r="G236" s="154">
        <f>QC_Status!M246</f>
        <v>0</v>
      </c>
      <c r="H236" s="189">
        <f>QC_Status!C246</f>
        <v>0</v>
      </c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  <c r="AA236" s="306"/>
      <c r="AB236" s="306"/>
      <c r="AC236" s="306"/>
      <c r="AD236" s="306"/>
      <c r="AE236" s="306"/>
      <c r="AF236" s="306"/>
      <c r="AG236" s="306"/>
      <c r="AH236" s="306"/>
      <c r="AI236" s="306"/>
      <c r="AJ236" s="306"/>
      <c r="AK236" s="306"/>
      <c r="AL236" s="306"/>
      <c r="AM236" s="306"/>
      <c r="AN236" s="306"/>
      <c r="AO236" s="306"/>
      <c r="AP236" s="306"/>
      <c r="AQ236" s="306"/>
      <c r="AR236" s="306"/>
      <c r="AS236" s="306"/>
      <c r="AT236" s="306"/>
      <c r="AU236" s="306"/>
      <c r="AV236" s="306"/>
      <c r="AW236" s="306"/>
      <c r="AX236" s="306"/>
      <c r="AY236" s="306"/>
      <c r="AZ236" s="306"/>
      <c r="BA236" s="306"/>
      <c r="BB236" s="306"/>
      <c r="BC236" s="147">
        <f>QC_Status!T246</f>
        <v>0</v>
      </c>
      <c r="BD236" s="307">
        <f t="shared" si="9"/>
        <v>0</v>
      </c>
      <c r="BE236" s="307">
        <f t="shared" si="10"/>
        <v>0</v>
      </c>
      <c r="BF236" s="307">
        <f t="shared" si="11"/>
        <v>0</v>
      </c>
      <c r="BG236" s="314">
        <f>QC_Status!F246</f>
        <v>0</v>
      </c>
      <c r="BH236" s="288"/>
      <c r="BI236"/>
    </row>
    <row r="237" spans="1:61" s="150" customFormat="1" x14ac:dyDescent="0.2">
      <c r="A237" s="151">
        <v>237</v>
      </c>
      <c r="B237" s="152">
        <f>QC_Status!B247</f>
        <v>0</v>
      </c>
      <c r="C237" s="153">
        <f>QC_Status!C247</f>
        <v>0</v>
      </c>
      <c r="D237" s="151">
        <f>QC_Status!D247</f>
        <v>0</v>
      </c>
      <c r="E237" s="153">
        <f>QC_Status!E247</f>
        <v>0</v>
      </c>
      <c r="F237" s="151">
        <f>QC_Status!L247</f>
        <v>0</v>
      </c>
      <c r="G237" s="154">
        <f>QC_Status!M247</f>
        <v>0</v>
      </c>
      <c r="H237" s="189">
        <f>QC_Status!C247</f>
        <v>0</v>
      </c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  <c r="AA237" s="306"/>
      <c r="AB237" s="306"/>
      <c r="AC237" s="306"/>
      <c r="AD237" s="306"/>
      <c r="AE237" s="306"/>
      <c r="AF237" s="306"/>
      <c r="AG237" s="306"/>
      <c r="AH237" s="306"/>
      <c r="AI237" s="306"/>
      <c r="AJ237" s="306"/>
      <c r="AK237" s="306"/>
      <c r="AL237" s="306"/>
      <c r="AM237" s="306"/>
      <c r="AN237" s="306"/>
      <c r="AO237" s="306"/>
      <c r="AP237" s="306"/>
      <c r="AQ237" s="306"/>
      <c r="AR237" s="306"/>
      <c r="AS237" s="306"/>
      <c r="AT237" s="306"/>
      <c r="AU237" s="306"/>
      <c r="AV237" s="306"/>
      <c r="AW237" s="306"/>
      <c r="AX237" s="306"/>
      <c r="AY237" s="306"/>
      <c r="AZ237" s="306"/>
      <c r="BA237" s="306"/>
      <c r="BB237" s="306"/>
      <c r="BC237" s="147">
        <f>QC_Status!T247</f>
        <v>0</v>
      </c>
      <c r="BD237" s="307">
        <f t="shared" si="9"/>
        <v>0</v>
      </c>
      <c r="BE237" s="307">
        <f t="shared" si="10"/>
        <v>0</v>
      </c>
      <c r="BF237" s="307">
        <f t="shared" si="11"/>
        <v>0</v>
      </c>
      <c r="BG237" s="314">
        <f>QC_Status!F247</f>
        <v>0</v>
      </c>
      <c r="BH237" s="288"/>
      <c r="BI237"/>
    </row>
    <row r="238" spans="1:61" s="150" customFormat="1" x14ac:dyDescent="0.2">
      <c r="A238" s="151">
        <v>238</v>
      </c>
      <c r="B238" s="152">
        <f>QC_Status!B248</f>
        <v>0</v>
      </c>
      <c r="C238" s="153">
        <f>QC_Status!C248</f>
        <v>0</v>
      </c>
      <c r="D238" s="151">
        <f>QC_Status!D248</f>
        <v>0</v>
      </c>
      <c r="E238" s="153">
        <f>QC_Status!E248</f>
        <v>0</v>
      </c>
      <c r="F238" s="151">
        <f>QC_Status!L248</f>
        <v>0</v>
      </c>
      <c r="G238" s="154">
        <f>QC_Status!M248</f>
        <v>0</v>
      </c>
      <c r="H238" s="189">
        <f>QC_Status!C248</f>
        <v>0</v>
      </c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  <c r="AA238" s="306"/>
      <c r="AB238" s="306"/>
      <c r="AC238" s="306"/>
      <c r="AD238" s="306"/>
      <c r="AE238" s="306"/>
      <c r="AF238" s="306"/>
      <c r="AG238" s="306"/>
      <c r="AH238" s="306"/>
      <c r="AI238" s="306"/>
      <c r="AJ238" s="306"/>
      <c r="AK238" s="306"/>
      <c r="AL238" s="306"/>
      <c r="AM238" s="306"/>
      <c r="AN238" s="306"/>
      <c r="AO238" s="306"/>
      <c r="AP238" s="306"/>
      <c r="AQ238" s="306"/>
      <c r="AR238" s="306"/>
      <c r="AS238" s="306"/>
      <c r="AT238" s="306"/>
      <c r="AU238" s="306"/>
      <c r="AV238" s="306"/>
      <c r="AW238" s="306"/>
      <c r="AX238" s="306"/>
      <c r="AY238" s="306"/>
      <c r="AZ238" s="306"/>
      <c r="BA238" s="306"/>
      <c r="BB238" s="306"/>
      <c r="BC238" s="147">
        <f>QC_Status!T248</f>
        <v>0</v>
      </c>
      <c r="BD238" s="307">
        <f t="shared" si="9"/>
        <v>0</v>
      </c>
      <c r="BE238" s="307">
        <f t="shared" si="10"/>
        <v>0</v>
      </c>
      <c r="BF238" s="307">
        <f t="shared" si="11"/>
        <v>0</v>
      </c>
      <c r="BG238" s="314">
        <f>QC_Status!F248</f>
        <v>0</v>
      </c>
      <c r="BH238" s="288"/>
      <c r="BI238"/>
    </row>
    <row r="239" spans="1:61" s="150" customFormat="1" x14ac:dyDescent="0.2">
      <c r="A239" s="151">
        <v>239</v>
      </c>
      <c r="B239" s="152">
        <f>QC_Status!B249</f>
        <v>0</v>
      </c>
      <c r="C239" s="153">
        <f>QC_Status!C249</f>
        <v>0</v>
      </c>
      <c r="D239" s="151">
        <f>QC_Status!D249</f>
        <v>0</v>
      </c>
      <c r="E239" s="153">
        <f>QC_Status!E249</f>
        <v>0</v>
      </c>
      <c r="F239" s="151">
        <f>QC_Status!L249</f>
        <v>0</v>
      </c>
      <c r="G239" s="154">
        <f>QC_Status!M249</f>
        <v>0</v>
      </c>
      <c r="H239" s="189">
        <f>QC_Status!C249</f>
        <v>0</v>
      </c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  <c r="AA239" s="306"/>
      <c r="AB239" s="306"/>
      <c r="AC239" s="306"/>
      <c r="AD239" s="306"/>
      <c r="AE239" s="306"/>
      <c r="AF239" s="306"/>
      <c r="AG239" s="306"/>
      <c r="AH239" s="306"/>
      <c r="AI239" s="306"/>
      <c r="AJ239" s="306"/>
      <c r="AK239" s="306"/>
      <c r="AL239" s="306"/>
      <c r="AM239" s="306"/>
      <c r="AN239" s="306"/>
      <c r="AO239" s="306"/>
      <c r="AP239" s="306"/>
      <c r="AQ239" s="306"/>
      <c r="AR239" s="306"/>
      <c r="AS239" s="306"/>
      <c r="AT239" s="306"/>
      <c r="AU239" s="306"/>
      <c r="AV239" s="306"/>
      <c r="AW239" s="306"/>
      <c r="AX239" s="306"/>
      <c r="AY239" s="306"/>
      <c r="AZ239" s="306"/>
      <c r="BA239" s="306"/>
      <c r="BB239" s="306"/>
      <c r="BC239" s="147">
        <f>QC_Status!T249</f>
        <v>0</v>
      </c>
      <c r="BD239" s="307">
        <f t="shared" si="9"/>
        <v>0</v>
      </c>
      <c r="BE239" s="307">
        <f t="shared" si="10"/>
        <v>0</v>
      </c>
      <c r="BF239" s="307">
        <f t="shared" si="11"/>
        <v>0</v>
      </c>
      <c r="BG239" s="314">
        <f>QC_Status!F249</f>
        <v>0</v>
      </c>
      <c r="BH239" s="288"/>
      <c r="BI239"/>
    </row>
    <row r="240" spans="1:61" s="150" customFormat="1" x14ac:dyDescent="0.2">
      <c r="A240" s="151">
        <v>240</v>
      </c>
      <c r="B240" s="152">
        <f>QC_Status!B250</f>
        <v>0</v>
      </c>
      <c r="C240" s="153">
        <f>QC_Status!C250</f>
        <v>0</v>
      </c>
      <c r="D240" s="151">
        <f>QC_Status!D250</f>
        <v>0</v>
      </c>
      <c r="E240" s="153">
        <f>QC_Status!E250</f>
        <v>0</v>
      </c>
      <c r="F240" s="151">
        <f>QC_Status!L250</f>
        <v>0</v>
      </c>
      <c r="G240" s="154">
        <f>QC_Status!M250</f>
        <v>0</v>
      </c>
      <c r="H240" s="189">
        <f>QC_Status!C250</f>
        <v>0</v>
      </c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  <c r="AA240" s="306"/>
      <c r="AB240" s="306"/>
      <c r="AC240" s="306"/>
      <c r="AD240" s="306"/>
      <c r="AE240" s="306"/>
      <c r="AF240" s="306"/>
      <c r="AG240" s="306"/>
      <c r="AH240" s="306"/>
      <c r="AI240" s="306"/>
      <c r="AJ240" s="306"/>
      <c r="AK240" s="306"/>
      <c r="AL240" s="306"/>
      <c r="AM240" s="306"/>
      <c r="AN240" s="306"/>
      <c r="AO240" s="306"/>
      <c r="AP240" s="306"/>
      <c r="AQ240" s="306"/>
      <c r="AR240" s="306"/>
      <c r="AS240" s="306"/>
      <c r="AT240" s="306"/>
      <c r="AU240" s="306"/>
      <c r="AV240" s="306"/>
      <c r="AW240" s="306"/>
      <c r="AX240" s="306"/>
      <c r="AY240" s="306"/>
      <c r="AZ240" s="306"/>
      <c r="BA240" s="306"/>
      <c r="BB240" s="306"/>
      <c r="BC240" s="147">
        <f>QC_Status!T250</f>
        <v>0</v>
      </c>
      <c r="BD240" s="307">
        <f t="shared" si="9"/>
        <v>0</v>
      </c>
      <c r="BE240" s="307">
        <f t="shared" si="10"/>
        <v>0</v>
      </c>
      <c r="BF240" s="307">
        <f t="shared" si="11"/>
        <v>0</v>
      </c>
      <c r="BG240" s="314">
        <f>QC_Status!F250</f>
        <v>0</v>
      </c>
      <c r="BH240" s="288"/>
      <c r="BI240"/>
    </row>
    <row r="241" spans="1:61" s="150" customFormat="1" x14ac:dyDescent="0.2">
      <c r="A241" s="151">
        <v>241</v>
      </c>
      <c r="B241" s="152">
        <f>QC_Status!B251</f>
        <v>0</v>
      </c>
      <c r="C241" s="153">
        <f>QC_Status!C251</f>
        <v>0</v>
      </c>
      <c r="D241" s="151">
        <f>QC_Status!D251</f>
        <v>0</v>
      </c>
      <c r="E241" s="153">
        <f>QC_Status!E251</f>
        <v>0</v>
      </c>
      <c r="F241" s="151">
        <f>QC_Status!L251</f>
        <v>0</v>
      </c>
      <c r="G241" s="154">
        <f>QC_Status!M251</f>
        <v>0</v>
      </c>
      <c r="H241" s="189">
        <f>QC_Status!C251</f>
        <v>0</v>
      </c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  <c r="AA241" s="306"/>
      <c r="AB241" s="306"/>
      <c r="AC241" s="306"/>
      <c r="AD241" s="306"/>
      <c r="AE241" s="306"/>
      <c r="AF241" s="306"/>
      <c r="AG241" s="306"/>
      <c r="AH241" s="306"/>
      <c r="AI241" s="306"/>
      <c r="AJ241" s="306"/>
      <c r="AK241" s="306"/>
      <c r="AL241" s="306"/>
      <c r="AM241" s="306"/>
      <c r="AN241" s="306"/>
      <c r="AO241" s="306"/>
      <c r="AP241" s="306"/>
      <c r="AQ241" s="306"/>
      <c r="AR241" s="306"/>
      <c r="AS241" s="306"/>
      <c r="AT241" s="306"/>
      <c r="AU241" s="306"/>
      <c r="AV241" s="306"/>
      <c r="AW241" s="306"/>
      <c r="AX241" s="306"/>
      <c r="AY241" s="306"/>
      <c r="AZ241" s="306"/>
      <c r="BA241" s="306"/>
      <c r="BB241" s="306"/>
      <c r="BC241" s="147">
        <f>QC_Status!T251</f>
        <v>0</v>
      </c>
      <c r="BD241" s="307">
        <f t="shared" si="9"/>
        <v>0</v>
      </c>
      <c r="BE241" s="307">
        <f t="shared" si="10"/>
        <v>0</v>
      </c>
      <c r="BF241" s="307">
        <f t="shared" si="11"/>
        <v>0</v>
      </c>
      <c r="BG241" s="314">
        <f>QC_Status!F251</f>
        <v>0</v>
      </c>
      <c r="BH241" s="288"/>
      <c r="BI241"/>
    </row>
    <row r="242" spans="1:61" s="150" customFormat="1" x14ac:dyDescent="0.2">
      <c r="A242" s="151">
        <v>242</v>
      </c>
      <c r="B242" s="152">
        <f>QC_Status!B252</f>
        <v>0</v>
      </c>
      <c r="C242" s="153">
        <f>QC_Status!C252</f>
        <v>0</v>
      </c>
      <c r="D242" s="151">
        <f>QC_Status!D252</f>
        <v>0</v>
      </c>
      <c r="E242" s="153">
        <f>QC_Status!E252</f>
        <v>0</v>
      </c>
      <c r="F242" s="151">
        <f>QC_Status!L252</f>
        <v>0</v>
      </c>
      <c r="G242" s="154">
        <f>QC_Status!M252</f>
        <v>0</v>
      </c>
      <c r="H242" s="189">
        <f>QC_Status!C252</f>
        <v>0</v>
      </c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  <c r="AA242" s="306"/>
      <c r="AB242" s="306"/>
      <c r="AC242" s="306"/>
      <c r="AD242" s="306"/>
      <c r="AE242" s="306"/>
      <c r="AF242" s="306"/>
      <c r="AG242" s="306"/>
      <c r="AH242" s="306"/>
      <c r="AI242" s="306"/>
      <c r="AJ242" s="306"/>
      <c r="AK242" s="306"/>
      <c r="AL242" s="306"/>
      <c r="AM242" s="306"/>
      <c r="AN242" s="306"/>
      <c r="AO242" s="306"/>
      <c r="AP242" s="306"/>
      <c r="AQ242" s="306"/>
      <c r="AR242" s="306"/>
      <c r="AS242" s="306"/>
      <c r="AT242" s="306"/>
      <c r="AU242" s="306"/>
      <c r="AV242" s="306"/>
      <c r="AW242" s="306"/>
      <c r="AX242" s="306"/>
      <c r="AY242" s="306"/>
      <c r="AZ242" s="306"/>
      <c r="BA242" s="306"/>
      <c r="BB242" s="306"/>
      <c r="BC242" s="147">
        <f>QC_Status!T252</f>
        <v>0</v>
      </c>
      <c r="BD242" s="307">
        <f t="shared" si="9"/>
        <v>0</v>
      </c>
      <c r="BE242" s="307">
        <f t="shared" si="10"/>
        <v>0</v>
      </c>
      <c r="BF242" s="307">
        <f t="shared" si="11"/>
        <v>0</v>
      </c>
      <c r="BG242" s="314">
        <f>QC_Status!F252</f>
        <v>0</v>
      </c>
      <c r="BH242" s="288"/>
      <c r="BI242"/>
    </row>
    <row r="243" spans="1:61" s="150" customFormat="1" x14ac:dyDescent="0.2">
      <c r="A243" s="151">
        <v>243</v>
      </c>
      <c r="B243" s="152">
        <f>QC_Status!B253</f>
        <v>0</v>
      </c>
      <c r="C243" s="153">
        <f>QC_Status!C253</f>
        <v>0</v>
      </c>
      <c r="D243" s="151">
        <f>QC_Status!D253</f>
        <v>0</v>
      </c>
      <c r="E243" s="153">
        <f>QC_Status!E253</f>
        <v>0</v>
      </c>
      <c r="F243" s="151">
        <f>QC_Status!L253</f>
        <v>0</v>
      </c>
      <c r="G243" s="154">
        <f>QC_Status!M253</f>
        <v>0</v>
      </c>
      <c r="H243" s="189">
        <f>QC_Status!C253</f>
        <v>0</v>
      </c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  <c r="AA243" s="306"/>
      <c r="AB243" s="306"/>
      <c r="AC243" s="306"/>
      <c r="AD243" s="306"/>
      <c r="AE243" s="306"/>
      <c r="AF243" s="306"/>
      <c r="AG243" s="306"/>
      <c r="AH243" s="306"/>
      <c r="AI243" s="306"/>
      <c r="AJ243" s="306"/>
      <c r="AK243" s="306"/>
      <c r="AL243" s="306"/>
      <c r="AM243" s="306"/>
      <c r="AN243" s="306"/>
      <c r="AO243" s="306"/>
      <c r="AP243" s="306"/>
      <c r="AQ243" s="306"/>
      <c r="AR243" s="306"/>
      <c r="AS243" s="306"/>
      <c r="AT243" s="306"/>
      <c r="AU243" s="306"/>
      <c r="AV243" s="306"/>
      <c r="AW243" s="306"/>
      <c r="AX243" s="306"/>
      <c r="AY243" s="306"/>
      <c r="AZ243" s="306"/>
      <c r="BA243" s="306"/>
      <c r="BB243" s="306"/>
      <c r="BC243" s="147">
        <f>QC_Status!T253</f>
        <v>0</v>
      </c>
      <c r="BD243" s="307">
        <f t="shared" si="9"/>
        <v>0</v>
      </c>
      <c r="BE243" s="307">
        <f t="shared" si="10"/>
        <v>0</v>
      </c>
      <c r="BF243" s="307">
        <f t="shared" si="11"/>
        <v>0</v>
      </c>
      <c r="BG243" s="314">
        <f>QC_Status!F253</f>
        <v>0</v>
      </c>
      <c r="BH243" s="288"/>
      <c r="BI243"/>
    </row>
    <row r="244" spans="1:61" s="150" customFormat="1" x14ac:dyDescent="0.2">
      <c r="A244" s="151">
        <v>244</v>
      </c>
      <c r="B244" s="152">
        <f>QC_Status!B254</f>
        <v>0</v>
      </c>
      <c r="C244" s="153">
        <f>QC_Status!C254</f>
        <v>0</v>
      </c>
      <c r="D244" s="151">
        <f>QC_Status!D254</f>
        <v>0</v>
      </c>
      <c r="E244" s="153">
        <f>QC_Status!E254</f>
        <v>0</v>
      </c>
      <c r="F244" s="151">
        <f>QC_Status!L254</f>
        <v>0</v>
      </c>
      <c r="G244" s="154">
        <f>QC_Status!M254</f>
        <v>0</v>
      </c>
      <c r="H244" s="189">
        <f>QC_Status!C254</f>
        <v>0</v>
      </c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  <c r="AA244" s="306"/>
      <c r="AB244" s="306"/>
      <c r="AC244" s="306"/>
      <c r="AD244" s="306"/>
      <c r="AE244" s="306"/>
      <c r="AF244" s="306"/>
      <c r="AG244" s="306"/>
      <c r="AH244" s="306"/>
      <c r="AI244" s="306"/>
      <c r="AJ244" s="306"/>
      <c r="AK244" s="306"/>
      <c r="AL244" s="306"/>
      <c r="AM244" s="306"/>
      <c r="AN244" s="306"/>
      <c r="AO244" s="306"/>
      <c r="AP244" s="306"/>
      <c r="AQ244" s="306"/>
      <c r="AR244" s="306"/>
      <c r="AS244" s="306"/>
      <c r="AT244" s="306"/>
      <c r="AU244" s="306"/>
      <c r="AV244" s="306"/>
      <c r="AW244" s="306"/>
      <c r="AX244" s="306"/>
      <c r="AY244" s="306"/>
      <c r="AZ244" s="306"/>
      <c r="BA244" s="306"/>
      <c r="BB244" s="306"/>
      <c r="BC244" s="147">
        <f>QC_Status!T254</f>
        <v>0</v>
      </c>
      <c r="BD244" s="307">
        <f t="shared" si="9"/>
        <v>0</v>
      </c>
      <c r="BE244" s="307">
        <f t="shared" si="10"/>
        <v>0</v>
      </c>
      <c r="BF244" s="307">
        <f t="shared" si="11"/>
        <v>0</v>
      </c>
      <c r="BG244" s="314">
        <f>QC_Status!F254</f>
        <v>0</v>
      </c>
      <c r="BH244" s="288"/>
      <c r="BI244"/>
    </row>
    <row r="245" spans="1:61" s="150" customFormat="1" x14ac:dyDescent="0.2">
      <c r="A245" s="151">
        <v>245</v>
      </c>
      <c r="B245" s="152">
        <f>QC_Status!B255</f>
        <v>0</v>
      </c>
      <c r="C245" s="153">
        <f>QC_Status!C255</f>
        <v>0</v>
      </c>
      <c r="D245" s="151">
        <f>QC_Status!D255</f>
        <v>0</v>
      </c>
      <c r="E245" s="153">
        <f>QC_Status!E255</f>
        <v>0</v>
      </c>
      <c r="F245" s="151">
        <f>QC_Status!L255</f>
        <v>0</v>
      </c>
      <c r="G245" s="154">
        <f>QC_Status!M255</f>
        <v>0</v>
      </c>
      <c r="H245" s="189">
        <f>QC_Status!C255</f>
        <v>0</v>
      </c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  <c r="AA245" s="306"/>
      <c r="AB245" s="306"/>
      <c r="AC245" s="306"/>
      <c r="AD245" s="306"/>
      <c r="AE245" s="306"/>
      <c r="AF245" s="306"/>
      <c r="AG245" s="306"/>
      <c r="AH245" s="306"/>
      <c r="AI245" s="306"/>
      <c r="AJ245" s="306"/>
      <c r="AK245" s="306"/>
      <c r="AL245" s="306"/>
      <c r="AM245" s="306"/>
      <c r="AN245" s="306"/>
      <c r="AO245" s="306"/>
      <c r="AP245" s="306"/>
      <c r="AQ245" s="306"/>
      <c r="AR245" s="306"/>
      <c r="AS245" s="306"/>
      <c r="AT245" s="306"/>
      <c r="AU245" s="306"/>
      <c r="AV245" s="306"/>
      <c r="AW245" s="306"/>
      <c r="AX245" s="306"/>
      <c r="AY245" s="306"/>
      <c r="AZ245" s="306"/>
      <c r="BA245" s="306"/>
      <c r="BB245" s="306"/>
      <c r="BC245" s="147">
        <f>QC_Status!T255</f>
        <v>0</v>
      </c>
      <c r="BD245" s="307">
        <f t="shared" si="9"/>
        <v>0</v>
      </c>
      <c r="BE245" s="307">
        <f t="shared" si="10"/>
        <v>0</v>
      </c>
      <c r="BF245" s="307">
        <f t="shared" si="11"/>
        <v>0</v>
      </c>
      <c r="BG245" s="314">
        <f>QC_Status!F255</f>
        <v>0</v>
      </c>
      <c r="BH245" s="288"/>
      <c r="BI245"/>
    </row>
    <row r="246" spans="1:61" s="150" customFormat="1" x14ac:dyDescent="0.2">
      <c r="A246" s="151">
        <v>246</v>
      </c>
      <c r="B246" s="152">
        <f>QC_Status!B256</f>
        <v>0</v>
      </c>
      <c r="C246" s="153">
        <f>QC_Status!C256</f>
        <v>0</v>
      </c>
      <c r="D246" s="151">
        <f>QC_Status!D256</f>
        <v>0</v>
      </c>
      <c r="E246" s="153">
        <f>QC_Status!E256</f>
        <v>0</v>
      </c>
      <c r="F246" s="151">
        <f>QC_Status!L256</f>
        <v>0</v>
      </c>
      <c r="G246" s="154">
        <f>QC_Status!M256</f>
        <v>0</v>
      </c>
      <c r="H246" s="189">
        <f>QC_Status!C256</f>
        <v>0</v>
      </c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  <c r="AA246" s="306"/>
      <c r="AB246" s="306"/>
      <c r="AC246" s="306"/>
      <c r="AD246" s="306"/>
      <c r="AE246" s="306"/>
      <c r="AF246" s="306"/>
      <c r="AG246" s="306"/>
      <c r="AH246" s="306"/>
      <c r="AI246" s="306"/>
      <c r="AJ246" s="306"/>
      <c r="AK246" s="306"/>
      <c r="AL246" s="306"/>
      <c r="AM246" s="306"/>
      <c r="AN246" s="306"/>
      <c r="AO246" s="306"/>
      <c r="AP246" s="306"/>
      <c r="AQ246" s="306"/>
      <c r="AR246" s="306"/>
      <c r="AS246" s="306"/>
      <c r="AT246" s="306"/>
      <c r="AU246" s="306"/>
      <c r="AV246" s="306"/>
      <c r="AW246" s="306"/>
      <c r="AX246" s="306"/>
      <c r="AY246" s="306"/>
      <c r="AZ246" s="306"/>
      <c r="BA246" s="306"/>
      <c r="BB246" s="306"/>
      <c r="BC246" s="147">
        <f>QC_Status!T256</f>
        <v>0</v>
      </c>
      <c r="BD246" s="307">
        <f t="shared" si="9"/>
        <v>0</v>
      </c>
      <c r="BE246" s="307">
        <f t="shared" si="10"/>
        <v>0</v>
      </c>
      <c r="BF246" s="307">
        <f t="shared" si="11"/>
        <v>0</v>
      </c>
      <c r="BG246" s="314">
        <f>QC_Status!F256</f>
        <v>0</v>
      </c>
      <c r="BH246" s="288"/>
      <c r="BI246"/>
    </row>
    <row r="247" spans="1:61" s="150" customFormat="1" x14ac:dyDescent="0.2">
      <c r="A247" s="151">
        <v>247</v>
      </c>
      <c r="B247" s="152">
        <f>QC_Status!B257</f>
        <v>0</v>
      </c>
      <c r="C247" s="153">
        <f>QC_Status!C257</f>
        <v>0</v>
      </c>
      <c r="D247" s="151">
        <f>QC_Status!D257</f>
        <v>0</v>
      </c>
      <c r="E247" s="153">
        <f>QC_Status!E257</f>
        <v>0</v>
      </c>
      <c r="F247" s="151">
        <f>QC_Status!L257</f>
        <v>0</v>
      </c>
      <c r="G247" s="154">
        <f>QC_Status!M257</f>
        <v>0</v>
      </c>
      <c r="H247" s="189">
        <f>QC_Status!C257</f>
        <v>0</v>
      </c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  <c r="AA247" s="306"/>
      <c r="AB247" s="306"/>
      <c r="AC247" s="306"/>
      <c r="AD247" s="306"/>
      <c r="AE247" s="306"/>
      <c r="AF247" s="306"/>
      <c r="AG247" s="306"/>
      <c r="AH247" s="306"/>
      <c r="AI247" s="306"/>
      <c r="AJ247" s="306"/>
      <c r="AK247" s="306"/>
      <c r="AL247" s="306"/>
      <c r="AM247" s="306"/>
      <c r="AN247" s="306"/>
      <c r="AO247" s="306"/>
      <c r="AP247" s="306"/>
      <c r="AQ247" s="306"/>
      <c r="AR247" s="306"/>
      <c r="AS247" s="306"/>
      <c r="AT247" s="306"/>
      <c r="AU247" s="306"/>
      <c r="AV247" s="306"/>
      <c r="AW247" s="306"/>
      <c r="AX247" s="306"/>
      <c r="AY247" s="306"/>
      <c r="AZ247" s="306"/>
      <c r="BA247" s="306"/>
      <c r="BB247" s="306"/>
      <c r="BC247" s="147">
        <f>QC_Status!T257</f>
        <v>0</v>
      </c>
      <c r="BD247" s="307">
        <f t="shared" si="9"/>
        <v>0</v>
      </c>
      <c r="BE247" s="307">
        <f t="shared" si="10"/>
        <v>0</v>
      </c>
      <c r="BF247" s="307">
        <f t="shared" si="11"/>
        <v>0</v>
      </c>
      <c r="BG247" s="314">
        <f>QC_Status!F257</f>
        <v>0</v>
      </c>
      <c r="BH247" s="288"/>
      <c r="BI247"/>
    </row>
    <row r="248" spans="1:61" s="150" customFormat="1" x14ac:dyDescent="0.2">
      <c r="A248" s="151">
        <v>248</v>
      </c>
      <c r="B248" s="152">
        <f>QC_Status!B258</f>
        <v>0</v>
      </c>
      <c r="C248" s="153">
        <f>QC_Status!C258</f>
        <v>0</v>
      </c>
      <c r="D248" s="151">
        <f>QC_Status!D258</f>
        <v>0</v>
      </c>
      <c r="E248" s="153">
        <f>QC_Status!E258</f>
        <v>0</v>
      </c>
      <c r="F248" s="151">
        <f>QC_Status!L258</f>
        <v>0</v>
      </c>
      <c r="G248" s="154">
        <f>QC_Status!M258</f>
        <v>0</v>
      </c>
      <c r="H248" s="189">
        <f>QC_Status!C258</f>
        <v>0</v>
      </c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  <c r="AA248" s="306"/>
      <c r="AB248" s="306"/>
      <c r="AC248" s="306"/>
      <c r="AD248" s="306"/>
      <c r="AE248" s="306"/>
      <c r="AF248" s="306"/>
      <c r="AG248" s="306"/>
      <c r="AH248" s="306"/>
      <c r="AI248" s="306"/>
      <c r="AJ248" s="306"/>
      <c r="AK248" s="306"/>
      <c r="AL248" s="306"/>
      <c r="AM248" s="306"/>
      <c r="AN248" s="306"/>
      <c r="AO248" s="306"/>
      <c r="AP248" s="306"/>
      <c r="AQ248" s="306"/>
      <c r="AR248" s="306"/>
      <c r="AS248" s="306"/>
      <c r="AT248" s="306"/>
      <c r="AU248" s="306"/>
      <c r="AV248" s="306"/>
      <c r="AW248" s="306"/>
      <c r="AX248" s="306"/>
      <c r="AY248" s="306"/>
      <c r="AZ248" s="306"/>
      <c r="BA248" s="306"/>
      <c r="BB248" s="306"/>
      <c r="BC248" s="147">
        <f>QC_Status!T258</f>
        <v>0</v>
      </c>
      <c r="BD248" s="307">
        <f t="shared" si="9"/>
        <v>0</v>
      </c>
      <c r="BE248" s="307">
        <f t="shared" si="10"/>
        <v>0</v>
      </c>
      <c r="BF248" s="307">
        <f t="shared" si="11"/>
        <v>0</v>
      </c>
      <c r="BG248" s="314">
        <f>QC_Status!F258</f>
        <v>0</v>
      </c>
      <c r="BH248" s="288"/>
      <c r="BI248"/>
    </row>
    <row r="249" spans="1:61" s="150" customFormat="1" x14ac:dyDescent="0.2">
      <c r="A249" s="151">
        <v>249</v>
      </c>
      <c r="B249" s="152">
        <f>QC_Status!B259</f>
        <v>0</v>
      </c>
      <c r="C249" s="153">
        <f>QC_Status!C259</f>
        <v>0</v>
      </c>
      <c r="D249" s="151">
        <f>QC_Status!D259</f>
        <v>0</v>
      </c>
      <c r="E249" s="153">
        <f>QC_Status!E259</f>
        <v>0</v>
      </c>
      <c r="F249" s="151">
        <f>QC_Status!L259</f>
        <v>0</v>
      </c>
      <c r="G249" s="154">
        <f>QC_Status!M259</f>
        <v>0</v>
      </c>
      <c r="H249" s="189">
        <f>QC_Status!C259</f>
        <v>0</v>
      </c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  <c r="AA249" s="306"/>
      <c r="AB249" s="306"/>
      <c r="AC249" s="306"/>
      <c r="AD249" s="306"/>
      <c r="AE249" s="306"/>
      <c r="AF249" s="306"/>
      <c r="AG249" s="306"/>
      <c r="AH249" s="306"/>
      <c r="AI249" s="306"/>
      <c r="AJ249" s="306"/>
      <c r="AK249" s="306"/>
      <c r="AL249" s="306"/>
      <c r="AM249" s="306"/>
      <c r="AN249" s="306"/>
      <c r="AO249" s="306"/>
      <c r="AP249" s="306"/>
      <c r="AQ249" s="306"/>
      <c r="AR249" s="306"/>
      <c r="AS249" s="306"/>
      <c r="AT249" s="306"/>
      <c r="AU249" s="306"/>
      <c r="AV249" s="306"/>
      <c r="AW249" s="306"/>
      <c r="AX249" s="306"/>
      <c r="AY249" s="306"/>
      <c r="AZ249" s="306"/>
      <c r="BA249" s="306"/>
      <c r="BB249" s="306"/>
      <c r="BC249" s="147">
        <f>QC_Status!T259</f>
        <v>0</v>
      </c>
      <c r="BD249" s="307">
        <f t="shared" si="9"/>
        <v>0</v>
      </c>
      <c r="BE249" s="307">
        <f t="shared" si="10"/>
        <v>0</v>
      </c>
      <c r="BF249" s="307">
        <f t="shared" si="11"/>
        <v>0</v>
      </c>
      <c r="BG249" s="314">
        <f>QC_Status!F259</f>
        <v>0</v>
      </c>
      <c r="BH249" s="288"/>
      <c r="BI249"/>
    </row>
    <row r="250" spans="1:61" s="150" customFormat="1" x14ac:dyDescent="0.2">
      <c r="A250" s="151">
        <v>250</v>
      </c>
      <c r="B250" s="152">
        <f>QC_Status!B260</f>
        <v>0</v>
      </c>
      <c r="C250" s="153">
        <f>QC_Status!C260</f>
        <v>0</v>
      </c>
      <c r="D250" s="151">
        <f>QC_Status!D260</f>
        <v>0</v>
      </c>
      <c r="E250" s="153">
        <f>QC_Status!E260</f>
        <v>0</v>
      </c>
      <c r="F250" s="151">
        <f>QC_Status!L260</f>
        <v>0</v>
      </c>
      <c r="G250" s="154">
        <f>QC_Status!M260</f>
        <v>0</v>
      </c>
      <c r="H250" s="189">
        <f>QC_Status!C260</f>
        <v>0</v>
      </c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  <c r="AA250" s="306"/>
      <c r="AB250" s="306"/>
      <c r="AC250" s="306"/>
      <c r="AD250" s="306"/>
      <c r="AE250" s="306"/>
      <c r="AF250" s="306"/>
      <c r="AG250" s="306"/>
      <c r="AH250" s="306"/>
      <c r="AI250" s="306"/>
      <c r="AJ250" s="306"/>
      <c r="AK250" s="306"/>
      <c r="AL250" s="306"/>
      <c r="AM250" s="306"/>
      <c r="AN250" s="306"/>
      <c r="AO250" s="306"/>
      <c r="AP250" s="306"/>
      <c r="AQ250" s="306"/>
      <c r="AR250" s="306"/>
      <c r="AS250" s="306"/>
      <c r="AT250" s="306"/>
      <c r="AU250" s="306"/>
      <c r="AV250" s="306"/>
      <c r="AW250" s="306"/>
      <c r="AX250" s="306"/>
      <c r="AY250" s="306"/>
      <c r="AZ250" s="306"/>
      <c r="BA250" s="306"/>
      <c r="BB250" s="306"/>
      <c r="BC250" s="147">
        <f>QC_Status!T260</f>
        <v>0</v>
      </c>
      <c r="BD250" s="307">
        <f t="shared" si="9"/>
        <v>0</v>
      </c>
      <c r="BE250" s="307">
        <f t="shared" si="10"/>
        <v>0</v>
      </c>
      <c r="BF250" s="307">
        <f t="shared" si="11"/>
        <v>0</v>
      </c>
      <c r="BG250" s="314">
        <f>QC_Status!F260</f>
        <v>0</v>
      </c>
      <c r="BH250" s="288"/>
      <c r="BI250"/>
    </row>
    <row r="251" spans="1:61" s="150" customFormat="1" x14ac:dyDescent="0.2">
      <c r="A251" s="151">
        <v>251</v>
      </c>
      <c r="B251" s="152">
        <f>QC_Status!B261</f>
        <v>0</v>
      </c>
      <c r="C251" s="153">
        <f>QC_Status!C261</f>
        <v>0</v>
      </c>
      <c r="D251" s="151">
        <f>QC_Status!D261</f>
        <v>0</v>
      </c>
      <c r="E251" s="153">
        <f>QC_Status!E261</f>
        <v>0</v>
      </c>
      <c r="F251" s="151">
        <f>QC_Status!L261</f>
        <v>0</v>
      </c>
      <c r="G251" s="154">
        <f>QC_Status!M261</f>
        <v>0</v>
      </c>
      <c r="H251" s="189">
        <f>QC_Status!C261</f>
        <v>0</v>
      </c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  <c r="AA251" s="306"/>
      <c r="AB251" s="306"/>
      <c r="AC251" s="306"/>
      <c r="AD251" s="306"/>
      <c r="AE251" s="306"/>
      <c r="AF251" s="306"/>
      <c r="AG251" s="306"/>
      <c r="AH251" s="306"/>
      <c r="AI251" s="306"/>
      <c r="AJ251" s="306"/>
      <c r="AK251" s="306"/>
      <c r="AL251" s="306"/>
      <c r="AM251" s="306"/>
      <c r="AN251" s="306"/>
      <c r="AO251" s="306"/>
      <c r="AP251" s="306"/>
      <c r="AQ251" s="306"/>
      <c r="AR251" s="306"/>
      <c r="AS251" s="306"/>
      <c r="AT251" s="306"/>
      <c r="AU251" s="306"/>
      <c r="AV251" s="306"/>
      <c r="AW251" s="306"/>
      <c r="AX251" s="306"/>
      <c r="AY251" s="306"/>
      <c r="AZ251" s="306"/>
      <c r="BA251" s="306"/>
      <c r="BB251" s="306"/>
      <c r="BC251" s="147">
        <f>QC_Status!T261</f>
        <v>0</v>
      </c>
      <c r="BD251" s="307">
        <f t="shared" si="9"/>
        <v>0</v>
      </c>
      <c r="BE251" s="307">
        <f t="shared" si="10"/>
        <v>0</v>
      </c>
      <c r="BF251" s="307">
        <f t="shared" si="11"/>
        <v>0</v>
      </c>
      <c r="BG251" s="314">
        <f>QC_Status!F261</f>
        <v>0</v>
      </c>
      <c r="BH251" s="288"/>
      <c r="BI251"/>
    </row>
    <row r="252" spans="1:61" s="150" customFormat="1" x14ac:dyDescent="0.2">
      <c r="A252" s="151">
        <v>252</v>
      </c>
      <c r="B252" s="152">
        <f>QC_Status!B262</f>
        <v>0</v>
      </c>
      <c r="C252" s="153">
        <f>QC_Status!C262</f>
        <v>0</v>
      </c>
      <c r="D252" s="151">
        <f>QC_Status!D262</f>
        <v>0</v>
      </c>
      <c r="E252" s="153">
        <f>QC_Status!E262</f>
        <v>0</v>
      </c>
      <c r="F252" s="151">
        <f>QC_Status!L262</f>
        <v>0</v>
      </c>
      <c r="G252" s="154">
        <f>QC_Status!M262</f>
        <v>0</v>
      </c>
      <c r="H252" s="189">
        <f>QC_Status!C262</f>
        <v>0</v>
      </c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  <c r="AA252" s="306"/>
      <c r="AB252" s="306"/>
      <c r="AC252" s="306"/>
      <c r="AD252" s="306"/>
      <c r="AE252" s="306"/>
      <c r="AF252" s="306"/>
      <c r="AG252" s="306"/>
      <c r="AH252" s="306"/>
      <c r="AI252" s="306"/>
      <c r="AJ252" s="306"/>
      <c r="AK252" s="306"/>
      <c r="AL252" s="306"/>
      <c r="AM252" s="306"/>
      <c r="AN252" s="306"/>
      <c r="AO252" s="306"/>
      <c r="AP252" s="306"/>
      <c r="AQ252" s="306"/>
      <c r="AR252" s="306"/>
      <c r="AS252" s="306"/>
      <c r="AT252" s="306"/>
      <c r="AU252" s="306"/>
      <c r="AV252" s="306"/>
      <c r="AW252" s="306"/>
      <c r="AX252" s="306"/>
      <c r="AY252" s="306"/>
      <c r="AZ252" s="306"/>
      <c r="BA252" s="306"/>
      <c r="BB252" s="306"/>
      <c r="BC252" s="147">
        <f>QC_Status!T262</f>
        <v>0</v>
      </c>
      <c r="BD252" s="307">
        <f t="shared" si="9"/>
        <v>0</v>
      </c>
      <c r="BE252" s="307">
        <f t="shared" si="10"/>
        <v>0</v>
      </c>
      <c r="BF252" s="307">
        <f t="shared" si="11"/>
        <v>0</v>
      </c>
      <c r="BG252" s="314">
        <f>QC_Status!F262</f>
        <v>0</v>
      </c>
      <c r="BH252" s="288"/>
      <c r="BI252"/>
    </row>
    <row r="253" spans="1:61" s="150" customFormat="1" x14ac:dyDescent="0.2">
      <c r="A253" s="151">
        <v>253</v>
      </c>
      <c r="B253" s="152">
        <f>QC_Status!B263</f>
        <v>0</v>
      </c>
      <c r="C253" s="153">
        <f>QC_Status!C263</f>
        <v>0</v>
      </c>
      <c r="D253" s="151">
        <f>QC_Status!D263</f>
        <v>0</v>
      </c>
      <c r="E253" s="153">
        <f>QC_Status!E263</f>
        <v>0</v>
      </c>
      <c r="F253" s="151">
        <f>QC_Status!L263</f>
        <v>0</v>
      </c>
      <c r="G253" s="154">
        <f>QC_Status!M263</f>
        <v>0</v>
      </c>
      <c r="H253" s="189">
        <f>QC_Status!C263</f>
        <v>0</v>
      </c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  <c r="AA253" s="306"/>
      <c r="AB253" s="306"/>
      <c r="AC253" s="306"/>
      <c r="AD253" s="306"/>
      <c r="AE253" s="306"/>
      <c r="AF253" s="306"/>
      <c r="AG253" s="306"/>
      <c r="AH253" s="306"/>
      <c r="AI253" s="306"/>
      <c r="AJ253" s="306"/>
      <c r="AK253" s="306"/>
      <c r="AL253" s="306"/>
      <c r="AM253" s="306"/>
      <c r="AN253" s="306"/>
      <c r="AO253" s="306"/>
      <c r="AP253" s="306"/>
      <c r="AQ253" s="306"/>
      <c r="AR253" s="306"/>
      <c r="AS253" s="306"/>
      <c r="AT253" s="306"/>
      <c r="AU253" s="306"/>
      <c r="AV253" s="306"/>
      <c r="AW253" s="306"/>
      <c r="AX253" s="306"/>
      <c r="AY253" s="306"/>
      <c r="AZ253" s="306"/>
      <c r="BA253" s="306"/>
      <c r="BB253" s="306"/>
      <c r="BC253" s="147">
        <f>QC_Status!T263</f>
        <v>0</v>
      </c>
      <c r="BD253" s="307">
        <f t="shared" si="9"/>
        <v>0</v>
      </c>
      <c r="BE253" s="307">
        <f t="shared" si="10"/>
        <v>0</v>
      </c>
      <c r="BF253" s="307">
        <f t="shared" si="11"/>
        <v>0</v>
      </c>
      <c r="BG253" s="314">
        <f>QC_Status!F263</f>
        <v>0</v>
      </c>
      <c r="BH253" s="288"/>
      <c r="BI253"/>
    </row>
    <row r="254" spans="1:61" s="150" customFormat="1" x14ac:dyDescent="0.2">
      <c r="A254" s="151">
        <v>254</v>
      </c>
      <c r="B254" s="152">
        <f>QC_Status!B264</f>
        <v>0</v>
      </c>
      <c r="C254" s="153">
        <f>QC_Status!C264</f>
        <v>0</v>
      </c>
      <c r="D254" s="151">
        <f>QC_Status!D264</f>
        <v>0</v>
      </c>
      <c r="E254" s="153">
        <f>QC_Status!E264</f>
        <v>0</v>
      </c>
      <c r="F254" s="151">
        <f>QC_Status!L264</f>
        <v>0</v>
      </c>
      <c r="G254" s="154">
        <f>QC_Status!M264</f>
        <v>0</v>
      </c>
      <c r="H254" s="189">
        <f>QC_Status!C264</f>
        <v>0</v>
      </c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  <c r="AA254" s="306"/>
      <c r="AB254" s="306"/>
      <c r="AC254" s="306"/>
      <c r="AD254" s="306"/>
      <c r="AE254" s="306"/>
      <c r="AF254" s="306"/>
      <c r="AG254" s="306"/>
      <c r="AH254" s="306"/>
      <c r="AI254" s="306"/>
      <c r="AJ254" s="306"/>
      <c r="AK254" s="306"/>
      <c r="AL254" s="306"/>
      <c r="AM254" s="306"/>
      <c r="AN254" s="306"/>
      <c r="AO254" s="306"/>
      <c r="AP254" s="306"/>
      <c r="AQ254" s="306"/>
      <c r="AR254" s="306"/>
      <c r="AS254" s="306"/>
      <c r="AT254" s="306"/>
      <c r="AU254" s="306"/>
      <c r="AV254" s="306"/>
      <c r="AW254" s="306"/>
      <c r="AX254" s="306"/>
      <c r="AY254" s="306"/>
      <c r="AZ254" s="306"/>
      <c r="BA254" s="306"/>
      <c r="BB254" s="306"/>
      <c r="BC254" s="147">
        <f>QC_Status!T264</f>
        <v>0</v>
      </c>
      <c r="BD254" s="307">
        <f t="shared" si="9"/>
        <v>0</v>
      </c>
      <c r="BE254" s="307">
        <f t="shared" si="10"/>
        <v>0</v>
      </c>
      <c r="BF254" s="307">
        <f t="shared" si="11"/>
        <v>0</v>
      </c>
      <c r="BG254" s="314">
        <f>QC_Status!F264</f>
        <v>0</v>
      </c>
      <c r="BH254" s="288"/>
      <c r="BI254"/>
    </row>
    <row r="255" spans="1:61" s="150" customFormat="1" x14ac:dyDescent="0.2">
      <c r="A255" s="151">
        <v>255</v>
      </c>
      <c r="B255" s="152">
        <f>QC_Status!B265</f>
        <v>0</v>
      </c>
      <c r="C255" s="153">
        <f>QC_Status!C265</f>
        <v>0</v>
      </c>
      <c r="D255" s="151">
        <f>QC_Status!D265</f>
        <v>0</v>
      </c>
      <c r="E255" s="153">
        <f>QC_Status!E265</f>
        <v>0</v>
      </c>
      <c r="F255" s="151">
        <f>QC_Status!L265</f>
        <v>0</v>
      </c>
      <c r="G255" s="154">
        <f>QC_Status!M265</f>
        <v>0</v>
      </c>
      <c r="H255" s="189">
        <f>QC_Status!C265</f>
        <v>0</v>
      </c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  <c r="AA255" s="306"/>
      <c r="AB255" s="306"/>
      <c r="AC255" s="306"/>
      <c r="AD255" s="306"/>
      <c r="AE255" s="306"/>
      <c r="AF255" s="306"/>
      <c r="AG255" s="306"/>
      <c r="AH255" s="306"/>
      <c r="AI255" s="306"/>
      <c r="AJ255" s="306"/>
      <c r="AK255" s="306"/>
      <c r="AL255" s="306"/>
      <c r="AM255" s="306"/>
      <c r="AN255" s="306"/>
      <c r="AO255" s="306"/>
      <c r="AP255" s="306"/>
      <c r="AQ255" s="306"/>
      <c r="AR255" s="306"/>
      <c r="AS255" s="306"/>
      <c r="AT255" s="306"/>
      <c r="AU255" s="306"/>
      <c r="AV255" s="306"/>
      <c r="AW255" s="306"/>
      <c r="AX255" s="306"/>
      <c r="AY255" s="306"/>
      <c r="AZ255" s="306"/>
      <c r="BA255" s="306"/>
      <c r="BB255" s="306"/>
      <c r="BC255" s="147">
        <f>QC_Status!T265</f>
        <v>0</v>
      </c>
      <c r="BD255" s="307">
        <f t="shared" si="9"/>
        <v>0</v>
      </c>
      <c r="BE255" s="307">
        <f t="shared" si="10"/>
        <v>0</v>
      </c>
      <c r="BF255" s="307">
        <f t="shared" si="11"/>
        <v>0</v>
      </c>
      <c r="BG255" s="314">
        <f>QC_Status!F265</f>
        <v>0</v>
      </c>
      <c r="BH255" s="288"/>
      <c r="BI255"/>
    </row>
    <row r="256" spans="1:61" s="150" customFormat="1" x14ac:dyDescent="0.2">
      <c r="A256" s="151">
        <v>256</v>
      </c>
      <c r="B256" s="152">
        <f>QC_Status!B266</f>
        <v>0</v>
      </c>
      <c r="C256" s="153">
        <f>QC_Status!C266</f>
        <v>0</v>
      </c>
      <c r="D256" s="151">
        <f>QC_Status!D266</f>
        <v>0</v>
      </c>
      <c r="E256" s="153">
        <f>QC_Status!E266</f>
        <v>0</v>
      </c>
      <c r="F256" s="151">
        <f>QC_Status!L266</f>
        <v>0</v>
      </c>
      <c r="G256" s="154">
        <f>QC_Status!M266</f>
        <v>0</v>
      </c>
      <c r="H256" s="189">
        <f>QC_Status!C266</f>
        <v>0</v>
      </c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  <c r="AA256" s="306"/>
      <c r="AB256" s="306"/>
      <c r="AC256" s="306"/>
      <c r="AD256" s="306"/>
      <c r="AE256" s="306"/>
      <c r="AF256" s="306"/>
      <c r="AG256" s="306"/>
      <c r="AH256" s="306"/>
      <c r="AI256" s="306"/>
      <c r="AJ256" s="306"/>
      <c r="AK256" s="306"/>
      <c r="AL256" s="306"/>
      <c r="AM256" s="306"/>
      <c r="AN256" s="306"/>
      <c r="AO256" s="306"/>
      <c r="AP256" s="306"/>
      <c r="AQ256" s="306"/>
      <c r="AR256" s="306"/>
      <c r="AS256" s="306"/>
      <c r="AT256" s="306"/>
      <c r="AU256" s="306"/>
      <c r="AV256" s="306"/>
      <c r="AW256" s="306"/>
      <c r="AX256" s="306"/>
      <c r="AY256" s="306"/>
      <c r="AZ256" s="306"/>
      <c r="BA256" s="306"/>
      <c r="BB256" s="306"/>
      <c r="BC256" s="147">
        <f>QC_Status!T266</f>
        <v>0</v>
      </c>
      <c r="BD256" s="307">
        <f t="shared" si="9"/>
        <v>0</v>
      </c>
      <c r="BE256" s="307">
        <f t="shared" si="10"/>
        <v>0</v>
      </c>
      <c r="BF256" s="307">
        <f t="shared" si="11"/>
        <v>0</v>
      </c>
      <c r="BG256" s="314">
        <f>QC_Status!F266</f>
        <v>0</v>
      </c>
      <c r="BH256" s="288"/>
      <c r="BI256"/>
    </row>
    <row r="257" spans="1:61" s="150" customFormat="1" x14ac:dyDescent="0.2">
      <c r="A257" s="151">
        <v>257</v>
      </c>
      <c r="B257" s="152">
        <f>QC_Status!B267</f>
        <v>0</v>
      </c>
      <c r="C257" s="153">
        <f>QC_Status!C267</f>
        <v>0</v>
      </c>
      <c r="D257" s="151">
        <f>QC_Status!D267</f>
        <v>0</v>
      </c>
      <c r="E257" s="153">
        <f>QC_Status!E267</f>
        <v>0</v>
      </c>
      <c r="F257" s="151">
        <f>QC_Status!L267</f>
        <v>0</v>
      </c>
      <c r="G257" s="154">
        <f>QC_Status!M267</f>
        <v>0</v>
      </c>
      <c r="H257" s="189">
        <f>QC_Status!C267</f>
        <v>0</v>
      </c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  <c r="AA257" s="306"/>
      <c r="AB257" s="306"/>
      <c r="AC257" s="306"/>
      <c r="AD257" s="306"/>
      <c r="AE257" s="306"/>
      <c r="AF257" s="306"/>
      <c r="AG257" s="306"/>
      <c r="AH257" s="306"/>
      <c r="AI257" s="306"/>
      <c r="AJ257" s="306"/>
      <c r="AK257" s="306"/>
      <c r="AL257" s="306"/>
      <c r="AM257" s="306"/>
      <c r="AN257" s="306"/>
      <c r="AO257" s="306"/>
      <c r="AP257" s="306"/>
      <c r="AQ257" s="306"/>
      <c r="AR257" s="306"/>
      <c r="AS257" s="306"/>
      <c r="AT257" s="306"/>
      <c r="AU257" s="306"/>
      <c r="AV257" s="306"/>
      <c r="AW257" s="306"/>
      <c r="AX257" s="306"/>
      <c r="AY257" s="306"/>
      <c r="AZ257" s="306"/>
      <c r="BA257" s="306"/>
      <c r="BB257" s="306"/>
      <c r="BC257" s="147">
        <f>QC_Status!T267</f>
        <v>0</v>
      </c>
      <c r="BD257" s="307">
        <f t="shared" si="9"/>
        <v>0</v>
      </c>
      <c r="BE257" s="307">
        <f t="shared" si="10"/>
        <v>0</v>
      </c>
      <c r="BF257" s="307">
        <f t="shared" si="11"/>
        <v>0</v>
      </c>
      <c r="BG257" s="314">
        <f>QC_Status!F267</f>
        <v>0</v>
      </c>
      <c r="BH257" s="288"/>
      <c r="BI257"/>
    </row>
    <row r="258" spans="1:61" s="150" customFormat="1" x14ac:dyDescent="0.2">
      <c r="A258" s="151">
        <v>258</v>
      </c>
      <c r="B258" s="152">
        <f>QC_Status!B268</f>
        <v>0</v>
      </c>
      <c r="C258" s="153">
        <f>QC_Status!C268</f>
        <v>0</v>
      </c>
      <c r="D258" s="151">
        <f>QC_Status!D268</f>
        <v>0</v>
      </c>
      <c r="E258" s="153">
        <f>QC_Status!E268</f>
        <v>0</v>
      </c>
      <c r="F258" s="151">
        <f>QC_Status!L268</f>
        <v>0</v>
      </c>
      <c r="G258" s="154">
        <f>QC_Status!M268</f>
        <v>0</v>
      </c>
      <c r="H258" s="189">
        <f>QC_Status!C268</f>
        <v>0</v>
      </c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  <c r="AA258" s="306"/>
      <c r="AB258" s="306"/>
      <c r="AC258" s="306"/>
      <c r="AD258" s="306"/>
      <c r="AE258" s="306"/>
      <c r="AF258" s="306"/>
      <c r="AG258" s="306"/>
      <c r="AH258" s="306"/>
      <c r="AI258" s="306"/>
      <c r="AJ258" s="306"/>
      <c r="AK258" s="306"/>
      <c r="AL258" s="306"/>
      <c r="AM258" s="306"/>
      <c r="AN258" s="306"/>
      <c r="AO258" s="306"/>
      <c r="AP258" s="306"/>
      <c r="AQ258" s="306"/>
      <c r="AR258" s="306"/>
      <c r="AS258" s="306"/>
      <c r="AT258" s="306"/>
      <c r="AU258" s="306"/>
      <c r="AV258" s="306"/>
      <c r="AW258" s="306"/>
      <c r="AX258" s="306"/>
      <c r="AY258" s="306"/>
      <c r="AZ258" s="306"/>
      <c r="BA258" s="306"/>
      <c r="BB258" s="306"/>
      <c r="BC258" s="147">
        <f>QC_Status!T268</f>
        <v>0</v>
      </c>
      <c r="BD258" s="307">
        <f t="shared" si="9"/>
        <v>0</v>
      </c>
      <c r="BE258" s="307">
        <f t="shared" si="10"/>
        <v>0</v>
      </c>
      <c r="BF258" s="307">
        <f t="shared" si="11"/>
        <v>0</v>
      </c>
      <c r="BG258" s="314">
        <f>QC_Status!F268</f>
        <v>0</v>
      </c>
      <c r="BH258" s="288"/>
      <c r="BI258"/>
    </row>
    <row r="259" spans="1:61" s="150" customFormat="1" x14ac:dyDescent="0.2">
      <c r="A259" s="151">
        <v>259</v>
      </c>
      <c r="B259" s="152">
        <f>QC_Status!B269</f>
        <v>0</v>
      </c>
      <c r="C259" s="153">
        <f>QC_Status!C269</f>
        <v>0</v>
      </c>
      <c r="D259" s="151">
        <f>QC_Status!D269</f>
        <v>0</v>
      </c>
      <c r="E259" s="153">
        <f>QC_Status!E269</f>
        <v>0</v>
      </c>
      <c r="F259" s="151">
        <f>QC_Status!L269</f>
        <v>0</v>
      </c>
      <c r="G259" s="154">
        <f>QC_Status!M269</f>
        <v>0</v>
      </c>
      <c r="H259" s="189">
        <f>QC_Status!C269</f>
        <v>0</v>
      </c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  <c r="AA259" s="306"/>
      <c r="AB259" s="306"/>
      <c r="AC259" s="306"/>
      <c r="AD259" s="306"/>
      <c r="AE259" s="306"/>
      <c r="AF259" s="306"/>
      <c r="AG259" s="306"/>
      <c r="AH259" s="306"/>
      <c r="AI259" s="306"/>
      <c r="AJ259" s="306"/>
      <c r="AK259" s="306"/>
      <c r="AL259" s="306"/>
      <c r="AM259" s="306"/>
      <c r="AN259" s="306"/>
      <c r="AO259" s="306"/>
      <c r="AP259" s="306"/>
      <c r="AQ259" s="306"/>
      <c r="AR259" s="306"/>
      <c r="AS259" s="306"/>
      <c r="AT259" s="306"/>
      <c r="AU259" s="306"/>
      <c r="AV259" s="306"/>
      <c r="AW259" s="306"/>
      <c r="AX259" s="306"/>
      <c r="AY259" s="306"/>
      <c r="AZ259" s="306"/>
      <c r="BA259" s="306"/>
      <c r="BB259" s="306"/>
      <c r="BC259" s="147">
        <f>QC_Status!T269</f>
        <v>0</v>
      </c>
      <c r="BD259" s="307">
        <f t="shared" si="9"/>
        <v>0</v>
      </c>
      <c r="BE259" s="307">
        <f t="shared" si="10"/>
        <v>0</v>
      </c>
      <c r="BF259" s="307">
        <f t="shared" si="11"/>
        <v>0</v>
      </c>
      <c r="BG259" s="314">
        <f>QC_Status!F269</f>
        <v>0</v>
      </c>
      <c r="BH259" s="288"/>
      <c r="BI259"/>
    </row>
    <row r="260" spans="1:61" s="150" customFormat="1" x14ac:dyDescent="0.2">
      <c r="A260" s="151">
        <v>260</v>
      </c>
      <c r="B260" s="152">
        <f>QC_Status!B270</f>
        <v>0</v>
      </c>
      <c r="C260" s="153">
        <f>QC_Status!C270</f>
        <v>0</v>
      </c>
      <c r="D260" s="151">
        <f>QC_Status!D270</f>
        <v>0</v>
      </c>
      <c r="E260" s="153">
        <f>QC_Status!E270</f>
        <v>0</v>
      </c>
      <c r="F260" s="151">
        <f>QC_Status!L270</f>
        <v>0</v>
      </c>
      <c r="G260" s="154">
        <f>QC_Status!M270</f>
        <v>0</v>
      </c>
      <c r="H260" s="189">
        <f>QC_Status!C270</f>
        <v>0</v>
      </c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  <c r="AA260" s="306"/>
      <c r="AB260" s="306"/>
      <c r="AC260" s="306"/>
      <c r="AD260" s="306"/>
      <c r="AE260" s="306"/>
      <c r="AF260" s="306"/>
      <c r="AG260" s="306"/>
      <c r="AH260" s="306"/>
      <c r="AI260" s="306"/>
      <c r="AJ260" s="306"/>
      <c r="AK260" s="306"/>
      <c r="AL260" s="306"/>
      <c r="AM260" s="306"/>
      <c r="AN260" s="306"/>
      <c r="AO260" s="306"/>
      <c r="AP260" s="306"/>
      <c r="AQ260" s="306"/>
      <c r="AR260" s="306"/>
      <c r="AS260" s="306"/>
      <c r="AT260" s="306"/>
      <c r="AU260" s="306"/>
      <c r="AV260" s="306"/>
      <c r="AW260" s="306"/>
      <c r="AX260" s="306"/>
      <c r="AY260" s="306"/>
      <c r="AZ260" s="306"/>
      <c r="BA260" s="306"/>
      <c r="BB260" s="306"/>
      <c r="BC260" s="147">
        <f>QC_Status!T270</f>
        <v>0</v>
      </c>
      <c r="BD260" s="307">
        <f t="shared" ref="BD260:BD323" si="12">SUM(I260:BC260)</f>
        <v>0</v>
      </c>
      <c r="BE260" s="307">
        <f t="shared" ref="BE260:BE323" si="13">SUM(I260:AE260)</f>
        <v>0</v>
      </c>
      <c r="BF260" s="307">
        <f t="shared" ref="BF260:BF323" si="14">SUM(AF260:BB260)</f>
        <v>0</v>
      </c>
      <c r="BG260" s="314">
        <f>QC_Status!F270</f>
        <v>0</v>
      </c>
      <c r="BH260" s="288"/>
      <c r="BI260"/>
    </row>
    <row r="261" spans="1:61" s="150" customFormat="1" x14ac:dyDescent="0.2">
      <c r="A261" s="151">
        <v>261</v>
      </c>
      <c r="B261" s="152">
        <f>QC_Status!B271</f>
        <v>0</v>
      </c>
      <c r="C261" s="153">
        <f>QC_Status!C271</f>
        <v>0</v>
      </c>
      <c r="D261" s="151">
        <f>QC_Status!D271</f>
        <v>0</v>
      </c>
      <c r="E261" s="153">
        <f>QC_Status!E271</f>
        <v>0</v>
      </c>
      <c r="F261" s="151">
        <f>QC_Status!L271</f>
        <v>0</v>
      </c>
      <c r="G261" s="154">
        <f>QC_Status!M271</f>
        <v>0</v>
      </c>
      <c r="H261" s="189">
        <f>QC_Status!C271</f>
        <v>0</v>
      </c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  <c r="AA261" s="306"/>
      <c r="AB261" s="306"/>
      <c r="AC261" s="306"/>
      <c r="AD261" s="306"/>
      <c r="AE261" s="306"/>
      <c r="AF261" s="306"/>
      <c r="AG261" s="306"/>
      <c r="AH261" s="306"/>
      <c r="AI261" s="306"/>
      <c r="AJ261" s="306"/>
      <c r="AK261" s="306"/>
      <c r="AL261" s="306"/>
      <c r="AM261" s="306"/>
      <c r="AN261" s="306"/>
      <c r="AO261" s="306"/>
      <c r="AP261" s="306"/>
      <c r="AQ261" s="306"/>
      <c r="AR261" s="306"/>
      <c r="AS261" s="306"/>
      <c r="AT261" s="306"/>
      <c r="AU261" s="306"/>
      <c r="AV261" s="306"/>
      <c r="AW261" s="306"/>
      <c r="AX261" s="306"/>
      <c r="AY261" s="306"/>
      <c r="AZ261" s="306"/>
      <c r="BA261" s="306"/>
      <c r="BB261" s="306"/>
      <c r="BC261" s="147">
        <f>QC_Status!T271</f>
        <v>0</v>
      </c>
      <c r="BD261" s="307">
        <f t="shared" si="12"/>
        <v>0</v>
      </c>
      <c r="BE261" s="307">
        <f t="shared" si="13"/>
        <v>0</v>
      </c>
      <c r="BF261" s="307">
        <f t="shared" si="14"/>
        <v>0</v>
      </c>
      <c r="BG261" s="314">
        <f>QC_Status!F271</f>
        <v>0</v>
      </c>
      <c r="BH261" s="288"/>
      <c r="BI261"/>
    </row>
    <row r="262" spans="1:61" s="150" customFormat="1" x14ac:dyDescent="0.2">
      <c r="A262" s="151">
        <v>262</v>
      </c>
      <c r="B262" s="152">
        <f>QC_Status!B272</f>
        <v>0</v>
      </c>
      <c r="C262" s="153">
        <f>QC_Status!C272</f>
        <v>0</v>
      </c>
      <c r="D262" s="151">
        <f>QC_Status!D272</f>
        <v>0</v>
      </c>
      <c r="E262" s="153">
        <f>QC_Status!E272</f>
        <v>0</v>
      </c>
      <c r="F262" s="151">
        <f>QC_Status!L272</f>
        <v>0</v>
      </c>
      <c r="G262" s="154">
        <f>QC_Status!M272</f>
        <v>0</v>
      </c>
      <c r="H262" s="189">
        <f>QC_Status!C272</f>
        <v>0</v>
      </c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  <c r="AA262" s="306"/>
      <c r="AB262" s="306"/>
      <c r="AC262" s="306"/>
      <c r="AD262" s="306"/>
      <c r="AE262" s="306"/>
      <c r="AF262" s="306"/>
      <c r="AG262" s="306"/>
      <c r="AH262" s="306"/>
      <c r="AI262" s="306"/>
      <c r="AJ262" s="306"/>
      <c r="AK262" s="306"/>
      <c r="AL262" s="306"/>
      <c r="AM262" s="306"/>
      <c r="AN262" s="306"/>
      <c r="AO262" s="306"/>
      <c r="AP262" s="306"/>
      <c r="AQ262" s="306"/>
      <c r="AR262" s="306"/>
      <c r="AS262" s="306"/>
      <c r="AT262" s="306"/>
      <c r="AU262" s="306"/>
      <c r="AV262" s="306"/>
      <c r="AW262" s="306"/>
      <c r="AX262" s="306"/>
      <c r="AY262" s="306"/>
      <c r="AZ262" s="306"/>
      <c r="BA262" s="306"/>
      <c r="BB262" s="306"/>
      <c r="BC262" s="147">
        <f>QC_Status!T272</f>
        <v>0</v>
      </c>
      <c r="BD262" s="307">
        <f t="shared" si="12"/>
        <v>0</v>
      </c>
      <c r="BE262" s="307">
        <f t="shared" si="13"/>
        <v>0</v>
      </c>
      <c r="BF262" s="307">
        <f t="shared" si="14"/>
        <v>0</v>
      </c>
      <c r="BG262" s="314">
        <f>QC_Status!F272</f>
        <v>0</v>
      </c>
      <c r="BH262" s="288"/>
      <c r="BI262"/>
    </row>
    <row r="263" spans="1:61" s="150" customFormat="1" x14ac:dyDescent="0.2">
      <c r="A263" s="151">
        <v>263</v>
      </c>
      <c r="B263" s="152">
        <f>QC_Status!B273</f>
        <v>0</v>
      </c>
      <c r="C263" s="153">
        <f>QC_Status!C273</f>
        <v>0</v>
      </c>
      <c r="D263" s="151">
        <f>QC_Status!D273</f>
        <v>0</v>
      </c>
      <c r="E263" s="153">
        <f>QC_Status!E273</f>
        <v>0</v>
      </c>
      <c r="F263" s="151">
        <f>QC_Status!L273</f>
        <v>0</v>
      </c>
      <c r="G263" s="154">
        <f>QC_Status!M273</f>
        <v>0</v>
      </c>
      <c r="H263" s="189">
        <f>QC_Status!C273</f>
        <v>0</v>
      </c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  <c r="AA263" s="306"/>
      <c r="AB263" s="306"/>
      <c r="AC263" s="306"/>
      <c r="AD263" s="306"/>
      <c r="AE263" s="306"/>
      <c r="AF263" s="306"/>
      <c r="AG263" s="306"/>
      <c r="AH263" s="306"/>
      <c r="AI263" s="306"/>
      <c r="AJ263" s="306"/>
      <c r="AK263" s="306"/>
      <c r="AL263" s="306"/>
      <c r="AM263" s="306"/>
      <c r="AN263" s="306"/>
      <c r="AO263" s="306"/>
      <c r="AP263" s="306"/>
      <c r="AQ263" s="306"/>
      <c r="AR263" s="306"/>
      <c r="AS263" s="306"/>
      <c r="AT263" s="306"/>
      <c r="AU263" s="306"/>
      <c r="AV263" s="306"/>
      <c r="AW263" s="306"/>
      <c r="AX263" s="306"/>
      <c r="AY263" s="306"/>
      <c r="AZ263" s="306"/>
      <c r="BA263" s="306"/>
      <c r="BB263" s="306"/>
      <c r="BC263" s="147">
        <f>QC_Status!T273</f>
        <v>0</v>
      </c>
      <c r="BD263" s="307">
        <f t="shared" si="12"/>
        <v>0</v>
      </c>
      <c r="BE263" s="307">
        <f t="shared" si="13"/>
        <v>0</v>
      </c>
      <c r="BF263" s="307">
        <f t="shared" si="14"/>
        <v>0</v>
      </c>
      <c r="BG263" s="314">
        <f>QC_Status!F273</f>
        <v>0</v>
      </c>
      <c r="BH263" s="288"/>
      <c r="BI263"/>
    </row>
    <row r="264" spans="1:61" s="150" customFormat="1" x14ac:dyDescent="0.2">
      <c r="A264" s="151">
        <v>264</v>
      </c>
      <c r="B264" s="152">
        <f>QC_Status!B274</f>
        <v>0</v>
      </c>
      <c r="C264" s="153">
        <f>QC_Status!C274</f>
        <v>0</v>
      </c>
      <c r="D264" s="151">
        <f>QC_Status!D274</f>
        <v>0</v>
      </c>
      <c r="E264" s="153">
        <f>QC_Status!E274</f>
        <v>0</v>
      </c>
      <c r="F264" s="151">
        <f>QC_Status!L274</f>
        <v>0</v>
      </c>
      <c r="G264" s="154">
        <f>QC_Status!M274</f>
        <v>0</v>
      </c>
      <c r="H264" s="189">
        <f>QC_Status!C274</f>
        <v>0</v>
      </c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  <c r="AA264" s="306"/>
      <c r="AB264" s="306"/>
      <c r="AC264" s="306"/>
      <c r="AD264" s="306"/>
      <c r="AE264" s="306"/>
      <c r="AF264" s="306"/>
      <c r="AG264" s="306"/>
      <c r="AH264" s="306"/>
      <c r="AI264" s="306"/>
      <c r="AJ264" s="306"/>
      <c r="AK264" s="306"/>
      <c r="AL264" s="306"/>
      <c r="AM264" s="306"/>
      <c r="AN264" s="306"/>
      <c r="AO264" s="306"/>
      <c r="AP264" s="306"/>
      <c r="AQ264" s="306"/>
      <c r="AR264" s="306"/>
      <c r="AS264" s="306"/>
      <c r="AT264" s="306"/>
      <c r="AU264" s="306"/>
      <c r="AV264" s="306"/>
      <c r="AW264" s="306"/>
      <c r="AX264" s="306"/>
      <c r="AY264" s="306"/>
      <c r="AZ264" s="306"/>
      <c r="BA264" s="306"/>
      <c r="BB264" s="306"/>
      <c r="BC264" s="147">
        <f>QC_Status!T274</f>
        <v>0</v>
      </c>
      <c r="BD264" s="307">
        <f t="shared" si="12"/>
        <v>0</v>
      </c>
      <c r="BE264" s="307">
        <f t="shared" si="13"/>
        <v>0</v>
      </c>
      <c r="BF264" s="307">
        <f t="shared" si="14"/>
        <v>0</v>
      </c>
      <c r="BG264" s="314">
        <f>QC_Status!F274</f>
        <v>0</v>
      </c>
      <c r="BH264" s="288"/>
      <c r="BI264"/>
    </row>
    <row r="265" spans="1:61" s="150" customFormat="1" x14ac:dyDescent="0.2">
      <c r="A265" s="151">
        <v>265</v>
      </c>
      <c r="B265" s="152">
        <f>QC_Status!B275</f>
        <v>0</v>
      </c>
      <c r="C265" s="153">
        <f>QC_Status!C275</f>
        <v>0</v>
      </c>
      <c r="D265" s="151">
        <f>QC_Status!D275</f>
        <v>0</v>
      </c>
      <c r="E265" s="153">
        <f>QC_Status!E275</f>
        <v>0</v>
      </c>
      <c r="F265" s="151">
        <f>QC_Status!L275</f>
        <v>0</v>
      </c>
      <c r="G265" s="154">
        <f>QC_Status!M275</f>
        <v>0</v>
      </c>
      <c r="H265" s="189">
        <f>QC_Status!C275</f>
        <v>0</v>
      </c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  <c r="AA265" s="306"/>
      <c r="AB265" s="306"/>
      <c r="AC265" s="306"/>
      <c r="AD265" s="306"/>
      <c r="AE265" s="306"/>
      <c r="AF265" s="306"/>
      <c r="AG265" s="306"/>
      <c r="AH265" s="306"/>
      <c r="AI265" s="306"/>
      <c r="AJ265" s="306"/>
      <c r="AK265" s="306"/>
      <c r="AL265" s="306"/>
      <c r="AM265" s="306"/>
      <c r="AN265" s="306"/>
      <c r="AO265" s="306"/>
      <c r="AP265" s="306"/>
      <c r="AQ265" s="306"/>
      <c r="AR265" s="306"/>
      <c r="AS265" s="306"/>
      <c r="AT265" s="306"/>
      <c r="AU265" s="306"/>
      <c r="AV265" s="306"/>
      <c r="AW265" s="306"/>
      <c r="AX265" s="306"/>
      <c r="AY265" s="306"/>
      <c r="AZ265" s="306"/>
      <c r="BA265" s="306"/>
      <c r="BB265" s="306"/>
      <c r="BC265" s="147">
        <f>QC_Status!T275</f>
        <v>0</v>
      </c>
      <c r="BD265" s="307">
        <f t="shared" si="12"/>
        <v>0</v>
      </c>
      <c r="BE265" s="307">
        <f t="shared" si="13"/>
        <v>0</v>
      </c>
      <c r="BF265" s="307">
        <f t="shared" si="14"/>
        <v>0</v>
      </c>
      <c r="BG265" s="314">
        <f>QC_Status!F275</f>
        <v>0</v>
      </c>
      <c r="BH265" s="288"/>
      <c r="BI265"/>
    </row>
    <row r="266" spans="1:61" s="150" customFormat="1" x14ac:dyDescent="0.2">
      <c r="A266" s="151">
        <v>266</v>
      </c>
      <c r="B266" s="152">
        <f>QC_Status!B276</f>
        <v>0</v>
      </c>
      <c r="C266" s="153">
        <f>QC_Status!C276</f>
        <v>0</v>
      </c>
      <c r="D266" s="151">
        <f>QC_Status!D276</f>
        <v>0</v>
      </c>
      <c r="E266" s="153">
        <f>QC_Status!E276</f>
        <v>0</v>
      </c>
      <c r="F266" s="151">
        <f>QC_Status!L276</f>
        <v>0</v>
      </c>
      <c r="G266" s="154">
        <f>QC_Status!M276</f>
        <v>0</v>
      </c>
      <c r="H266" s="189">
        <f>QC_Status!C276</f>
        <v>0</v>
      </c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  <c r="AA266" s="306"/>
      <c r="AB266" s="306"/>
      <c r="AC266" s="306"/>
      <c r="AD266" s="306"/>
      <c r="AE266" s="306"/>
      <c r="AF266" s="306"/>
      <c r="AG266" s="306"/>
      <c r="AH266" s="306"/>
      <c r="AI266" s="306"/>
      <c r="AJ266" s="306"/>
      <c r="AK266" s="306"/>
      <c r="AL266" s="306"/>
      <c r="AM266" s="306"/>
      <c r="AN266" s="306"/>
      <c r="AO266" s="306"/>
      <c r="AP266" s="306"/>
      <c r="AQ266" s="306"/>
      <c r="AR266" s="306"/>
      <c r="AS266" s="306"/>
      <c r="AT266" s="306"/>
      <c r="AU266" s="306"/>
      <c r="AV266" s="306"/>
      <c r="AW266" s="306"/>
      <c r="AX266" s="306"/>
      <c r="AY266" s="306"/>
      <c r="AZ266" s="306"/>
      <c r="BA266" s="306"/>
      <c r="BB266" s="306"/>
      <c r="BC266" s="147">
        <f>QC_Status!T276</f>
        <v>0</v>
      </c>
      <c r="BD266" s="307">
        <f t="shared" si="12"/>
        <v>0</v>
      </c>
      <c r="BE266" s="307">
        <f t="shared" si="13"/>
        <v>0</v>
      </c>
      <c r="BF266" s="307">
        <f t="shared" si="14"/>
        <v>0</v>
      </c>
      <c r="BG266" s="314">
        <f>QC_Status!F276</f>
        <v>0</v>
      </c>
      <c r="BH266" s="288"/>
      <c r="BI266"/>
    </row>
    <row r="267" spans="1:61" s="150" customFormat="1" x14ac:dyDescent="0.2">
      <c r="A267" s="151">
        <v>267</v>
      </c>
      <c r="B267" s="152">
        <f>QC_Status!B277</f>
        <v>0</v>
      </c>
      <c r="C267" s="153">
        <f>QC_Status!C277</f>
        <v>0</v>
      </c>
      <c r="D267" s="151">
        <f>QC_Status!D277</f>
        <v>0</v>
      </c>
      <c r="E267" s="153">
        <f>QC_Status!E277</f>
        <v>0</v>
      </c>
      <c r="F267" s="151">
        <f>QC_Status!L277</f>
        <v>0</v>
      </c>
      <c r="G267" s="154">
        <f>QC_Status!M277</f>
        <v>0</v>
      </c>
      <c r="H267" s="189">
        <f>QC_Status!C277</f>
        <v>0</v>
      </c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  <c r="AA267" s="306"/>
      <c r="AB267" s="306"/>
      <c r="AC267" s="306"/>
      <c r="AD267" s="306"/>
      <c r="AE267" s="306"/>
      <c r="AF267" s="306"/>
      <c r="AG267" s="306"/>
      <c r="AH267" s="306"/>
      <c r="AI267" s="306"/>
      <c r="AJ267" s="306"/>
      <c r="AK267" s="306"/>
      <c r="AL267" s="306"/>
      <c r="AM267" s="306"/>
      <c r="AN267" s="306"/>
      <c r="AO267" s="306"/>
      <c r="AP267" s="306"/>
      <c r="AQ267" s="306"/>
      <c r="AR267" s="306"/>
      <c r="AS267" s="306"/>
      <c r="AT267" s="306"/>
      <c r="AU267" s="306"/>
      <c r="AV267" s="306"/>
      <c r="AW267" s="306"/>
      <c r="AX267" s="306"/>
      <c r="AY267" s="306"/>
      <c r="AZ267" s="306"/>
      <c r="BA267" s="306"/>
      <c r="BB267" s="306"/>
      <c r="BC267" s="147">
        <f>QC_Status!T277</f>
        <v>0</v>
      </c>
      <c r="BD267" s="307">
        <f t="shared" si="12"/>
        <v>0</v>
      </c>
      <c r="BE267" s="307">
        <f t="shared" si="13"/>
        <v>0</v>
      </c>
      <c r="BF267" s="307">
        <f t="shared" si="14"/>
        <v>0</v>
      </c>
      <c r="BG267" s="314">
        <f>QC_Status!F277</f>
        <v>0</v>
      </c>
      <c r="BH267" s="288"/>
      <c r="BI267"/>
    </row>
    <row r="268" spans="1:61" s="150" customFormat="1" x14ac:dyDescent="0.2">
      <c r="A268" s="151">
        <v>268</v>
      </c>
      <c r="B268" s="152">
        <f>QC_Status!B278</f>
        <v>0</v>
      </c>
      <c r="C268" s="153">
        <f>QC_Status!C278</f>
        <v>0</v>
      </c>
      <c r="D268" s="151">
        <f>QC_Status!D278</f>
        <v>0</v>
      </c>
      <c r="E268" s="153">
        <f>QC_Status!E278</f>
        <v>0</v>
      </c>
      <c r="F268" s="151">
        <f>QC_Status!L278</f>
        <v>0</v>
      </c>
      <c r="G268" s="154">
        <f>QC_Status!M278</f>
        <v>0</v>
      </c>
      <c r="H268" s="189">
        <f>QC_Status!C278</f>
        <v>0</v>
      </c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  <c r="AA268" s="306"/>
      <c r="AB268" s="306"/>
      <c r="AC268" s="306"/>
      <c r="AD268" s="306"/>
      <c r="AE268" s="306"/>
      <c r="AF268" s="306"/>
      <c r="AG268" s="306"/>
      <c r="AH268" s="306"/>
      <c r="AI268" s="306"/>
      <c r="AJ268" s="306"/>
      <c r="AK268" s="306"/>
      <c r="AL268" s="306"/>
      <c r="AM268" s="306"/>
      <c r="AN268" s="306"/>
      <c r="AO268" s="306"/>
      <c r="AP268" s="306"/>
      <c r="AQ268" s="306"/>
      <c r="AR268" s="306"/>
      <c r="AS268" s="306"/>
      <c r="AT268" s="306"/>
      <c r="AU268" s="306"/>
      <c r="AV268" s="306"/>
      <c r="AW268" s="306"/>
      <c r="AX268" s="306"/>
      <c r="AY268" s="306"/>
      <c r="AZ268" s="306"/>
      <c r="BA268" s="306"/>
      <c r="BB268" s="306"/>
      <c r="BC268" s="147">
        <f>QC_Status!T278</f>
        <v>0</v>
      </c>
      <c r="BD268" s="307">
        <f t="shared" si="12"/>
        <v>0</v>
      </c>
      <c r="BE268" s="307">
        <f t="shared" si="13"/>
        <v>0</v>
      </c>
      <c r="BF268" s="307">
        <f t="shared" si="14"/>
        <v>0</v>
      </c>
      <c r="BG268" s="314">
        <f>QC_Status!F278</f>
        <v>0</v>
      </c>
      <c r="BH268" s="288"/>
      <c r="BI268"/>
    </row>
    <row r="269" spans="1:61" s="150" customFormat="1" x14ac:dyDescent="0.2">
      <c r="A269" s="151">
        <v>269</v>
      </c>
      <c r="B269" s="152">
        <f>QC_Status!B279</f>
        <v>0</v>
      </c>
      <c r="C269" s="153">
        <f>QC_Status!C279</f>
        <v>0</v>
      </c>
      <c r="D269" s="151">
        <f>QC_Status!D279</f>
        <v>0</v>
      </c>
      <c r="E269" s="153">
        <f>QC_Status!E279</f>
        <v>0</v>
      </c>
      <c r="F269" s="151">
        <f>QC_Status!L279</f>
        <v>0</v>
      </c>
      <c r="G269" s="154">
        <f>QC_Status!M279</f>
        <v>0</v>
      </c>
      <c r="H269" s="189">
        <f>QC_Status!C279</f>
        <v>0</v>
      </c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  <c r="AA269" s="306"/>
      <c r="AB269" s="306"/>
      <c r="AC269" s="306"/>
      <c r="AD269" s="306"/>
      <c r="AE269" s="306"/>
      <c r="AF269" s="306"/>
      <c r="AG269" s="306"/>
      <c r="AH269" s="306"/>
      <c r="AI269" s="306"/>
      <c r="AJ269" s="306"/>
      <c r="AK269" s="306"/>
      <c r="AL269" s="306"/>
      <c r="AM269" s="306"/>
      <c r="AN269" s="306"/>
      <c r="AO269" s="306"/>
      <c r="AP269" s="306"/>
      <c r="AQ269" s="306"/>
      <c r="AR269" s="306"/>
      <c r="AS269" s="306"/>
      <c r="AT269" s="306"/>
      <c r="AU269" s="306"/>
      <c r="AV269" s="306"/>
      <c r="AW269" s="306"/>
      <c r="AX269" s="306"/>
      <c r="AY269" s="306"/>
      <c r="AZ269" s="306"/>
      <c r="BA269" s="306"/>
      <c r="BB269" s="306"/>
      <c r="BC269" s="147">
        <f>QC_Status!T279</f>
        <v>0</v>
      </c>
      <c r="BD269" s="307">
        <f t="shared" si="12"/>
        <v>0</v>
      </c>
      <c r="BE269" s="307">
        <f t="shared" si="13"/>
        <v>0</v>
      </c>
      <c r="BF269" s="307">
        <f t="shared" si="14"/>
        <v>0</v>
      </c>
      <c r="BG269" s="314">
        <f>QC_Status!F279</f>
        <v>0</v>
      </c>
      <c r="BH269" s="288"/>
      <c r="BI269"/>
    </row>
    <row r="270" spans="1:61" s="150" customFormat="1" x14ac:dyDescent="0.2">
      <c r="A270" s="151">
        <v>270</v>
      </c>
      <c r="B270" s="152">
        <f>QC_Status!B280</f>
        <v>0</v>
      </c>
      <c r="C270" s="153">
        <f>QC_Status!C280</f>
        <v>0</v>
      </c>
      <c r="D270" s="151">
        <f>QC_Status!D280</f>
        <v>0</v>
      </c>
      <c r="E270" s="153">
        <f>QC_Status!E280</f>
        <v>0</v>
      </c>
      <c r="F270" s="151">
        <f>QC_Status!L280</f>
        <v>0</v>
      </c>
      <c r="G270" s="154">
        <f>QC_Status!M280</f>
        <v>0</v>
      </c>
      <c r="H270" s="189">
        <f>QC_Status!C280</f>
        <v>0</v>
      </c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  <c r="AA270" s="306"/>
      <c r="AB270" s="306"/>
      <c r="AC270" s="306"/>
      <c r="AD270" s="306"/>
      <c r="AE270" s="306"/>
      <c r="AF270" s="306"/>
      <c r="AG270" s="306"/>
      <c r="AH270" s="306"/>
      <c r="AI270" s="306"/>
      <c r="AJ270" s="306"/>
      <c r="AK270" s="306"/>
      <c r="AL270" s="306"/>
      <c r="AM270" s="306"/>
      <c r="AN270" s="306"/>
      <c r="AO270" s="306"/>
      <c r="AP270" s="306"/>
      <c r="AQ270" s="306"/>
      <c r="AR270" s="306"/>
      <c r="AS270" s="306"/>
      <c r="AT270" s="306"/>
      <c r="AU270" s="306"/>
      <c r="AV270" s="306"/>
      <c r="AW270" s="306"/>
      <c r="AX270" s="306"/>
      <c r="AY270" s="306"/>
      <c r="AZ270" s="306"/>
      <c r="BA270" s="306"/>
      <c r="BB270" s="306"/>
      <c r="BC270" s="147">
        <f>QC_Status!T280</f>
        <v>0</v>
      </c>
      <c r="BD270" s="307">
        <f t="shared" si="12"/>
        <v>0</v>
      </c>
      <c r="BE270" s="307">
        <f t="shared" si="13"/>
        <v>0</v>
      </c>
      <c r="BF270" s="307">
        <f t="shared" si="14"/>
        <v>0</v>
      </c>
      <c r="BG270" s="314">
        <f>QC_Status!F280</f>
        <v>0</v>
      </c>
      <c r="BH270" s="288"/>
      <c r="BI270"/>
    </row>
    <row r="271" spans="1:61" s="150" customFormat="1" x14ac:dyDescent="0.2">
      <c r="A271" s="151">
        <v>271</v>
      </c>
      <c r="B271" s="152">
        <f>QC_Status!B281</f>
        <v>0</v>
      </c>
      <c r="C271" s="153">
        <f>QC_Status!C281</f>
        <v>0</v>
      </c>
      <c r="D271" s="151">
        <f>QC_Status!D281</f>
        <v>0</v>
      </c>
      <c r="E271" s="153">
        <f>QC_Status!E281</f>
        <v>0</v>
      </c>
      <c r="F271" s="151">
        <f>QC_Status!L281</f>
        <v>0</v>
      </c>
      <c r="G271" s="154">
        <f>QC_Status!M281</f>
        <v>0</v>
      </c>
      <c r="H271" s="189">
        <f>QC_Status!C281</f>
        <v>0</v>
      </c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  <c r="AA271" s="306"/>
      <c r="AB271" s="306"/>
      <c r="AC271" s="306"/>
      <c r="AD271" s="306"/>
      <c r="AE271" s="306"/>
      <c r="AF271" s="306"/>
      <c r="AG271" s="306"/>
      <c r="AH271" s="306"/>
      <c r="AI271" s="306"/>
      <c r="AJ271" s="306"/>
      <c r="AK271" s="306"/>
      <c r="AL271" s="306"/>
      <c r="AM271" s="306"/>
      <c r="AN271" s="306"/>
      <c r="AO271" s="306"/>
      <c r="AP271" s="306"/>
      <c r="AQ271" s="306"/>
      <c r="AR271" s="306"/>
      <c r="AS271" s="306"/>
      <c r="AT271" s="306"/>
      <c r="AU271" s="306"/>
      <c r="AV271" s="306"/>
      <c r="AW271" s="306"/>
      <c r="AX271" s="306"/>
      <c r="AY271" s="306"/>
      <c r="AZ271" s="306"/>
      <c r="BA271" s="306"/>
      <c r="BB271" s="306"/>
      <c r="BC271" s="147">
        <f>QC_Status!T281</f>
        <v>0</v>
      </c>
      <c r="BD271" s="307">
        <f t="shared" si="12"/>
        <v>0</v>
      </c>
      <c r="BE271" s="307">
        <f t="shared" si="13"/>
        <v>0</v>
      </c>
      <c r="BF271" s="307">
        <f t="shared" si="14"/>
        <v>0</v>
      </c>
      <c r="BG271" s="314">
        <f>QC_Status!F281</f>
        <v>0</v>
      </c>
      <c r="BH271" s="288"/>
      <c r="BI271"/>
    </row>
    <row r="272" spans="1:61" s="150" customFormat="1" x14ac:dyDescent="0.2">
      <c r="A272" s="151">
        <v>272</v>
      </c>
      <c r="B272" s="152">
        <f>QC_Status!B282</f>
        <v>0</v>
      </c>
      <c r="C272" s="153">
        <f>QC_Status!C282</f>
        <v>0</v>
      </c>
      <c r="D272" s="151">
        <f>QC_Status!D282</f>
        <v>0</v>
      </c>
      <c r="E272" s="153">
        <f>QC_Status!E282</f>
        <v>0</v>
      </c>
      <c r="F272" s="151">
        <f>QC_Status!L282</f>
        <v>0</v>
      </c>
      <c r="G272" s="154">
        <f>QC_Status!M282</f>
        <v>0</v>
      </c>
      <c r="H272" s="189">
        <f>QC_Status!C282</f>
        <v>0</v>
      </c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  <c r="AA272" s="306"/>
      <c r="AB272" s="306"/>
      <c r="AC272" s="306"/>
      <c r="AD272" s="306"/>
      <c r="AE272" s="306"/>
      <c r="AF272" s="306"/>
      <c r="AG272" s="306"/>
      <c r="AH272" s="306"/>
      <c r="AI272" s="306"/>
      <c r="AJ272" s="306"/>
      <c r="AK272" s="306"/>
      <c r="AL272" s="306"/>
      <c r="AM272" s="306"/>
      <c r="AN272" s="306"/>
      <c r="AO272" s="306"/>
      <c r="AP272" s="306"/>
      <c r="AQ272" s="306"/>
      <c r="AR272" s="306"/>
      <c r="AS272" s="306"/>
      <c r="AT272" s="306"/>
      <c r="AU272" s="306"/>
      <c r="AV272" s="306"/>
      <c r="AW272" s="306"/>
      <c r="AX272" s="306"/>
      <c r="AY272" s="306"/>
      <c r="AZ272" s="306"/>
      <c r="BA272" s="306"/>
      <c r="BB272" s="306"/>
      <c r="BC272" s="147">
        <f>QC_Status!T282</f>
        <v>0</v>
      </c>
      <c r="BD272" s="307">
        <f t="shared" si="12"/>
        <v>0</v>
      </c>
      <c r="BE272" s="307">
        <f t="shared" si="13"/>
        <v>0</v>
      </c>
      <c r="BF272" s="307">
        <f t="shared" si="14"/>
        <v>0</v>
      </c>
      <c r="BG272" s="314">
        <f>QC_Status!F282</f>
        <v>0</v>
      </c>
      <c r="BH272" s="288"/>
      <c r="BI272"/>
    </row>
    <row r="273" spans="1:61" s="150" customFormat="1" x14ac:dyDescent="0.2">
      <c r="A273" s="151">
        <v>273</v>
      </c>
      <c r="B273" s="152">
        <f>QC_Status!B283</f>
        <v>0</v>
      </c>
      <c r="C273" s="153">
        <f>QC_Status!C283</f>
        <v>0</v>
      </c>
      <c r="D273" s="151">
        <f>QC_Status!D283</f>
        <v>0</v>
      </c>
      <c r="E273" s="153">
        <f>QC_Status!E283</f>
        <v>0</v>
      </c>
      <c r="F273" s="151">
        <f>QC_Status!L283</f>
        <v>0</v>
      </c>
      <c r="G273" s="154">
        <f>QC_Status!M283</f>
        <v>0</v>
      </c>
      <c r="H273" s="189">
        <f>QC_Status!C283</f>
        <v>0</v>
      </c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  <c r="AA273" s="306"/>
      <c r="AB273" s="306"/>
      <c r="AC273" s="306"/>
      <c r="AD273" s="306"/>
      <c r="AE273" s="306"/>
      <c r="AF273" s="306"/>
      <c r="AG273" s="306"/>
      <c r="AH273" s="306"/>
      <c r="AI273" s="306"/>
      <c r="AJ273" s="306"/>
      <c r="AK273" s="306"/>
      <c r="AL273" s="306"/>
      <c r="AM273" s="306"/>
      <c r="AN273" s="306"/>
      <c r="AO273" s="306"/>
      <c r="AP273" s="306"/>
      <c r="AQ273" s="306"/>
      <c r="AR273" s="306"/>
      <c r="AS273" s="306"/>
      <c r="AT273" s="306"/>
      <c r="AU273" s="306"/>
      <c r="AV273" s="306"/>
      <c r="AW273" s="306"/>
      <c r="AX273" s="306"/>
      <c r="AY273" s="306"/>
      <c r="AZ273" s="306"/>
      <c r="BA273" s="306"/>
      <c r="BB273" s="306"/>
      <c r="BC273" s="147">
        <f>QC_Status!T283</f>
        <v>0</v>
      </c>
      <c r="BD273" s="307">
        <f t="shared" si="12"/>
        <v>0</v>
      </c>
      <c r="BE273" s="307">
        <f t="shared" si="13"/>
        <v>0</v>
      </c>
      <c r="BF273" s="307">
        <f t="shared" si="14"/>
        <v>0</v>
      </c>
      <c r="BG273" s="314">
        <f>QC_Status!F283</f>
        <v>0</v>
      </c>
      <c r="BH273" s="288"/>
      <c r="BI273"/>
    </row>
    <row r="274" spans="1:61" s="150" customFormat="1" x14ac:dyDescent="0.2">
      <c r="A274" s="151">
        <v>274</v>
      </c>
      <c r="B274" s="152">
        <f>QC_Status!B284</f>
        <v>0</v>
      </c>
      <c r="C274" s="153">
        <f>QC_Status!C284</f>
        <v>0</v>
      </c>
      <c r="D274" s="151">
        <f>QC_Status!D284</f>
        <v>0</v>
      </c>
      <c r="E274" s="153">
        <f>QC_Status!E284</f>
        <v>0</v>
      </c>
      <c r="F274" s="151">
        <f>QC_Status!L284</f>
        <v>0</v>
      </c>
      <c r="G274" s="154">
        <f>QC_Status!M284</f>
        <v>0</v>
      </c>
      <c r="H274" s="189">
        <f>QC_Status!C284</f>
        <v>0</v>
      </c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  <c r="AA274" s="306"/>
      <c r="AB274" s="306"/>
      <c r="AC274" s="306"/>
      <c r="AD274" s="306"/>
      <c r="AE274" s="306"/>
      <c r="AF274" s="306"/>
      <c r="AG274" s="306"/>
      <c r="AH274" s="306"/>
      <c r="AI274" s="306"/>
      <c r="AJ274" s="306"/>
      <c r="AK274" s="306"/>
      <c r="AL274" s="306"/>
      <c r="AM274" s="306"/>
      <c r="AN274" s="306"/>
      <c r="AO274" s="306"/>
      <c r="AP274" s="306"/>
      <c r="AQ274" s="306"/>
      <c r="AR274" s="306"/>
      <c r="AS274" s="306"/>
      <c r="AT274" s="306"/>
      <c r="AU274" s="306"/>
      <c r="AV274" s="306"/>
      <c r="AW274" s="306"/>
      <c r="AX274" s="306"/>
      <c r="AY274" s="306"/>
      <c r="AZ274" s="306"/>
      <c r="BA274" s="306"/>
      <c r="BB274" s="306"/>
      <c r="BC274" s="147">
        <f>QC_Status!T284</f>
        <v>0</v>
      </c>
      <c r="BD274" s="307">
        <f t="shared" si="12"/>
        <v>0</v>
      </c>
      <c r="BE274" s="307">
        <f t="shared" si="13"/>
        <v>0</v>
      </c>
      <c r="BF274" s="307">
        <f t="shared" si="14"/>
        <v>0</v>
      </c>
      <c r="BG274" s="314">
        <f>QC_Status!F284</f>
        <v>0</v>
      </c>
      <c r="BH274" s="288"/>
      <c r="BI274"/>
    </row>
    <row r="275" spans="1:61" s="150" customFormat="1" x14ac:dyDescent="0.2">
      <c r="A275" s="151">
        <v>275</v>
      </c>
      <c r="B275" s="152">
        <f>QC_Status!B285</f>
        <v>0</v>
      </c>
      <c r="C275" s="153">
        <f>QC_Status!C285</f>
        <v>0</v>
      </c>
      <c r="D275" s="151">
        <f>QC_Status!D285</f>
        <v>0</v>
      </c>
      <c r="E275" s="153">
        <f>QC_Status!E285</f>
        <v>0</v>
      </c>
      <c r="F275" s="151">
        <f>QC_Status!L285</f>
        <v>0</v>
      </c>
      <c r="G275" s="154">
        <f>QC_Status!M285</f>
        <v>0</v>
      </c>
      <c r="H275" s="189">
        <f>QC_Status!C285</f>
        <v>0</v>
      </c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  <c r="AA275" s="306"/>
      <c r="AB275" s="306"/>
      <c r="AC275" s="306"/>
      <c r="AD275" s="306"/>
      <c r="AE275" s="306"/>
      <c r="AF275" s="306"/>
      <c r="AG275" s="306"/>
      <c r="AH275" s="306"/>
      <c r="AI275" s="306"/>
      <c r="AJ275" s="306"/>
      <c r="AK275" s="306"/>
      <c r="AL275" s="306"/>
      <c r="AM275" s="306"/>
      <c r="AN275" s="306"/>
      <c r="AO275" s="306"/>
      <c r="AP275" s="306"/>
      <c r="AQ275" s="306"/>
      <c r="AR275" s="306"/>
      <c r="AS275" s="306"/>
      <c r="AT275" s="306"/>
      <c r="AU275" s="306"/>
      <c r="AV275" s="306"/>
      <c r="AW275" s="306"/>
      <c r="AX275" s="306"/>
      <c r="AY275" s="306"/>
      <c r="AZ275" s="306"/>
      <c r="BA275" s="306"/>
      <c r="BB275" s="306"/>
      <c r="BC275" s="147">
        <f>QC_Status!T285</f>
        <v>0</v>
      </c>
      <c r="BD275" s="307">
        <f t="shared" si="12"/>
        <v>0</v>
      </c>
      <c r="BE275" s="307">
        <f t="shared" si="13"/>
        <v>0</v>
      </c>
      <c r="BF275" s="307">
        <f t="shared" si="14"/>
        <v>0</v>
      </c>
      <c r="BG275" s="314">
        <f>QC_Status!F285</f>
        <v>0</v>
      </c>
      <c r="BH275" s="288"/>
      <c r="BI275"/>
    </row>
    <row r="276" spans="1:61" s="150" customFormat="1" x14ac:dyDescent="0.2">
      <c r="A276" s="151">
        <v>276</v>
      </c>
      <c r="B276" s="152">
        <f>QC_Status!B286</f>
        <v>0</v>
      </c>
      <c r="C276" s="153">
        <f>QC_Status!C286</f>
        <v>0</v>
      </c>
      <c r="D276" s="151">
        <f>QC_Status!D286</f>
        <v>0</v>
      </c>
      <c r="E276" s="153">
        <f>QC_Status!E286</f>
        <v>0</v>
      </c>
      <c r="F276" s="151">
        <f>QC_Status!L286</f>
        <v>0</v>
      </c>
      <c r="G276" s="154">
        <f>QC_Status!M286</f>
        <v>0</v>
      </c>
      <c r="H276" s="189">
        <f>QC_Status!C286</f>
        <v>0</v>
      </c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  <c r="AA276" s="306"/>
      <c r="AB276" s="306"/>
      <c r="AC276" s="306"/>
      <c r="AD276" s="306"/>
      <c r="AE276" s="306"/>
      <c r="AF276" s="306"/>
      <c r="AG276" s="306"/>
      <c r="AH276" s="306"/>
      <c r="AI276" s="306"/>
      <c r="AJ276" s="306"/>
      <c r="AK276" s="306"/>
      <c r="AL276" s="306"/>
      <c r="AM276" s="306"/>
      <c r="AN276" s="306"/>
      <c r="AO276" s="306"/>
      <c r="AP276" s="306"/>
      <c r="AQ276" s="306"/>
      <c r="AR276" s="306"/>
      <c r="AS276" s="306"/>
      <c r="AT276" s="306"/>
      <c r="AU276" s="306"/>
      <c r="AV276" s="306"/>
      <c r="AW276" s="306"/>
      <c r="AX276" s="306"/>
      <c r="AY276" s="306"/>
      <c r="AZ276" s="306"/>
      <c r="BA276" s="306"/>
      <c r="BB276" s="306"/>
      <c r="BC276" s="147">
        <f>QC_Status!T286</f>
        <v>0</v>
      </c>
      <c r="BD276" s="307">
        <f t="shared" si="12"/>
        <v>0</v>
      </c>
      <c r="BE276" s="307">
        <f t="shared" si="13"/>
        <v>0</v>
      </c>
      <c r="BF276" s="307">
        <f t="shared" si="14"/>
        <v>0</v>
      </c>
      <c r="BG276" s="314">
        <f>QC_Status!F286</f>
        <v>0</v>
      </c>
      <c r="BH276" s="288"/>
      <c r="BI276"/>
    </row>
    <row r="277" spans="1:61" s="150" customFormat="1" x14ac:dyDescent="0.2">
      <c r="A277" s="151">
        <v>277</v>
      </c>
      <c r="B277" s="152">
        <f>QC_Status!B287</f>
        <v>0</v>
      </c>
      <c r="C277" s="153">
        <f>QC_Status!C287</f>
        <v>0</v>
      </c>
      <c r="D277" s="151">
        <f>QC_Status!D287</f>
        <v>0</v>
      </c>
      <c r="E277" s="153">
        <f>QC_Status!E287</f>
        <v>0</v>
      </c>
      <c r="F277" s="151">
        <f>QC_Status!L287</f>
        <v>0</v>
      </c>
      <c r="G277" s="154">
        <f>QC_Status!M287</f>
        <v>0</v>
      </c>
      <c r="H277" s="189">
        <f>QC_Status!C287</f>
        <v>0</v>
      </c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  <c r="AA277" s="306"/>
      <c r="AB277" s="306"/>
      <c r="AC277" s="306"/>
      <c r="AD277" s="306"/>
      <c r="AE277" s="306"/>
      <c r="AF277" s="306"/>
      <c r="AG277" s="306"/>
      <c r="AH277" s="306"/>
      <c r="AI277" s="306"/>
      <c r="AJ277" s="306"/>
      <c r="AK277" s="306"/>
      <c r="AL277" s="306"/>
      <c r="AM277" s="306"/>
      <c r="AN277" s="306"/>
      <c r="AO277" s="306"/>
      <c r="AP277" s="306"/>
      <c r="AQ277" s="306"/>
      <c r="AR277" s="306"/>
      <c r="AS277" s="306"/>
      <c r="AT277" s="306"/>
      <c r="AU277" s="306"/>
      <c r="AV277" s="306"/>
      <c r="AW277" s="306"/>
      <c r="AX277" s="306"/>
      <c r="AY277" s="306"/>
      <c r="AZ277" s="306"/>
      <c r="BA277" s="306"/>
      <c r="BB277" s="306"/>
      <c r="BC277" s="147">
        <f>QC_Status!T287</f>
        <v>0</v>
      </c>
      <c r="BD277" s="307">
        <f t="shared" si="12"/>
        <v>0</v>
      </c>
      <c r="BE277" s="307">
        <f t="shared" si="13"/>
        <v>0</v>
      </c>
      <c r="BF277" s="307">
        <f t="shared" si="14"/>
        <v>0</v>
      </c>
      <c r="BG277" s="314">
        <f>QC_Status!F287</f>
        <v>0</v>
      </c>
      <c r="BH277" s="288"/>
      <c r="BI277"/>
    </row>
    <row r="278" spans="1:61" s="150" customFormat="1" x14ac:dyDescent="0.2">
      <c r="A278" s="151">
        <v>278</v>
      </c>
      <c r="B278" s="152">
        <f>QC_Status!B288</f>
        <v>0</v>
      </c>
      <c r="C278" s="153">
        <f>QC_Status!C288</f>
        <v>0</v>
      </c>
      <c r="D278" s="151">
        <f>QC_Status!D288</f>
        <v>0</v>
      </c>
      <c r="E278" s="153">
        <f>QC_Status!E288</f>
        <v>0</v>
      </c>
      <c r="F278" s="151">
        <f>QC_Status!L288</f>
        <v>0</v>
      </c>
      <c r="G278" s="154">
        <f>QC_Status!M288</f>
        <v>0</v>
      </c>
      <c r="H278" s="189">
        <f>QC_Status!C288</f>
        <v>0</v>
      </c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  <c r="AA278" s="306"/>
      <c r="AB278" s="306"/>
      <c r="AC278" s="306"/>
      <c r="AD278" s="306"/>
      <c r="AE278" s="306"/>
      <c r="AF278" s="306"/>
      <c r="AG278" s="306"/>
      <c r="AH278" s="306"/>
      <c r="AI278" s="306"/>
      <c r="AJ278" s="306"/>
      <c r="AK278" s="306"/>
      <c r="AL278" s="306"/>
      <c r="AM278" s="306"/>
      <c r="AN278" s="306"/>
      <c r="AO278" s="306"/>
      <c r="AP278" s="306"/>
      <c r="AQ278" s="306"/>
      <c r="AR278" s="306"/>
      <c r="AS278" s="306"/>
      <c r="AT278" s="306"/>
      <c r="AU278" s="306"/>
      <c r="AV278" s="306"/>
      <c r="AW278" s="306"/>
      <c r="AX278" s="306"/>
      <c r="AY278" s="306"/>
      <c r="AZ278" s="306"/>
      <c r="BA278" s="306"/>
      <c r="BB278" s="306"/>
      <c r="BC278" s="147">
        <f>QC_Status!T288</f>
        <v>0</v>
      </c>
      <c r="BD278" s="307">
        <f t="shared" si="12"/>
        <v>0</v>
      </c>
      <c r="BE278" s="307">
        <f t="shared" si="13"/>
        <v>0</v>
      </c>
      <c r="BF278" s="307">
        <f t="shared" si="14"/>
        <v>0</v>
      </c>
      <c r="BG278" s="314">
        <f>QC_Status!F288</f>
        <v>0</v>
      </c>
      <c r="BH278" s="288"/>
      <c r="BI278"/>
    </row>
    <row r="279" spans="1:61" s="150" customFormat="1" x14ac:dyDescent="0.2">
      <c r="A279" s="151">
        <v>279</v>
      </c>
      <c r="B279" s="152">
        <f>QC_Status!B289</f>
        <v>0</v>
      </c>
      <c r="C279" s="153">
        <f>QC_Status!C289</f>
        <v>0</v>
      </c>
      <c r="D279" s="151">
        <f>QC_Status!D289</f>
        <v>0</v>
      </c>
      <c r="E279" s="153">
        <f>QC_Status!E289</f>
        <v>0</v>
      </c>
      <c r="F279" s="151">
        <f>QC_Status!L289</f>
        <v>0</v>
      </c>
      <c r="G279" s="154">
        <f>QC_Status!M289</f>
        <v>0</v>
      </c>
      <c r="H279" s="189">
        <f>QC_Status!C289</f>
        <v>0</v>
      </c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  <c r="AA279" s="306"/>
      <c r="AB279" s="306"/>
      <c r="AC279" s="306"/>
      <c r="AD279" s="306"/>
      <c r="AE279" s="306"/>
      <c r="AF279" s="306"/>
      <c r="AG279" s="306"/>
      <c r="AH279" s="306"/>
      <c r="AI279" s="306"/>
      <c r="AJ279" s="306"/>
      <c r="AK279" s="306"/>
      <c r="AL279" s="306"/>
      <c r="AM279" s="306"/>
      <c r="AN279" s="306"/>
      <c r="AO279" s="306"/>
      <c r="AP279" s="306"/>
      <c r="AQ279" s="306"/>
      <c r="AR279" s="306"/>
      <c r="AS279" s="306"/>
      <c r="AT279" s="306"/>
      <c r="AU279" s="306"/>
      <c r="AV279" s="306"/>
      <c r="AW279" s="306"/>
      <c r="AX279" s="306"/>
      <c r="AY279" s="306"/>
      <c r="AZ279" s="306"/>
      <c r="BA279" s="306"/>
      <c r="BB279" s="306"/>
      <c r="BC279" s="147">
        <f>QC_Status!T289</f>
        <v>0</v>
      </c>
      <c r="BD279" s="307">
        <f t="shared" si="12"/>
        <v>0</v>
      </c>
      <c r="BE279" s="307">
        <f t="shared" si="13"/>
        <v>0</v>
      </c>
      <c r="BF279" s="307">
        <f t="shared" si="14"/>
        <v>0</v>
      </c>
      <c r="BG279" s="314">
        <f>QC_Status!F289</f>
        <v>0</v>
      </c>
      <c r="BH279" s="288"/>
      <c r="BI279"/>
    </row>
    <row r="280" spans="1:61" s="150" customFormat="1" x14ac:dyDescent="0.2">
      <c r="A280" s="151">
        <v>280</v>
      </c>
      <c r="B280" s="152">
        <f>QC_Status!B290</f>
        <v>0</v>
      </c>
      <c r="C280" s="153">
        <f>QC_Status!C290</f>
        <v>0</v>
      </c>
      <c r="D280" s="151">
        <f>QC_Status!D290</f>
        <v>0</v>
      </c>
      <c r="E280" s="153">
        <f>QC_Status!E290</f>
        <v>0</v>
      </c>
      <c r="F280" s="151">
        <f>QC_Status!L290</f>
        <v>0</v>
      </c>
      <c r="G280" s="154">
        <f>QC_Status!M290</f>
        <v>0</v>
      </c>
      <c r="H280" s="189">
        <f>QC_Status!C290</f>
        <v>0</v>
      </c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  <c r="AA280" s="306"/>
      <c r="AB280" s="306"/>
      <c r="AC280" s="306"/>
      <c r="AD280" s="306"/>
      <c r="AE280" s="306"/>
      <c r="AF280" s="306"/>
      <c r="AG280" s="306"/>
      <c r="AH280" s="306"/>
      <c r="AI280" s="306"/>
      <c r="AJ280" s="306"/>
      <c r="AK280" s="306"/>
      <c r="AL280" s="306"/>
      <c r="AM280" s="306"/>
      <c r="AN280" s="306"/>
      <c r="AO280" s="306"/>
      <c r="AP280" s="306"/>
      <c r="AQ280" s="306"/>
      <c r="AR280" s="306"/>
      <c r="AS280" s="306"/>
      <c r="AT280" s="306"/>
      <c r="AU280" s="306"/>
      <c r="AV280" s="306"/>
      <c r="AW280" s="306"/>
      <c r="AX280" s="306"/>
      <c r="AY280" s="306"/>
      <c r="AZ280" s="306"/>
      <c r="BA280" s="306"/>
      <c r="BB280" s="306"/>
      <c r="BC280" s="147">
        <f>QC_Status!T290</f>
        <v>0</v>
      </c>
      <c r="BD280" s="307">
        <f t="shared" si="12"/>
        <v>0</v>
      </c>
      <c r="BE280" s="307">
        <f t="shared" si="13"/>
        <v>0</v>
      </c>
      <c r="BF280" s="307">
        <f t="shared" si="14"/>
        <v>0</v>
      </c>
      <c r="BG280" s="314">
        <f>QC_Status!F290</f>
        <v>0</v>
      </c>
      <c r="BH280" s="288"/>
      <c r="BI280"/>
    </row>
    <row r="281" spans="1:61" s="150" customFormat="1" x14ac:dyDescent="0.2">
      <c r="A281" s="151">
        <v>281</v>
      </c>
      <c r="B281" s="152">
        <f>QC_Status!B291</f>
        <v>0</v>
      </c>
      <c r="C281" s="153">
        <f>QC_Status!C291</f>
        <v>0</v>
      </c>
      <c r="D281" s="151">
        <f>QC_Status!D291</f>
        <v>0</v>
      </c>
      <c r="E281" s="153">
        <f>QC_Status!E291</f>
        <v>0</v>
      </c>
      <c r="F281" s="151">
        <f>QC_Status!L291</f>
        <v>0</v>
      </c>
      <c r="G281" s="154">
        <f>QC_Status!M291</f>
        <v>0</v>
      </c>
      <c r="H281" s="189">
        <f>QC_Status!C291</f>
        <v>0</v>
      </c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  <c r="AA281" s="306"/>
      <c r="AB281" s="306"/>
      <c r="AC281" s="306"/>
      <c r="AD281" s="306"/>
      <c r="AE281" s="306"/>
      <c r="AF281" s="306"/>
      <c r="AG281" s="306"/>
      <c r="AH281" s="306"/>
      <c r="AI281" s="306"/>
      <c r="AJ281" s="306"/>
      <c r="AK281" s="306"/>
      <c r="AL281" s="306"/>
      <c r="AM281" s="306"/>
      <c r="AN281" s="306"/>
      <c r="AO281" s="306"/>
      <c r="AP281" s="306"/>
      <c r="AQ281" s="306"/>
      <c r="AR281" s="306"/>
      <c r="AS281" s="306"/>
      <c r="AT281" s="306"/>
      <c r="AU281" s="306"/>
      <c r="AV281" s="306"/>
      <c r="AW281" s="306"/>
      <c r="AX281" s="306"/>
      <c r="AY281" s="306"/>
      <c r="AZ281" s="306"/>
      <c r="BA281" s="306"/>
      <c r="BB281" s="306"/>
      <c r="BC281" s="147">
        <f>QC_Status!T291</f>
        <v>0</v>
      </c>
      <c r="BD281" s="307">
        <f t="shared" si="12"/>
        <v>0</v>
      </c>
      <c r="BE281" s="307">
        <f t="shared" si="13"/>
        <v>0</v>
      </c>
      <c r="BF281" s="307">
        <f t="shared" si="14"/>
        <v>0</v>
      </c>
      <c r="BG281" s="314">
        <f>QC_Status!F291</f>
        <v>0</v>
      </c>
      <c r="BH281" s="288"/>
      <c r="BI281"/>
    </row>
    <row r="282" spans="1:61" s="150" customFormat="1" x14ac:dyDescent="0.2">
      <c r="A282" s="151">
        <v>282</v>
      </c>
      <c r="B282" s="152">
        <f>QC_Status!B292</f>
        <v>0</v>
      </c>
      <c r="C282" s="153">
        <f>QC_Status!C292</f>
        <v>0</v>
      </c>
      <c r="D282" s="151">
        <f>QC_Status!D292</f>
        <v>0</v>
      </c>
      <c r="E282" s="153">
        <f>QC_Status!E292</f>
        <v>0</v>
      </c>
      <c r="F282" s="151">
        <f>QC_Status!L292</f>
        <v>0</v>
      </c>
      <c r="G282" s="154">
        <f>QC_Status!M292</f>
        <v>0</v>
      </c>
      <c r="H282" s="189">
        <f>QC_Status!C292</f>
        <v>0</v>
      </c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  <c r="AA282" s="306"/>
      <c r="AB282" s="306"/>
      <c r="AC282" s="306"/>
      <c r="AD282" s="306"/>
      <c r="AE282" s="306"/>
      <c r="AF282" s="306"/>
      <c r="AG282" s="306"/>
      <c r="AH282" s="306"/>
      <c r="AI282" s="306"/>
      <c r="AJ282" s="306"/>
      <c r="AK282" s="306"/>
      <c r="AL282" s="306"/>
      <c r="AM282" s="306"/>
      <c r="AN282" s="306"/>
      <c r="AO282" s="306"/>
      <c r="AP282" s="306"/>
      <c r="AQ282" s="306"/>
      <c r="AR282" s="306"/>
      <c r="AS282" s="306"/>
      <c r="AT282" s="306"/>
      <c r="AU282" s="306"/>
      <c r="AV282" s="306"/>
      <c r="AW282" s="306"/>
      <c r="AX282" s="306"/>
      <c r="AY282" s="306"/>
      <c r="AZ282" s="306"/>
      <c r="BA282" s="306"/>
      <c r="BB282" s="306"/>
      <c r="BC282" s="147">
        <f>QC_Status!T292</f>
        <v>0</v>
      </c>
      <c r="BD282" s="307">
        <f t="shared" si="12"/>
        <v>0</v>
      </c>
      <c r="BE282" s="307">
        <f t="shared" si="13"/>
        <v>0</v>
      </c>
      <c r="BF282" s="307">
        <f t="shared" si="14"/>
        <v>0</v>
      </c>
      <c r="BG282" s="314">
        <f>QC_Status!F292</f>
        <v>0</v>
      </c>
      <c r="BH282" s="288"/>
      <c r="BI282"/>
    </row>
    <row r="283" spans="1:61" s="150" customFormat="1" x14ac:dyDescent="0.2">
      <c r="A283" s="151">
        <v>283</v>
      </c>
      <c r="B283" s="152">
        <f>QC_Status!B293</f>
        <v>0</v>
      </c>
      <c r="C283" s="153">
        <f>QC_Status!C293</f>
        <v>0</v>
      </c>
      <c r="D283" s="151">
        <f>QC_Status!D293</f>
        <v>0</v>
      </c>
      <c r="E283" s="153">
        <f>QC_Status!E293</f>
        <v>0</v>
      </c>
      <c r="F283" s="151">
        <f>QC_Status!L293</f>
        <v>0</v>
      </c>
      <c r="G283" s="154">
        <f>QC_Status!M293</f>
        <v>0</v>
      </c>
      <c r="H283" s="189">
        <f>QC_Status!C293</f>
        <v>0</v>
      </c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  <c r="AA283" s="306"/>
      <c r="AB283" s="306"/>
      <c r="AC283" s="306"/>
      <c r="AD283" s="306"/>
      <c r="AE283" s="306"/>
      <c r="AF283" s="306"/>
      <c r="AG283" s="306"/>
      <c r="AH283" s="306"/>
      <c r="AI283" s="306"/>
      <c r="AJ283" s="306"/>
      <c r="AK283" s="306"/>
      <c r="AL283" s="306"/>
      <c r="AM283" s="306"/>
      <c r="AN283" s="306"/>
      <c r="AO283" s="306"/>
      <c r="AP283" s="306"/>
      <c r="AQ283" s="306"/>
      <c r="AR283" s="306"/>
      <c r="AS283" s="306"/>
      <c r="AT283" s="306"/>
      <c r="AU283" s="306"/>
      <c r="AV283" s="306"/>
      <c r="AW283" s="306"/>
      <c r="AX283" s="306"/>
      <c r="AY283" s="306"/>
      <c r="AZ283" s="306"/>
      <c r="BA283" s="306"/>
      <c r="BB283" s="306"/>
      <c r="BC283" s="147">
        <f>QC_Status!T293</f>
        <v>0</v>
      </c>
      <c r="BD283" s="307">
        <f t="shared" si="12"/>
        <v>0</v>
      </c>
      <c r="BE283" s="307">
        <f t="shared" si="13"/>
        <v>0</v>
      </c>
      <c r="BF283" s="307">
        <f t="shared" si="14"/>
        <v>0</v>
      </c>
      <c r="BG283" s="314">
        <f>QC_Status!F293</f>
        <v>0</v>
      </c>
      <c r="BH283" s="288"/>
      <c r="BI283"/>
    </row>
    <row r="284" spans="1:61" s="150" customFormat="1" x14ac:dyDescent="0.2">
      <c r="A284" s="151">
        <v>284</v>
      </c>
      <c r="B284" s="152">
        <f>QC_Status!B294</f>
        <v>0</v>
      </c>
      <c r="C284" s="153">
        <f>QC_Status!C294</f>
        <v>0</v>
      </c>
      <c r="D284" s="151">
        <f>QC_Status!D294</f>
        <v>0</v>
      </c>
      <c r="E284" s="153">
        <f>QC_Status!E294</f>
        <v>0</v>
      </c>
      <c r="F284" s="151">
        <f>QC_Status!L294</f>
        <v>0</v>
      </c>
      <c r="G284" s="154">
        <f>QC_Status!M294</f>
        <v>0</v>
      </c>
      <c r="H284" s="189">
        <f>QC_Status!C294</f>
        <v>0</v>
      </c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  <c r="AA284" s="306"/>
      <c r="AB284" s="306"/>
      <c r="AC284" s="306"/>
      <c r="AD284" s="306"/>
      <c r="AE284" s="306"/>
      <c r="AF284" s="306"/>
      <c r="AG284" s="306"/>
      <c r="AH284" s="306"/>
      <c r="AI284" s="306"/>
      <c r="AJ284" s="306"/>
      <c r="AK284" s="306"/>
      <c r="AL284" s="306"/>
      <c r="AM284" s="306"/>
      <c r="AN284" s="306"/>
      <c r="AO284" s="306"/>
      <c r="AP284" s="306"/>
      <c r="AQ284" s="306"/>
      <c r="AR284" s="306"/>
      <c r="AS284" s="306"/>
      <c r="AT284" s="306"/>
      <c r="AU284" s="306"/>
      <c r="AV284" s="306"/>
      <c r="AW284" s="306"/>
      <c r="AX284" s="306"/>
      <c r="AY284" s="306"/>
      <c r="AZ284" s="306"/>
      <c r="BA284" s="306"/>
      <c r="BB284" s="306"/>
      <c r="BC284" s="147">
        <f>QC_Status!T294</f>
        <v>0</v>
      </c>
      <c r="BD284" s="307">
        <f t="shared" si="12"/>
        <v>0</v>
      </c>
      <c r="BE284" s="307">
        <f t="shared" si="13"/>
        <v>0</v>
      </c>
      <c r="BF284" s="307">
        <f t="shared" si="14"/>
        <v>0</v>
      </c>
      <c r="BG284" s="314">
        <f>QC_Status!F294</f>
        <v>0</v>
      </c>
      <c r="BH284" s="288"/>
      <c r="BI284"/>
    </row>
    <row r="285" spans="1:61" s="150" customFormat="1" x14ac:dyDescent="0.2">
      <c r="A285" s="151">
        <v>285</v>
      </c>
      <c r="B285" s="152">
        <f>QC_Status!B295</f>
        <v>0</v>
      </c>
      <c r="C285" s="153">
        <f>QC_Status!C295</f>
        <v>0</v>
      </c>
      <c r="D285" s="151">
        <f>QC_Status!D295</f>
        <v>0</v>
      </c>
      <c r="E285" s="153">
        <f>QC_Status!E295</f>
        <v>0</v>
      </c>
      <c r="F285" s="151">
        <f>QC_Status!L295</f>
        <v>0</v>
      </c>
      <c r="G285" s="154">
        <f>QC_Status!M295</f>
        <v>0</v>
      </c>
      <c r="H285" s="189">
        <f>QC_Status!C295</f>
        <v>0</v>
      </c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  <c r="AA285" s="306"/>
      <c r="AB285" s="306"/>
      <c r="AC285" s="306"/>
      <c r="AD285" s="306"/>
      <c r="AE285" s="306"/>
      <c r="AF285" s="306"/>
      <c r="AG285" s="306"/>
      <c r="AH285" s="306"/>
      <c r="AI285" s="306"/>
      <c r="AJ285" s="306"/>
      <c r="AK285" s="306"/>
      <c r="AL285" s="306"/>
      <c r="AM285" s="306"/>
      <c r="AN285" s="306"/>
      <c r="AO285" s="306"/>
      <c r="AP285" s="306"/>
      <c r="AQ285" s="306"/>
      <c r="AR285" s="306"/>
      <c r="AS285" s="306"/>
      <c r="AT285" s="306"/>
      <c r="AU285" s="306"/>
      <c r="AV285" s="306"/>
      <c r="AW285" s="306"/>
      <c r="AX285" s="306"/>
      <c r="AY285" s="306"/>
      <c r="AZ285" s="306"/>
      <c r="BA285" s="306"/>
      <c r="BB285" s="306"/>
      <c r="BC285" s="147">
        <f>QC_Status!T295</f>
        <v>0</v>
      </c>
      <c r="BD285" s="307">
        <f t="shared" si="12"/>
        <v>0</v>
      </c>
      <c r="BE285" s="307">
        <f t="shared" si="13"/>
        <v>0</v>
      </c>
      <c r="BF285" s="307">
        <f t="shared" si="14"/>
        <v>0</v>
      </c>
      <c r="BG285" s="314">
        <f>QC_Status!F295</f>
        <v>0</v>
      </c>
      <c r="BH285" s="288"/>
      <c r="BI285"/>
    </row>
    <row r="286" spans="1:61" s="150" customFormat="1" x14ac:dyDescent="0.2">
      <c r="A286" s="151">
        <v>286</v>
      </c>
      <c r="B286" s="152">
        <f>QC_Status!B296</f>
        <v>0</v>
      </c>
      <c r="C286" s="153">
        <f>QC_Status!C296</f>
        <v>0</v>
      </c>
      <c r="D286" s="151">
        <f>QC_Status!D296</f>
        <v>0</v>
      </c>
      <c r="E286" s="153">
        <f>QC_Status!E296</f>
        <v>0</v>
      </c>
      <c r="F286" s="151">
        <f>QC_Status!L296</f>
        <v>0</v>
      </c>
      <c r="G286" s="154">
        <f>QC_Status!M296</f>
        <v>0</v>
      </c>
      <c r="H286" s="189">
        <f>QC_Status!C296</f>
        <v>0</v>
      </c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  <c r="AA286" s="306"/>
      <c r="AB286" s="306"/>
      <c r="AC286" s="306"/>
      <c r="AD286" s="306"/>
      <c r="AE286" s="306"/>
      <c r="AF286" s="306"/>
      <c r="AG286" s="306"/>
      <c r="AH286" s="306"/>
      <c r="AI286" s="306"/>
      <c r="AJ286" s="306"/>
      <c r="AK286" s="306"/>
      <c r="AL286" s="306"/>
      <c r="AM286" s="306"/>
      <c r="AN286" s="306"/>
      <c r="AO286" s="306"/>
      <c r="AP286" s="306"/>
      <c r="AQ286" s="306"/>
      <c r="AR286" s="306"/>
      <c r="AS286" s="306"/>
      <c r="AT286" s="306"/>
      <c r="AU286" s="306"/>
      <c r="AV286" s="306"/>
      <c r="AW286" s="306"/>
      <c r="AX286" s="306"/>
      <c r="AY286" s="306"/>
      <c r="AZ286" s="306"/>
      <c r="BA286" s="306"/>
      <c r="BB286" s="306"/>
      <c r="BC286" s="147">
        <f>QC_Status!T296</f>
        <v>0</v>
      </c>
      <c r="BD286" s="307">
        <f t="shared" si="12"/>
        <v>0</v>
      </c>
      <c r="BE286" s="307">
        <f t="shared" si="13"/>
        <v>0</v>
      </c>
      <c r="BF286" s="307">
        <f t="shared" si="14"/>
        <v>0</v>
      </c>
      <c r="BG286" s="314">
        <f>QC_Status!F296</f>
        <v>0</v>
      </c>
      <c r="BH286" s="288"/>
      <c r="BI286"/>
    </row>
    <row r="287" spans="1:61" s="150" customFormat="1" x14ac:dyDescent="0.2">
      <c r="A287" s="151">
        <v>287</v>
      </c>
      <c r="B287" s="152">
        <f>QC_Status!B297</f>
        <v>0</v>
      </c>
      <c r="C287" s="153">
        <f>QC_Status!C297</f>
        <v>0</v>
      </c>
      <c r="D287" s="151">
        <f>QC_Status!D297</f>
        <v>0</v>
      </c>
      <c r="E287" s="153">
        <f>QC_Status!E297</f>
        <v>0</v>
      </c>
      <c r="F287" s="151">
        <f>QC_Status!L297</f>
        <v>0</v>
      </c>
      <c r="G287" s="154">
        <f>QC_Status!M297</f>
        <v>0</v>
      </c>
      <c r="H287" s="189">
        <f>QC_Status!C297</f>
        <v>0</v>
      </c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  <c r="AA287" s="306"/>
      <c r="AB287" s="306"/>
      <c r="AC287" s="306"/>
      <c r="AD287" s="306"/>
      <c r="AE287" s="306"/>
      <c r="AF287" s="306"/>
      <c r="AG287" s="306"/>
      <c r="AH287" s="306"/>
      <c r="AI287" s="306"/>
      <c r="AJ287" s="306"/>
      <c r="AK287" s="306"/>
      <c r="AL287" s="306"/>
      <c r="AM287" s="306"/>
      <c r="AN287" s="306"/>
      <c r="AO287" s="306"/>
      <c r="AP287" s="306"/>
      <c r="AQ287" s="306"/>
      <c r="AR287" s="306"/>
      <c r="AS287" s="306"/>
      <c r="AT287" s="306"/>
      <c r="AU287" s="306"/>
      <c r="AV287" s="306"/>
      <c r="AW287" s="306"/>
      <c r="AX287" s="306"/>
      <c r="AY287" s="306"/>
      <c r="AZ287" s="306"/>
      <c r="BA287" s="306"/>
      <c r="BB287" s="306"/>
      <c r="BC287" s="147">
        <f>QC_Status!T297</f>
        <v>0</v>
      </c>
      <c r="BD287" s="307">
        <f t="shared" si="12"/>
        <v>0</v>
      </c>
      <c r="BE287" s="307">
        <f t="shared" si="13"/>
        <v>0</v>
      </c>
      <c r="BF287" s="307">
        <f t="shared" si="14"/>
        <v>0</v>
      </c>
      <c r="BG287" s="314">
        <f>QC_Status!F297</f>
        <v>0</v>
      </c>
      <c r="BH287" s="288"/>
      <c r="BI287"/>
    </row>
    <row r="288" spans="1:61" s="150" customFormat="1" x14ac:dyDescent="0.2">
      <c r="A288" s="151">
        <v>288</v>
      </c>
      <c r="B288" s="152">
        <f>QC_Status!B298</f>
        <v>0</v>
      </c>
      <c r="C288" s="153">
        <f>QC_Status!C298</f>
        <v>0</v>
      </c>
      <c r="D288" s="151">
        <f>QC_Status!D298</f>
        <v>0</v>
      </c>
      <c r="E288" s="153">
        <f>QC_Status!E298</f>
        <v>0</v>
      </c>
      <c r="F288" s="151">
        <f>QC_Status!L298</f>
        <v>0</v>
      </c>
      <c r="G288" s="154">
        <f>QC_Status!M298</f>
        <v>0</v>
      </c>
      <c r="H288" s="189">
        <f>QC_Status!C298</f>
        <v>0</v>
      </c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  <c r="AA288" s="306"/>
      <c r="AB288" s="306"/>
      <c r="AC288" s="306"/>
      <c r="AD288" s="306"/>
      <c r="AE288" s="306"/>
      <c r="AF288" s="306"/>
      <c r="AG288" s="306"/>
      <c r="AH288" s="306"/>
      <c r="AI288" s="306"/>
      <c r="AJ288" s="306"/>
      <c r="AK288" s="306"/>
      <c r="AL288" s="306"/>
      <c r="AM288" s="306"/>
      <c r="AN288" s="306"/>
      <c r="AO288" s="306"/>
      <c r="AP288" s="306"/>
      <c r="AQ288" s="306"/>
      <c r="AR288" s="306"/>
      <c r="AS288" s="306"/>
      <c r="AT288" s="306"/>
      <c r="AU288" s="306"/>
      <c r="AV288" s="306"/>
      <c r="AW288" s="306"/>
      <c r="AX288" s="306"/>
      <c r="AY288" s="306"/>
      <c r="AZ288" s="306"/>
      <c r="BA288" s="306"/>
      <c r="BB288" s="306"/>
      <c r="BC288" s="147">
        <f>QC_Status!T298</f>
        <v>0</v>
      </c>
      <c r="BD288" s="307">
        <f t="shared" si="12"/>
        <v>0</v>
      </c>
      <c r="BE288" s="307">
        <f t="shared" si="13"/>
        <v>0</v>
      </c>
      <c r="BF288" s="307">
        <f t="shared" si="14"/>
        <v>0</v>
      </c>
      <c r="BG288" s="314">
        <f>QC_Status!F298</f>
        <v>0</v>
      </c>
      <c r="BH288" s="288"/>
      <c r="BI288"/>
    </row>
    <row r="289" spans="1:61" s="150" customFormat="1" x14ac:dyDescent="0.2">
      <c r="A289" s="151">
        <v>289</v>
      </c>
      <c r="B289" s="152">
        <f>QC_Status!B299</f>
        <v>0</v>
      </c>
      <c r="C289" s="153">
        <f>QC_Status!C299</f>
        <v>0</v>
      </c>
      <c r="D289" s="151">
        <f>QC_Status!D299</f>
        <v>0</v>
      </c>
      <c r="E289" s="153">
        <f>QC_Status!E299</f>
        <v>0</v>
      </c>
      <c r="F289" s="151">
        <f>QC_Status!L299</f>
        <v>0</v>
      </c>
      <c r="G289" s="154">
        <f>QC_Status!M299</f>
        <v>0</v>
      </c>
      <c r="H289" s="189">
        <f>QC_Status!C299</f>
        <v>0</v>
      </c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  <c r="AA289" s="306"/>
      <c r="AB289" s="306"/>
      <c r="AC289" s="306"/>
      <c r="AD289" s="306"/>
      <c r="AE289" s="306"/>
      <c r="AF289" s="306"/>
      <c r="AG289" s="306"/>
      <c r="AH289" s="306"/>
      <c r="AI289" s="306"/>
      <c r="AJ289" s="306"/>
      <c r="AK289" s="306"/>
      <c r="AL289" s="306"/>
      <c r="AM289" s="306"/>
      <c r="AN289" s="306"/>
      <c r="AO289" s="306"/>
      <c r="AP289" s="306"/>
      <c r="AQ289" s="306"/>
      <c r="AR289" s="306"/>
      <c r="AS289" s="306"/>
      <c r="AT289" s="306"/>
      <c r="AU289" s="306"/>
      <c r="AV289" s="306"/>
      <c r="AW289" s="306"/>
      <c r="AX289" s="306"/>
      <c r="AY289" s="306"/>
      <c r="AZ289" s="306"/>
      <c r="BA289" s="306"/>
      <c r="BB289" s="306"/>
      <c r="BC289" s="147">
        <f>QC_Status!T299</f>
        <v>0</v>
      </c>
      <c r="BD289" s="307">
        <f t="shared" si="12"/>
        <v>0</v>
      </c>
      <c r="BE289" s="307">
        <f t="shared" si="13"/>
        <v>0</v>
      </c>
      <c r="BF289" s="307">
        <f t="shared" si="14"/>
        <v>0</v>
      </c>
      <c r="BG289" s="314">
        <f>QC_Status!F299</f>
        <v>0</v>
      </c>
      <c r="BH289" s="288"/>
      <c r="BI289"/>
    </row>
    <row r="290" spans="1:61" s="150" customFormat="1" x14ac:dyDescent="0.2">
      <c r="A290" s="151">
        <v>290</v>
      </c>
      <c r="B290" s="152">
        <f>QC_Status!B300</f>
        <v>0</v>
      </c>
      <c r="C290" s="153">
        <f>QC_Status!C300</f>
        <v>0</v>
      </c>
      <c r="D290" s="151">
        <f>QC_Status!D300</f>
        <v>0</v>
      </c>
      <c r="E290" s="153">
        <f>QC_Status!E300</f>
        <v>0</v>
      </c>
      <c r="F290" s="151">
        <f>QC_Status!L300</f>
        <v>0</v>
      </c>
      <c r="G290" s="154">
        <f>QC_Status!M300</f>
        <v>0</v>
      </c>
      <c r="H290" s="189">
        <f>QC_Status!C300</f>
        <v>0</v>
      </c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  <c r="AA290" s="306"/>
      <c r="AB290" s="306"/>
      <c r="AC290" s="306"/>
      <c r="AD290" s="306"/>
      <c r="AE290" s="306"/>
      <c r="AF290" s="306"/>
      <c r="AG290" s="306"/>
      <c r="AH290" s="306"/>
      <c r="AI290" s="306"/>
      <c r="AJ290" s="306"/>
      <c r="AK290" s="306"/>
      <c r="AL290" s="306"/>
      <c r="AM290" s="306"/>
      <c r="AN290" s="306"/>
      <c r="AO290" s="306"/>
      <c r="AP290" s="306"/>
      <c r="AQ290" s="306"/>
      <c r="AR290" s="306"/>
      <c r="AS290" s="306"/>
      <c r="AT290" s="306"/>
      <c r="AU290" s="306"/>
      <c r="AV290" s="306"/>
      <c r="AW290" s="306"/>
      <c r="AX290" s="306"/>
      <c r="AY290" s="306"/>
      <c r="AZ290" s="306"/>
      <c r="BA290" s="306"/>
      <c r="BB290" s="306"/>
      <c r="BC290" s="147">
        <f>QC_Status!T300</f>
        <v>0</v>
      </c>
      <c r="BD290" s="307">
        <f t="shared" si="12"/>
        <v>0</v>
      </c>
      <c r="BE290" s="307">
        <f t="shared" si="13"/>
        <v>0</v>
      </c>
      <c r="BF290" s="307">
        <f t="shared" si="14"/>
        <v>0</v>
      </c>
      <c r="BG290" s="314">
        <f>QC_Status!F300</f>
        <v>0</v>
      </c>
      <c r="BH290" s="288"/>
      <c r="BI290"/>
    </row>
    <row r="291" spans="1:61" s="150" customFormat="1" x14ac:dyDescent="0.2">
      <c r="A291" s="151">
        <v>291</v>
      </c>
      <c r="B291" s="152">
        <f>QC_Status!B301</f>
        <v>0</v>
      </c>
      <c r="C291" s="153">
        <f>QC_Status!C301</f>
        <v>0</v>
      </c>
      <c r="D291" s="151">
        <f>QC_Status!D301</f>
        <v>0</v>
      </c>
      <c r="E291" s="153">
        <f>QC_Status!E301</f>
        <v>0</v>
      </c>
      <c r="F291" s="151">
        <f>QC_Status!L301</f>
        <v>0</v>
      </c>
      <c r="G291" s="154">
        <f>QC_Status!M301</f>
        <v>0</v>
      </c>
      <c r="H291" s="189">
        <f>QC_Status!C301</f>
        <v>0</v>
      </c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  <c r="AA291" s="306"/>
      <c r="AB291" s="306"/>
      <c r="AC291" s="306"/>
      <c r="AD291" s="306"/>
      <c r="AE291" s="306"/>
      <c r="AF291" s="306"/>
      <c r="AG291" s="306"/>
      <c r="AH291" s="306"/>
      <c r="AI291" s="306"/>
      <c r="AJ291" s="306"/>
      <c r="AK291" s="306"/>
      <c r="AL291" s="306"/>
      <c r="AM291" s="306"/>
      <c r="AN291" s="306"/>
      <c r="AO291" s="306"/>
      <c r="AP291" s="306"/>
      <c r="AQ291" s="306"/>
      <c r="AR291" s="306"/>
      <c r="AS291" s="306"/>
      <c r="AT291" s="306"/>
      <c r="AU291" s="306"/>
      <c r="AV291" s="306"/>
      <c r="AW291" s="306"/>
      <c r="AX291" s="306"/>
      <c r="AY291" s="306"/>
      <c r="AZ291" s="306"/>
      <c r="BA291" s="306"/>
      <c r="BB291" s="306"/>
      <c r="BC291" s="147">
        <f>QC_Status!T301</f>
        <v>0</v>
      </c>
      <c r="BD291" s="307">
        <f t="shared" si="12"/>
        <v>0</v>
      </c>
      <c r="BE291" s="307">
        <f t="shared" si="13"/>
        <v>0</v>
      </c>
      <c r="BF291" s="307">
        <f t="shared" si="14"/>
        <v>0</v>
      </c>
      <c r="BG291" s="314">
        <f>QC_Status!F301</f>
        <v>0</v>
      </c>
      <c r="BH291" s="288"/>
      <c r="BI291"/>
    </row>
    <row r="292" spans="1:61" s="150" customFormat="1" x14ac:dyDescent="0.2">
      <c r="A292" s="151">
        <v>292</v>
      </c>
      <c r="B292" s="152">
        <f>QC_Status!B302</f>
        <v>0</v>
      </c>
      <c r="C292" s="153">
        <f>QC_Status!C302</f>
        <v>0</v>
      </c>
      <c r="D292" s="151">
        <f>QC_Status!D302</f>
        <v>0</v>
      </c>
      <c r="E292" s="153">
        <f>QC_Status!E302</f>
        <v>0</v>
      </c>
      <c r="F292" s="151">
        <f>QC_Status!L302</f>
        <v>0</v>
      </c>
      <c r="G292" s="154">
        <f>QC_Status!M302</f>
        <v>0</v>
      </c>
      <c r="H292" s="189">
        <f>QC_Status!C302</f>
        <v>0</v>
      </c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  <c r="AA292" s="306"/>
      <c r="AB292" s="306"/>
      <c r="AC292" s="306"/>
      <c r="AD292" s="306"/>
      <c r="AE292" s="306"/>
      <c r="AF292" s="306"/>
      <c r="AG292" s="306"/>
      <c r="AH292" s="306"/>
      <c r="AI292" s="306"/>
      <c r="AJ292" s="306"/>
      <c r="AK292" s="306"/>
      <c r="AL292" s="306"/>
      <c r="AM292" s="306"/>
      <c r="AN292" s="306"/>
      <c r="AO292" s="306"/>
      <c r="AP292" s="306"/>
      <c r="AQ292" s="306"/>
      <c r="AR292" s="306"/>
      <c r="AS292" s="306"/>
      <c r="AT292" s="306"/>
      <c r="AU292" s="306"/>
      <c r="AV292" s="306"/>
      <c r="AW292" s="306"/>
      <c r="AX292" s="306"/>
      <c r="AY292" s="306"/>
      <c r="AZ292" s="306"/>
      <c r="BA292" s="306"/>
      <c r="BB292" s="306"/>
      <c r="BC292" s="147">
        <f>QC_Status!T302</f>
        <v>0</v>
      </c>
      <c r="BD292" s="307">
        <f t="shared" si="12"/>
        <v>0</v>
      </c>
      <c r="BE292" s="307">
        <f t="shared" si="13"/>
        <v>0</v>
      </c>
      <c r="BF292" s="307">
        <f t="shared" si="14"/>
        <v>0</v>
      </c>
      <c r="BG292" s="314">
        <f>QC_Status!F302</f>
        <v>0</v>
      </c>
      <c r="BH292" s="288"/>
      <c r="BI292"/>
    </row>
    <row r="293" spans="1:61" s="150" customFormat="1" x14ac:dyDescent="0.2">
      <c r="A293" s="151">
        <v>293</v>
      </c>
      <c r="B293" s="152">
        <f>QC_Status!B303</f>
        <v>0</v>
      </c>
      <c r="C293" s="153">
        <f>QC_Status!C303</f>
        <v>0</v>
      </c>
      <c r="D293" s="151">
        <f>QC_Status!D303</f>
        <v>0</v>
      </c>
      <c r="E293" s="153">
        <f>QC_Status!E303</f>
        <v>0</v>
      </c>
      <c r="F293" s="151">
        <f>QC_Status!L303</f>
        <v>0</v>
      </c>
      <c r="G293" s="154">
        <f>QC_Status!M303</f>
        <v>0</v>
      </c>
      <c r="H293" s="189">
        <f>QC_Status!C303</f>
        <v>0</v>
      </c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  <c r="AA293" s="306"/>
      <c r="AB293" s="306"/>
      <c r="AC293" s="306"/>
      <c r="AD293" s="306"/>
      <c r="AE293" s="306"/>
      <c r="AF293" s="306"/>
      <c r="AG293" s="306"/>
      <c r="AH293" s="306"/>
      <c r="AI293" s="306"/>
      <c r="AJ293" s="306"/>
      <c r="AK293" s="306"/>
      <c r="AL293" s="306"/>
      <c r="AM293" s="306"/>
      <c r="AN293" s="306"/>
      <c r="AO293" s="306"/>
      <c r="AP293" s="306"/>
      <c r="AQ293" s="306"/>
      <c r="AR293" s="306"/>
      <c r="AS293" s="306"/>
      <c r="AT293" s="306"/>
      <c r="AU293" s="306"/>
      <c r="AV293" s="306"/>
      <c r="AW293" s="306"/>
      <c r="AX293" s="306"/>
      <c r="AY293" s="306"/>
      <c r="AZ293" s="306"/>
      <c r="BA293" s="306"/>
      <c r="BB293" s="306"/>
      <c r="BC293" s="147">
        <f>QC_Status!T303</f>
        <v>0</v>
      </c>
      <c r="BD293" s="307">
        <f t="shared" si="12"/>
        <v>0</v>
      </c>
      <c r="BE293" s="307">
        <f t="shared" si="13"/>
        <v>0</v>
      </c>
      <c r="BF293" s="307">
        <f t="shared" si="14"/>
        <v>0</v>
      </c>
      <c r="BG293" s="314">
        <f>QC_Status!F303</f>
        <v>0</v>
      </c>
      <c r="BH293" s="288"/>
      <c r="BI293"/>
    </row>
    <row r="294" spans="1:61" s="150" customFormat="1" x14ac:dyDescent="0.2">
      <c r="A294" s="151">
        <v>294</v>
      </c>
      <c r="B294" s="152">
        <f>QC_Status!B304</f>
        <v>0</v>
      </c>
      <c r="C294" s="153">
        <f>QC_Status!C304</f>
        <v>0</v>
      </c>
      <c r="D294" s="151">
        <f>QC_Status!D304</f>
        <v>0</v>
      </c>
      <c r="E294" s="153">
        <f>QC_Status!E304</f>
        <v>0</v>
      </c>
      <c r="F294" s="151">
        <f>QC_Status!L304</f>
        <v>0</v>
      </c>
      <c r="G294" s="154">
        <f>QC_Status!M304</f>
        <v>0</v>
      </c>
      <c r="H294" s="189">
        <f>QC_Status!C304</f>
        <v>0</v>
      </c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  <c r="AA294" s="306"/>
      <c r="AB294" s="306"/>
      <c r="AC294" s="306"/>
      <c r="AD294" s="306"/>
      <c r="AE294" s="306"/>
      <c r="AF294" s="306"/>
      <c r="AG294" s="306"/>
      <c r="AH294" s="306"/>
      <c r="AI294" s="306"/>
      <c r="AJ294" s="306"/>
      <c r="AK294" s="306"/>
      <c r="AL294" s="306"/>
      <c r="AM294" s="306"/>
      <c r="AN294" s="306"/>
      <c r="AO294" s="306"/>
      <c r="AP294" s="306"/>
      <c r="AQ294" s="306"/>
      <c r="AR294" s="306"/>
      <c r="AS294" s="306"/>
      <c r="AT294" s="306"/>
      <c r="AU294" s="306"/>
      <c r="AV294" s="306"/>
      <c r="AW294" s="306"/>
      <c r="AX294" s="306"/>
      <c r="AY294" s="306"/>
      <c r="AZ294" s="306"/>
      <c r="BA294" s="306"/>
      <c r="BB294" s="306"/>
      <c r="BC294" s="147">
        <f>QC_Status!T304</f>
        <v>0</v>
      </c>
      <c r="BD294" s="307">
        <f t="shared" si="12"/>
        <v>0</v>
      </c>
      <c r="BE294" s="307">
        <f t="shared" si="13"/>
        <v>0</v>
      </c>
      <c r="BF294" s="307">
        <f t="shared" si="14"/>
        <v>0</v>
      </c>
      <c r="BG294" s="314">
        <f>QC_Status!F304</f>
        <v>0</v>
      </c>
      <c r="BH294" s="288"/>
      <c r="BI294"/>
    </row>
    <row r="295" spans="1:61" s="150" customFormat="1" x14ac:dyDescent="0.2">
      <c r="A295" s="151">
        <v>295</v>
      </c>
      <c r="B295" s="152">
        <f>QC_Status!B305</f>
        <v>0</v>
      </c>
      <c r="C295" s="153">
        <f>QC_Status!C305</f>
        <v>0</v>
      </c>
      <c r="D295" s="151">
        <f>QC_Status!D305</f>
        <v>0</v>
      </c>
      <c r="E295" s="153">
        <f>QC_Status!E305</f>
        <v>0</v>
      </c>
      <c r="F295" s="151">
        <f>QC_Status!L305</f>
        <v>0</v>
      </c>
      <c r="G295" s="154">
        <f>QC_Status!M305</f>
        <v>0</v>
      </c>
      <c r="H295" s="189">
        <f>QC_Status!C305</f>
        <v>0</v>
      </c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  <c r="AA295" s="306"/>
      <c r="AB295" s="306"/>
      <c r="AC295" s="306"/>
      <c r="AD295" s="306"/>
      <c r="AE295" s="306"/>
      <c r="AF295" s="306"/>
      <c r="AG295" s="306"/>
      <c r="AH295" s="306"/>
      <c r="AI295" s="306"/>
      <c r="AJ295" s="306"/>
      <c r="AK295" s="306"/>
      <c r="AL295" s="306"/>
      <c r="AM295" s="306"/>
      <c r="AN295" s="306"/>
      <c r="AO295" s="306"/>
      <c r="AP295" s="306"/>
      <c r="AQ295" s="306"/>
      <c r="AR295" s="306"/>
      <c r="AS295" s="306"/>
      <c r="AT295" s="306"/>
      <c r="AU295" s="306"/>
      <c r="AV295" s="306"/>
      <c r="AW295" s="306"/>
      <c r="AX295" s="306"/>
      <c r="AY295" s="306"/>
      <c r="AZ295" s="306"/>
      <c r="BA295" s="306"/>
      <c r="BB295" s="306"/>
      <c r="BC295" s="147">
        <f>QC_Status!T305</f>
        <v>0</v>
      </c>
      <c r="BD295" s="307">
        <f t="shared" si="12"/>
        <v>0</v>
      </c>
      <c r="BE295" s="307">
        <f t="shared" si="13"/>
        <v>0</v>
      </c>
      <c r="BF295" s="307">
        <f t="shared" si="14"/>
        <v>0</v>
      </c>
      <c r="BG295" s="314">
        <f>QC_Status!F305</f>
        <v>0</v>
      </c>
      <c r="BH295" s="288"/>
      <c r="BI295"/>
    </row>
    <row r="296" spans="1:61" s="150" customFormat="1" x14ac:dyDescent="0.2">
      <c r="A296" s="151">
        <v>296</v>
      </c>
      <c r="B296" s="152">
        <f>QC_Status!B306</f>
        <v>0</v>
      </c>
      <c r="C296" s="153">
        <f>QC_Status!C306</f>
        <v>0</v>
      </c>
      <c r="D296" s="151">
        <f>QC_Status!D306</f>
        <v>0</v>
      </c>
      <c r="E296" s="153">
        <f>QC_Status!E306</f>
        <v>0</v>
      </c>
      <c r="F296" s="151">
        <f>QC_Status!L306</f>
        <v>0</v>
      </c>
      <c r="G296" s="154">
        <f>QC_Status!M306</f>
        <v>0</v>
      </c>
      <c r="H296" s="189">
        <f>QC_Status!C306</f>
        <v>0</v>
      </c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  <c r="AA296" s="306"/>
      <c r="AB296" s="306"/>
      <c r="AC296" s="306"/>
      <c r="AD296" s="306"/>
      <c r="AE296" s="306"/>
      <c r="AF296" s="306"/>
      <c r="AG296" s="306"/>
      <c r="AH296" s="306"/>
      <c r="AI296" s="306"/>
      <c r="AJ296" s="306"/>
      <c r="AK296" s="306"/>
      <c r="AL296" s="306"/>
      <c r="AM296" s="306"/>
      <c r="AN296" s="306"/>
      <c r="AO296" s="306"/>
      <c r="AP296" s="306"/>
      <c r="AQ296" s="306"/>
      <c r="AR296" s="306"/>
      <c r="AS296" s="306"/>
      <c r="AT296" s="306"/>
      <c r="AU296" s="306"/>
      <c r="AV296" s="306"/>
      <c r="AW296" s="306"/>
      <c r="AX296" s="306"/>
      <c r="AY296" s="306"/>
      <c r="AZ296" s="306"/>
      <c r="BA296" s="306"/>
      <c r="BB296" s="306"/>
      <c r="BC296" s="147">
        <f>QC_Status!T306</f>
        <v>0</v>
      </c>
      <c r="BD296" s="307">
        <f t="shared" si="12"/>
        <v>0</v>
      </c>
      <c r="BE296" s="307">
        <f t="shared" si="13"/>
        <v>0</v>
      </c>
      <c r="BF296" s="307">
        <f t="shared" si="14"/>
        <v>0</v>
      </c>
      <c r="BG296" s="314">
        <f>QC_Status!F306</f>
        <v>0</v>
      </c>
      <c r="BH296" s="288"/>
      <c r="BI296"/>
    </row>
    <row r="297" spans="1:61" s="150" customFormat="1" x14ac:dyDescent="0.2">
      <c r="A297" s="151">
        <v>297</v>
      </c>
      <c r="B297" s="152">
        <f>QC_Status!B307</f>
        <v>0</v>
      </c>
      <c r="C297" s="153">
        <f>QC_Status!C307</f>
        <v>0</v>
      </c>
      <c r="D297" s="151">
        <f>QC_Status!D307</f>
        <v>0</v>
      </c>
      <c r="E297" s="153">
        <f>QC_Status!E307</f>
        <v>0</v>
      </c>
      <c r="F297" s="151">
        <f>QC_Status!L307</f>
        <v>0</v>
      </c>
      <c r="G297" s="154">
        <f>QC_Status!M307</f>
        <v>0</v>
      </c>
      <c r="H297" s="189">
        <f>QC_Status!C307</f>
        <v>0</v>
      </c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  <c r="AA297" s="306"/>
      <c r="AB297" s="306"/>
      <c r="AC297" s="306"/>
      <c r="AD297" s="306"/>
      <c r="AE297" s="306"/>
      <c r="AF297" s="306"/>
      <c r="AG297" s="306"/>
      <c r="AH297" s="306"/>
      <c r="AI297" s="306"/>
      <c r="AJ297" s="306"/>
      <c r="AK297" s="306"/>
      <c r="AL297" s="306"/>
      <c r="AM297" s="306"/>
      <c r="AN297" s="306"/>
      <c r="AO297" s="306"/>
      <c r="AP297" s="306"/>
      <c r="AQ297" s="306"/>
      <c r="AR297" s="306"/>
      <c r="AS297" s="306"/>
      <c r="AT297" s="306"/>
      <c r="AU297" s="306"/>
      <c r="AV297" s="306"/>
      <c r="AW297" s="306"/>
      <c r="AX297" s="306"/>
      <c r="AY297" s="306"/>
      <c r="AZ297" s="306"/>
      <c r="BA297" s="306"/>
      <c r="BB297" s="306"/>
      <c r="BC297" s="147">
        <f>QC_Status!T307</f>
        <v>0</v>
      </c>
      <c r="BD297" s="307">
        <f t="shared" si="12"/>
        <v>0</v>
      </c>
      <c r="BE297" s="307">
        <f t="shared" si="13"/>
        <v>0</v>
      </c>
      <c r="BF297" s="307">
        <f t="shared" si="14"/>
        <v>0</v>
      </c>
      <c r="BG297" s="314">
        <f>QC_Status!F307</f>
        <v>0</v>
      </c>
      <c r="BH297" s="288"/>
      <c r="BI297"/>
    </row>
    <row r="298" spans="1:61" s="150" customFormat="1" x14ac:dyDescent="0.2">
      <c r="A298" s="151">
        <v>298</v>
      </c>
      <c r="B298" s="152">
        <f>QC_Status!B308</f>
        <v>0</v>
      </c>
      <c r="C298" s="153">
        <f>QC_Status!C308</f>
        <v>0</v>
      </c>
      <c r="D298" s="151">
        <f>QC_Status!D308</f>
        <v>0</v>
      </c>
      <c r="E298" s="153">
        <f>QC_Status!E308</f>
        <v>0</v>
      </c>
      <c r="F298" s="151">
        <f>QC_Status!L308</f>
        <v>0</v>
      </c>
      <c r="G298" s="154">
        <f>QC_Status!M308</f>
        <v>0</v>
      </c>
      <c r="H298" s="189">
        <f>QC_Status!C308</f>
        <v>0</v>
      </c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  <c r="AA298" s="306"/>
      <c r="AB298" s="306"/>
      <c r="AC298" s="306"/>
      <c r="AD298" s="306"/>
      <c r="AE298" s="306"/>
      <c r="AF298" s="306"/>
      <c r="AG298" s="306"/>
      <c r="AH298" s="306"/>
      <c r="AI298" s="306"/>
      <c r="AJ298" s="306"/>
      <c r="AK298" s="306"/>
      <c r="AL298" s="306"/>
      <c r="AM298" s="306"/>
      <c r="AN298" s="306"/>
      <c r="AO298" s="306"/>
      <c r="AP298" s="306"/>
      <c r="AQ298" s="306"/>
      <c r="AR298" s="306"/>
      <c r="AS298" s="306"/>
      <c r="AT298" s="306"/>
      <c r="AU298" s="306"/>
      <c r="AV298" s="306"/>
      <c r="AW298" s="306"/>
      <c r="AX298" s="306"/>
      <c r="AY298" s="306"/>
      <c r="AZ298" s="306"/>
      <c r="BA298" s="306"/>
      <c r="BB298" s="306"/>
      <c r="BC298" s="147">
        <f>QC_Status!T308</f>
        <v>0</v>
      </c>
      <c r="BD298" s="307">
        <f t="shared" si="12"/>
        <v>0</v>
      </c>
      <c r="BE298" s="307">
        <f t="shared" si="13"/>
        <v>0</v>
      </c>
      <c r="BF298" s="307">
        <f t="shared" si="14"/>
        <v>0</v>
      </c>
      <c r="BG298" s="314">
        <f>QC_Status!F308</f>
        <v>0</v>
      </c>
      <c r="BH298" s="288"/>
      <c r="BI298"/>
    </row>
    <row r="299" spans="1:61" s="150" customFormat="1" x14ac:dyDescent="0.2">
      <c r="A299" s="151">
        <v>299</v>
      </c>
      <c r="B299" s="152">
        <f>QC_Status!B309</f>
        <v>0</v>
      </c>
      <c r="C299" s="153">
        <f>QC_Status!C309</f>
        <v>0</v>
      </c>
      <c r="D299" s="151">
        <f>QC_Status!D309</f>
        <v>0</v>
      </c>
      <c r="E299" s="153">
        <f>QC_Status!E309</f>
        <v>0</v>
      </c>
      <c r="F299" s="151">
        <f>QC_Status!L309</f>
        <v>0</v>
      </c>
      <c r="G299" s="154">
        <f>QC_Status!M309</f>
        <v>0</v>
      </c>
      <c r="H299" s="189">
        <f>QC_Status!C309</f>
        <v>0</v>
      </c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  <c r="AA299" s="306"/>
      <c r="AB299" s="306"/>
      <c r="AC299" s="306"/>
      <c r="AD299" s="306"/>
      <c r="AE299" s="306"/>
      <c r="AF299" s="306"/>
      <c r="AG299" s="306"/>
      <c r="AH299" s="306"/>
      <c r="AI299" s="306"/>
      <c r="AJ299" s="306"/>
      <c r="AK299" s="306"/>
      <c r="AL299" s="306"/>
      <c r="AM299" s="306"/>
      <c r="AN299" s="306"/>
      <c r="AO299" s="306"/>
      <c r="AP299" s="306"/>
      <c r="AQ299" s="306"/>
      <c r="AR299" s="306"/>
      <c r="AS299" s="306"/>
      <c r="AT299" s="306"/>
      <c r="AU299" s="306"/>
      <c r="AV299" s="306"/>
      <c r="AW299" s="306"/>
      <c r="AX299" s="306"/>
      <c r="AY299" s="306"/>
      <c r="AZ299" s="306"/>
      <c r="BA299" s="306"/>
      <c r="BB299" s="306"/>
      <c r="BC299" s="147">
        <f>QC_Status!T309</f>
        <v>0</v>
      </c>
      <c r="BD299" s="307">
        <f t="shared" si="12"/>
        <v>0</v>
      </c>
      <c r="BE299" s="307">
        <f t="shared" si="13"/>
        <v>0</v>
      </c>
      <c r="BF299" s="307">
        <f t="shared" si="14"/>
        <v>0</v>
      </c>
      <c r="BG299" s="314">
        <f>QC_Status!F309</f>
        <v>0</v>
      </c>
      <c r="BH299" s="288"/>
      <c r="BI299"/>
    </row>
    <row r="300" spans="1:61" s="150" customFormat="1" x14ac:dyDescent="0.2">
      <c r="A300" s="151">
        <v>300</v>
      </c>
      <c r="B300" s="152">
        <f>QC_Status!B310</f>
        <v>0</v>
      </c>
      <c r="C300" s="153">
        <f>QC_Status!C310</f>
        <v>0</v>
      </c>
      <c r="D300" s="151">
        <f>QC_Status!D310</f>
        <v>0</v>
      </c>
      <c r="E300" s="153">
        <f>QC_Status!E310</f>
        <v>0</v>
      </c>
      <c r="F300" s="151">
        <f>QC_Status!L310</f>
        <v>0</v>
      </c>
      <c r="G300" s="154">
        <f>QC_Status!M310</f>
        <v>0</v>
      </c>
      <c r="H300" s="189">
        <f>QC_Status!C310</f>
        <v>0</v>
      </c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  <c r="AA300" s="306"/>
      <c r="AB300" s="306"/>
      <c r="AC300" s="306"/>
      <c r="AD300" s="306"/>
      <c r="AE300" s="306"/>
      <c r="AF300" s="306"/>
      <c r="AG300" s="306"/>
      <c r="AH300" s="306"/>
      <c r="AI300" s="306"/>
      <c r="AJ300" s="306"/>
      <c r="AK300" s="306"/>
      <c r="AL300" s="306"/>
      <c r="AM300" s="306"/>
      <c r="AN300" s="306"/>
      <c r="AO300" s="306"/>
      <c r="AP300" s="306"/>
      <c r="AQ300" s="306"/>
      <c r="AR300" s="306"/>
      <c r="AS300" s="306"/>
      <c r="AT300" s="306"/>
      <c r="AU300" s="306"/>
      <c r="AV300" s="306"/>
      <c r="AW300" s="306"/>
      <c r="AX300" s="306"/>
      <c r="AY300" s="306"/>
      <c r="AZ300" s="306"/>
      <c r="BA300" s="306"/>
      <c r="BB300" s="306"/>
      <c r="BC300" s="147">
        <f>QC_Status!T310</f>
        <v>0</v>
      </c>
      <c r="BD300" s="307">
        <f t="shared" si="12"/>
        <v>0</v>
      </c>
      <c r="BE300" s="307">
        <f t="shared" si="13"/>
        <v>0</v>
      </c>
      <c r="BF300" s="307">
        <f t="shared" si="14"/>
        <v>0</v>
      </c>
      <c r="BG300" s="314">
        <f>QC_Status!F310</f>
        <v>0</v>
      </c>
      <c r="BH300" s="288"/>
      <c r="BI300"/>
    </row>
    <row r="301" spans="1:61" s="150" customFormat="1" x14ac:dyDescent="0.2">
      <c r="A301" s="151">
        <v>301</v>
      </c>
      <c r="B301" s="152">
        <f>QC_Status!B311</f>
        <v>0</v>
      </c>
      <c r="C301" s="153">
        <f>QC_Status!C311</f>
        <v>0</v>
      </c>
      <c r="D301" s="151">
        <f>QC_Status!D311</f>
        <v>0</v>
      </c>
      <c r="E301" s="153">
        <f>QC_Status!E311</f>
        <v>0</v>
      </c>
      <c r="F301" s="151">
        <f>QC_Status!L311</f>
        <v>0</v>
      </c>
      <c r="G301" s="154">
        <f>QC_Status!M311</f>
        <v>0</v>
      </c>
      <c r="H301" s="189">
        <f>QC_Status!C311</f>
        <v>0</v>
      </c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  <c r="AA301" s="306"/>
      <c r="AB301" s="306"/>
      <c r="AC301" s="306"/>
      <c r="AD301" s="306"/>
      <c r="AE301" s="306"/>
      <c r="AF301" s="306"/>
      <c r="AG301" s="306"/>
      <c r="AH301" s="306"/>
      <c r="AI301" s="306"/>
      <c r="AJ301" s="306"/>
      <c r="AK301" s="306"/>
      <c r="AL301" s="306"/>
      <c r="AM301" s="306"/>
      <c r="AN301" s="306"/>
      <c r="AO301" s="306"/>
      <c r="AP301" s="306"/>
      <c r="AQ301" s="306"/>
      <c r="AR301" s="306"/>
      <c r="AS301" s="306"/>
      <c r="AT301" s="306"/>
      <c r="AU301" s="306"/>
      <c r="AV301" s="306"/>
      <c r="AW301" s="306"/>
      <c r="AX301" s="306"/>
      <c r="AY301" s="306"/>
      <c r="AZ301" s="306"/>
      <c r="BA301" s="306"/>
      <c r="BB301" s="306"/>
      <c r="BC301" s="147">
        <f>QC_Status!T311</f>
        <v>0</v>
      </c>
      <c r="BD301" s="307">
        <f t="shared" si="12"/>
        <v>0</v>
      </c>
      <c r="BE301" s="307">
        <f t="shared" si="13"/>
        <v>0</v>
      </c>
      <c r="BF301" s="307">
        <f t="shared" si="14"/>
        <v>0</v>
      </c>
      <c r="BG301" s="314">
        <f>QC_Status!F311</f>
        <v>0</v>
      </c>
      <c r="BH301" s="288"/>
      <c r="BI301"/>
    </row>
    <row r="302" spans="1:61" s="150" customFormat="1" x14ac:dyDescent="0.2">
      <c r="A302" s="151">
        <v>302</v>
      </c>
      <c r="B302" s="152">
        <f>QC_Status!B312</f>
        <v>0</v>
      </c>
      <c r="C302" s="153">
        <f>QC_Status!C312</f>
        <v>0</v>
      </c>
      <c r="D302" s="151">
        <f>QC_Status!D312</f>
        <v>0</v>
      </c>
      <c r="E302" s="153">
        <f>QC_Status!E312</f>
        <v>0</v>
      </c>
      <c r="F302" s="151">
        <f>QC_Status!L312</f>
        <v>0</v>
      </c>
      <c r="G302" s="154">
        <f>QC_Status!M312</f>
        <v>0</v>
      </c>
      <c r="H302" s="189">
        <f>QC_Status!C312</f>
        <v>0</v>
      </c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  <c r="AA302" s="306"/>
      <c r="AB302" s="306"/>
      <c r="AC302" s="306"/>
      <c r="AD302" s="306"/>
      <c r="AE302" s="306"/>
      <c r="AF302" s="306"/>
      <c r="AG302" s="306"/>
      <c r="AH302" s="306"/>
      <c r="AI302" s="306"/>
      <c r="AJ302" s="306"/>
      <c r="AK302" s="306"/>
      <c r="AL302" s="306"/>
      <c r="AM302" s="306"/>
      <c r="AN302" s="306"/>
      <c r="AO302" s="306"/>
      <c r="AP302" s="306"/>
      <c r="AQ302" s="306"/>
      <c r="AR302" s="306"/>
      <c r="AS302" s="306"/>
      <c r="AT302" s="306"/>
      <c r="AU302" s="306"/>
      <c r="AV302" s="306"/>
      <c r="AW302" s="306"/>
      <c r="AX302" s="306"/>
      <c r="AY302" s="306"/>
      <c r="AZ302" s="306"/>
      <c r="BA302" s="306"/>
      <c r="BB302" s="306"/>
      <c r="BC302" s="147">
        <f>QC_Status!T312</f>
        <v>0</v>
      </c>
      <c r="BD302" s="307">
        <f t="shared" si="12"/>
        <v>0</v>
      </c>
      <c r="BE302" s="307">
        <f t="shared" si="13"/>
        <v>0</v>
      </c>
      <c r="BF302" s="307">
        <f t="shared" si="14"/>
        <v>0</v>
      </c>
      <c r="BG302" s="314">
        <f>QC_Status!F312</f>
        <v>0</v>
      </c>
      <c r="BH302" s="288"/>
      <c r="BI302"/>
    </row>
    <row r="303" spans="1:61" s="150" customFormat="1" x14ac:dyDescent="0.2">
      <c r="A303" s="151">
        <v>303</v>
      </c>
      <c r="B303" s="152">
        <f>QC_Status!B313</f>
        <v>0</v>
      </c>
      <c r="C303" s="153">
        <f>QC_Status!C313</f>
        <v>0</v>
      </c>
      <c r="D303" s="151">
        <f>QC_Status!D313</f>
        <v>0</v>
      </c>
      <c r="E303" s="153">
        <f>QC_Status!E313</f>
        <v>0</v>
      </c>
      <c r="F303" s="151">
        <f>QC_Status!L313</f>
        <v>0</v>
      </c>
      <c r="G303" s="154">
        <f>QC_Status!M313</f>
        <v>0</v>
      </c>
      <c r="H303" s="189">
        <f>QC_Status!C313</f>
        <v>0</v>
      </c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  <c r="AA303" s="306"/>
      <c r="AB303" s="306"/>
      <c r="AC303" s="306"/>
      <c r="AD303" s="306"/>
      <c r="AE303" s="306"/>
      <c r="AF303" s="306"/>
      <c r="AG303" s="306"/>
      <c r="AH303" s="306"/>
      <c r="AI303" s="306"/>
      <c r="AJ303" s="306"/>
      <c r="AK303" s="306"/>
      <c r="AL303" s="306"/>
      <c r="AM303" s="306"/>
      <c r="AN303" s="306"/>
      <c r="AO303" s="306"/>
      <c r="AP303" s="306"/>
      <c r="AQ303" s="306"/>
      <c r="AR303" s="306"/>
      <c r="AS303" s="306"/>
      <c r="AT303" s="306"/>
      <c r="AU303" s="306"/>
      <c r="AV303" s="306"/>
      <c r="AW303" s="306"/>
      <c r="AX303" s="306"/>
      <c r="AY303" s="306"/>
      <c r="AZ303" s="306"/>
      <c r="BA303" s="306"/>
      <c r="BB303" s="306"/>
      <c r="BC303" s="147">
        <f>QC_Status!T313</f>
        <v>0</v>
      </c>
      <c r="BD303" s="307">
        <f t="shared" si="12"/>
        <v>0</v>
      </c>
      <c r="BE303" s="307">
        <f t="shared" si="13"/>
        <v>0</v>
      </c>
      <c r="BF303" s="307">
        <f t="shared" si="14"/>
        <v>0</v>
      </c>
      <c r="BG303" s="314">
        <f>QC_Status!F313</f>
        <v>0</v>
      </c>
      <c r="BH303" s="288"/>
      <c r="BI303"/>
    </row>
    <row r="304" spans="1:61" s="150" customFormat="1" x14ac:dyDescent="0.2">
      <c r="A304" s="151">
        <v>304</v>
      </c>
      <c r="B304" s="152">
        <f>QC_Status!B314</f>
        <v>0</v>
      </c>
      <c r="C304" s="153">
        <f>QC_Status!C314</f>
        <v>0</v>
      </c>
      <c r="D304" s="151">
        <f>QC_Status!D314</f>
        <v>0</v>
      </c>
      <c r="E304" s="153">
        <f>QC_Status!E314</f>
        <v>0</v>
      </c>
      <c r="F304" s="151">
        <f>QC_Status!L314</f>
        <v>0</v>
      </c>
      <c r="G304" s="154">
        <f>QC_Status!M314</f>
        <v>0</v>
      </c>
      <c r="H304" s="189">
        <f>QC_Status!C314</f>
        <v>0</v>
      </c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  <c r="AA304" s="306"/>
      <c r="AB304" s="306"/>
      <c r="AC304" s="306"/>
      <c r="AD304" s="306"/>
      <c r="AE304" s="306"/>
      <c r="AF304" s="306"/>
      <c r="AG304" s="306"/>
      <c r="AH304" s="306"/>
      <c r="AI304" s="306"/>
      <c r="AJ304" s="306"/>
      <c r="AK304" s="306"/>
      <c r="AL304" s="306"/>
      <c r="AM304" s="306"/>
      <c r="AN304" s="306"/>
      <c r="AO304" s="306"/>
      <c r="AP304" s="306"/>
      <c r="AQ304" s="306"/>
      <c r="AR304" s="306"/>
      <c r="AS304" s="306"/>
      <c r="AT304" s="306"/>
      <c r="AU304" s="306"/>
      <c r="AV304" s="306"/>
      <c r="AW304" s="306"/>
      <c r="AX304" s="306"/>
      <c r="AY304" s="306"/>
      <c r="AZ304" s="306"/>
      <c r="BA304" s="306"/>
      <c r="BB304" s="306"/>
      <c r="BC304" s="147">
        <f>QC_Status!T314</f>
        <v>0</v>
      </c>
      <c r="BD304" s="307">
        <f t="shared" si="12"/>
        <v>0</v>
      </c>
      <c r="BE304" s="307">
        <f t="shared" si="13"/>
        <v>0</v>
      </c>
      <c r="BF304" s="307">
        <f t="shared" si="14"/>
        <v>0</v>
      </c>
      <c r="BG304" s="314">
        <f>QC_Status!F314</f>
        <v>0</v>
      </c>
      <c r="BH304" s="288"/>
      <c r="BI304"/>
    </row>
    <row r="305" spans="1:61" s="150" customFormat="1" x14ac:dyDescent="0.2">
      <c r="A305" s="151">
        <v>305</v>
      </c>
      <c r="B305" s="152">
        <f>QC_Status!B315</f>
        <v>0</v>
      </c>
      <c r="C305" s="153">
        <f>QC_Status!C315</f>
        <v>0</v>
      </c>
      <c r="D305" s="151">
        <f>QC_Status!D315</f>
        <v>0</v>
      </c>
      <c r="E305" s="153">
        <f>QC_Status!E315</f>
        <v>0</v>
      </c>
      <c r="F305" s="151">
        <f>QC_Status!L315</f>
        <v>0</v>
      </c>
      <c r="G305" s="154">
        <f>QC_Status!M315</f>
        <v>0</v>
      </c>
      <c r="H305" s="189">
        <f>QC_Status!C315</f>
        <v>0</v>
      </c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  <c r="AA305" s="306"/>
      <c r="AB305" s="306"/>
      <c r="AC305" s="306"/>
      <c r="AD305" s="306"/>
      <c r="AE305" s="306"/>
      <c r="AF305" s="306"/>
      <c r="AG305" s="306"/>
      <c r="AH305" s="306"/>
      <c r="AI305" s="306"/>
      <c r="AJ305" s="306"/>
      <c r="AK305" s="306"/>
      <c r="AL305" s="306"/>
      <c r="AM305" s="306"/>
      <c r="AN305" s="306"/>
      <c r="AO305" s="306"/>
      <c r="AP305" s="306"/>
      <c r="AQ305" s="306"/>
      <c r="AR305" s="306"/>
      <c r="AS305" s="306"/>
      <c r="AT305" s="306"/>
      <c r="AU305" s="306"/>
      <c r="AV305" s="306"/>
      <c r="AW305" s="306"/>
      <c r="AX305" s="306"/>
      <c r="AY305" s="306"/>
      <c r="AZ305" s="306"/>
      <c r="BA305" s="306"/>
      <c r="BB305" s="306"/>
      <c r="BC305" s="147">
        <f>QC_Status!T315</f>
        <v>0</v>
      </c>
      <c r="BD305" s="307">
        <f t="shared" si="12"/>
        <v>0</v>
      </c>
      <c r="BE305" s="307">
        <f t="shared" si="13"/>
        <v>0</v>
      </c>
      <c r="BF305" s="307">
        <f t="shared" si="14"/>
        <v>0</v>
      </c>
      <c r="BG305" s="314">
        <f>QC_Status!F315</f>
        <v>0</v>
      </c>
      <c r="BH305" s="288"/>
      <c r="BI305"/>
    </row>
    <row r="306" spans="1:61" s="150" customFormat="1" x14ac:dyDescent="0.2">
      <c r="A306" s="151">
        <v>306</v>
      </c>
      <c r="B306" s="152">
        <f>QC_Status!B316</f>
        <v>0</v>
      </c>
      <c r="C306" s="153">
        <f>QC_Status!C316</f>
        <v>0</v>
      </c>
      <c r="D306" s="151">
        <f>QC_Status!D316</f>
        <v>0</v>
      </c>
      <c r="E306" s="153">
        <f>QC_Status!E316</f>
        <v>0</v>
      </c>
      <c r="F306" s="151">
        <f>QC_Status!L316</f>
        <v>0</v>
      </c>
      <c r="G306" s="154">
        <f>QC_Status!M316</f>
        <v>0</v>
      </c>
      <c r="H306" s="189">
        <f>QC_Status!C316</f>
        <v>0</v>
      </c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  <c r="AA306" s="306"/>
      <c r="AB306" s="306"/>
      <c r="AC306" s="306"/>
      <c r="AD306" s="306"/>
      <c r="AE306" s="306"/>
      <c r="AF306" s="306"/>
      <c r="AG306" s="306"/>
      <c r="AH306" s="306"/>
      <c r="AI306" s="306"/>
      <c r="AJ306" s="306"/>
      <c r="AK306" s="306"/>
      <c r="AL306" s="306"/>
      <c r="AM306" s="306"/>
      <c r="AN306" s="306"/>
      <c r="AO306" s="306"/>
      <c r="AP306" s="306"/>
      <c r="AQ306" s="306"/>
      <c r="AR306" s="306"/>
      <c r="AS306" s="306"/>
      <c r="AT306" s="306"/>
      <c r="AU306" s="306"/>
      <c r="AV306" s="306"/>
      <c r="AW306" s="306"/>
      <c r="AX306" s="306"/>
      <c r="AY306" s="306"/>
      <c r="AZ306" s="306"/>
      <c r="BA306" s="306"/>
      <c r="BB306" s="306"/>
      <c r="BC306" s="147">
        <f>QC_Status!T316</f>
        <v>0</v>
      </c>
      <c r="BD306" s="307">
        <f t="shared" si="12"/>
        <v>0</v>
      </c>
      <c r="BE306" s="307">
        <f t="shared" si="13"/>
        <v>0</v>
      </c>
      <c r="BF306" s="307">
        <f t="shared" si="14"/>
        <v>0</v>
      </c>
      <c r="BG306" s="314">
        <f>QC_Status!F316</f>
        <v>0</v>
      </c>
      <c r="BH306" s="288"/>
      <c r="BI306"/>
    </row>
    <row r="307" spans="1:61" s="150" customFormat="1" x14ac:dyDescent="0.2">
      <c r="A307" s="151">
        <v>307</v>
      </c>
      <c r="B307" s="152">
        <f>QC_Status!B317</f>
        <v>0</v>
      </c>
      <c r="C307" s="153">
        <f>QC_Status!C317</f>
        <v>0</v>
      </c>
      <c r="D307" s="151">
        <f>QC_Status!D317</f>
        <v>0</v>
      </c>
      <c r="E307" s="153">
        <f>QC_Status!E317</f>
        <v>0</v>
      </c>
      <c r="F307" s="151">
        <f>QC_Status!L317</f>
        <v>0</v>
      </c>
      <c r="G307" s="154">
        <f>QC_Status!M317</f>
        <v>0</v>
      </c>
      <c r="H307" s="189">
        <f>QC_Status!C317</f>
        <v>0</v>
      </c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  <c r="AA307" s="306"/>
      <c r="AB307" s="306"/>
      <c r="AC307" s="306"/>
      <c r="AD307" s="306"/>
      <c r="AE307" s="306"/>
      <c r="AF307" s="306"/>
      <c r="AG307" s="306"/>
      <c r="AH307" s="306"/>
      <c r="AI307" s="306"/>
      <c r="AJ307" s="306"/>
      <c r="AK307" s="306"/>
      <c r="AL307" s="306"/>
      <c r="AM307" s="306"/>
      <c r="AN307" s="306"/>
      <c r="AO307" s="306"/>
      <c r="AP307" s="306"/>
      <c r="AQ307" s="306"/>
      <c r="AR307" s="306"/>
      <c r="AS307" s="306"/>
      <c r="AT307" s="306"/>
      <c r="AU307" s="306"/>
      <c r="AV307" s="306"/>
      <c r="AW307" s="306"/>
      <c r="AX307" s="306"/>
      <c r="AY307" s="306"/>
      <c r="AZ307" s="306"/>
      <c r="BA307" s="306"/>
      <c r="BB307" s="306"/>
      <c r="BC307" s="147">
        <f>QC_Status!T317</f>
        <v>0</v>
      </c>
      <c r="BD307" s="307">
        <f t="shared" si="12"/>
        <v>0</v>
      </c>
      <c r="BE307" s="307">
        <f t="shared" si="13"/>
        <v>0</v>
      </c>
      <c r="BF307" s="307">
        <f t="shared" si="14"/>
        <v>0</v>
      </c>
      <c r="BG307" s="314">
        <f>QC_Status!F317</f>
        <v>0</v>
      </c>
      <c r="BH307" s="288"/>
      <c r="BI307"/>
    </row>
    <row r="308" spans="1:61" s="150" customFormat="1" x14ac:dyDescent="0.2">
      <c r="A308" s="151">
        <v>308</v>
      </c>
      <c r="B308" s="152">
        <f>QC_Status!B318</f>
        <v>0</v>
      </c>
      <c r="C308" s="153">
        <f>QC_Status!C318</f>
        <v>0</v>
      </c>
      <c r="D308" s="151">
        <f>QC_Status!D318</f>
        <v>0</v>
      </c>
      <c r="E308" s="153">
        <f>QC_Status!E318</f>
        <v>0</v>
      </c>
      <c r="F308" s="151">
        <f>QC_Status!L318</f>
        <v>0</v>
      </c>
      <c r="G308" s="154">
        <f>QC_Status!M318</f>
        <v>0</v>
      </c>
      <c r="H308" s="189">
        <f>QC_Status!C318</f>
        <v>0</v>
      </c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  <c r="AA308" s="306"/>
      <c r="AB308" s="306"/>
      <c r="AC308" s="306"/>
      <c r="AD308" s="306"/>
      <c r="AE308" s="306"/>
      <c r="AF308" s="306"/>
      <c r="AG308" s="306"/>
      <c r="AH308" s="306"/>
      <c r="AI308" s="306"/>
      <c r="AJ308" s="306"/>
      <c r="AK308" s="306"/>
      <c r="AL308" s="306"/>
      <c r="AM308" s="306"/>
      <c r="AN308" s="306"/>
      <c r="AO308" s="306"/>
      <c r="AP308" s="306"/>
      <c r="AQ308" s="306"/>
      <c r="AR308" s="306"/>
      <c r="AS308" s="306"/>
      <c r="AT308" s="306"/>
      <c r="AU308" s="306"/>
      <c r="AV308" s="306"/>
      <c r="AW308" s="306"/>
      <c r="AX308" s="306"/>
      <c r="AY308" s="306"/>
      <c r="AZ308" s="306"/>
      <c r="BA308" s="306"/>
      <c r="BB308" s="306"/>
      <c r="BC308" s="147">
        <f>QC_Status!T318</f>
        <v>0</v>
      </c>
      <c r="BD308" s="307">
        <f t="shared" si="12"/>
        <v>0</v>
      </c>
      <c r="BE308" s="307">
        <f t="shared" si="13"/>
        <v>0</v>
      </c>
      <c r="BF308" s="307">
        <f t="shared" si="14"/>
        <v>0</v>
      </c>
      <c r="BG308" s="314">
        <f>QC_Status!F318</f>
        <v>0</v>
      </c>
      <c r="BH308" s="288"/>
      <c r="BI308"/>
    </row>
    <row r="309" spans="1:61" s="150" customFormat="1" x14ac:dyDescent="0.2">
      <c r="A309" s="151">
        <v>309</v>
      </c>
      <c r="B309" s="152">
        <f>QC_Status!B319</f>
        <v>0</v>
      </c>
      <c r="C309" s="153">
        <f>QC_Status!C319</f>
        <v>0</v>
      </c>
      <c r="D309" s="151">
        <f>QC_Status!D319</f>
        <v>0</v>
      </c>
      <c r="E309" s="153">
        <f>QC_Status!E319</f>
        <v>0</v>
      </c>
      <c r="F309" s="151">
        <f>QC_Status!L319</f>
        <v>0</v>
      </c>
      <c r="G309" s="154">
        <f>QC_Status!M319</f>
        <v>0</v>
      </c>
      <c r="H309" s="189">
        <f>QC_Status!C319</f>
        <v>0</v>
      </c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  <c r="AA309" s="306"/>
      <c r="AB309" s="306"/>
      <c r="AC309" s="306"/>
      <c r="AD309" s="306"/>
      <c r="AE309" s="306"/>
      <c r="AF309" s="306"/>
      <c r="AG309" s="306"/>
      <c r="AH309" s="306"/>
      <c r="AI309" s="306"/>
      <c r="AJ309" s="306"/>
      <c r="AK309" s="306"/>
      <c r="AL309" s="306"/>
      <c r="AM309" s="306"/>
      <c r="AN309" s="306"/>
      <c r="AO309" s="306"/>
      <c r="AP309" s="306"/>
      <c r="AQ309" s="306"/>
      <c r="AR309" s="306"/>
      <c r="AS309" s="306"/>
      <c r="AT309" s="306"/>
      <c r="AU309" s="306"/>
      <c r="AV309" s="306"/>
      <c r="AW309" s="306"/>
      <c r="AX309" s="306"/>
      <c r="AY309" s="306"/>
      <c r="AZ309" s="306"/>
      <c r="BA309" s="306"/>
      <c r="BB309" s="306"/>
      <c r="BC309" s="147">
        <f>QC_Status!T319</f>
        <v>0</v>
      </c>
      <c r="BD309" s="307">
        <f t="shared" si="12"/>
        <v>0</v>
      </c>
      <c r="BE309" s="307">
        <f t="shared" si="13"/>
        <v>0</v>
      </c>
      <c r="BF309" s="307">
        <f t="shared" si="14"/>
        <v>0</v>
      </c>
      <c r="BG309" s="314">
        <f>QC_Status!F319</f>
        <v>0</v>
      </c>
      <c r="BH309" s="288"/>
      <c r="BI309"/>
    </row>
    <row r="310" spans="1:61" s="150" customFormat="1" x14ac:dyDescent="0.2">
      <c r="A310" s="151">
        <v>310</v>
      </c>
      <c r="B310" s="152">
        <f>QC_Status!B320</f>
        <v>0</v>
      </c>
      <c r="C310" s="153">
        <f>QC_Status!C320</f>
        <v>0</v>
      </c>
      <c r="D310" s="151">
        <f>QC_Status!D320</f>
        <v>0</v>
      </c>
      <c r="E310" s="153">
        <f>QC_Status!E320</f>
        <v>0</v>
      </c>
      <c r="F310" s="151">
        <f>QC_Status!L320</f>
        <v>0</v>
      </c>
      <c r="G310" s="154">
        <f>QC_Status!M320</f>
        <v>0</v>
      </c>
      <c r="H310" s="189">
        <f>QC_Status!C320</f>
        <v>0</v>
      </c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  <c r="AA310" s="306"/>
      <c r="AB310" s="306"/>
      <c r="AC310" s="306"/>
      <c r="AD310" s="306"/>
      <c r="AE310" s="306"/>
      <c r="AF310" s="306"/>
      <c r="AG310" s="306"/>
      <c r="AH310" s="306"/>
      <c r="AI310" s="306"/>
      <c r="AJ310" s="306"/>
      <c r="AK310" s="306"/>
      <c r="AL310" s="306"/>
      <c r="AM310" s="306"/>
      <c r="AN310" s="306"/>
      <c r="AO310" s="306"/>
      <c r="AP310" s="306"/>
      <c r="AQ310" s="306"/>
      <c r="AR310" s="306"/>
      <c r="AS310" s="306"/>
      <c r="AT310" s="306"/>
      <c r="AU310" s="306"/>
      <c r="AV310" s="306"/>
      <c r="AW310" s="306"/>
      <c r="AX310" s="306"/>
      <c r="AY310" s="306"/>
      <c r="AZ310" s="306"/>
      <c r="BA310" s="306"/>
      <c r="BB310" s="306"/>
      <c r="BC310" s="147">
        <f>QC_Status!T320</f>
        <v>0</v>
      </c>
      <c r="BD310" s="307">
        <f t="shared" si="12"/>
        <v>0</v>
      </c>
      <c r="BE310" s="307">
        <f t="shared" si="13"/>
        <v>0</v>
      </c>
      <c r="BF310" s="307">
        <f t="shared" si="14"/>
        <v>0</v>
      </c>
      <c r="BG310" s="314">
        <f>QC_Status!F320</f>
        <v>0</v>
      </c>
      <c r="BH310" s="288"/>
      <c r="BI310"/>
    </row>
    <row r="311" spans="1:61" s="150" customFormat="1" x14ac:dyDescent="0.2">
      <c r="A311" s="151">
        <v>311</v>
      </c>
      <c r="B311" s="152">
        <f>QC_Status!B321</f>
        <v>0</v>
      </c>
      <c r="C311" s="153">
        <f>QC_Status!C321</f>
        <v>0</v>
      </c>
      <c r="D311" s="151">
        <f>QC_Status!D321</f>
        <v>0</v>
      </c>
      <c r="E311" s="153">
        <f>QC_Status!E321</f>
        <v>0</v>
      </c>
      <c r="F311" s="151">
        <f>QC_Status!L321</f>
        <v>0</v>
      </c>
      <c r="G311" s="154">
        <f>QC_Status!M321</f>
        <v>0</v>
      </c>
      <c r="H311" s="189">
        <f>QC_Status!C321</f>
        <v>0</v>
      </c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  <c r="AA311" s="306"/>
      <c r="AB311" s="306"/>
      <c r="AC311" s="306"/>
      <c r="AD311" s="306"/>
      <c r="AE311" s="306"/>
      <c r="AF311" s="306"/>
      <c r="AG311" s="306"/>
      <c r="AH311" s="306"/>
      <c r="AI311" s="306"/>
      <c r="AJ311" s="306"/>
      <c r="AK311" s="306"/>
      <c r="AL311" s="306"/>
      <c r="AM311" s="306"/>
      <c r="AN311" s="306"/>
      <c r="AO311" s="306"/>
      <c r="AP311" s="306"/>
      <c r="AQ311" s="306"/>
      <c r="AR311" s="306"/>
      <c r="AS311" s="306"/>
      <c r="AT311" s="306"/>
      <c r="AU311" s="306"/>
      <c r="AV311" s="306"/>
      <c r="AW311" s="306"/>
      <c r="AX311" s="306"/>
      <c r="AY311" s="306"/>
      <c r="AZ311" s="306"/>
      <c r="BA311" s="306"/>
      <c r="BB311" s="306"/>
      <c r="BC311" s="147">
        <f>QC_Status!T321</f>
        <v>0</v>
      </c>
      <c r="BD311" s="307">
        <f t="shared" si="12"/>
        <v>0</v>
      </c>
      <c r="BE311" s="307">
        <f t="shared" si="13"/>
        <v>0</v>
      </c>
      <c r="BF311" s="307">
        <f t="shared" si="14"/>
        <v>0</v>
      </c>
      <c r="BG311" s="314">
        <f>QC_Status!F321</f>
        <v>0</v>
      </c>
      <c r="BH311" s="288"/>
      <c r="BI311"/>
    </row>
    <row r="312" spans="1:61" s="150" customFormat="1" x14ac:dyDescent="0.2">
      <c r="A312" s="151">
        <v>312</v>
      </c>
      <c r="B312" s="152">
        <f>QC_Status!B322</f>
        <v>0</v>
      </c>
      <c r="C312" s="153">
        <f>QC_Status!C322</f>
        <v>0</v>
      </c>
      <c r="D312" s="151">
        <f>QC_Status!D322</f>
        <v>0</v>
      </c>
      <c r="E312" s="153">
        <f>QC_Status!E322</f>
        <v>0</v>
      </c>
      <c r="F312" s="151">
        <f>QC_Status!L322</f>
        <v>0</v>
      </c>
      <c r="G312" s="154">
        <f>QC_Status!M322</f>
        <v>0</v>
      </c>
      <c r="H312" s="189">
        <f>QC_Status!C322</f>
        <v>0</v>
      </c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  <c r="AA312" s="306"/>
      <c r="AB312" s="306"/>
      <c r="AC312" s="306"/>
      <c r="AD312" s="306"/>
      <c r="AE312" s="306"/>
      <c r="AF312" s="306"/>
      <c r="AG312" s="306"/>
      <c r="AH312" s="306"/>
      <c r="AI312" s="306"/>
      <c r="AJ312" s="306"/>
      <c r="AK312" s="306"/>
      <c r="AL312" s="306"/>
      <c r="AM312" s="306"/>
      <c r="AN312" s="306"/>
      <c r="AO312" s="306"/>
      <c r="AP312" s="306"/>
      <c r="AQ312" s="306"/>
      <c r="AR312" s="306"/>
      <c r="AS312" s="306"/>
      <c r="AT312" s="306"/>
      <c r="AU312" s="306"/>
      <c r="AV312" s="306"/>
      <c r="AW312" s="306"/>
      <c r="AX312" s="306"/>
      <c r="AY312" s="306"/>
      <c r="AZ312" s="306"/>
      <c r="BA312" s="306"/>
      <c r="BB312" s="306"/>
      <c r="BC312" s="147">
        <f>QC_Status!T322</f>
        <v>0</v>
      </c>
      <c r="BD312" s="307">
        <f t="shared" si="12"/>
        <v>0</v>
      </c>
      <c r="BE312" s="307">
        <f t="shared" si="13"/>
        <v>0</v>
      </c>
      <c r="BF312" s="307">
        <f t="shared" si="14"/>
        <v>0</v>
      </c>
      <c r="BG312" s="314">
        <f>QC_Status!F322</f>
        <v>0</v>
      </c>
      <c r="BH312" s="288"/>
      <c r="BI312"/>
    </row>
    <row r="313" spans="1:61" s="150" customFormat="1" x14ac:dyDescent="0.2">
      <c r="A313" s="151">
        <v>313</v>
      </c>
      <c r="B313" s="152">
        <f>QC_Status!B323</f>
        <v>0</v>
      </c>
      <c r="C313" s="153">
        <f>QC_Status!C323</f>
        <v>0</v>
      </c>
      <c r="D313" s="151">
        <f>QC_Status!D323</f>
        <v>0</v>
      </c>
      <c r="E313" s="153">
        <f>QC_Status!E323</f>
        <v>0</v>
      </c>
      <c r="F313" s="151">
        <f>QC_Status!L323</f>
        <v>0</v>
      </c>
      <c r="G313" s="154">
        <f>QC_Status!M323</f>
        <v>0</v>
      </c>
      <c r="H313" s="189">
        <f>QC_Status!C323</f>
        <v>0</v>
      </c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  <c r="AA313" s="306"/>
      <c r="AB313" s="306"/>
      <c r="AC313" s="306"/>
      <c r="AD313" s="306"/>
      <c r="AE313" s="306"/>
      <c r="AF313" s="306"/>
      <c r="AG313" s="306"/>
      <c r="AH313" s="306"/>
      <c r="AI313" s="306"/>
      <c r="AJ313" s="306"/>
      <c r="AK313" s="306"/>
      <c r="AL313" s="306"/>
      <c r="AM313" s="306"/>
      <c r="AN313" s="306"/>
      <c r="AO313" s="306"/>
      <c r="AP313" s="306"/>
      <c r="AQ313" s="306"/>
      <c r="AR313" s="306"/>
      <c r="AS313" s="306"/>
      <c r="AT313" s="306"/>
      <c r="AU313" s="306"/>
      <c r="AV313" s="306"/>
      <c r="AW313" s="306"/>
      <c r="AX313" s="306"/>
      <c r="AY313" s="306"/>
      <c r="AZ313" s="306"/>
      <c r="BA313" s="306"/>
      <c r="BB313" s="306"/>
      <c r="BC313" s="147">
        <f>QC_Status!T323</f>
        <v>0</v>
      </c>
      <c r="BD313" s="307">
        <f t="shared" si="12"/>
        <v>0</v>
      </c>
      <c r="BE313" s="307">
        <f t="shared" si="13"/>
        <v>0</v>
      </c>
      <c r="BF313" s="307">
        <f t="shared" si="14"/>
        <v>0</v>
      </c>
      <c r="BG313" s="314">
        <f>QC_Status!F323</f>
        <v>0</v>
      </c>
      <c r="BH313" s="288"/>
      <c r="BI313"/>
    </row>
    <row r="314" spans="1:61" s="150" customFormat="1" x14ac:dyDescent="0.2">
      <c r="A314" s="151">
        <v>314</v>
      </c>
      <c r="B314" s="152">
        <f>QC_Status!B324</f>
        <v>0</v>
      </c>
      <c r="C314" s="153">
        <f>QC_Status!C324</f>
        <v>0</v>
      </c>
      <c r="D314" s="151">
        <f>QC_Status!D324</f>
        <v>0</v>
      </c>
      <c r="E314" s="153">
        <f>QC_Status!E324</f>
        <v>0</v>
      </c>
      <c r="F314" s="151">
        <f>QC_Status!L324</f>
        <v>0</v>
      </c>
      <c r="G314" s="154">
        <f>QC_Status!M324</f>
        <v>0</v>
      </c>
      <c r="H314" s="189">
        <f>QC_Status!C324</f>
        <v>0</v>
      </c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  <c r="AA314" s="306"/>
      <c r="AB314" s="306"/>
      <c r="AC314" s="306"/>
      <c r="AD314" s="306"/>
      <c r="AE314" s="306"/>
      <c r="AF314" s="306"/>
      <c r="AG314" s="306"/>
      <c r="AH314" s="306"/>
      <c r="AI314" s="306"/>
      <c r="AJ314" s="306"/>
      <c r="AK314" s="306"/>
      <c r="AL314" s="306"/>
      <c r="AM314" s="306"/>
      <c r="AN314" s="306"/>
      <c r="AO314" s="306"/>
      <c r="AP314" s="306"/>
      <c r="AQ314" s="306"/>
      <c r="AR314" s="306"/>
      <c r="AS314" s="306"/>
      <c r="AT314" s="306"/>
      <c r="AU314" s="306"/>
      <c r="AV314" s="306"/>
      <c r="AW314" s="306"/>
      <c r="AX314" s="306"/>
      <c r="AY314" s="306"/>
      <c r="AZ314" s="306"/>
      <c r="BA314" s="306"/>
      <c r="BB314" s="306"/>
      <c r="BC314" s="147">
        <f>QC_Status!T324</f>
        <v>0</v>
      </c>
      <c r="BD314" s="307">
        <f t="shared" si="12"/>
        <v>0</v>
      </c>
      <c r="BE314" s="307">
        <f t="shared" si="13"/>
        <v>0</v>
      </c>
      <c r="BF314" s="307">
        <f t="shared" si="14"/>
        <v>0</v>
      </c>
      <c r="BG314" s="314">
        <f>QC_Status!F324</f>
        <v>0</v>
      </c>
      <c r="BH314" s="288"/>
      <c r="BI314"/>
    </row>
    <row r="315" spans="1:61" s="150" customFormat="1" x14ac:dyDescent="0.2">
      <c r="A315" s="151">
        <v>315</v>
      </c>
      <c r="B315" s="152">
        <f>QC_Status!B325</f>
        <v>0</v>
      </c>
      <c r="C315" s="153">
        <f>QC_Status!C325</f>
        <v>0</v>
      </c>
      <c r="D315" s="151">
        <f>QC_Status!D325</f>
        <v>0</v>
      </c>
      <c r="E315" s="153">
        <f>QC_Status!E325</f>
        <v>0</v>
      </c>
      <c r="F315" s="151">
        <f>QC_Status!L325</f>
        <v>0</v>
      </c>
      <c r="G315" s="154">
        <f>QC_Status!M325</f>
        <v>0</v>
      </c>
      <c r="H315" s="189">
        <f>QC_Status!C325</f>
        <v>0</v>
      </c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  <c r="AA315" s="306"/>
      <c r="AB315" s="306"/>
      <c r="AC315" s="306"/>
      <c r="AD315" s="306"/>
      <c r="AE315" s="306"/>
      <c r="AF315" s="306"/>
      <c r="AG315" s="306"/>
      <c r="AH315" s="306"/>
      <c r="AI315" s="306"/>
      <c r="AJ315" s="306"/>
      <c r="AK315" s="306"/>
      <c r="AL315" s="306"/>
      <c r="AM315" s="306"/>
      <c r="AN315" s="306"/>
      <c r="AO315" s="306"/>
      <c r="AP315" s="306"/>
      <c r="AQ315" s="306"/>
      <c r="AR315" s="306"/>
      <c r="AS315" s="306"/>
      <c r="AT315" s="306"/>
      <c r="AU315" s="306"/>
      <c r="AV315" s="306"/>
      <c r="AW315" s="306"/>
      <c r="AX315" s="306"/>
      <c r="AY315" s="306"/>
      <c r="AZ315" s="306"/>
      <c r="BA315" s="306"/>
      <c r="BB315" s="306"/>
      <c r="BC315" s="147">
        <f>QC_Status!T325</f>
        <v>0</v>
      </c>
      <c r="BD315" s="307">
        <f t="shared" si="12"/>
        <v>0</v>
      </c>
      <c r="BE315" s="307">
        <f t="shared" si="13"/>
        <v>0</v>
      </c>
      <c r="BF315" s="307">
        <f t="shared" si="14"/>
        <v>0</v>
      </c>
      <c r="BG315" s="314">
        <f>QC_Status!F325</f>
        <v>0</v>
      </c>
      <c r="BH315" s="288"/>
      <c r="BI315"/>
    </row>
    <row r="316" spans="1:61" s="150" customFormat="1" x14ac:dyDescent="0.2">
      <c r="A316" s="151">
        <v>316</v>
      </c>
      <c r="B316" s="152">
        <f>QC_Status!B326</f>
        <v>0</v>
      </c>
      <c r="C316" s="153">
        <f>QC_Status!C326</f>
        <v>0</v>
      </c>
      <c r="D316" s="151">
        <f>QC_Status!D326</f>
        <v>0</v>
      </c>
      <c r="E316" s="153">
        <f>QC_Status!E326</f>
        <v>0</v>
      </c>
      <c r="F316" s="151">
        <f>QC_Status!L326</f>
        <v>0</v>
      </c>
      <c r="G316" s="154">
        <f>QC_Status!M326</f>
        <v>0</v>
      </c>
      <c r="H316" s="189">
        <f>QC_Status!C326</f>
        <v>0</v>
      </c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  <c r="AA316" s="306"/>
      <c r="AB316" s="306"/>
      <c r="AC316" s="306"/>
      <c r="AD316" s="306"/>
      <c r="AE316" s="306"/>
      <c r="AF316" s="306"/>
      <c r="AG316" s="306"/>
      <c r="AH316" s="306"/>
      <c r="AI316" s="306"/>
      <c r="AJ316" s="306"/>
      <c r="AK316" s="306"/>
      <c r="AL316" s="306"/>
      <c r="AM316" s="306"/>
      <c r="AN316" s="306"/>
      <c r="AO316" s="306"/>
      <c r="AP316" s="306"/>
      <c r="AQ316" s="306"/>
      <c r="AR316" s="306"/>
      <c r="AS316" s="306"/>
      <c r="AT316" s="306"/>
      <c r="AU316" s="306"/>
      <c r="AV316" s="306"/>
      <c r="AW316" s="306"/>
      <c r="AX316" s="306"/>
      <c r="AY316" s="306"/>
      <c r="AZ316" s="306"/>
      <c r="BA316" s="306"/>
      <c r="BB316" s="306"/>
      <c r="BC316" s="147">
        <f>QC_Status!T326</f>
        <v>0</v>
      </c>
      <c r="BD316" s="307">
        <f t="shared" si="12"/>
        <v>0</v>
      </c>
      <c r="BE316" s="307">
        <f t="shared" si="13"/>
        <v>0</v>
      </c>
      <c r="BF316" s="307">
        <f t="shared" si="14"/>
        <v>0</v>
      </c>
      <c r="BG316" s="314">
        <f>QC_Status!F326</f>
        <v>0</v>
      </c>
      <c r="BH316" s="288"/>
      <c r="BI316"/>
    </row>
    <row r="317" spans="1:61" s="150" customFormat="1" x14ac:dyDescent="0.2">
      <c r="A317" s="151">
        <v>317</v>
      </c>
      <c r="B317" s="152">
        <f>QC_Status!B327</f>
        <v>0</v>
      </c>
      <c r="C317" s="153">
        <f>QC_Status!C327</f>
        <v>0</v>
      </c>
      <c r="D317" s="151">
        <f>QC_Status!D327</f>
        <v>0</v>
      </c>
      <c r="E317" s="153">
        <f>QC_Status!E327</f>
        <v>0</v>
      </c>
      <c r="F317" s="151">
        <f>QC_Status!L327</f>
        <v>0</v>
      </c>
      <c r="G317" s="154">
        <f>QC_Status!M327</f>
        <v>0</v>
      </c>
      <c r="H317" s="189">
        <f>QC_Status!C327</f>
        <v>0</v>
      </c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147">
        <f>QC_Status!T327</f>
        <v>0</v>
      </c>
      <c r="BD317" s="307">
        <f t="shared" si="12"/>
        <v>0</v>
      </c>
      <c r="BE317" s="307">
        <f t="shared" si="13"/>
        <v>0</v>
      </c>
      <c r="BF317" s="307">
        <f t="shared" si="14"/>
        <v>0</v>
      </c>
      <c r="BG317" s="314">
        <f>QC_Status!F327</f>
        <v>0</v>
      </c>
      <c r="BH317" s="288"/>
      <c r="BI317"/>
    </row>
    <row r="318" spans="1:61" s="150" customFormat="1" x14ac:dyDescent="0.2">
      <c r="A318" s="151">
        <v>318</v>
      </c>
      <c r="B318" s="152">
        <f>QC_Status!B328</f>
        <v>0</v>
      </c>
      <c r="C318" s="153">
        <f>QC_Status!C328</f>
        <v>0</v>
      </c>
      <c r="D318" s="151">
        <f>QC_Status!D328</f>
        <v>0</v>
      </c>
      <c r="E318" s="153">
        <f>QC_Status!E328</f>
        <v>0</v>
      </c>
      <c r="F318" s="151">
        <f>QC_Status!L328</f>
        <v>0</v>
      </c>
      <c r="G318" s="154">
        <f>QC_Status!M328</f>
        <v>0</v>
      </c>
      <c r="H318" s="189">
        <f>QC_Status!C328</f>
        <v>0</v>
      </c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  <c r="AA318" s="306"/>
      <c r="AB318" s="306"/>
      <c r="AC318" s="306"/>
      <c r="AD318" s="306"/>
      <c r="AE318" s="306"/>
      <c r="AF318" s="306"/>
      <c r="AG318" s="306"/>
      <c r="AH318" s="306"/>
      <c r="AI318" s="306"/>
      <c r="AJ318" s="306"/>
      <c r="AK318" s="306"/>
      <c r="AL318" s="306"/>
      <c r="AM318" s="306"/>
      <c r="AN318" s="306"/>
      <c r="AO318" s="306"/>
      <c r="AP318" s="306"/>
      <c r="AQ318" s="306"/>
      <c r="AR318" s="306"/>
      <c r="AS318" s="306"/>
      <c r="AT318" s="306"/>
      <c r="AU318" s="306"/>
      <c r="AV318" s="306"/>
      <c r="AW318" s="306"/>
      <c r="AX318" s="306"/>
      <c r="AY318" s="306"/>
      <c r="AZ318" s="306"/>
      <c r="BA318" s="306"/>
      <c r="BB318" s="306"/>
      <c r="BC318" s="147">
        <f>QC_Status!T328</f>
        <v>0</v>
      </c>
      <c r="BD318" s="307">
        <f t="shared" si="12"/>
        <v>0</v>
      </c>
      <c r="BE318" s="307">
        <f t="shared" si="13"/>
        <v>0</v>
      </c>
      <c r="BF318" s="307">
        <f t="shared" si="14"/>
        <v>0</v>
      </c>
      <c r="BG318" s="314">
        <f>QC_Status!F328</f>
        <v>0</v>
      </c>
      <c r="BH318" s="288"/>
      <c r="BI318"/>
    </row>
    <row r="319" spans="1:61" s="150" customFormat="1" x14ac:dyDescent="0.2">
      <c r="A319" s="151">
        <v>319</v>
      </c>
      <c r="B319" s="152">
        <f>QC_Status!B329</f>
        <v>0</v>
      </c>
      <c r="C319" s="153">
        <f>QC_Status!C329</f>
        <v>0</v>
      </c>
      <c r="D319" s="151">
        <f>QC_Status!D329</f>
        <v>0</v>
      </c>
      <c r="E319" s="153">
        <f>QC_Status!E329</f>
        <v>0</v>
      </c>
      <c r="F319" s="151">
        <f>QC_Status!L329</f>
        <v>0</v>
      </c>
      <c r="G319" s="154">
        <f>QC_Status!M329</f>
        <v>0</v>
      </c>
      <c r="H319" s="189">
        <f>QC_Status!C329</f>
        <v>0</v>
      </c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  <c r="AA319" s="306"/>
      <c r="AB319" s="306"/>
      <c r="AC319" s="306"/>
      <c r="AD319" s="306"/>
      <c r="AE319" s="306"/>
      <c r="AF319" s="306"/>
      <c r="AG319" s="306"/>
      <c r="AH319" s="306"/>
      <c r="AI319" s="306"/>
      <c r="AJ319" s="306"/>
      <c r="AK319" s="306"/>
      <c r="AL319" s="306"/>
      <c r="AM319" s="306"/>
      <c r="AN319" s="306"/>
      <c r="AO319" s="306"/>
      <c r="AP319" s="306"/>
      <c r="AQ319" s="306"/>
      <c r="AR319" s="306"/>
      <c r="AS319" s="306"/>
      <c r="AT319" s="306"/>
      <c r="AU319" s="306"/>
      <c r="AV319" s="306"/>
      <c r="AW319" s="306"/>
      <c r="AX319" s="306"/>
      <c r="AY319" s="306"/>
      <c r="AZ319" s="306"/>
      <c r="BA319" s="306"/>
      <c r="BB319" s="306"/>
      <c r="BC319" s="147">
        <f>QC_Status!T329</f>
        <v>0</v>
      </c>
      <c r="BD319" s="307">
        <f t="shared" si="12"/>
        <v>0</v>
      </c>
      <c r="BE319" s="307">
        <f t="shared" si="13"/>
        <v>0</v>
      </c>
      <c r="BF319" s="307">
        <f t="shared" si="14"/>
        <v>0</v>
      </c>
      <c r="BG319" s="314">
        <f>QC_Status!F329</f>
        <v>0</v>
      </c>
      <c r="BH319" s="288"/>
      <c r="BI319"/>
    </row>
    <row r="320" spans="1:61" s="150" customFormat="1" x14ac:dyDescent="0.2">
      <c r="A320" s="151">
        <v>320</v>
      </c>
      <c r="B320" s="152">
        <f>QC_Status!B330</f>
        <v>0</v>
      </c>
      <c r="C320" s="153">
        <f>QC_Status!C330</f>
        <v>0</v>
      </c>
      <c r="D320" s="151">
        <f>QC_Status!D330</f>
        <v>0</v>
      </c>
      <c r="E320" s="153">
        <f>QC_Status!E330</f>
        <v>0</v>
      </c>
      <c r="F320" s="151">
        <f>QC_Status!L330</f>
        <v>0</v>
      </c>
      <c r="G320" s="154">
        <f>QC_Status!M330</f>
        <v>0</v>
      </c>
      <c r="H320" s="189">
        <f>QC_Status!C330</f>
        <v>0</v>
      </c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  <c r="AA320" s="306"/>
      <c r="AB320" s="306"/>
      <c r="AC320" s="306"/>
      <c r="AD320" s="306"/>
      <c r="AE320" s="306"/>
      <c r="AF320" s="306"/>
      <c r="AG320" s="306"/>
      <c r="AH320" s="306"/>
      <c r="AI320" s="306"/>
      <c r="AJ320" s="306"/>
      <c r="AK320" s="306"/>
      <c r="AL320" s="306"/>
      <c r="AM320" s="306"/>
      <c r="AN320" s="306"/>
      <c r="AO320" s="306"/>
      <c r="AP320" s="306"/>
      <c r="AQ320" s="306"/>
      <c r="AR320" s="306"/>
      <c r="AS320" s="306"/>
      <c r="AT320" s="306"/>
      <c r="AU320" s="306"/>
      <c r="AV320" s="306"/>
      <c r="AW320" s="306"/>
      <c r="AX320" s="306"/>
      <c r="AY320" s="306"/>
      <c r="AZ320" s="306"/>
      <c r="BA320" s="306"/>
      <c r="BB320" s="306"/>
      <c r="BC320" s="147">
        <f>QC_Status!T330</f>
        <v>0</v>
      </c>
      <c r="BD320" s="307">
        <f t="shared" si="12"/>
        <v>0</v>
      </c>
      <c r="BE320" s="307">
        <f t="shared" si="13"/>
        <v>0</v>
      </c>
      <c r="BF320" s="307">
        <f t="shared" si="14"/>
        <v>0</v>
      </c>
      <c r="BG320" s="314">
        <f>QC_Status!F330</f>
        <v>0</v>
      </c>
      <c r="BH320" s="288"/>
      <c r="BI320"/>
    </row>
    <row r="321" spans="1:61" s="150" customFormat="1" x14ac:dyDescent="0.2">
      <c r="A321" s="151">
        <v>321</v>
      </c>
      <c r="B321" s="152">
        <f>QC_Status!B331</f>
        <v>0</v>
      </c>
      <c r="C321" s="153">
        <f>QC_Status!C331</f>
        <v>0</v>
      </c>
      <c r="D321" s="151">
        <f>QC_Status!D331</f>
        <v>0</v>
      </c>
      <c r="E321" s="153">
        <f>QC_Status!E331</f>
        <v>0</v>
      </c>
      <c r="F321" s="151">
        <f>QC_Status!L331</f>
        <v>0</v>
      </c>
      <c r="G321" s="154">
        <f>QC_Status!M331</f>
        <v>0</v>
      </c>
      <c r="H321" s="189">
        <f>QC_Status!C331</f>
        <v>0</v>
      </c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  <c r="AA321" s="306"/>
      <c r="AB321" s="306"/>
      <c r="AC321" s="306"/>
      <c r="AD321" s="306"/>
      <c r="AE321" s="306"/>
      <c r="AF321" s="306"/>
      <c r="AG321" s="306"/>
      <c r="AH321" s="306"/>
      <c r="AI321" s="306"/>
      <c r="AJ321" s="306"/>
      <c r="AK321" s="306"/>
      <c r="AL321" s="306"/>
      <c r="AM321" s="306"/>
      <c r="AN321" s="306"/>
      <c r="AO321" s="306"/>
      <c r="AP321" s="306"/>
      <c r="AQ321" s="306"/>
      <c r="AR321" s="306"/>
      <c r="AS321" s="306"/>
      <c r="AT321" s="306"/>
      <c r="AU321" s="306"/>
      <c r="AV321" s="306"/>
      <c r="AW321" s="306"/>
      <c r="AX321" s="306"/>
      <c r="AY321" s="306"/>
      <c r="AZ321" s="306"/>
      <c r="BA321" s="306"/>
      <c r="BB321" s="306"/>
      <c r="BC321" s="147">
        <f>QC_Status!T331</f>
        <v>0</v>
      </c>
      <c r="BD321" s="307">
        <f t="shared" si="12"/>
        <v>0</v>
      </c>
      <c r="BE321" s="307">
        <f t="shared" si="13"/>
        <v>0</v>
      </c>
      <c r="BF321" s="307">
        <f t="shared" si="14"/>
        <v>0</v>
      </c>
      <c r="BG321" s="314">
        <f>QC_Status!F331</f>
        <v>0</v>
      </c>
      <c r="BH321" s="288"/>
      <c r="BI321"/>
    </row>
    <row r="322" spans="1:61" s="150" customFormat="1" x14ac:dyDescent="0.2">
      <c r="A322" s="151">
        <v>322</v>
      </c>
      <c r="B322" s="152">
        <f>QC_Status!B332</f>
        <v>0</v>
      </c>
      <c r="C322" s="153">
        <f>QC_Status!C332</f>
        <v>0</v>
      </c>
      <c r="D322" s="151">
        <f>QC_Status!D332</f>
        <v>0</v>
      </c>
      <c r="E322" s="153">
        <f>QC_Status!E332</f>
        <v>0</v>
      </c>
      <c r="F322" s="151">
        <f>QC_Status!L332</f>
        <v>0</v>
      </c>
      <c r="G322" s="154">
        <f>QC_Status!M332</f>
        <v>0</v>
      </c>
      <c r="H322" s="189">
        <f>QC_Status!C332</f>
        <v>0</v>
      </c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  <c r="AA322" s="306"/>
      <c r="AB322" s="306"/>
      <c r="AC322" s="306"/>
      <c r="AD322" s="306"/>
      <c r="AE322" s="306"/>
      <c r="AF322" s="306"/>
      <c r="AG322" s="306"/>
      <c r="AH322" s="306"/>
      <c r="AI322" s="306"/>
      <c r="AJ322" s="306"/>
      <c r="AK322" s="306"/>
      <c r="AL322" s="306"/>
      <c r="AM322" s="306"/>
      <c r="AN322" s="306"/>
      <c r="AO322" s="306"/>
      <c r="AP322" s="306"/>
      <c r="AQ322" s="306"/>
      <c r="AR322" s="306"/>
      <c r="AS322" s="306"/>
      <c r="AT322" s="306"/>
      <c r="AU322" s="306"/>
      <c r="AV322" s="306"/>
      <c r="AW322" s="306"/>
      <c r="AX322" s="306"/>
      <c r="AY322" s="306"/>
      <c r="AZ322" s="306"/>
      <c r="BA322" s="306"/>
      <c r="BB322" s="306"/>
      <c r="BC322" s="147">
        <f>QC_Status!T332</f>
        <v>0</v>
      </c>
      <c r="BD322" s="307">
        <f t="shared" si="12"/>
        <v>0</v>
      </c>
      <c r="BE322" s="307">
        <f t="shared" si="13"/>
        <v>0</v>
      </c>
      <c r="BF322" s="307">
        <f t="shared" si="14"/>
        <v>0</v>
      </c>
      <c r="BG322" s="314">
        <f>QC_Status!F332</f>
        <v>0</v>
      </c>
      <c r="BH322" s="288"/>
      <c r="BI322"/>
    </row>
    <row r="323" spans="1:61" s="150" customFormat="1" x14ac:dyDescent="0.2">
      <c r="A323" s="151">
        <v>323</v>
      </c>
      <c r="B323" s="152">
        <f>QC_Status!B333</f>
        <v>0</v>
      </c>
      <c r="C323" s="153">
        <f>QC_Status!C333</f>
        <v>0</v>
      </c>
      <c r="D323" s="151">
        <f>QC_Status!D333</f>
        <v>0</v>
      </c>
      <c r="E323" s="153">
        <f>QC_Status!E333</f>
        <v>0</v>
      </c>
      <c r="F323" s="151">
        <f>QC_Status!L333</f>
        <v>0</v>
      </c>
      <c r="G323" s="154">
        <f>QC_Status!M333</f>
        <v>0</v>
      </c>
      <c r="H323" s="189">
        <f>QC_Status!C333</f>
        <v>0</v>
      </c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  <c r="AA323" s="306"/>
      <c r="AB323" s="306"/>
      <c r="AC323" s="306"/>
      <c r="AD323" s="306"/>
      <c r="AE323" s="306"/>
      <c r="AF323" s="306"/>
      <c r="AG323" s="306"/>
      <c r="AH323" s="306"/>
      <c r="AI323" s="306"/>
      <c r="AJ323" s="306"/>
      <c r="AK323" s="306"/>
      <c r="AL323" s="306"/>
      <c r="AM323" s="306"/>
      <c r="AN323" s="306"/>
      <c r="AO323" s="306"/>
      <c r="AP323" s="306"/>
      <c r="AQ323" s="306"/>
      <c r="AR323" s="306"/>
      <c r="AS323" s="306"/>
      <c r="AT323" s="306"/>
      <c r="AU323" s="306"/>
      <c r="AV323" s="306"/>
      <c r="AW323" s="306"/>
      <c r="AX323" s="306"/>
      <c r="AY323" s="306"/>
      <c r="AZ323" s="306"/>
      <c r="BA323" s="306"/>
      <c r="BB323" s="306"/>
      <c r="BC323" s="147">
        <f>QC_Status!T333</f>
        <v>0</v>
      </c>
      <c r="BD323" s="307">
        <f t="shared" si="12"/>
        <v>0</v>
      </c>
      <c r="BE323" s="307">
        <f t="shared" si="13"/>
        <v>0</v>
      </c>
      <c r="BF323" s="307">
        <f t="shared" si="14"/>
        <v>0</v>
      </c>
      <c r="BG323" s="314">
        <f>QC_Status!F333</f>
        <v>0</v>
      </c>
      <c r="BH323" s="288"/>
      <c r="BI323"/>
    </row>
    <row r="324" spans="1:61" s="150" customFormat="1" x14ac:dyDescent="0.2">
      <c r="A324" s="151">
        <v>324</v>
      </c>
      <c r="B324" s="152">
        <f>QC_Status!B334</f>
        <v>0</v>
      </c>
      <c r="C324" s="153">
        <f>QC_Status!C334</f>
        <v>0</v>
      </c>
      <c r="D324" s="151">
        <f>QC_Status!D334</f>
        <v>0</v>
      </c>
      <c r="E324" s="153">
        <f>QC_Status!E334</f>
        <v>0</v>
      </c>
      <c r="F324" s="151">
        <f>QC_Status!L334</f>
        <v>0</v>
      </c>
      <c r="G324" s="154">
        <f>QC_Status!M334</f>
        <v>0</v>
      </c>
      <c r="H324" s="189">
        <f>QC_Status!C334</f>
        <v>0</v>
      </c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  <c r="AA324" s="306"/>
      <c r="AB324" s="306"/>
      <c r="AC324" s="306"/>
      <c r="AD324" s="306"/>
      <c r="AE324" s="306"/>
      <c r="AF324" s="306"/>
      <c r="AG324" s="306"/>
      <c r="AH324" s="306"/>
      <c r="AI324" s="306"/>
      <c r="AJ324" s="306"/>
      <c r="AK324" s="306"/>
      <c r="AL324" s="306"/>
      <c r="AM324" s="306"/>
      <c r="AN324" s="306"/>
      <c r="AO324" s="306"/>
      <c r="AP324" s="306"/>
      <c r="AQ324" s="306"/>
      <c r="AR324" s="306"/>
      <c r="AS324" s="306"/>
      <c r="AT324" s="306"/>
      <c r="AU324" s="306"/>
      <c r="AV324" s="306"/>
      <c r="AW324" s="306"/>
      <c r="AX324" s="306"/>
      <c r="AY324" s="306"/>
      <c r="AZ324" s="306"/>
      <c r="BA324" s="306"/>
      <c r="BB324" s="306"/>
      <c r="BC324" s="147">
        <f>QC_Status!T334</f>
        <v>0</v>
      </c>
      <c r="BD324" s="307">
        <f t="shared" ref="BD324:BD387" si="15">SUM(I324:BC324)</f>
        <v>0</v>
      </c>
      <c r="BE324" s="307">
        <f t="shared" ref="BE324:BE387" si="16">SUM(I324:AE324)</f>
        <v>0</v>
      </c>
      <c r="BF324" s="307">
        <f t="shared" ref="BF324:BF387" si="17">SUM(AF324:BB324)</f>
        <v>0</v>
      </c>
      <c r="BG324" s="314">
        <f>QC_Status!F334</f>
        <v>0</v>
      </c>
      <c r="BH324" s="288"/>
      <c r="BI324"/>
    </row>
    <row r="325" spans="1:61" s="150" customFormat="1" x14ac:dyDescent="0.2">
      <c r="A325" s="151">
        <v>325</v>
      </c>
      <c r="B325" s="152">
        <f>QC_Status!B335</f>
        <v>0</v>
      </c>
      <c r="C325" s="153">
        <f>QC_Status!C335</f>
        <v>0</v>
      </c>
      <c r="D325" s="151">
        <f>QC_Status!D335</f>
        <v>0</v>
      </c>
      <c r="E325" s="153">
        <f>QC_Status!E335</f>
        <v>0</v>
      </c>
      <c r="F325" s="151">
        <f>QC_Status!L335</f>
        <v>0</v>
      </c>
      <c r="G325" s="154">
        <f>QC_Status!M335</f>
        <v>0</v>
      </c>
      <c r="H325" s="189">
        <f>QC_Status!C335</f>
        <v>0</v>
      </c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  <c r="AA325" s="306"/>
      <c r="AB325" s="306"/>
      <c r="AC325" s="306"/>
      <c r="AD325" s="306"/>
      <c r="AE325" s="306"/>
      <c r="AF325" s="306"/>
      <c r="AG325" s="306"/>
      <c r="AH325" s="306"/>
      <c r="AI325" s="306"/>
      <c r="AJ325" s="306"/>
      <c r="AK325" s="306"/>
      <c r="AL325" s="306"/>
      <c r="AM325" s="306"/>
      <c r="AN325" s="306"/>
      <c r="AO325" s="306"/>
      <c r="AP325" s="306"/>
      <c r="AQ325" s="306"/>
      <c r="AR325" s="306"/>
      <c r="AS325" s="306"/>
      <c r="AT325" s="306"/>
      <c r="AU325" s="306"/>
      <c r="AV325" s="306"/>
      <c r="AW325" s="306"/>
      <c r="AX325" s="306"/>
      <c r="AY325" s="306"/>
      <c r="AZ325" s="306"/>
      <c r="BA325" s="306"/>
      <c r="BB325" s="306"/>
      <c r="BC325" s="147">
        <f>QC_Status!T335</f>
        <v>0</v>
      </c>
      <c r="BD325" s="307">
        <f t="shared" si="15"/>
        <v>0</v>
      </c>
      <c r="BE325" s="307">
        <f t="shared" si="16"/>
        <v>0</v>
      </c>
      <c r="BF325" s="307">
        <f t="shared" si="17"/>
        <v>0</v>
      </c>
      <c r="BG325" s="314">
        <f>QC_Status!F335</f>
        <v>0</v>
      </c>
      <c r="BH325" s="288"/>
      <c r="BI325"/>
    </row>
    <row r="326" spans="1:61" s="150" customFormat="1" x14ac:dyDescent="0.2">
      <c r="A326" s="151">
        <v>326</v>
      </c>
      <c r="B326" s="152">
        <f>QC_Status!B336</f>
        <v>0</v>
      </c>
      <c r="C326" s="153">
        <f>QC_Status!C336</f>
        <v>0</v>
      </c>
      <c r="D326" s="151">
        <f>QC_Status!D336</f>
        <v>0</v>
      </c>
      <c r="E326" s="153">
        <f>QC_Status!E336</f>
        <v>0</v>
      </c>
      <c r="F326" s="151">
        <f>QC_Status!L336</f>
        <v>0</v>
      </c>
      <c r="G326" s="154">
        <f>QC_Status!M336</f>
        <v>0</v>
      </c>
      <c r="H326" s="189">
        <f>QC_Status!C336</f>
        <v>0</v>
      </c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  <c r="AA326" s="306"/>
      <c r="AB326" s="306"/>
      <c r="AC326" s="306"/>
      <c r="AD326" s="306"/>
      <c r="AE326" s="306"/>
      <c r="AF326" s="306"/>
      <c r="AG326" s="306"/>
      <c r="AH326" s="306"/>
      <c r="AI326" s="306"/>
      <c r="AJ326" s="306"/>
      <c r="AK326" s="306"/>
      <c r="AL326" s="306"/>
      <c r="AM326" s="306"/>
      <c r="AN326" s="306"/>
      <c r="AO326" s="306"/>
      <c r="AP326" s="306"/>
      <c r="AQ326" s="306"/>
      <c r="AR326" s="306"/>
      <c r="AS326" s="306"/>
      <c r="AT326" s="306"/>
      <c r="AU326" s="306"/>
      <c r="AV326" s="306"/>
      <c r="AW326" s="306"/>
      <c r="AX326" s="306"/>
      <c r="AY326" s="306"/>
      <c r="AZ326" s="306"/>
      <c r="BA326" s="306"/>
      <c r="BB326" s="306"/>
      <c r="BC326" s="147">
        <f>QC_Status!T336</f>
        <v>0</v>
      </c>
      <c r="BD326" s="307">
        <f t="shared" si="15"/>
        <v>0</v>
      </c>
      <c r="BE326" s="307">
        <f t="shared" si="16"/>
        <v>0</v>
      </c>
      <c r="BF326" s="307">
        <f t="shared" si="17"/>
        <v>0</v>
      </c>
      <c r="BG326" s="314">
        <f>QC_Status!F336</f>
        <v>0</v>
      </c>
      <c r="BH326" s="288"/>
      <c r="BI326"/>
    </row>
    <row r="327" spans="1:61" s="150" customFormat="1" x14ac:dyDescent="0.2">
      <c r="A327" s="151">
        <v>327</v>
      </c>
      <c r="B327" s="152">
        <f>QC_Status!B337</f>
        <v>0</v>
      </c>
      <c r="C327" s="153">
        <f>QC_Status!C337</f>
        <v>0</v>
      </c>
      <c r="D327" s="151">
        <f>QC_Status!D337</f>
        <v>0</v>
      </c>
      <c r="E327" s="153">
        <f>QC_Status!E337</f>
        <v>0</v>
      </c>
      <c r="F327" s="151">
        <f>QC_Status!L337</f>
        <v>0</v>
      </c>
      <c r="G327" s="154">
        <f>QC_Status!M337</f>
        <v>0</v>
      </c>
      <c r="H327" s="189">
        <f>QC_Status!C337</f>
        <v>0</v>
      </c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  <c r="AA327" s="306"/>
      <c r="AB327" s="306"/>
      <c r="AC327" s="306"/>
      <c r="AD327" s="306"/>
      <c r="AE327" s="306"/>
      <c r="AF327" s="306"/>
      <c r="AG327" s="306"/>
      <c r="AH327" s="306"/>
      <c r="AI327" s="306"/>
      <c r="AJ327" s="306"/>
      <c r="AK327" s="306"/>
      <c r="AL327" s="306"/>
      <c r="AM327" s="306"/>
      <c r="AN327" s="306"/>
      <c r="AO327" s="306"/>
      <c r="AP327" s="306"/>
      <c r="AQ327" s="306"/>
      <c r="AR327" s="306"/>
      <c r="AS327" s="306"/>
      <c r="AT327" s="306"/>
      <c r="AU327" s="306"/>
      <c r="AV327" s="306"/>
      <c r="AW327" s="306"/>
      <c r="AX327" s="306"/>
      <c r="AY327" s="306"/>
      <c r="AZ327" s="306"/>
      <c r="BA327" s="306"/>
      <c r="BB327" s="306"/>
      <c r="BC327" s="147">
        <f>QC_Status!T337</f>
        <v>0</v>
      </c>
      <c r="BD327" s="307">
        <f t="shared" si="15"/>
        <v>0</v>
      </c>
      <c r="BE327" s="307">
        <f t="shared" si="16"/>
        <v>0</v>
      </c>
      <c r="BF327" s="307">
        <f t="shared" si="17"/>
        <v>0</v>
      </c>
      <c r="BG327" s="314">
        <f>QC_Status!F337</f>
        <v>0</v>
      </c>
      <c r="BH327" s="288"/>
      <c r="BI327"/>
    </row>
    <row r="328" spans="1:61" s="150" customFormat="1" x14ac:dyDescent="0.2">
      <c r="A328" s="151">
        <v>328</v>
      </c>
      <c r="B328" s="152">
        <f>QC_Status!B338</f>
        <v>0</v>
      </c>
      <c r="C328" s="153">
        <f>QC_Status!C338</f>
        <v>0</v>
      </c>
      <c r="D328" s="151">
        <f>QC_Status!D338</f>
        <v>0</v>
      </c>
      <c r="E328" s="153">
        <f>QC_Status!E338</f>
        <v>0</v>
      </c>
      <c r="F328" s="151">
        <f>QC_Status!L338</f>
        <v>0</v>
      </c>
      <c r="G328" s="154">
        <f>QC_Status!M338</f>
        <v>0</v>
      </c>
      <c r="H328" s="189">
        <f>QC_Status!C338</f>
        <v>0</v>
      </c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  <c r="AA328" s="306"/>
      <c r="AB328" s="306"/>
      <c r="AC328" s="306"/>
      <c r="AD328" s="306"/>
      <c r="AE328" s="306"/>
      <c r="AF328" s="306"/>
      <c r="AG328" s="306"/>
      <c r="AH328" s="306"/>
      <c r="AI328" s="306"/>
      <c r="AJ328" s="306"/>
      <c r="AK328" s="306"/>
      <c r="AL328" s="306"/>
      <c r="AM328" s="306"/>
      <c r="AN328" s="306"/>
      <c r="AO328" s="306"/>
      <c r="AP328" s="306"/>
      <c r="AQ328" s="306"/>
      <c r="AR328" s="306"/>
      <c r="AS328" s="306"/>
      <c r="AT328" s="306"/>
      <c r="AU328" s="306"/>
      <c r="AV328" s="306"/>
      <c r="AW328" s="306"/>
      <c r="AX328" s="306"/>
      <c r="AY328" s="306"/>
      <c r="AZ328" s="306"/>
      <c r="BA328" s="306"/>
      <c r="BB328" s="306"/>
      <c r="BC328" s="147">
        <f>QC_Status!T338</f>
        <v>0</v>
      </c>
      <c r="BD328" s="307">
        <f t="shared" si="15"/>
        <v>0</v>
      </c>
      <c r="BE328" s="307">
        <f t="shared" si="16"/>
        <v>0</v>
      </c>
      <c r="BF328" s="307">
        <f t="shared" si="17"/>
        <v>0</v>
      </c>
      <c r="BG328" s="314">
        <f>QC_Status!F338</f>
        <v>0</v>
      </c>
      <c r="BH328" s="288"/>
      <c r="BI328"/>
    </row>
    <row r="329" spans="1:61" s="150" customFormat="1" x14ac:dyDescent="0.2">
      <c r="A329" s="151">
        <v>329</v>
      </c>
      <c r="B329" s="152">
        <f>QC_Status!B339</f>
        <v>0</v>
      </c>
      <c r="C329" s="153">
        <f>QC_Status!C339</f>
        <v>0</v>
      </c>
      <c r="D329" s="151">
        <f>QC_Status!D339</f>
        <v>0</v>
      </c>
      <c r="E329" s="153">
        <f>QC_Status!E339</f>
        <v>0</v>
      </c>
      <c r="F329" s="151">
        <f>QC_Status!L339</f>
        <v>0</v>
      </c>
      <c r="G329" s="154">
        <f>QC_Status!M339</f>
        <v>0</v>
      </c>
      <c r="H329" s="189">
        <f>QC_Status!C339</f>
        <v>0</v>
      </c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  <c r="AA329" s="306"/>
      <c r="AB329" s="306"/>
      <c r="AC329" s="306"/>
      <c r="AD329" s="306"/>
      <c r="AE329" s="306"/>
      <c r="AF329" s="306"/>
      <c r="AG329" s="306"/>
      <c r="AH329" s="306"/>
      <c r="AI329" s="306"/>
      <c r="AJ329" s="306"/>
      <c r="AK329" s="306"/>
      <c r="AL329" s="306"/>
      <c r="AM329" s="306"/>
      <c r="AN329" s="306"/>
      <c r="AO329" s="306"/>
      <c r="AP329" s="306"/>
      <c r="AQ329" s="306"/>
      <c r="AR329" s="306"/>
      <c r="AS329" s="306"/>
      <c r="AT329" s="306"/>
      <c r="AU329" s="306"/>
      <c r="AV329" s="306"/>
      <c r="AW329" s="306"/>
      <c r="AX329" s="306"/>
      <c r="AY329" s="306"/>
      <c r="AZ329" s="306"/>
      <c r="BA329" s="306"/>
      <c r="BB329" s="306"/>
      <c r="BC329" s="147">
        <f>QC_Status!T339</f>
        <v>0</v>
      </c>
      <c r="BD329" s="307">
        <f t="shared" si="15"/>
        <v>0</v>
      </c>
      <c r="BE329" s="307">
        <f t="shared" si="16"/>
        <v>0</v>
      </c>
      <c r="BF329" s="307">
        <f t="shared" si="17"/>
        <v>0</v>
      </c>
      <c r="BG329" s="314">
        <f>QC_Status!F339</f>
        <v>0</v>
      </c>
      <c r="BH329" s="288"/>
      <c r="BI329"/>
    </row>
    <row r="330" spans="1:61" s="150" customFormat="1" x14ac:dyDescent="0.2">
      <c r="A330" s="151">
        <v>330</v>
      </c>
      <c r="B330" s="152">
        <f>QC_Status!B340</f>
        <v>0</v>
      </c>
      <c r="C330" s="153">
        <f>QC_Status!C340</f>
        <v>0</v>
      </c>
      <c r="D330" s="151">
        <f>QC_Status!D340</f>
        <v>0</v>
      </c>
      <c r="E330" s="153">
        <f>QC_Status!E340</f>
        <v>0</v>
      </c>
      <c r="F330" s="151">
        <f>QC_Status!L340</f>
        <v>0</v>
      </c>
      <c r="G330" s="154">
        <f>QC_Status!M340</f>
        <v>0</v>
      </c>
      <c r="H330" s="189">
        <f>QC_Status!C340</f>
        <v>0</v>
      </c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  <c r="AA330" s="306"/>
      <c r="AB330" s="306"/>
      <c r="AC330" s="306"/>
      <c r="AD330" s="306"/>
      <c r="AE330" s="306"/>
      <c r="AF330" s="306"/>
      <c r="AG330" s="306"/>
      <c r="AH330" s="306"/>
      <c r="AI330" s="306"/>
      <c r="AJ330" s="306"/>
      <c r="AK330" s="306"/>
      <c r="AL330" s="306"/>
      <c r="AM330" s="306"/>
      <c r="AN330" s="306"/>
      <c r="AO330" s="306"/>
      <c r="AP330" s="306"/>
      <c r="AQ330" s="306"/>
      <c r="AR330" s="306"/>
      <c r="AS330" s="306"/>
      <c r="AT330" s="306"/>
      <c r="AU330" s="306"/>
      <c r="AV330" s="306"/>
      <c r="AW330" s="306"/>
      <c r="AX330" s="306"/>
      <c r="AY330" s="306"/>
      <c r="AZ330" s="306"/>
      <c r="BA330" s="306"/>
      <c r="BB330" s="306"/>
      <c r="BC330" s="147">
        <f>QC_Status!T340</f>
        <v>0</v>
      </c>
      <c r="BD330" s="307">
        <f t="shared" si="15"/>
        <v>0</v>
      </c>
      <c r="BE330" s="307">
        <f t="shared" si="16"/>
        <v>0</v>
      </c>
      <c r="BF330" s="307">
        <f t="shared" si="17"/>
        <v>0</v>
      </c>
      <c r="BG330" s="314">
        <f>QC_Status!F340</f>
        <v>0</v>
      </c>
      <c r="BH330" s="288"/>
      <c r="BI330"/>
    </row>
    <row r="331" spans="1:61" s="150" customFormat="1" x14ac:dyDescent="0.2">
      <c r="A331" s="151">
        <v>331</v>
      </c>
      <c r="B331" s="152">
        <f>QC_Status!B341</f>
        <v>0</v>
      </c>
      <c r="C331" s="153">
        <f>QC_Status!C341</f>
        <v>0</v>
      </c>
      <c r="D331" s="151">
        <f>QC_Status!D341</f>
        <v>0</v>
      </c>
      <c r="E331" s="153">
        <f>QC_Status!E341</f>
        <v>0</v>
      </c>
      <c r="F331" s="151">
        <f>QC_Status!L341</f>
        <v>0</v>
      </c>
      <c r="G331" s="154">
        <f>QC_Status!M341</f>
        <v>0</v>
      </c>
      <c r="H331" s="189">
        <f>QC_Status!C341</f>
        <v>0</v>
      </c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  <c r="AA331" s="306"/>
      <c r="AB331" s="306"/>
      <c r="AC331" s="306"/>
      <c r="AD331" s="306"/>
      <c r="AE331" s="306"/>
      <c r="AF331" s="306"/>
      <c r="AG331" s="306"/>
      <c r="AH331" s="306"/>
      <c r="AI331" s="306"/>
      <c r="AJ331" s="306"/>
      <c r="AK331" s="306"/>
      <c r="AL331" s="306"/>
      <c r="AM331" s="306"/>
      <c r="AN331" s="306"/>
      <c r="AO331" s="306"/>
      <c r="AP331" s="306"/>
      <c r="AQ331" s="306"/>
      <c r="AR331" s="306"/>
      <c r="AS331" s="306"/>
      <c r="AT331" s="306"/>
      <c r="AU331" s="306"/>
      <c r="AV331" s="306"/>
      <c r="AW331" s="306"/>
      <c r="AX331" s="306"/>
      <c r="AY331" s="306"/>
      <c r="AZ331" s="306"/>
      <c r="BA331" s="306"/>
      <c r="BB331" s="306"/>
      <c r="BC331" s="147">
        <f>QC_Status!T341</f>
        <v>0</v>
      </c>
      <c r="BD331" s="307">
        <f t="shared" si="15"/>
        <v>0</v>
      </c>
      <c r="BE331" s="307">
        <f t="shared" si="16"/>
        <v>0</v>
      </c>
      <c r="BF331" s="307">
        <f t="shared" si="17"/>
        <v>0</v>
      </c>
      <c r="BG331" s="314">
        <f>QC_Status!F341</f>
        <v>0</v>
      </c>
      <c r="BH331" s="288"/>
      <c r="BI331"/>
    </row>
    <row r="332" spans="1:61" s="150" customFormat="1" x14ac:dyDescent="0.2">
      <c r="A332" s="151">
        <v>332</v>
      </c>
      <c r="B332" s="152">
        <f>QC_Status!B342</f>
        <v>0</v>
      </c>
      <c r="C332" s="153">
        <f>QC_Status!C342</f>
        <v>0</v>
      </c>
      <c r="D332" s="151">
        <f>QC_Status!D342</f>
        <v>0</v>
      </c>
      <c r="E332" s="153">
        <f>QC_Status!E342</f>
        <v>0</v>
      </c>
      <c r="F332" s="151">
        <f>QC_Status!L342</f>
        <v>0</v>
      </c>
      <c r="G332" s="154">
        <f>QC_Status!M342</f>
        <v>0</v>
      </c>
      <c r="H332" s="189">
        <f>QC_Status!C342</f>
        <v>0</v>
      </c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  <c r="AA332" s="306"/>
      <c r="AB332" s="306"/>
      <c r="AC332" s="306"/>
      <c r="AD332" s="306"/>
      <c r="AE332" s="306"/>
      <c r="AF332" s="306"/>
      <c r="AG332" s="306"/>
      <c r="AH332" s="306"/>
      <c r="AI332" s="306"/>
      <c r="AJ332" s="306"/>
      <c r="AK332" s="306"/>
      <c r="AL332" s="306"/>
      <c r="AM332" s="306"/>
      <c r="AN332" s="306"/>
      <c r="AO332" s="306"/>
      <c r="AP332" s="306"/>
      <c r="AQ332" s="306"/>
      <c r="AR332" s="306"/>
      <c r="AS332" s="306"/>
      <c r="AT332" s="306"/>
      <c r="AU332" s="306"/>
      <c r="AV332" s="306"/>
      <c r="AW332" s="306"/>
      <c r="AX332" s="306"/>
      <c r="AY332" s="306"/>
      <c r="AZ332" s="306"/>
      <c r="BA332" s="306"/>
      <c r="BB332" s="306"/>
      <c r="BC332" s="147">
        <f>QC_Status!T342</f>
        <v>0</v>
      </c>
      <c r="BD332" s="307">
        <f t="shared" si="15"/>
        <v>0</v>
      </c>
      <c r="BE332" s="307">
        <f t="shared" si="16"/>
        <v>0</v>
      </c>
      <c r="BF332" s="307">
        <f t="shared" si="17"/>
        <v>0</v>
      </c>
      <c r="BG332" s="314">
        <f>QC_Status!F342</f>
        <v>0</v>
      </c>
      <c r="BH332" s="288"/>
      <c r="BI332"/>
    </row>
    <row r="333" spans="1:61" s="150" customFormat="1" x14ac:dyDescent="0.2">
      <c r="A333" s="151">
        <v>333</v>
      </c>
      <c r="B333" s="152">
        <f>QC_Status!B343</f>
        <v>0</v>
      </c>
      <c r="C333" s="153">
        <f>QC_Status!C343</f>
        <v>0</v>
      </c>
      <c r="D333" s="151">
        <f>QC_Status!D343</f>
        <v>0</v>
      </c>
      <c r="E333" s="153">
        <f>QC_Status!E343</f>
        <v>0</v>
      </c>
      <c r="F333" s="151">
        <f>QC_Status!L343</f>
        <v>0</v>
      </c>
      <c r="G333" s="154">
        <f>QC_Status!M343</f>
        <v>0</v>
      </c>
      <c r="H333" s="189">
        <f>QC_Status!C343</f>
        <v>0</v>
      </c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  <c r="AA333" s="306"/>
      <c r="AB333" s="306"/>
      <c r="AC333" s="306"/>
      <c r="AD333" s="306"/>
      <c r="AE333" s="306"/>
      <c r="AF333" s="306"/>
      <c r="AG333" s="306"/>
      <c r="AH333" s="306"/>
      <c r="AI333" s="306"/>
      <c r="AJ333" s="306"/>
      <c r="AK333" s="306"/>
      <c r="AL333" s="306"/>
      <c r="AM333" s="306"/>
      <c r="AN333" s="306"/>
      <c r="AO333" s="306"/>
      <c r="AP333" s="306"/>
      <c r="AQ333" s="306"/>
      <c r="AR333" s="306"/>
      <c r="AS333" s="306"/>
      <c r="AT333" s="306"/>
      <c r="AU333" s="306"/>
      <c r="AV333" s="306"/>
      <c r="AW333" s="306"/>
      <c r="AX333" s="306"/>
      <c r="AY333" s="306"/>
      <c r="AZ333" s="306"/>
      <c r="BA333" s="306"/>
      <c r="BB333" s="306"/>
      <c r="BC333" s="147">
        <f>QC_Status!T343</f>
        <v>0</v>
      </c>
      <c r="BD333" s="307">
        <f t="shared" si="15"/>
        <v>0</v>
      </c>
      <c r="BE333" s="307">
        <f t="shared" si="16"/>
        <v>0</v>
      </c>
      <c r="BF333" s="307">
        <f t="shared" si="17"/>
        <v>0</v>
      </c>
      <c r="BG333" s="314">
        <f>QC_Status!F343</f>
        <v>0</v>
      </c>
      <c r="BH333" s="288"/>
      <c r="BI333"/>
    </row>
    <row r="334" spans="1:61" s="150" customFormat="1" x14ac:dyDescent="0.2">
      <c r="A334" s="151">
        <v>334</v>
      </c>
      <c r="B334" s="152">
        <f>QC_Status!B344</f>
        <v>0</v>
      </c>
      <c r="C334" s="153">
        <f>QC_Status!C344</f>
        <v>0</v>
      </c>
      <c r="D334" s="151">
        <f>QC_Status!D344</f>
        <v>0</v>
      </c>
      <c r="E334" s="153">
        <f>QC_Status!E344</f>
        <v>0</v>
      </c>
      <c r="F334" s="151">
        <f>QC_Status!L344</f>
        <v>0</v>
      </c>
      <c r="G334" s="154">
        <f>QC_Status!M344</f>
        <v>0</v>
      </c>
      <c r="H334" s="189">
        <f>QC_Status!C344</f>
        <v>0</v>
      </c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  <c r="AA334" s="306"/>
      <c r="AB334" s="306"/>
      <c r="AC334" s="306"/>
      <c r="AD334" s="306"/>
      <c r="AE334" s="306"/>
      <c r="AF334" s="306"/>
      <c r="AG334" s="306"/>
      <c r="AH334" s="306"/>
      <c r="AI334" s="306"/>
      <c r="AJ334" s="306"/>
      <c r="AK334" s="306"/>
      <c r="AL334" s="306"/>
      <c r="AM334" s="306"/>
      <c r="AN334" s="306"/>
      <c r="AO334" s="306"/>
      <c r="AP334" s="306"/>
      <c r="AQ334" s="306"/>
      <c r="AR334" s="306"/>
      <c r="AS334" s="306"/>
      <c r="AT334" s="306"/>
      <c r="AU334" s="306"/>
      <c r="AV334" s="306"/>
      <c r="AW334" s="306"/>
      <c r="AX334" s="306"/>
      <c r="AY334" s="306"/>
      <c r="AZ334" s="306"/>
      <c r="BA334" s="306"/>
      <c r="BB334" s="306"/>
      <c r="BC334" s="147">
        <f>QC_Status!T344</f>
        <v>0</v>
      </c>
      <c r="BD334" s="307">
        <f t="shared" si="15"/>
        <v>0</v>
      </c>
      <c r="BE334" s="307">
        <f t="shared" si="16"/>
        <v>0</v>
      </c>
      <c r="BF334" s="307">
        <f t="shared" si="17"/>
        <v>0</v>
      </c>
      <c r="BG334" s="314">
        <f>QC_Status!F344</f>
        <v>0</v>
      </c>
      <c r="BH334" s="288"/>
      <c r="BI334"/>
    </row>
    <row r="335" spans="1:61" s="150" customFormat="1" x14ac:dyDescent="0.2">
      <c r="A335" s="151">
        <v>335</v>
      </c>
      <c r="B335" s="152">
        <f>QC_Status!B345</f>
        <v>0</v>
      </c>
      <c r="C335" s="153">
        <f>QC_Status!C345</f>
        <v>0</v>
      </c>
      <c r="D335" s="151">
        <f>QC_Status!D345</f>
        <v>0</v>
      </c>
      <c r="E335" s="153">
        <f>QC_Status!E345</f>
        <v>0</v>
      </c>
      <c r="F335" s="151">
        <f>QC_Status!L345</f>
        <v>0</v>
      </c>
      <c r="G335" s="154">
        <f>QC_Status!M345</f>
        <v>0</v>
      </c>
      <c r="H335" s="189">
        <f>QC_Status!C345</f>
        <v>0</v>
      </c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  <c r="AA335" s="306"/>
      <c r="AB335" s="306"/>
      <c r="AC335" s="306"/>
      <c r="AD335" s="306"/>
      <c r="AE335" s="306"/>
      <c r="AF335" s="306"/>
      <c r="AG335" s="306"/>
      <c r="AH335" s="306"/>
      <c r="AI335" s="306"/>
      <c r="AJ335" s="306"/>
      <c r="AK335" s="306"/>
      <c r="AL335" s="306"/>
      <c r="AM335" s="306"/>
      <c r="AN335" s="306"/>
      <c r="AO335" s="306"/>
      <c r="AP335" s="306"/>
      <c r="AQ335" s="306"/>
      <c r="AR335" s="306"/>
      <c r="AS335" s="306"/>
      <c r="AT335" s="306"/>
      <c r="AU335" s="306"/>
      <c r="AV335" s="306"/>
      <c r="AW335" s="306"/>
      <c r="AX335" s="306"/>
      <c r="AY335" s="306"/>
      <c r="AZ335" s="306"/>
      <c r="BA335" s="306"/>
      <c r="BB335" s="306"/>
      <c r="BC335" s="147">
        <f>QC_Status!T345</f>
        <v>0</v>
      </c>
      <c r="BD335" s="307">
        <f t="shared" si="15"/>
        <v>0</v>
      </c>
      <c r="BE335" s="307">
        <f t="shared" si="16"/>
        <v>0</v>
      </c>
      <c r="BF335" s="307">
        <f t="shared" si="17"/>
        <v>0</v>
      </c>
      <c r="BG335" s="314">
        <f>QC_Status!F345</f>
        <v>0</v>
      </c>
      <c r="BH335" s="288"/>
      <c r="BI335"/>
    </row>
    <row r="336" spans="1:61" s="150" customFormat="1" x14ac:dyDescent="0.2">
      <c r="A336" s="151">
        <v>336</v>
      </c>
      <c r="B336" s="152">
        <f>QC_Status!B346</f>
        <v>0</v>
      </c>
      <c r="C336" s="153">
        <f>QC_Status!C346</f>
        <v>0</v>
      </c>
      <c r="D336" s="151">
        <f>QC_Status!D346</f>
        <v>0</v>
      </c>
      <c r="E336" s="153">
        <f>QC_Status!E346</f>
        <v>0</v>
      </c>
      <c r="F336" s="151">
        <f>QC_Status!L346</f>
        <v>0</v>
      </c>
      <c r="G336" s="154">
        <f>QC_Status!M346</f>
        <v>0</v>
      </c>
      <c r="H336" s="189">
        <f>QC_Status!C346</f>
        <v>0</v>
      </c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  <c r="AA336" s="306"/>
      <c r="AB336" s="306"/>
      <c r="AC336" s="306"/>
      <c r="AD336" s="306"/>
      <c r="AE336" s="306"/>
      <c r="AF336" s="306"/>
      <c r="AG336" s="306"/>
      <c r="AH336" s="306"/>
      <c r="AI336" s="306"/>
      <c r="AJ336" s="306"/>
      <c r="AK336" s="306"/>
      <c r="AL336" s="306"/>
      <c r="AM336" s="306"/>
      <c r="AN336" s="306"/>
      <c r="AO336" s="306"/>
      <c r="AP336" s="306"/>
      <c r="AQ336" s="306"/>
      <c r="AR336" s="306"/>
      <c r="AS336" s="306"/>
      <c r="AT336" s="306"/>
      <c r="AU336" s="306"/>
      <c r="AV336" s="306"/>
      <c r="AW336" s="306"/>
      <c r="AX336" s="306"/>
      <c r="AY336" s="306"/>
      <c r="AZ336" s="306"/>
      <c r="BA336" s="306"/>
      <c r="BB336" s="306"/>
      <c r="BC336" s="147">
        <f>QC_Status!T346</f>
        <v>0</v>
      </c>
      <c r="BD336" s="307">
        <f t="shared" si="15"/>
        <v>0</v>
      </c>
      <c r="BE336" s="307">
        <f t="shared" si="16"/>
        <v>0</v>
      </c>
      <c r="BF336" s="307">
        <f t="shared" si="17"/>
        <v>0</v>
      </c>
      <c r="BG336" s="314">
        <f>QC_Status!F346</f>
        <v>0</v>
      </c>
      <c r="BH336" s="288"/>
      <c r="BI336"/>
    </row>
    <row r="337" spans="1:61" s="150" customFormat="1" x14ac:dyDescent="0.2">
      <c r="A337" s="151">
        <v>337</v>
      </c>
      <c r="B337" s="152">
        <f>QC_Status!B347</f>
        <v>0</v>
      </c>
      <c r="C337" s="153">
        <f>QC_Status!C347</f>
        <v>0</v>
      </c>
      <c r="D337" s="151">
        <f>QC_Status!D347</f>
        <v>0</v>
      </c>
      <c r="E337" s="153">
        <f>QC_Status!E347</f>
        <v>0</v>
      </c>
      <c r="F337" s="151">
        <f>QC_Status!L347</f>
        <v>0</v>
      </c>
      <c r="G337" s="154">
        <f>QC_Status!M347</f>
        <v>0</v>
      </c>
      <c r="H337" s="189">
        <f>QC_Status!C347</f>
        <v>0</v>
      </c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  <c r="AA337" s="306"/>
      <c r="AB337" s="306"/>
      <c r="AC337" s="306"/>
      <c r="AD337" s="306"/>
      <c r="AE337" s="306"/>
      <c r="AF337" s="306"/>
      <c r="AG337" s="306"/>
      <c r="AH337" s="306"/>
      <c r="AI337" s="306"/>
      <c r="AJ337" s="306"/>
      <c r="AK337" s="306"/>
      <c r="AL337" s="306"/>
      <c r="AM337" s="306"/>
      <c r="AN337" s="306"/>
      <c r="AO337" s="306"/>
      <c r="AP337" s="306"/>
      <c r="AQ337" s="306"/>
      <c r="AR337" s="306"/>
      <c r="AS337" s="306"/>
      <c r="AT337" s="306"/>
      <c r="AU337" s="306"/>
      <c r="AV337" s="306"/>
      <c r="AW337" s="306"/>
      <c r="AX337" s="306"/>
      <c r="AY337" s="306"/>
      <c r="AZ337" s="306"/>
      <c r="BA337" s="306"/>
      <c r="BB337" s="306"/>
      <c r="BC337" s="147">
        <f>QC_Status!T347</f>
        <v>0</v>
      </c>
      <c r="BD337" s="307">
        <f t="shared" si="15"/>
        <v>0</v>
      </c>
      <c r="BE337" s="307">
        <f t="shared" si="16"/>
        <v>0</v>
      </c>
      <c r="BF337" s="307">
        <f t="shared" si="17"/>
        <v>0</v>
      </c>
      <c r="BG337" s="314">
        <f>QC_Status!F347</f>
        <v>0</v>
      </c>
      <c r="BH337" s="288"/>
      <c r="BI337"/>
    </row>
    <row r="338" spans="1:61" s="150" customFormat="1" x14ac:dyDescent="0.2">
      <c r="A338" s="151">
        <v>338</v>
      </c>
      <c r="B338" s="152">
        <f>QC_Status!B348</f>
        <v>0</v>
      </c>
      <c r="C338" s="153">
        <f>QC_Status!C348</f>
        <v>0</v>
      </c>
      <c r="D338" s="151">
        <f>QC_Status!D348</f>
        <v>0</v>
      </c>
      <c r="E338" s="153">
        <f>QC_Status!E348</f>
        <v>0</v>
      </c>
      <c r="F338" s="151">
        <f>QC_Status!L348</f>
        <v>0</v>
      </c>
      <c r="G338" s="154">
        <f>QC_Status!M348</f>
        <v>0</v>
      </c>
      <c r="H338" s="189">
        <f>QC_Status!C348</f>
        <v>0</v>
      </c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  <c r="AA338" s="306"/>
      <c r="AB338" s="306"/>
      <c r="AC338" s="306"/>
      <c r="AD338" s="306"/>
      <c r="AE338" s="306"/>
      <c r="AF338" s="306"/>
      <c r="AG338" s="306"/>
      <c r="AH338" s="306"/>
      <c r="AI338" s="306"/>
      <c r="AJ338" s="306"/>
      <c r="AK338" s="306"/>
      <c r="AL338" s="306"/>
      <c r="AM338" s="306"/>
      <c r="AN338" s="306"/>
      <c r="AO338" s="306"/>
      <c r="AP338" s="306"/>
      <c r="AQ338" s="306"/>
      <c r="AR338" s="306"/>
      <c r="AS338" s="306"/>
      <c r="AT338" s="306"/>
      <c r="AU338" s="306"/>
      <c r="AV338" s="306"/>
      <c r="AW338" s="306"/>
      <c r="AX338" s="306"/>
      <c r="AY338" s="306"/>
      <c r="AZ338" s="306"/>
      <c r="BA338" s="306"/>
      <c r="BB338" s="306"/>
      <c r="BC338" s="147">
        <f>QC_Status!T348</f>
        <v>0</v>
      </c>
      <c r="BD338" s="307">
        <f t="shared" si="15"/>
        <v>0</v>
      </c>
      <c r="BE338" s="307">
        <f t="shared" si="16"/>
        <v>0</v>
      </c>
      <c r="BF338" s="307">
        <f t="shared" si="17"/>
        <v>0</v>
      </c>
      <c r="BG338" s="314">
        <f>QC_Status!F348</f>
        <v>0</v>
      </c>
      <c r="BH338" s="288"/>
      <c r="BI338"/>
    </row>
    <row r="339" spans="1:61" s="150" customFormat="1" x14ac:dyDescent="0.2">
      <c r="A339" s="151">
        <v>339</v>
      </c>
      <c r="B339" s="152">
        <f>QC_Status!B349</f>
        <v>0</v>
      </c>
      <c r="C339" s="153">
        <f>QC_Status!C349</f>
        <v>0</v>
      </c>
      <c r="D339" s="151">
        <f>QC_Status!D349</f>
        <v>0</v>
      </c>
      <c r="E339" s="153">
        <f>QC_Status!E349</f>
        <v>0</v>
      </c>
      <c r="F339" s="151">
        <f>QC_Status!L349</f>
        <v>0</v>
      </c>
      <c r="G339" s="154">
        <f>QC_Status!M349</f>
        <v>0</v>
      </c>
      <c r="H339" s="189">
        <f>QC_Status!C349</f>
        <v>0</v>
      </c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  <c r="AA339" s="306"/>
      <c r="AB339" s="306"/>
      <c r="AC339" s="306"/>
      <c r="AD339" s="306"/>
      <c r="AE339" s="306"/>
      <c r="AF339" s="306"/>
      <c r="AG339" s="306"/>
      <c r="AH339" s="306"/>
      <c r="AI339" s="306"/>
      <c r="AJ339" s="306"/>
      <c r="AK339" s="306"/>
      <c r="AL339" s="306"/>
      <c r="AM339" s="306"/>
      <c r="AN339" s="306"/>
      <c r="AO339" s="306"/>
      <c r="AP339" s="306"/>
      <c r="AQ339" s="306"/>
      <c r="AR339" s="306"/>
      <c r="AS339" s="306"/>
      <c r="AT339" s="306"/>
      <c r="AU339" s="306"/>
      <c r="AV339" s="306"/>
      <c r="AW339" s="306"/>
      <c r="AX339" s="306"/>
      <c r="AY339" s="306"/>
      <c r="AZ339" s="306"/>
      <c r="BA339" s="306"/>
      <c r="BB339" s="306"/>
      <c r="BC339" s="147">
        <f>QC_Status!T349</f>
        <v>0</v>
      </c>
      <c r="BD339" s="307">
        <f t="shared" si="15"/>
        <v>0</v>
      </c>
      <c r="BE339" s="307">
        <f t="shared" si="16"/>
        <v>0</v>
      </c>
      <c r="BF339" s="307">
        <f t="shared" si="17"/>
        <v>0</v>
      </c>
      <c r="BG339" s="314">
        <f>QC_Status!F349</f>
        <v>0</v>
      </c>
      <c r="BH339" s="288"/>
      <c r="BI339"/>
    </row>
    <row r="340" spans="1:61" s="150" customFormat="1" x14ac:dyDescent="0.2">
      <c r="A340" s="151">
        <v>340</v>
      </c>
      <c r="B340" s="152">
        <f>QC_Status!B350</f>
        <v>0</v>
      </c>
      <c r="C340" s="153">
        <f>QC_Status!C350</f>
        <v>0</v>
      </c>
      <c r="D340" s="151">
        <f>QC_Status!D350</f>
        <v>0</v>
      </c>
      <c r="E340" s="153">
        <f>QC_Status!E350</f>
        <v>0</v>
      </c>
      <c r="F340" s="151">
        <f>QC_Status!L350</f>
        <v>0</v>
      </c>
      <c r="G340" s="154">
        <f>QC_Status!M350</f>
        <v>0</v>
      </c>
      <c r="H340" s="189">
        <f>QC_Status!C350</f>
        <v>0</v>
      </c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  <c r="AA340" s="306"/>
      <c r="AB340" s="306"/>
      <c r="AC340" s="306"/>
      <c r="AD340" s="306"/>
      <c r="AE340" s="306"/>
      <c r="AF340" s="306"/>
      <c r="AG340" s="306"/>
      <c r="AH340" s="306"/>
      <c r="AI340" s="306"/>
      <c r="AJ340" s="306"/>
      <c r="AK340" s="306"/>
      <c r="AL340" s="306"/>
      <c r="AM340" s="306"/>
      <c r="AN340" s="306"/>
      <c r="AO340" s="306"/>
      <c r="AP340" s="306"/>
      <c r="AQ340" s="306"/>
      <c r="AR340" s="306"/>
      <c r="AS340" s="306"/>
      <c r="AT340" s="306"/>
      <c r="AU340" s="306"/>
      <c r="AV340" s="306"/>
      <c r="AW340" s="306"/>
      <c r="AX340" s="306"/>
      <c r="AY340" s="306"/>
      <c r="AZ340" s="306"/>
      <c r="BA340" s="306"/>
      <c r="BB340" s="306"/>
      <c r="BC340" s="147">
        <f>QC_Status!T350</f>
        <v>0</v>
      </c>
      <c r="BD340" s="307">
        <f t="shared" si="15"/>
        <v>0</v>
      </c>
      <c r="BE340" s="307">
        <f t="shared" si="16"/>
        <v>0</v>
      </c>
      <c r="BF340" s="307">
        <f t="shared" si="17"/>
        <v>0</v>
      </c>
      <c r="BG340" s="314">
        <f>QC_Status!F350</f>
        <v>0</v>
      </c>
      <c r="BH340" s="288"/>
      <c r="BI340"/>
    </row>
    <row r="341" spans="1:61" s="150" customFormat="1" x14ac:dyDescent="0.2">
      <c r="A341" s="151">
        <v>341</v>
      </c>
      <c r="B341" s="152">
        <f>QC_Status!B351</f>
        <v>0</v>
      </c>
      <c r="C341" s="153">
        <f>QC_Status!C351</f>
        <v>0</v>
      </c>
      <c r="D341" s="151">
        <f>QC_Status!D351</f>
        <v>0</v>
      </c>
      <c r="E341" s="153">
        <f>QC_Status!E351</f>
        <v>0</v>
      </c>
      <c r="F341" s="151">
        <f>QC_Status!L351</f>
        <v>0</v>
      </c>
      <c r="G341" s="154">
        <f>QC_Status!M351</f>
        <v>0</v>
      </c>
      <c r="H341" s="189">
        <f>QC_Status!C351</f>
        <v>0</v>
      </c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  <c r="AA341" s="306"/>
      <c r="AB341" s="306"/>
      <c r="AC341" s="306"/>
      <c r="AD341" s="306"/>
      <c r="AE341" s="306"/>
      <c r="AF341" s="306"/>
      <c r="AG341" s="306"/>
      <c r="AH341" s="306"/>
      <c r="AI341" s="306"/>
      <c r="AJ341" s="306"/>
      <c r="AK341" s="306"/>
      <c r="AL341" s="306"/>
      <c r="AM341" s="306"/>
      <c r="AN341" s="306"/>
      <c r="AO341" s="306"/>
      <c r="AP341" s="306"/>
      <c r="AQ341" s="306"/>
      <c r="AR341" s="306"/>
      <c r="AS341" s="306"/>
      <c r="AT341" s="306"/>
      <c r="AU341" s="306"/>
      <c r="AV341" s="306"/>
      <c r="AW341" s="306"/>
      <c r="AX341" s="306"/>
      <c r="AY341" s="306"/>
      <c r="AZ341" s="306"/>
      <c r="BA341" s="306"/>
      <c r="BB341" s="306"/>
      <c r="BC341" s="147">
        <f>QC_Status!T351</f>
        <v>0</v>
      </c>
      <c r="BD341" s="307">
        <f t="shared" si="15"/>
        <v>0</v>
      </c>
      <c r="BE341" s="307">
        <f t="shared" si="16"/>
        <v>0</v>
      </c>
      <c r="BF341" s="307">
        <f t="shared" si="17"/>
        <v>0</v>
      </c>
      <c r="BG341" s="314">
        <f>QC_Status!F351</f>
        <v>0</v>
      </c>
      <c r="BH341" s="288"/>
      <c r="BI341"/>
    </row>
    <row r="342" spans="1:61" s="150" customFormat="1" x14ac:dyDescent="0.2">
      <c r="A342" s="151">
        <v>342</v>
      </c>
      <c r="B342" s="152">
        <f>QC_Status!B352</f>
        <v>0</v>
      </c>
      <c r="C342" s="153">
        <f>QC_Status!C352</f>
        <v>0</v>
      </c>
      <c r="D342" s="151">
        <f>QC_Status!D352</f>
        <v>0</v>
      </c>
      <c r="E342" s="153">
        <f>QC_Status!E352</f>
        <v>0</v>
      </c>
      <c r="F342" s="151">
        <f>QC_Status!L352</f>
        <v>0</v>
      </c>
      <c r="G342" s="154">
        <f>QC_Status!M352</f>
        <v>0</v>
      </c>
      <c r="H342" s="189">
        <f>QC_Status!C352</f>
        <v>0</v>
      </c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  <c r="AA342" s="306"/>
      <c r="AB342" s="306"/>
      <c r="AC342" s="306"/>
      <c r="AD342" s="306"/>
      <c r="AE342" s="306"/>
      <c r="AF342" s="306"/>
      <c r="AG342" s="306"/>
      <c r="AH342" s="306"/>
      <c r="AI342" s="306"/>
      <c r="AJ342" s="306"/>
      <c r="AK342" s="306"/>
      <c r="AL342" s="306"/>
      <c r="AM342" s="306"/>
      <c r="AN342" s="306"/>
      <c r="AO342" s="306"/>
      <c r="AP342" s="306"/>
      <c r="AQ342" s="306"/>
      <c r="AR342" s="306"/>
      <c r="AS342" s="306"/>
      <c r="AT342" s="306"/>
      <c r="AU342" s="306"/>
      <c r="AV342" s="306"/>
      <c r="AW342" s="306"/>
      <c r="AX342" s="306"/>
      <c r="AY342" s="306"/>
      <c r="AZ342" s="306"/>
      <c r="BA342" s="306"/>
      <c r="BB342" s="306"/>
      <c r="BC342" s="147">
        <f>QC_Status!T352</f>
        <v>0</v>
      </c>
      <c r="BD342" s="307">
        <f t="shared" si="15"/>
        <v>0</v>
      </c>
      <c r="BE342" s="307">
        <f t="shared" si="16"/>
        <v>0</v>
      </c>
      <c r="BF342" s="307">
        <f t="shared" si="17"/>
        <v>0</v>
      </c>
      <c r="BG342" s="314">
        <f>QC_Status!F352</f>
        <v>0</v>
      </c>
      <c r="BH342" s="288"/>
      <c r="BI342"/>
    </row>
    <row r="343" spans="1:61" s="150" customFormat="1" x14ac:dyDescent="0.2">
      <c r="A343" s="151">
        <v>343</v>
      </c>
      <c r="B343" s="152">
        <f>QC_Status!B353</f>
        <v>0</v>
      </c>
      <c r="C343" s="153">
        <f>QC_Status!C353</f>
        <v>0</v>
      </c>
      <c r="D343" s="151">
        <f>QC_Status!D353</f>
        <v>0</v>
      </c>
      <c r="E343" s="153">
        <f>QC_Status!E353</f>
        <v>0</v>
      </c>
      <c r="F343" s="151">
        <f>QC_Status!L353</f>
        <v>0</v>
      </c>
      <c r="G343" s="154">
        <f>QC_Status!M353</f>
        <v>0</v>
      </c>
      <c r="H343" s="189">
        <f>QC_Status!C353</f>
        <v>0</v>
      </c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  <c r="AA343" s="306"/>
      <c r="AB343" s="306"/>
      <c r="AC343" s="306"/>
      <c r="AD343" s="306"/>
      <c r="AE343" s="306"/>
      <c r="AF343" s="306"/>
      <c r="AG343" s="306"/>
      <c r="AH343" s="306"/>
      <c r="AI343" s="306"/>
      <c r="AJ343" s="306"/>
      <c r="AK343" s="306"/>
      <c r="AL343" s="306"/>
      <c r="AM343" s="306"/>
      <c r="AN343" s="306"/>
      <c r="AO343" s="306"/>
      <c r="AP343" s="306"/>
      <c r="AQ343" s="306"/>
      <c r="AR343" s="306"/>
      <c r="AS343" s="306"/>
      <c r="AT343" s="306"/>
      <c r="AU343" s="306"/>
      <c r="AV343" s="306"/>
      <c r="AW343" s="306"/>
      <c r="AX343" s="306"/>
      <c r="AY343" s="306"/>
      <c r="AZ343" s="306"/>
      <c r="BA343" s="306"/>
      <c r="BB343" s="306"/>
      <c r="BC343" s="147">
        <f>QC_Status!T353</f>
        <v>0</v>
      </c>
      <c r="BD343" s="307">
        <f t="shared" si="15"/>
        <v>0</v>
      </c>
      <c r="BE343" s="307">
        <f t="shared" si="16"/>
        <v>0</v>
      </c>
      <c r="BF343" s="307">
        <f t="shared" si="17"/>
        <v>0</v>
      </c>
      <c r="BG343" s="314">
        <f>QC_Status!F353</f>
        <v>0</v>
      </c>
      <c r="BH343" s="288"/>
      <c r="BI343"/>
    </row>
    <row r="344" spans="1:61" s="150" customFormat="1" x14ac:dyDescent="0.2">
      <c r="A344" s="151">
        <v>344</v>
      </c>
      <c r="B344" s="152">
        <f>QC_Status!B354</f>
        <v>0</v>
      </c>
      <c r="C344" s="153">
        <f>QC_Status!C354</f>
        <v>0</v>
      </c>
      <c r="D344" s="151">
        <f>QC_Status!D354</f>
        <v>0</v>
      </c>
      <c r="E344" s="153">
        <f>QC_Status!E354</f>
        <v>0</v>
      </c>
      <c r="F344" s="151">
        <f>QC_Status!L354</f>
        <v>0</v>
      </c>
      <c r="G344" s="154">
        <f>QC_Status!M354</f>
        <v>0</v>
      </c>
      <c r="H344" s="189">
        <f>QC_Status!C354</f>
        <v>0</v>
      </c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  <c r="AA344" s="306"/>
      <c r="AB344" s="306"/>
      <c r="AC344" s="306"/>
      <c r="AD344" s="306"/>
      <c r="AE344" s="306"/>
      <c r="AF344" s="306"/>
      <c r="AG344" s="306"/>
      <c r="AH344" s="306"/>
      <c r="AI344" s="306"/>
      <c r="AJ344" s="306"/>
      <c r="AK344" s="306"/>
      <c r="AL344" s="306"/>
      <c r="AM344" s="306"/>
      <c r="AN344" s="306"/>
      <c r="AO344" s="306"/>
      <c r="AP344" s="306"/>
      <c r="AQ344" s="306"/>
      <c r="AR344" s="306"/>
      <c r="AS344" s="306"/>
      <c r="AT344" s="306"/>
      <c r="AU344" s="306"/>
      <c r="AV344" s="306"/>
      <c r="AW344" s="306"/>
      <c r="AX344" s="306"/>
      <c r="AY344" s="306"/>
      <c r="AZ344" s="306"/>
      <c r="BA344" s="306"/>
      <c r="BB344" s="306"/>
      <c r="BC344" s="147">
        <f>QC_Status!T354</f>
        <v>0</v>
      </c>
      <c r="BD344" s="307">
        <f t="shared" si="15"/>
        <v>0</v>
      </c>
      <c r="BE344" s="307">
        <f t="shared" si="16"/>
        <v>0</v>
      </c>
      <c r="BF344" s="307">
        <f t="shared" si="17"/>
        <v>0</v>
      </c>
      <c r="BG344" s="314">
        <f>QC_Status!F354</f>
        <v>0</v>
      </c>
      <c r="BH344" s="288"/>
      <c r="BI344"/>
    </row>
    <row r="345" spans="1:61" s="150" customFormat="1" x14ac:dyDescent="0.2">
      <c r="A345" s="151">
        <v>345</v>
      </c>
      <c r="B345" s="152">
        <f>QC_Status!B355</f>
        <v>0</v>
      </c>
      <c r="C345" s="153">
        <f>QC_Status!C355</f>
        <v>0</v>
      </c>
      <c r="D345" s="151">
        <f>QC_Status!D355</f>
        <v>0</v>
      </c>
      <c r="E345" s="153">
        <f>QC_Status!E355</f>
        <v>0</v>
      </c>
      <c r="F345" s="151">
        <f>QC_Status!L355</f>
        <v>0</v>
      </c>
      <c r="G345" s="154">
        <f>QC_Status!M355</f>
        <v>0</v>
      </c>
      <c r="H345" s="189">
        <f>QC_Status!C355</f>
        <v>0</v>
      </c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  <c r="AA345" s="306"/>
      <c r="AB345" s="306"/>
      <c r="AC345" s="306"/>
      <c r="AD345" s="306"/>
      <c r="AE345" s="306"/>
      <c r="AF345" s="306"/>
      <c r="AG345" s="306"/>
      <c r="AH345" s="306"/>
      <c r="AI345" s="306"/>
      <c r="AJ345" s="306"/>
      <c r="AK345" s="306"/>
      <c r="AL345" s="306"/>
      <c r="AM345" s="306"/>
      <c r="AN345" s="306"/>
      <c r="AO345" s="306"/>
      <c r="AP345" s="306"/>
      <c r="AQ345" s="306"/>
      <c r="AR345" s="306"/>
      <c r="AS345" s="306"/>
      <c r="AT345" s="306"/>
      <c r="AU345" s="306"/>
      <c r="AV345" s="306"/>
      <c r="AW345" s="306"/>
      <c r="AX345" s="306"/>
      <c r="AY345" s="306"/>
      <c r="AZ345" s="306"/>
      <c r="BA345" s="306"/>
      <c r="BB345" s="306"/>
      <c r="BC345" s="147">
        <f>QC_Status!T355</f>
        <v>0</v>
      </c>
      <c r="BD345" s="307">
        <f t="shared" si="15"/>
        <v>0</v>
      </c>
      <c r="BE345" s="307">
        <f t="shared" si="16"/>
        <v>0</v>
      </c>
      <c r="BF345" s="307">
        <f t="shared" si="17"/>
        <v>0</v>
      </c>
      <c r="BG345" s="314">
        <f>QC_Status!F355</f>
        <v>0</v>
      </c>
      <c r="BH345" s="288"/>
      <c r="BI345"/>
    </row>
    <row r="346" spans="1:61" s="150" customFormat="1" x14ac:dyDescent="0.2">
      <c r="A346" s="151">
        <v>346</v>
      </c>
      <c r="B346" s="152">
        <f>QC_Status!B356</f>
        <v>0</v>
      </c>
      <c r="C346" s="153">
        <f>QC_Status!C356</f>
        <v>0</v>
      </c>
      <c r="D346" s="151">
        <f>QC_Status!D356</f>
        <v>0</v>
      </c>
      <c r="E346" s="153">
        <f>QC_Status!E356</f>
        <v>0</v>
      </c>
      <c r="F346" s="151">
        <f>QC_Status!L356</f>
        <v>0</v>
      </c>
      <c r="G346" s="154">
        <f>QC_Status!M356</f>
        <v>0</v>
      </c>
      <c r="H346" s="189">
        <f>QC_Status!C356</f>
        <v>0</v>
      </c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  <c r="AA346" s="306"/>
      <c r="AB346" s="306"/>
      <c r="AC346" s="306"/>
      <c r="AD346" s="306"/>
      <c r="AE346" s="306"/>
      <c r="AF346" s="306"/>
      <c r="AG346" s="306"/>
      <c r="AH346" s="306"/>
      <c r="AI346" s="306"/>
      <c r="AJ346" s="306"/>
      <c r="AK346" s="306"/>
      <c r="AL346" s="306"/>
      <c r="AM346" s="306"/>
      <c r="AN346" s="306"/>
      <c r="AO346" s="306"/>
      <c r="AP346" s="306"/>
      <c r="AQ346" s="306"/>
      <c r="AR346" s="306"/>
      <c r="AS346" s="306"/>
      <c r="AT346" s="306"/>
      <c r="AU346" s="306"/>
      <c r="AV346" s="306"/>
      <c r="AW346" s="306"/>
      <c r="AX346" s="306"/>
      <c r="AY346" s="306"/>
      <c r="AZ346" s="306"/>
      <c r="BA346" s="306"/>
      <c r="BB346" s="306"/>
      <c r="BC346" s="147">
        <f>QC_Status!T356</f>
        <v>0</v>
      </c>
      <c r="BD346" s="307">
        <f t="shared" si="15"/>
        <v>0</v>
      </c>
      <c r="BE346" s="307">
        <f t="shared" si="16"/>
        <v>0</v>
      </c>
      <c r="BF346" s="307">
        <f t="shared" si="17"/>
        <v>0</v>
      </c>
      <c r="BG346" s="314">
        <f>QC_Status!F356</f>
        <v>0</v>
      </c>
      <c r="BH346" s="288"/>
      <c r="BI346"/>
    </row>
    <row r="347" spans="1:61" s="150" customFormat="1" x14ac:dyDescent="0.2">
      <c r="A347" s="151">
        <v>347</v>
      </c>
      <c r="B347" s="152">
        <f>QC_Status!B357</f>
        <v>0</v>
      </c>
      <c r="C347" s="153">
        <f>QC_Status!C357</f>
        <v>0</v>
      </c>
      <c r="D347" s="151">
        <f>QC_Status!D357</f>
        <v>0</v>
      </c>
      <c r="E347" s="153">
        <f>QC_Status!E357</f>
        <v>0</v>
      </c>
      <c r="F347" s="151">
        <f>QC_Status!L357</f>
        <v>0</v>
      </c>
      <c r="G347" s="154">
        <f>QC_Status!M357</f>
        <v>0</v>
      </c>
      <c r="H347" s="189">
        <f>QC_Status!C357</f>
        <v>0</v>
      </c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  <c r="AA347" s="306"/>
      <c r="AB347" s="306"/>
      <c r="AC347" s="306"/>
      <c r="AD347" s="306"/>
      <c r="AE347" s="306"/>
      <c r="AF347" s="306"/>
      <c r="AG347" s="306"/>
      <c r="AH347" s="306"/>
      <c r="AI347" s="306"/>
      <c r="AJ347" s="306"/>
      <c r="AK347" s="306"/>
      <c r="AL347" s="306"/>
      <c r="AM347" s="306"/>
      <c r="AN347" s="306"/>
      <c r="AO347" s="306"/>
      <c r="AP347" s="306"/>
      <c r="AQ347" s="306"/>
      <c r="AR347" s="306"/>
      <c r="AS347" s="306"/>
      <c r="AT347" s="306"/>
      <c r="AU347" s="306"/>
      <c r="AV347" s="306"/>
      <c r="AW347" s="306"/>
      <c r="AX347" s="306"/>
      <c r="AY347" s="306"/>
      <c r="AZ347" s="306"/>
      <c r="BA347" s="306"/>
      <c r="BB347" s="306"/>
      <c r="BC347" s="147">
        <f>QC_Status!T357</f>
        <v>0</v>
      </c>
      <c r="BD347" s="307">
        <f t="shared" si="15"/>
        <v>0</v>
      </c>
      <c r="BE347" s="307">
        <f t="shared" si="16"/>
        <v>0</v>
      </c>
      <c r="BF347" s="307">
        <f t="shared" si="17"/>
        <v>0</v>
      </c>
      <c r="BG347" s="314">
        <f>QC_Status!F357</f>
        <v>0</v>
      </c>
      <c r="BH347" s="288"/>
      <c r="BI347"/>
    </row>
    <row r="348" spans="1:61" s="150" customFormat="1" x14ac:dyDescent="0.2">
      <c r="A348" s="151">
        <v>348</v>
      </c>
      <c r="B348" s="152">
        <f>QC_Status!B358</f>
        <v>0</v>
      </c>
      <c r="C348" s="153">
        <f>QC_Status!C358</f>
        <v>0</v>
      </c>
      <c r="D348" s="151">
        <f>QC_Status!D358</f>
        <v>0</v>
      </c>
      <c r="E348" s="153">
        <f>QC_Status!E358</f>
        <v>0</v>
      </c>
      <c r="F348" s="151">
        <f>QC_Status!L358</f>
        <v>0</v>
      </c>
      <c r="G348" s="154">
        <f>QC_Status!M358</f>
        <v>0</v>
      </c>
      <c r="H348" s="189">
        <f>QC_Status!C358</f>
        <v>0</v>
      </c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  <c r="AA348" s="306"/>
      <c r="AB348" s="306"/>
      <c r="AC348" s="306"/>
      <c r="AD348" s="306"/>
      <c r="AE348" s="306"/>
      <c r="AF348" s="306"/>
      <c r="AG348" s="306"/>
      <c r="AH348" s="306"/>
      <c r="AI348" s="306"/>
      <c r="AJ348" s="306"/>
      <c r="AK348" s="306"/>
      <c r="AL348" s="306"/>
      <c r="AM348" s="306"/>
      <c r="AN348" s="306"/>
      <c r="AO348" s="306"/>
      <c r="AP348" s="306"/>
      <c r="AQ348" s="306"/>
      <c r="AR348" s="306"/>
      <c r="AS348" s="306"/>
      <c r="AT348" s="306"/>
      <c r="AU348" s="306"/>
      <c r="AV348" s="306"/>
      <c r="AW348" s="306"/>
      <c r="AX348" s="306"/>
      <c r="AY348" s="306"/>
      <c r="AZ348" s="306"/>
      <c r="BA348" s="306"/>
      <c r="BB348" s="306"/>
      <c r="BC348" s="147">
        <f>QC_Status!T358</f>
        <v>0</v>
      </c>
      <c r="BD348" s="307">
        <f t="shared" si="15"/>
        <v>0</v>
      </c>
      <c r="BE348" s="307">
        <f t="shared" si="16"/>
        <v>0</v>
      </c>
      <c r="BF348" s="307">
        <f t="shared" si="17"/>
        <v>0</v>
      </c>
      <c r="BG348" s="314">
        <f>QC_Status!F358</f>
        <v>0</v>
      </c>
      <c r="BH348" s="288"/>
      <c r="BI348"/>
    </row>
    <row r="349" spans="1:61" s="150" customFormat="1" x14ac:dyDescent="0.2">
      <c r="A349" s="151">
        <v>349</v>
      </c>
      <c r="B349" s="152">
        <f>QC_Status!B359</f>
        <v>0</v>
      </c>
      <c r="C349" s="153">
        <f>QC_Status!C359</f>
        <v>0</v>
      </c>
      <c r="D349" s="151">
        <f>QC_Status!D359</f>
        <v>0</v>
      </c>
      <c r="E349" s="153">
        <f>QC_Status!E359</f>
        <v>0</v>
      </c>
      <c r="F349" s="151">
        <f>QC_Status!L359</f>
        <v>0</v>
      </c>
      <c r="G349" s="154">
        <f>QC_Status!M359</f>
        <v>0</v>
      </c>
      <c r="H349" s="189">
        <f>QC_Status!C359</f>
        <v>0</v>
      </c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  <c r="AA349" s="306"/>
      <c r="AB349" s="306"/>
      <c r="AC349" s="306"/>
      <c r="AD349" s="306"/>
      <c r="AE349" s="306"/>
      <c r="AF349" s="306"/>
      <c r="AG349" s="306"/>
      <c r="AH349" s="306"/>
      <c r="AI349" s="306"/>
      <c r="AJ349" s="306"/>
      <c r="AK349" s="306"/>
      <c r="AL349" s="306"/>
      <c r="AM349" s="306"/>
      <c r="AN349" s="306"/>
      <c r="AO349" s="306"/>
      <c r="AP349" s="306"/>
      <c r="AQ349" s="306"/>
      <c r="AR349" s="306"/>
      <c r="AS349" s="306"/>
      <c r="AT349" s="306"/>
      <c r="AU349" s="306"/>
      <c r="AV349" s="306"/>
      <c r="AW349" s="306"/>
      <c r="AX349" s="306"/>
      <c r="AY349" s="306"/>
      <c r="AZ349" s="306"/>
      <c r="BA349" s="306"/>
      <c r="BB349" s="306"/>
      <c r="BC349" s="147">
        <f>QC_Status!T359</f>
        <v>0</v>
      </c>
      <c r="BD349" s="307">
        <f t="shared" si="15"/>
        <v>0</v>
      </c>
      <c r="BE349" s="307">
        <f t="shared" si="16"/>
        <v>0</v>
      </c>
      <c r="BF349" s="307">
        <f t="shared" si="17"/>
        <v>0</v>
      </c>
      <c r="BG349" s="314">
        <f>QC_Status!F359</f>
        <v>0</v>
      </c>
      <c r="BH349" s="288"/>
      <c r="BI349"/>
    </row>
    <row r="350" spans="1:61" s="150" customFormat="1" x14ac:dyDescent="0.2">
      <c r="A350" s="151">
        <v>350</v>
      </c>
      <c r="B350" s="152">
        <f>QC_Status!B360</f>
        <v>0</v>
      </c>
      <c r="C350" s="153">
        <f>QC_Status!C360</f>
        <v>0</v>
      </c>
      <c r="D350" s="151">
        <f>QC_Status!D360</f>
        <v>0</v>
      </c>
      <c r="E350" s="153">
        <f>QC_Status!E360</f>
        <v>0</v>
      </c>
      <c r="F350" s="151">
        <f>QC_Status!L360</f>
        <v>0</v>
      </c>
      <c r="G350" s="154">
        <f>QC_Status!M360</f>
        <v>0</v>
      </c>
      <c r="H350" s="189">
        <f>QC_Status!C360</f>
        <v>0</v>
      </c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  <c r="AA350" s="306"/>
      <c r="AB350" s="306"/>
      <c r="AC350" s="306"/>
      <c r="AD350" s="306"/>
      <c r="AE350" s="306"/>
      <c r="AF350" s="306"/>
      <c r="AG350" s="306"/>
      <c r="AH350" s="306"/>
      <c r="AI350" s="306"/>
      <c r="AJ350" s="306"/>
      <c r="AK350" s="306"/>
      <c r="AL350" s="306"/>
      <c r="AM350" s="306"/>
      <c r="AN350" s="306"/>
      <c r="AO350" s="306"/>
      <c r="AP350" s="306"/>
      <c r="AQ350" s="306"/>
      <c r="AR350" s="306"/>
      <c r="AS350" s="306"/>
      <c r="AT350" s="306"/>
      <c r="AU350" s="306"/>
      <c r="AV350" s="306"/>
      <c r="AW350" s="306"/>
      <c r="AX350" s="306"/>
      <c r="AY350" s="306"/>
      <c r="AZ350" s="306"/>
      <c r="BA350" s="306"/>
      <c r="BB350" s="306"/>
      <c r="BC350" s="147">
        <f>QC_Status!T360</f>
        <v>0</v>
      </c>
      <c r="BD350" s="307">
        <f t="shared" si="15"/>
        <v>0</v>
      </c>
      <c r="BE350" s="307">
        <f t="shared" si="16"/>
        <v>0</v>
      </c>
      <c r="BF350" s="307">
        <f t="shared" si="17"/>
        <v>0</v>
      </c>
      <c r="BG350" s="314">
        <f>QC_Status!F360</f>
        <v>0</v>
      </c>
      <c r="BH350" s="288"/>
      <c r="BI350"/>
    </row>
    <row r="351" spans="1:61" s="150" customFormat="1" x14ac:dyDescent="0.2">
      <c r="A351" s="151">
        <v>351</v>
      </c>
      <c r="B351" s="152">
        <f>QC_Status!B361</f>
        <v>0</v>
      </c>
      <c r="C351" s="153">
        <f>QC_Status!C361</f>
        <v>0</v>
      </c>
      <c r="D351" s="151">
        <f>QC_Status!D361</f>
        <v>0</v>
      </c>
      <c r="E351" s="153">
        <f>QC_Status!E361</f>
        <v>0</v>
      </c>
      <c r="F351" s="151">
        <f>QC_Status!L361</f>
        <v>0</v>
      </c>
      <c r="G351" s="154">
        <f>QC_Status!M361</f>
        <v>0</v>
      </c>
      <c r="H351" s="189">
        <f>QC_Status!C361</f>
        <v>0</v>
      </c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  <c r="AA351" s="306"/>
      <c r="AB351" s="306"/>
      <c r="AC351" s="306"/>
      <c r="AD351" s="306"/>
      <c r="AE351" s="306"/>
      <c r="AF351" s="306"/>
      <c r="AG351" s="306"/>
      <c r="AH351" s="306"/>
      <c r="AI351" s="306"/>
      <c r="AJ351" s="306"/>
      <c r="AK351" s="306"/>
      <c r="AL351" s="306"/>
      <c r="AM351" s="306"/>
      <c r="AN351" s="306"/>
      <c r="AO351" s="306"/>
      <c r="AP351" s="306"/>
      <c r="AQ351" s="306"/>
      <c r="AR351" s="306"/>
      <c r="AS351" s="306"/>
      <c r="AT351" s="306"/>
      <c r="AU351" s="306"/>
      <c r="AV351" s="306"/>
      <c r="AW351" s="306"/>
      <c r="AX351" s="306"/>
      <c r="AY351" s="306"/>
      <c r="AZ351" s="306"/>
      <c r="BA351" s="306"/>
      <c r="BB351" s="306"/>
      <c r="BC351" s="147">
        <f>QC_Status!T361</f>
        <v>0</v>
      </c>
      <c r="BD351" s="307">
        <f t="shared" si="15"/>
        <v>0</v>
      </c>
      <c r="BE351" s="307">
        <f t="shared" si="16"/>
        <v>0</v>
      </c>
      <c r="BF351" s="307">
        <f t="shared" si="17"/>
        <v>0</v>
      </c>
      <c r="BG351" s="314">
        <f>QC_Status!F361</f>
        <v>0</v>
      </c>
      <c r="BH351" s="288"/>
      <c r="BI351"/>
    </row>
    <row r="352" spans="1:61" s="150" customFormat="1" x14ac:dyDescent="0.2">
      <c r="A352" s="151">
        <v>352</v>
      </c>
      <c r="B352" s="152">
        <f>QC_Status!B362</f>
        <v>0</v>
      </c>
      <c r="C352" s="153">
        <f>QC_Status!C362</f>
        <v>0</v>
      </c>
      <c r="D352" s="151">
        <f>QC_Status!D362</f>
        <v>0</v>
      </c>
      <c r="E352" s="153">
        <f>QC_Status!E362</f>
        <v>0</v>
      </c>
      <c r="F352" s="151">
        <f>QC_Status!L362</f>
        <v>0</v>
      </c>
      <c r="G352" s="154">
        <f>QC_Status!M362</f>
        <v>0</v>
      </c>
      <c r="H352" s="189">
        <f>QC_Status!C362</f>
        <v>0</v>
      </c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  <c r="AA352" s="306"/>
      <c r="AB352" s="306"/>
      <c r="AC352" s="306"/>
      <c r="AD352" s="306"/>
      <c r="AE352" s="306"/>
      <c r="AF352" s="306"/>
      <c r="AG352" s="306"/>
      <c r="AH352" s="306"/>
      <c r="AI352" s="306"/>
      <c r="AJ352" s="306"/>
      <c r="AK352" s="306"/>
      <c r="AL352" s="306"/>
      <c r="AM352" s="306"/>
      <c r="AN352" s="306"/>
      <c r="AO352" s="306"/>
      <c r="AP352" s="306"/>
      <c r="AQ352" s="306"/>
      <c r="AR352" s="306"/>
      <c r="AS352" s="306"/>
      <c r="AT352" s="306"/>
      <c r="AU352" s="306"/>
      <c r="AV352" s="306"/>
      <c r="AW352" s="306"/>
      <c r="AX352" s="306"/>
      <c r="AY352" s="306"/>
      <c r="AZ352" s="306"/>
      <c r="BA352" s="306"/>
      <c r="BB352" s="306"/>
      <c r="BC352" s="147">
        <f>QC_Status!T362</f>
        <v>0</v>
      </c>
      <c r="BD352" s="307">
        <f t="shared" si="15"/>
        <v>0</v>
      </c>
      <c r="BE352" s="307">
        <f t="shared" si="16"/>
        <v>0</v>
      </c>
      <c r="BF352" s="307">
        <f t="shared" si="17"/>
        <v>0</v>
      </c>
      <c r="BG352" s="314">
        <f>QC_Status!F362</f>
        <v>0</v>
      </c>
      <c r="BH352" s="288"/>
      <c r="BI352"/>
    </row>
    <row r="353" spans="1:61" s="150" customFormat="1" x14ac:dyDescent="0.2">
      <c r="A353" s="151">
        <v>353</v>
      </c>
      <c r="B353" s="152">
        <f>QC_Status!B363</f>
        <v>0</v>
      </c>
      <c r="C353" s="153">
        <f>QC_Status!C363</f>
        <v>0</v>
      </c>
      <c r="D353" s="151">
        <f>QC_Status!D363</f>
        <v>0</v>
      </c>
      <c r="E353" s="153">
        <f>QC_Status!E363</f>
        <v>0</v>
      </c>
      <c r="F353" s="151">
        <f>QC_Status!L363</f>
        <v>0</v>
      </c>
      <c r="G353" s="154">
        <f>QC_Status!M363</f>
        <v>0</v>
      </c>
      <c r="H353" s="189">
        <f>QC_Status!C363</f>
        <v>0</v>
      </c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  <c r="AA353" s="306"/>
      <c r="AB353" s="306"/>
      <c r="AC353" s="306"/>
      <c r="AD353" s="306"/>
      <c r="AE353" s="306"/>
      <c r="AF353" s="306"/>
      <c r="AG353" s="306"/>
      <c r="AH353" s="306"/>
      <c r="AI353" s="306"/>
      <c r="AJ353" s="306"/>
      <c r="AK353" s="306"/>
      <c r="AL353" s="306"/>
      <c r="AM353" s="306"/>
      <c r="AN353" s="306"/>
      <c r="AO353" s="306"/>
      <c r="AP353" s="306"/>
      <c r="AQ353" s="306"/>
      <c r="AR353" s="306"/>
      <c r="AS353" s="306"/>
      <c r="AT353" s="306"/>
      <c r="AU353" s="306"/>
      <c r="AV353" s="306"/>
      <c r="AW353" s="306"/>
      <c r="AX353" s="306"/>
      <c r="AY353" s="306"/>
      <c r="AZ353" s="306"/>
      <c r="BA353" s="306"/>
      <c r="BB353" s="306"/>
      <c r="BC353" s="147">
        <f>QC_Status!T363</f>
        <v>0</v>
      </c>
      <c r="BD353" s="307">
        <f t="shared" si="15"/>
        <v>0</v>
      </c>
      <c r="BE353" s="307">
        <f t="shared" si="16"/>
        <v>0</v>
      </c>
      <c r="BF353" s="307">
        <f t="shared" si="17"/>
        <v>0</v>
      </c>
      <c r="BG353" s="314">
        <f>QC_Status!F363</f>
        <v>0</v>
      </c>
      <c r="BH353" s="288"/>
      <c r="BI353"/>
    </row>
    <row r="354" spans="1:61" s="150" customFormat="1" x14ac:dyDescent="0.2">
      <c r="A354" s="151">
        <v>354</v>
      </c>
      <c r="B354" s="152">
        <f>QC_Status!B364</f>
        <v>0</v>
      </c>
      <c r="C354" s="153">
        <f>QC_Status!C364</f>
        <v>0</v>
      </c>
      <c r="D354" s="151">
        <f>QC_Status!D364</f>
        <v>0</v>
      </c>
      <c r="E354" s="153">
        <f>QC_Status!E364</f>
        <v>0</v>
      </c>
      <c r="F354" s="151">
        <f>QC_Status!L364</f>
        <v>0</v>
      </c>
      <c r="G354" s="154">
        <f>QC_Status!M364</f>
        <v>0</v>
      </c>
      <c r="H354" s="189">
        <f>QC_Status!C364</f>
        <v>0</v>
      </c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  <c r="AA354" s="306"/>
      <c r="AB354" s="306"/>
      <c r="AC354" s="306"/>
      <c r="AD354" s="306"/>
      <c r="AE354" s="306"/>
      <c r="AF354" s="306"/>
      <c r="AG354" s="306"/>
      <c r="AH354" s="306"/>
      <c r="AI354" s="306"/>
      <c r="AJ354" s="306"/>
      <c r="AK354" s="306"/>
      <c r="AL354" s="306"/>
      <c r="AM354" s="306"/>
      <c r="AN354" s="306"/>
      <c r="AO354" s="306"/>
      <c r="AP354" s="306"/>
      <c r="AQ354" s="306"/>
      <c r="AR354" s="306"/>
      <c r="AS354" s="306"/>
      <c r="AT354" s="306"/>
      <c r="AU354" s="306"/>
      <c r="AV354" s="306"/>
      <c r="AW354" s="306"/>
      <c r="AX354" s="306"/>
      <c r="AY354" s="306"/>
      <c r="AZ354" s="306"/>
      <c r="BA354" s="306"/>
      <c r="BB354" s="306"/>
      <c r="BC354" s="147">
        <f>QC_Status!T364</f>
        <v>0</v>
      </c>
      <c r="BD354" s="307">
        <f t="shared" si="15"/>
        <v>0</v>
      </c>
      <c r="BE354" s="307">
        <f t="shared" si="16"/>
        <v>0</v>
      </c>
      <c r="BF354" s="307">
        <f t="shared" si="17"/>
        <v>0</v>
      </c>
      <c r="BG354" s="314">
        <f>QC_Status!F364</f>
        <v>0</v>
      </c>
      <c r="BH354" s="288"/>
      <c r="BI354"/>
    </row>
    <row r="355" spans="1:61" s="150" customFormat="1" x14ac:dyDescent="0.2">
      <c r="A355" s="151">
        <v>355</v>
      </c>
      <c r="B355" s="152">
        <f>QC_Status!B365</f>
        <v>0</v>
      </c>
      <c r="C355" s="153">
        <f>QC_Status!C365</f>
        <v>0</v>
      </c>
      <c r="D355" s="151">
        <f>QC_Status!D365</f>
        <v>0</v>
      </c>
      <c r="E355" s="153">
        <f>QC_Status!E365</f>
        <v>0</v>
      </c>
      <c r="F355" s="151">
        <f>QC_Status!L365</f>
        <v>0</v>
      </c>
      <c r="G355" s="154">
        <f>QC_Status!M365</f>
        <v>0</v>
      </c>
      <c r="H355" s="189">
        <f>QC_Status!C365</f>
        <v>0</v>
      </c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  <c r="AA355" s="306"/>
      <c r="AB355" s="306"/>
      <c r="AC355" s="306"/>
      <c r="AD355" s="306"/>
      <c r="AE355" s="306"/>
      <c r="AF355" s="306"/>
      <c r="AG355" s="306"/>
      <c r="AH355" s="306"/>
      <c r="AI355" s="306"/>
      <c r="AJ355" s="306"/>
      <c r="AK355" s="306"/>
      <c r="AL355" s="306"/>
      <c r="AM355" s="306"/>
      <c r="AN355" s="306"/>
      <c r="AO355" s="306"/>
      <c r="AP355" s="306"/>
      <c r="AQ355" s="306"/>
      <c r="AR355" s="306"/>
      <c r="AS355" s="306"/>
      <c r="AT355" s="306"/>
      <c r="AU355" s="306"/>
      <c r="AV355" s="306"/>
      <c r="AW355" s="306"/>
      <c r="AX355" s="306"/>
      <c r="AY355" s="306"/>
      <c r="AZ355" s="306"/>
      <c r="BA355" s="306"/>
      <c r="BB355" s="306"/>
      <c r="BC355" s="147">
        <f>QC_Status!T365</f>
        <v>0</v>
      </c>
      <c r="BD355" s="307">
        <f t="shared" si="15"/>
        <v>0</v>
      </c>
      <c r="BE355" s="307">
        <f t="shared" si="16"/>
        <v>0</v>
      </c>
      <c r="BF355" s="307">
        <f t="shared" si="17"/>
        <v>0</v>
      </c>
      <c r="BG355" s="314">
        <f>QC_Status!F365</f>
        <v>0</v>
      </c>
      <c r="BH355" s="288"/>
      <c r="BI355"/>
    </row>
    <row r="356" spans="1:61" s="150" customFormat="1" x14ac:dyDescent="0.2">
      <c r="A356" s="151">
        <v>356</v>
      </c>
      <c r="B356" s="152">
        <f>QC_Status!B366</f>
        <v>0</v>
      </c>
      <c r="C356" s="153">
        <f>QC_Status!C366</f>
        <v>0</v>
      </c>
      <c r="D356" s="151">
        <f>QC_Status!D366</f>
        <v>0</v>
      </c>
      <c r="E356" s="153">
        <f>QC_Status!E366</f>
        <v>0</v>
      </c>
      <c r="F356" s="151">
        <f>QC_Status!L366</f>
        <v>0</v>
      </c>
      <c r="G356" s="154">
        <f>QC_Status!M366</f>
        <v>0</v>
      </c>
      <c r="H356" s="189">
        <f>QC_Status!C366</f>
        <v>0</v>
      </c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  <c r="AA356" s="306"/>
      <c r="AB356" s="306"/>
      <c r="AC356" s="306"/>
      <c r="AD356" s="306"/>
      <c r="AE356" s="306"/>
      <c r="AF356" s="306"/>
      <c r="AG356" s="306"/>
      <c r="AH356" s="306"/>
      <c r="AI356" s="306"/>
      <c r="AJ356" s="306"/>
      <c r="AK356" s="306"/>
      <c r="AL356" s="306"/>
      <c r="AM356" s="306"/>
      <c r="AN356" s="306"/>
      <c r="AO356" s="306"/>
      <c r="AP356" s="306"/>
      <c r="AQ356" s="306"/>
      <c r="AR356" s="306"/>
      <c r="AS356" s="306"/>
      <c r="AT356" s="306"/>
      <c r="AU356" s="306"/>
      <c r="AV356" s="306"/>
      <c r="AW356" s="306"/>
      <c r="AX356" s="306"/>
      <c r="AY356" s="306"/>
      <c r="AZ356" s="306"/>
      <c r="BA356" s="306"/>
      <c r="BB356" s="306"/>
      <c r="BC356" s="147">
        <f>QC_Status!T366</f>
        <v>0</v>
      </c>
      <c r="BD356" s="307">
        <f t="shared" si="15"/>
        <v>0</v>
      </c>
      <c r="BE356" s="307">
        <f t="shared" si="16"/>
        <v>0</v>
      </c>
      <c r="BF356" s="307">
        <f t="shared" si="17"/>
        <v>0</v>
      </c>
      <c r="BG356" s="314">
        <f>QC_Status!F366</f>
        <v>0</v>
      </c>
      <c r="BH356" s="288"/>
      <c r="BI356"/>
    </row>
    <row r="357" spans="1:61" s="150" customFormat="1" x14ac:dyDescent="0.2">
      <c r="A357" s="151">
        <v>357</v>
      </c>
      <c r="B357" s="152">
        <f>QC_Status!B367</f>
        <v>0</v>
      </c>
      <c r="C357" s="153">
        <f>QC_Status!C367</f>
        <v>0</v>
      </c>
      <c r="D357" s="151">
        <f>QC_Status!D367</f>
        <v>0</v>
      </c>
      <c r="E357" s="153">
        <f>QC_Status!E367</f>
        <v>0</v>
      </c>
      <c r="F357" s="151">
        <f>QC_Status!L367</f>
        <v>0</v>
      </c>
      <c r="G357" s="154">
        <f>QC_Status!M367</f>
        <v>0</v>
      </c>
      <c r="H357" s="189">
        <f>QC_Status!C367</f>
        <v>0</v>
      </c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  <c r="AA357" s="306"/>
      <c r="AB357" s="306"/>
      <c r="AC357" s="306"/>
      <c r="AD357" s="306"/>
      <c r="AE357" s="306"/>
      <c r="AF357" s="306"/>
      <c r="AG357" s="306"/>
      <c r="AH357" s="306"/>
      <c r="AI357" s="306"/>
      <c r="AJ357" s="306"/>
      <c r="AK357" s="306"/>
      <c r="AL357" s="306"/>
      <c r="AM357" s="306"/>
      <c r="AN357" s="306"/>
      <c r="AO357" s="306"/>
      <c r="AP357" s="306"/>
      <c r="AQ357" s="306"/>
      <c r="AR357" s="306"/>
      <c r="AS357" s="306"/>
      <c r="AT357" s="306"/>
      <c r="AU357" s="306"/>
      <c r="AV357" s="306"/>
      <c r="AW357" s="306"/>
      <c r="AX357" s="306"/>
      <c r="AY357" s="306"/>
      <c r="AZ357" s="306"/>
      <c r="BA357" s="306"/>
      <c r="BB357" s="306"/>
      <c r="BC357" s="147">
        <f>QC_Status!T367</f>
        <v>0</v>
      </c>
      <c r="BD357" s="307">
        <f t="shared" si="15"/>
        <v>0</v>
      </c>
      <c r="BE357" s="307">
        <f t="shared" si="16"/>
        <v>0</v>
      </c>
      <c r="BF357" s="307">
        <f t="shared" si="17"/>
        <v>0</v>
      </c>
      <c r="BG357" s="314">
        <f>QC_Status!F367</f>
        <v>0</v>
      </c>
      <c r="BH357" s="288"/>
      <c r="BI357"/>
    </row>
    <row r="358" spans="1:61" s="150" customFormat="1" x14ac:dyDescent="0.2">
      <c r="A358" s="151">
        <v>358</v>
      </c>
      <c r="B358" s="152">
        <f>QC_Status!B368</f>
        <v>0</v>
      </c>
      <c r="C358" s="153">
        <f>QC_Status!C368</f>
        <v>0</v>
      </c>
      <c r="D358" s="151">
        <f>QC_Status!D368</f>
        <v>0</v>
      </c>
      <c r="E358" s="153">
        <f>QC_Status!E368</f>
        <v>0</v>
      </c>
      <c r="F358" s="151">
        <f>QC_Status!L368</f>
        <v>0</v>
      </c>
      <c r="G358" s="154">
        <f>QC_Status!M368</f>
        <v>0</v>
      </c>
      <c r="H358" s="189">
        <f>QC_Status!C368</f>
        <v>0</v>
      </c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  <c r="AA358" s="306"/>
      <c r="AB358" s="306"/>
      <c r="AC358" s="306"/>
      <c r="AD358" s="306"/>
      <c r="AE358" s="306"/>
      <c r="AF358" s="306"/>
      <c r="AG358" s="306"/>
      <c r="AH358" s="306"/>
      <c r="AI358" s="306"/>
      <c r="AJ358" s="306"/>
      <c r="AK358" s="306"/>
      <c r="AL358" s="306"/>
      <c r="AM358" s="306"/>
      <c r="AN358" s="306"/>
      <c r="AO358" s="306"/>
      <c r="AP358" s="306"/>
      <c r="AQ358" s="306"/>
      <c r="AR358" s="306"/>
      <c r="AS358" s="306"/>
      <c r="AT358" s="306"/>
      <c r="AU358" s="306"/>
      <c r="AV358" s="306"/>
      <c r="AW358" s="306"/>
      <c r="AX358" s="306"/>
      <c r="AY358" s="306"/>
      <c r="AZ358" s="306"/>
      <c r="BA358" s="306"/>
      <c r="BB358" s="306"/>
      <c r="BC358" s="147">
        <f>QC_Status!T368</f>
        <v>0</v>
      </c>
      <c r="BD358" s="307">
        <f t="shared" si="15"/>
        <v>0</v>
      </c>
      <c r="BE358" s="307">
        <f t="shared" si="16"/>
        <v>0</v>
      </c>
      <c r="BF358" s="307">
        <f t="shared" si="17"/>
        <v>0</v>
      </c>
      <c r="BG358" s="314">
        <f>QC_Status!F368</f>
        <v>0</v>
      </c>
      <c r="BH358" s="288"/>
      <c r="BI358"/>
    </row>
    <row r="359" spans="1:61" s="150" customFormat="1" x14ac:dyDescent="0.2">
      <c r="A359" s="151">
        <v>359</v>
      </c>
      <c r="B359" s="152">
        <f>QC_Status!B369</f>
        <v>0</v>
      </c>
      <c r="C359" s="153">
        <f>QC_Status!C369</f>
        <v>0</v>
      </c>
      <c r="D359" s="151">
        <f>QC_Status!D369</f>
        <v>0</v>
      </c>
      <c r="E359" s="153">
        <f>QC_Status!E369</f>
        <v>0</v>
      </c>
      <c r="F359" s="151">
        <f>QC_Status!L369</f>
        <v>0</v>
      </c>
      <c r="G359" s="154">
        <f>QC_Status!M369</f>
        <v>0</v>
      </c>
      <c r="H359" s="189">
        <f>QC_Status!C369</f>
        <v>0</v>
      </c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  <c r="AA359" s="306"/>
      <c r="AB359" s="306"/>
      <c r="AC359" s="306"/>
      <c r="AD359" s="306"/>
      <c r="AE359" s="306"/>
      <c r="AF359" s="306"/>
      <c r="AG359" s="306"/>
      <c r="AH359" s="306"/>
      <c r="AI359" s="306"/>
      <c r="AJ359" s="306"/>
      <c r="AK359" s="306"/>
      <c r="AL359" s="306"/>
      <c r="AM359" s="306"/>
      <c r="AN359" s="306"/>
      <c r="AO359" s="306"/>
      <c r="AP359" s="306"/>
      <c r="AQ359" s="306"/>
      <c r="AR359" s="306"/>
      <c r="AS359" s="306"/>
      <c r="AT359" s="306"/>
      <c r="AU359" s="306"/>
      <c r="AV359" s="306"/>
      <c r="AW359" s="306"/>
      <c r="AX359" s="306"/>
      <c r="AY359" s="306"/>
      <c r="AZ359" s="306"/>
      <c r="BA359" s="306"/>
      <c r="BB359" s="306"/>
      <c r="BC359" s="147">
        <f>QC_Status!T369</f>
        <v>0</v>
      </c>
      <c r="BD359" s="307">
        <f t="shared" si="15"/>
        <v>0</v>
      </c>
      <c r="BE359" s="307">
        <f t="shared" si="16"/>
        <v>0</v>
      </c>
      <c r="BF359" s="307">
        <f t="shared" si="17"/>
        <v>0</v>
      </c>
      <c r="BG359" s="314">
        <f>QC_Status!F369</f>
        <v>0</v>
      </c>
      <c r="BH359" s="288"/>
      <c r="BI359"/>
    </row>
    <row r="360" spans="1:61" s="150" customFormat="1" x14ac:dyDescent="0.2">
      <c r="A360" s="151">
        <v>360</v>
      </c>
      <c r="B360" s="152">
        <f>QC_Status!B370</f>
        <v>0</v>
      </c>
      <c r="C360" s="153">
        <f>QC_Status!C370</f>
        <v>0</v>
      </c>
      <c r="D360" s="151">
        <f>QC_Status!D370</f>
        <v>0</v>
      </c>
      <c r="E360" s="153">
        <f>QC_Status!E370</f>
        <v>0</v>
      </c>
      <c r="F360" s="151">
        <f>QC_Status!L370</f>
        <v>0</v>
      </c>
      <c r="G360" s="154">
        <f>QC_Status!M370</f>
        <v>0</v>
      </c>
      <c r="H360" s="189">
        <f>QC_Status!C370</f>
        <v>0</v>
      </c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  <c r="AA360" s="306"/>
      <c r="AB360" s="306"/>
      <c r="AC360" s="306"/>
      <c r="AD360" s="306"/>
      <c r="AE360" s="306"/>
      <c r="AF360" s="306"/>
      <c r="AG360" s="306"/>
      <c r="AH360" s="306"/>
      <c r="AI360" s="306"/>
      <c r="AJ360" s="306"/>
      <c r="AK360" s="306"/>
      <c r="AL360" s="306"/>
      <c r="AM360" s="306"/>
      <c r="AN360" s="306"/>
      <c r="AO360" s="306"/>
      <c r="AP360" s="306"/>
      <c r="AQ360" s="306"/>
      <c r="AR360" s="306"/>
      <c r="AS360" s="306"/>
      <c r="AT360" s="306"/>
      <c r="AU360" s="306"/>
      <c r="AV360" s="306"/>
      <c r="AW360" s="306"/>
      <c r="AX360" s="306"/>
      <c r="AY360" s="306"/>
      <c r="AZ360" s="306"/>
      <c r="BA360" s="306"/>
      <c r="BB360" s="306"/>
      <c r="BC360" s="147">
        <f>QC_Status!T370</f>
        <v>0</v>
      </c>
      <c r="BD360" s="307">
        <f t="shared" si="15"/>
        <v>0</v>
      </c>
      <c r="BE360" s="307">
        <f t="shared" si="16"/>
        <v>0</v>
      </c>
      <c r="BF360" s="307">
        <f t="shared" si="17"/>
        <v>0</v>
      </c>
      <c r="BG360" s="314">
        <f>QC_Status!F370</f>
        <v>0</v>
      </c>
      <c r="BH360" s="288"/>
      <c r="BI360"/>
    </row>
    <row r="361" spans="1:61" s="150" customFormat="1" x14ac:dyDescent="0.2">
      <c r="A361" s="151">
        <v>361</v>
      </c>
      <c r="B361" s="152">
        <f>QC_Status!B371</f>
        <v>0</v>
      </c>
      <c r="C361" s="153">
        <f>QC_Status!C371</f>
        <v>0</v>
      </c>
      <c r="D361" s="151">
        <f>QC_Status!D371</f>
        <v>0</v>
      </c>
      <c r="E361" s="153">
        <f>QC_Status!E371</f>
        <v>0</v>
      </c>
      <c r="F361" s="151">
        <f>QC_Status!L371</f>
        <v>0</v>
      </c>
      <c r="G361" s="154">
        <f>QC_Status!M371</f>
        <v>0</v>
      </c>
      <c r="H361" s="189">
        <f>QC_Status!C371</f>
        <v>0</v>
      </c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  <c r="AA361" s="306"/>
      <c r="AB361" s="306"/>
      <c r="AC361" s="306"/>
      <c r="AD361" s="306"/>
      <c r="AE361" s="306"/>
      <c r="AF361" s="306"/>
      <c r="AG361" s="306"/>
      <c r="AH361" s="306"/>
      <c r="AI361" s="306"/>
      <c r="AJ361" s="306"/>
      <c r="AK361" s="306"/>
      <c r="AL361" s="306"/>
      <c r="AM361" s="306"/>
      <c r="AN361" s="306"/>
      <c r="AO361" s="306"/>
      <c r="AP361" s="306"/>
      <c r="AQ361" s="306"/>
      <c r="AR361" s="306"/>
      <c r="AS361" s="306"/>
      <c r="AT361" s="306"/>
      <c r="AU361" s="306"/>
      <c r="AV361" s="306"/>
      <c r="AW361" s="306"/>
      <c r="AX361" s="306"/>
      <c r="AY361" s="306"/>
      <c r="AZ361" s="306"/>
      <c r="BA361" s="306"/>
      <c r="BB361" s="306"/>
      <c r="BC361" s="147">
        <f>QC_Status!T371</f>
        <v>0</v>
      </c>
      <c r="BD361" s="307">
        <f t="shared" si="15"/>
        <v>0</v>
      </c>
      <c r="BE361" s="307">
        <f t="shared" si="16"/>
        <v>0</v>
      </c>
      <c r="BF361" s="307">
        <f t="shared" si="17"/>
        <v>0</v>
      </c>
      <c r="BG361" s="314">
        <f>QC_Status!F371</f>
        <v>0</v>
      </c>
      <c r="BH361" s="288"/>
      <c r="BI361"/>
    </row>
    <row r="362" spans="1:61" s="150" customFormat="1" x14ac:dyDescent="0.2">
      <c r="A362" s="151">
        <v>362</v>
      </c>
      <c r="B362" s="152">
        <f>QC_Status!B372</f>
        <v>0</v>
      </c>
      <c r="C362" s="153">
        <f>QC_Status!C372</f>
        <v>0</v>
      </c>
      <c r="D362" s="151">
        <f>QC_Status!D372</f>
        <v>0</v>
      </c>
      <c r="E362" s="153">
        <f>QC_Status!E372</f>
        <v>0</v>
      </c>
      <c r="F362" s="151">
        <f>QC_Status!L372</f>
        <v>0</v>
      </c>
      <c r="G362" s="154">
        <f>QC_Status!M372</f>
        <v>0</v>
      </c>
      <c r="H362" s="189">
        <f>QC_Status!C372</f>
        <v>0</v>
      </c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  <c r="AA362" s="306"/>
      <c r="AB362" s="306"/>
      <c r="AC362" s="306"/>
      <c r="AD362" s="306"/>
      <c r="AE362" s="306"/>
      <c r="AF362" s="306"/>
      <c r="AG362" s="306"/>
      <c r="AH362" s="306"/>
      <c r="AI362" s="306"/>
      <c r="AJ362" s="306"/>
      <c r="AK362" s="306"/>
      <c r="AL362" s="306"/>
      <c r="AM362" s="306"/>
      <c r="AN362" s="306"/>
      <c r="AO362" s="306"/>
      <c r="AP362" s="306"/>
      <c r="AQ362" s="306"/>
      <c r="AR362" s="306"/>
      <c r="AS362" s="306"/>
      <c r="AT362" s="306"/>
      <c r="AU362" s="306"/>
      <c r="AV362" s="306"/>
      <c r="AW362" s="306"/>
      <c r="AX362" s="306"/>
      <c r="AY362" s="306"/>
      <c r="AZ362" s="306"/>
      <c r="BA362" s="306"/>
      <c r="BB362" s="306"/>
      <c r="BC362" s="147">
        <f>QC_Status!T372</f>
        <v>0</v>
      </c>
      <c r="BD362" s="307">
        <f t="shared" si="15"/>
        <v>0</v>
      </c>
      <c r="BE362" s="307">
        <f t="shared" si="16"/>
        <v>0</v>
      </c>
      <c r="BF362" s="307">
        <f t="shared" si="17"/>
        <v>0</v>
      </c>
      <c r="BG362" s="314">
        <f>QC_Status!F372</f>
        <v>0</v>
      </c>
      <c r="BH362" s="288"/>
      <c r="BI362"/>
    </row>
    <row r="363" spans="1:61" s="150" customFormat="1" x14ac:dyDescent="0.2">
      <c r="A363" s="151">
        <v>363</v>
      </c>
      <c r="B363" s="152">
        <f>QC_Status!B373</f>
        <v>0</v>
      </c>
      <c r="C363" s="153">
        <f>QC_Status!C373</f>
        <v>0</v>
      </c>
      <c r="D363" s="151">
        <f>QC_Status!D373</f>
        <v>0</v>
      </c>
      <c r="E363" s="153">
        <f>QC_Status!E373</f>
        <v>0</v>
      </c>
      <c r="F363" s="151">
        <f>QC_Status!L373</f>
        <v>0</v>
      </c>
      <c r="G363" s="154">
        <f>QC_Status!M373</f>
        <v>0</v>
      </c>
      <c r="H363" s="189">
        <f>QC_Status!C373</f>
        <v>0</v>
      </c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  <c r="AA363" s="306"/>
      <c r="AB363" s="306"/>
      <c r="AC363" s="306"/>
      <c r="AD363" s="306"/>
      <c r="AE363" s="306"/>
      <c r="AF363" s="306"/>
      <c r="AG363" s="306"/>
      <c r="AH363" s="306"/>
      <c r="AI363" s="306"/>
      <c r="AJ363" s="306"/>
      <c r="AK363" s="306"/>
      <c r="AL363" s="306"/>
      <c r="AM363" s="306"/>
      <c r="AN363" s="306"/>
      <c r="AO363" s="306"/>
      <c r="AP363" s="306"/>
      <c r="AQ363" s="306"/>
      <c r="AR363" s="306"/>
      <c r="AS363" s="306"/>
      <c r="AT363" s="306"/>
      <c r="AU363" s="306"/>
      <c r="AV363" s="306"/>
      <c r="AW363" s="306"/>
      <c r="AX363" s="306"/>
      <c r="AY363" s="306"/>
      <c r="AZ363" s="306"/>
      <c r="BA363" s="306"/>
      <c r="BB363" s="306"/>
      <c r="BC363" s="147">
        <f>QC_Status!T373</f>
        <v>0</v>
      </c>
      <c r="BD363" s="307">
        <f t="shared" si="15"/>
        <v>0</v>
      </c>
      <c r="BE363" s="307">
        <f t="shared" si="16"/>
        <v>0</v>
      </c>
      <c r="BF363" s="307">
        <f t="shared" si="17"/>
        <v>0</v>
      </c>
      <c r="BG363" s="314">
        <f>QC_Status!F373</f>
        <v>0</v>
      </c>
      <c r="BH363" s="288"/>
      <c r="BI363"/>
    </row>
    <row r="364" spans="1:61" s="150" customFormat="1" x14ac:dyDescent="0.2">
      <c r="A364" s="151">
        <v>364</v>
      </c>
      <c r="B364" s="152">
        <f>QC_Status!B374</f>
        <v>0</v>
      </c>
      <c r="C364" s="153">
        <f>QC_Status!C374</f>
        <v>0</v>
      </c>
      <c r="D364" s="151">
        <f>QC_Status!D374</f>
        <v>0</v>
      </c>
      <c r="E364" s="153">
        <f>QC_Status!E374</f>
        <v>0</v>
      </c>
      <c r="F364" s="151">
        <f>QC_Status!L374</f>
        <v>0</v>
      </c>
      <c r="G364" s="154">
        <f>QC_Status!M374</f>
        <v>0</v>
      </c>
      <c r="H364" s="189">
        <f>QC_Status!C374</f>
        <v>0</v>
      </c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  <c r="AA364" s="306"/>
      <c r="AB364" s="306"/>
      <c r="AC364" s="306"/>
      <c r="AD364" s="306"/>
      <c r="AE364" s="306"/>
      <c r="AF364" s="306"/>
      <c r="AG364" s="306"/>
      <c r="AH364" s="306"/>
      <c r="AI364" s="306"/>
      <c r="AJ364" s="306"/>
      <c r="AK364" s="306"/>
      <c r="AL364" s="306"/>
      <c r="AM364" s="306"/>
      <c r="AN364" s="306"/>
      <c r="AO364" s="306"/>
      <c r="AP364" s="306"/>
      <c r="AQ364" s="306"/>
      <c r="AR364" s="306"/>
      <c r="AS364" s="306"/>
      <c r="AT364" s="306"/>
      <c r="AU364" s="306"/>
      <c r="AV364" s="306"/>
      <c r="AW364" s="306"/>
      <c r="AX364" s="306"/>
      <c r="AY364" s="306"/>
      <c r="AZ364" s="306"/>
      <c r="BA364" s="306"/>
      <c r="BB364" s="306"/>
      <c r="BC364" s="147">
        <f>QC_Status!T374</f>
        <v>0</v>
      </c>
      <c r="BD364" s="307">
        <f t="shared" si="15"/>
        <v>0</v>
      </c>
      <c r="BE364" s="307">
        <f t="shared" si="16"/>
        <v>0</v>
      </c>
      <c r="BF364" s="307">
        <f t="shared" si="17"/>
        <v>0</v>
      </c>
      <c r="BG364" s="314">
        <f>QC_Status!F374</f>
        <v>0</v>
      </c>
      <c r="BH364" s="288"/>
      <c r="BI364"/>
    </row>
    <row r="365" spans="1:61" s="150" customFormat="1" x14ac:dyDescent="0.2">
      <c r="A365" s="151">
        <v>365</v>
      </c>
      <c r="B365" s="152">
        <f>QC_Status!B375</f>
        <v>0</v>
      </c>
      <c r="C365" s="153">
        <f>QC_Status!C375</f>
        <v>0</v>
      </c>
      <c r="D365" s="151">
        <f>QC_Status!D375</f>
        <v>0</v>
      </c>
      <c r="E365" s="153">
        <f>QC_Status!E375</f>
        <v>0</v>
      </c>
      <c r="F365" s="151">
        <f>QC_Status!L375</f>
        <v>0</v>
      </c>
      <c r="G365" s="154">
        <f>QC_Status!M375</f>
        <v>0</v>
      </c>
      <c r="H365" s="189">
        <f>QC_Status!C375</f>
        <v>0</v>
      </c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  <c r="AA365" s="306"/>
      <c r="AB365" s="306"/>
      <c r="AC365" s="306"/>
      <c r="AD365" s="306"/>
      <c r="AE365" s="306"/>
      <c r="AF365" s="306"/>
      <c r="AG365" s="306"/>
      <c r="AH365" s="306"/>
      <c r="AI365" s="306"/>
      <c r="AJ365" s="306"/>
      <c r="AK365" s="306"/>
      <c r="AL365" s="306"/>
      <c r="AM365" s="306"/>
      <c r="AN365" s="306"/>
      <c r="AO365" s="306"/>
      <c r="AP365" s="306"/>
      <c r="AQ365" s="306"/>
      <c r="AR365" s="306"/>
      <c r="AS365" s="306"/>
      <c r="AT365" s="306"/>
      <c r="AU365" s="306"/>
      <c r="AV365" s="306"/>
      <c r="AW365" s="306"/>
      <c r="AX365" s="306"/>
      <c r="AY365" s="306"/>
      <c r="AZ365" s="306"/>
      <c r="BA365" s="306"/>
      <c r="BB365" s="306"/>
      <c r="BC365" s="147">
        <f>QC_Status!T375</f>
        <v>0</v>
      </c>
      <c r="BD365" s="307">
        <f t="shared" si="15"/>
        <v>0</v>
      </c>
      <c r="BE365" s="307">
        <f t="shared" si="16"/>
        <v>0</v>
      </c>
      <c r="BF365" s="307">
        <f t="shared" si="17"/>
        <v>0</v>
      </c>
      <c r="BG365" s="314">
        <f>QC_Status!F375</f>
        <v>0</v>
      </c>
      <c r="BH365" s="288"/>
      <c r="BI365"/>
    </row>
    <row r="366" spans="1:61" s="150" customFormat="1" x14ac:dyDescent="0.2">
      <c r="A366" s="151">
        <v>366</v>
      </c>
      <c r="B366" s="152">
        <f>QC_Status!B376</f>
        <v>0</v>
      </c>
      <c r="C366" s="153">
        <f>QC_Status!C376</f>
        <v>0</v>
      </c>
      <c r="D366" s="151">
        <f>QC_Status!D376</f>
        <v>0</v>
      </c>
      <c r="E366" s="153">
        <f>QC_Status!E376</f>
        <v>0</v>
      </c>
      <c r="F366" s="151">
        <f>QC_Status!L376</f>
        <v>0</v>
      </c>
      <c r="G366" s="154">
        <f>QC_Status!M376</f>
        <v>0</v>
      </c>
      <c r="H366" s="189">
        <f>QC_Status!C376</f>
        <v>0</v>
      </c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  <c r="AA366" s="306"/>
      <c r="AB366" s="306"/>
      <c r="AC366" s="306"/>
      <c r="AD366" s="306"/>
      <c r="AE366" s="306"/>
      <c r="AF366" s="306"/>
      <c r="AG366" s="306"/>
      <c r="AH366" s="306"/>
      <c r="AI366" s="306"/>
      <c r="AJ366" s="306"/>
      <c r="AK366" s="306"/>
      <c r="AL366" s="306"/>
      <c r="AM366" s="306"/>
      <c r="AN366" s="306"/>
      <c r="AO366" s="306"/>
      <c r="AP366" s="306"/>
      <c r="AQ366" s="306"/>
      <c r="AR366" s="306"/>
      <c r="AS366" s="306"/>
      <c r="AT366" s="306"/>
      <c r="AU366" s="306"/>
      <c r="AV366" s="306"/>
      <c r="AW366" s="306"/>
      <c r="AX366" s="306"/>
      <c r="AY366" s="306"/>
      <c r="AZ366" s="306"/>
      <c r="BA366" s="306"/>
      <c r="BB366" s="306"/>
      <c r="BC366" s="147">
        <f>QC_Status!T376</f>
        <v>0</v>
      </c>
      <c r="BD366" s="307">
        <f t="shared" si="15"/>
        <v>0</v>
      </c>
      <c r="BE366" s="307">
        <f t="shared" si="16"/>
        <v>0</v>
      </c>
      <c r="BF366" s="307">
        <f t="shared" si="17"/>
        <v>0</v>
      </c>
      <c r="BG366" s="314">
        <f>QC_Status!F376</f>
        <v>0</v>
      </c>
      <c r="BH366" s="288"/>
      <c r="BI366"/>
    </row>
    <row r="367" spans="1:61" s="150" customFormat="1" x14ac:dyDescent="0.2">
      <c r="A367" s="151">
        <v>367</v>
      </c>
      <c r="B367" s="152">
        <f>QC_Status!B377</f>
        <v>0</v>
      </c>
      <c r="C367" s="153">
        <f>QC_Status!C377</f>
        <v>0</v>
      </c>
      <c r="D367" s="151">
        <f>QC_Status!D377</f>
        <v>0</v>
      </c>
      <c r="E367" s="153">
        <f>QC_Status!E377</f>
        <v>0</v>
      </c>
      <c r="F367" s="151">
        <f>QC_Status!L377</f>
        <v>0</v>
      </c>
      <c r="G367" s="154">
        <f>QC_Status!M377</f>
        <v>0</v>
      </c>
      <c r="H367" s="189">
        <f>QC_Status!C377</f>
        <v>0</v>
      </c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  <c r="AA367" s="306"/>
      <c r="AB367" s="306"/>
      <c r="AC367" s="306"/>
      <c r="AD367" s="306"/>
      <c r="AE367" s="306"/>
      <c r="AF367" s="306"/>
      <c r="AG367" s="306"/>
      <c r="AH367" s="306"/>
      <c r="AI367" s="306"/>
      <c r="AJ367" s="306"/>
      <c r="AK367" s="306"/>
      <c r="AL367" s="306"/>
      <c r="AM367" s="306"/>
      <c r="AN367" s="306"/>
      <c r="AO367" s="306"/>
      <c r="AP367" s="306"/>
      <c r="AQ367" s="306"/>
      <c r="AR367" s="306"/>
      <c r="AS367" s="306"/>
      <c r="AT367" s="306"/>
      <c r="AU367" s="306"/>
      <c r="AV367" s="306"/>
      <c r="AW367" s="306"/>
      <c r="AX367" s="306"/>
      <c r="AY367" s="306"/>
      <c r="AZ367" s="306"/>
      <c r="BA367" s="306"/>
      <c r="BB367" s="306"/>
      <c r="BC367" s="147">
        <f>QC_Status!T377</f>
        <v>0</v>
      </c>
      <c r="BD367" s="307">
        <f t="shared" si="15"/>
        <v>0</v>
      </c>
      <c r="BE367" s="307">
        <f t="shared" si="16"/>
        <v>0</v>
      </c>
      <c r="BF367" s="307">
        <f t="shared" si="17"/>
        <v>0</v>
      </c>
      <c r="BG367" s="314">
        <f>QC_Status!F377</f>
        <v>0</v>
      </c>
      <c r="BH367" s="288"/>
      <c r="BI367"/>
    </row>
    <row r="368" spans="1:61" s="150" customFormat="1" x14ac:dyDescent="0.2">
      <c r="A368" s="151">
        <v>368</v>
      </c>
      <c r="B368" s="152">
        <f>QC_Status!B378</f>
        <v>0</v>
      </c>
      <c r="C368" s="153">
        <f>QC_Status!C378</f>
        <v>0</v>
      </c>
      <c r="D368" s="151">
        <f>QC_Status!D378</f>
        <v>0</v>
      </c>
      <c r="E368" s="153">
        <f>QC_Status!E378</f>
        <v>0</v>
      </c>
      <c r="F368" s="151">
        <f>QC_Status!L378</f>
        <v>0</v>
      </c>
      <c r="G368" s="154">
        <f>QC_Status!M378</f>
        <v>0</v>
      </c>
      <c r="H368" s="189">
        <f>QC_Status!C378</f>
        <v>0</v>
      </c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  <c r="AA368" s="306"/>
      <c r="AB368" s="306"/>
      <c r="AC368" s="306"/>
      <c r="AD368" s="306"/>
      <c r="AE368" s="306"/>
      <c r="AF368" s="306"/>
      <c r="AG368" s="306"/>
      <c r="AH368" s="306"/>
      <c r="AI368" s="306"/>
      <c r="AJ368" s="306"/>
      <c r="AK368" s="306"/>
      <c r="AL368" s="306"/>
      <c r="AM368" s="306"/>
      <c r="AN368" s="306"/>
      <c r="AO368" s="306"/>
      <c r="AP368" s="306"/>
      <c r="AQ368" s="306"/>
      <c r="AR368" s="306"/>
      <c r="AS368" s="306"/>
      <c r="AT368" s="306"/>
      <c r="AU368" s="306"/>
      <c r="AV368" s="306"/>
      <c r="AW368" s="306"/>
      <c r="AX368" s="306"/>
      <c r="AY368" s="306"/>
      <c r="AZ368" s="306"/>
      <c r="BA368" s="306"/>
      <c r="BB368" s="306"/>
      <c r="BC368" s="147">
        <f>QC_Status!T378</f>
        <v>0</v>
      </c>
      <c r="BD368" s="307">
        <f t="shared" si="15"/>
        <v>0</v>
      </c>
      <c r="BE368" s="307">
        <f t="shared" si="16"/>
        <v>0</v>
      </c>
      <c r="BF368" s="307">
        <f t="shared" si="17"/>
        <v>0</v>
      </c>
      <c r="BG368" s="314">
        <f>QC_Status!F378</f>
        <v>0</v>
      </c>
      <c r="BH368" s="288"/>
      <c r="BI368"/>
    </row>
    <row r="369" spans="1:61" s="150" customFormat="1" x14ac:dyDescent="0.2">
      <c r="A369" s="151">
        <v>369</v>
      </c>
      <c r="B369" s="152">
        <f>QC_Status!B379</f>
        <v>0</v>
      </c>
      <c r="C369" s="153">
        <f>QC_Status!C379</f>
        <v>0</v>
      </c>
      <c r="D369" s="151">
        <f>QC_Status!D379</f>
        <v>0</v>
      </c>
      <c r="E369" s="153">
        <f>QC_Status!E379</f>
        <v>0</v>
      </c>
      <c r="F369" s="151">
        <f>QC_Status!L379</f>
        <v>0</v>
      </c>
      <c r="G369" s="154">
        <f>QC_Status!M379</f>
        <v>0</v>
      </c>
      <c r="H369" s="189">
        <f>QC_Status!C379</f>
        <v>0</v>
      </c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  <c r="AA369" s="306"/>
      <c r="AB369" s="306"/>
      <c r="AC369" s="306"/>
      <c r="AD369" s="306"/>
      <c r="AE369" s="306"/>
      <c r="AF369" s="306"/>
      <c r="AG369" s="306"/>
      <c r="AH369" s="306"/>
      <c r="AI369" s="306"/>
      <c r="AJ369" s="306"/>
      <c r="AK369" s="306"/>
      <c r="AL369" s="306"/>
      <c r="AM369" s="306"/>
      <c r="AN369" s="306"/>
      <c r="AO369" s="306"/>
      <c r="AP369" s="306"/>
      <c r="AQ369" s="306"/>
      <c r="AR369" s="306"/>
      <c r="AS369" s="306"/>
      <c r="AT369" s="306"/>
      <c r="AU369" s="306"/>
      <c r="AV369" s="306"/>
      <c r="AW369" s="306"/>
      <c r="AX369" s="306"/>
      <c r="AY369" s="306"/>
      <c r="AZ369" s="306"/>
      <c r="BA369" s="306"/>
      <c r="BB369" s="306"/>
      <c r="BC369" s="147">
        <f>QC_Status!T379</f>
        <v>0</v>
      </c>
      <c r="BD369" s="307">
        <f t="shared" si="15"/>
        <v>0</v>
      </c>
      <c r="BE369" s="307">
        <f t="shared" si="16"/>
        <v>0</v>
      </c>
      <c r="BF369" s="307">
        <f t="shared" si="17"/>
        <v>0</v>
      </c>
      <c r="BG369" s="314">
        <f>QC_Status!F379</f>
        <v>0</v>
      </c>
      <c r="BH369" s="288"/>
      <c r="BI369"/>
    </row>
    <row r="370" spans="1:61" s="150" customFormat="1" x14ac:dyDescent="0.2">
      <c r="A370" s="151">
        <v>370</v>
      </c>
      <c r="B370" s="152">
        <f>QC_Status!B380</f>
        <v>0</v>
      </c>
      <c r="C370" s="153">
        <f>QC_Status!C380</f>
        <v>0</v>
      </c>
      <c r="D370" s="151">
        <f>QC_Status!D380</f>
        <v>0</v>
      </c>
      <c r="E370" s="153">
        <f>QC_Status!E380</f>
        <v>0</v>
      </c>
      <c r="F370" s="151">
        <f>QC_Status!L380</f>
        <v>0</v>
      </c>
      <c r="G370" s="154">
        <f>QC_Status!M380</f>
        <v>0</v>
      </c>
      <c r="H370" s="189">
        <f>QC_Status!C380</f>
        <v>0</v>
      </c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  <c r="AA370" s="306"/>
      <c r="AB370" s="306"/>
      <c r="AC370" s="306"/>
      <c r="AD370" s="306"/>
      <c r="AE370" s="306"/>
      <c r="AF370" s="306"/>
      <c r="AG370" s="306"/>
      <c r="AH370" s="306"/>
      <c r="AI370" s="306"/>
      <c r="AJ370" s="306"/>
      <c r="AK370" s="306"/>
      <c r="AL370" s="306"/>
      <c r="AM370" s="306"/>
      <c r="AN370" s="306"/>
      <c r="AO370" s="306"/>
      <c r="AP370" s="306"/>
      <c r="AQ370" s="306"/>
      <c r="AR370" s="306"/>
      <c r="AS370" s="306"/>
      <c r="AT370" s="306"/>
      <c r="AU370" s="306"/>
      <c r="AV370" s="306"/>
      <c r="AW370" s="306"/>
      <c r="AX370" s="306"/>
      <c r="AY370" s="306"/>
      <c r="AZ370" s="306"/>
      <c r="BA370" s="306"/>
      <c r="BB370" s="306"/>
      <c r="BC370" s="147">
        <f>QC_Status!T380</f>
        <v>0</v>
      </c>
      <c r="BD370" s="307">
        <f t="shared" si="15"/>
        <v>0</v>
      </c>
      <c r="BE370" s="307">
        <f t="shared" si="16"/>
        <v>0</v>
      </c>
      <c r="BF370" s="307">
        <f t="shared" si="17"/>
        <v>0</v>
      </c>
      <c r="BG370" s="314">
        <f>QC_Status!F380</f>
        <v>0</v>
      </c>
      <c r="BH370" s="288"/>
      <c r="BI370"/>
    </row>
    <row r="371" spans="1:61" s="150" customFormat="1" x14ac:dyDescent="0.2">
      <c r="A371" s="151">
        <v>371</v>
      </c>
      <c r="B371" s="152">
        <f>QC_Status!B381</f>
        <v>0</v>
      </c>
      <c r="C371" s="153">
        <f>QC_Status!C381</f>
        <v>0</v>
      </c>
      <c r="D371" s="151">
        <f>QC_Status!D381</f>
        <v>0</v>
      </c>
      <c r="E371" s="153">
        <f>QC_Status!E381</f>
        <v>0</v>
      </c>
      <c r="F371" s="151">
        <f>QC_Status!L381</f>
        <v>0</v>
      </c>
      <c r="G371" s="154">
        <f>QC_Status!M381</f>
        <v>0</v>
      </c>
      <c r="H371" s="189">
        <f>QC_Status!C381</f>
        <v>0</v>
      </c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  <c r="AA371" s="306"/>
      <c r="AB371" s="306"/>
      <c r="AC371" s="306"/>
      <c r="AD371" s="306"/>
      <c r="AE371" s="306"/>
      <c r="AF371" s="306"/>
      <c r="AG371" s="306"/>
      <c r="AH371" s="306"/>
      <c r="AI371" s="306"/>
      <c r="AJ371" s="306"/>
      <c r="AK371" s="306"/>
      <c r="AL371" s="306"/>
      <c r="AM371" s="306"/>
      <c r="AN371" s="306"/>
      <c r="AO371" s="306"/>
      <c r="AP371" s="306"/>
      <c r="AQ371" s="306"/>
      <c r="AR371" s="306"/>
      <c r="AS371" s="306"/>
      <c r="AT371" s="306"/>
      <c r="AU371" s="306"/>
      <c r="AV371" s="306"/>
      <c r="AW371" s="306"/>
      <c r="AX371" s="306"/>
      <c r="AY371" s="306"/>
      <c r="AZ371" s="306"/>
      <c r="BA371" s="306"/>
      <c r="BB371" s="306"/>
      <c r="BC371" s="147">
        <f>QC_Status!T381</f>
        <v>0</v>
      </c>
      <c r="BD371" s="307">
        <f t="shared" si="15"/>
        <v>0</v>
      </c>
      <c r="BE371" s="307">
        <f t="shared" si="16"/>
        <v>0</v>
      </c>
      <c r="BF371" s="307">
        <f t="shared" si="17"/>
        <v>0</v>
      </c>
      <c r="BG371" s="314">
        <f>QC_Status!F381</f>
        <v>0</v>
      </c>
      <c r="BH371" s="288"/>
      <c r="BI371"/>
    </row>
    <row r="372" spans="1:61" s="150" customFormat="1" x14ac:dyDescent="0.2">
      <c r="A372" s="151">
        <v>372</v>
      </c>
      <c r="B372" s="152">
        <f>QC_Status!B382</f>
        <v>0</v>
      </c>
      <c r="C372" s="153">
        <f>QC_Status!C382</f>
        <v>0</v>
      </c>
      <c r="D372" s="151">
        <f>QC_Status!D382</f>
        <v>0</v>
      </c>
      <c r="E372" s="153">
        <f>QC_Status!E382</f>
        <v>0</v>
      </c>
      <c r="F372" s="151">
        <f>QC_Status!L382</f>
        <v>0</v>
      </c>
      <c r="G372" s="154">
        <f>QC_Status!M382</f>
        <v>0</v>
      </c>
      <c r="H372" s="189">
        <f>QC_Status!C382</f>
        <v>0</v>
      </c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  <c r="AA372" s="306"/>
      <c r="AB372" s="306"/>
      <c r="AC372" s="306"/>
      <c r="AD372" s="306"/>
      <c r="AE372" s="306"/>
      <c r="AF372" s="306"/>
      <c r="AG372" s="306"/>
      <c r="AH372" s="306"/>
      <c r="AI372" s="306"/>
      <c r="AJ372" s="306"/>
      <c r="AK372" s="306"/>
      <c r="AL372" s="306"/>
      <c r="AM372" s="306"/>
      <c r="AN372" s="306"/>
      <c r="AO372" s="306"/>
      <c r="AP372" s="306"/>
      <c r="AQ372" s="306"/>
      <c r="AR372" s="306"/>
      <c r="AS372" s="306"/>
      <c r="AT372" s="306"/>
      <c r="AU372" s="306"/>
      <c r="AV372" s="306"/>
      <c r="AW372" s="306"/>
      <c r="AX372" s="306"/>
      <c r="AY372" s="306"/>
      <c r="AZ372" s="306"/>
      <c r="BA372" s="306"/>
      <c r="BB372" s="306"/>
      <c r="BC372" s="147">
        <f>QC_Status!T382</f>
        <v>0</v>
      </c>
      <c r="BD372" s="307">
        <f t="shared" si="15"/>
        <v>0</v>
      </c>
      <c r="BE372" s="307">
        <f t="shared" si="16"/>
        <v>0</v>
      </c>
      <c r="BF372" s="307">
        <f t="shared" si="17"/>
        <v>0</v>
      </c>
      <c r="BG372" s="314">
        <f>QC_Status!F382</f>
        <v>0</v>
      </c>
      <c r="BH372" s="288"/>
      <c r="BI372"/>
    </row>
    <row r="373" spans="1:61" s="150" customFormat="1" x14ac:dyDescent="0.2">
      <c r="A373" s="151">
        <v>373</v>
      </c>
      <c r="B373" s="152">
        <f>QC_Status!B383</f>
        <v>0</v>
      </c>
      <c r="C373" s="153">
        <f>QC_Status!C383</f>
        <v>0</v>
      </c>
      <c r="D373" s="151">
        <f>QC_Status!D383</f>
        <v>0</v>
      </c>
      <c r="E373" s="153">
        <f>QC_Status!E383</f>
        <v>0</v>
      </c>
      <c r="F373" s="151">
        <f>QC_Status!L383</f>
        <v>0</v>
      </c>
      <c r="G373" s="154">
        <f>QC_Status!M383</f>
        <v>0</v>
      </c>
      <c r="H373" s="189">
        <f>QC_Status!C383</f>
        <v>0</v>
      </c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  <c r="AA373" s="306"/>
      <c r="AB373" s="306"/>
      <c r="AC373" s="306"/>
      <c r="AD373" s="306"/>
      <c r="AE373" s="306"/>
      <c r="AF373" s="306"/>
      <c r="AG373" s="306"/>
      <c r="AH373" s="306"/>
      <c r="AI373" s="306"/>
      <c r="AJ373" s="306"/>
      <c r="AK373" s="306"/>
      <c r="AL373" s="306"/>
      <c r="AM373" s="306"/>
      <c r="AN373" s="306"/>
      <c r="AO373" s="306"/>
      <c r="AP373" s="306"/>
      <c r="AQ373" s="306"/>
      <c r="AR373" s="306"/>
      <c r="AS373" s="306"/>
      <c r="AT373" s="306"/>
      <c r="AU373" s="306"/>
      <c r="AV373" s="306"/>
      <c r="AW373" s="306"/>
      <c r="AX373" s="306"/>
      <c r="AY373" s="306"/>
      <c r="AZ373" s="306"/>
      <c r="BA373" s="306"/>
      <c r="BB373" s="306"/>
      <c r="BC373" s="147">
        <f>QC_Status!T383</f>
        <v>0</v>
      </c>
      <c r="BD373" s="307">
        <f t="shared" si="15"/>
        <v>0</v>
      </c>
      <c r="BE373" s="307">
        <f t="shared" si="16"/>
        <v>0</v>
      </c>
      <c r="BF373" s="307">
        <f t="shared" si="17"/>
        <v>0</v>
      </c>
      <c r="BG373" s="314">
        <f>QC_Status!F383</f>
        <v>0</v>
      </c>
      <c r="BH373" s="288"/>
      <c r="BI373"/>
    </row>
    <row r="374" spans="1:61" s="150" customFormat="1" x14ac:dyDescent="0.2">
      <c r="A374" s="151">
        <v>374</v>
      </c>
      <c r="B374" s="152">
        <f>QC_Status!B384</f>
        <v>0</v>
      </c>
      <c r="C374" s="153">
        <f>QC_Status!C384</f>
        <v>0</v>
      </c>
      <c r="D374" s="151">
        <f>QC_Status!D384</f>
        <v>0</v>
      </c>
      <c r="E374" s="153">
        <f>QC_Status!E384</f>
        <v>0</v>
      </c>
      <c r="F374" s="151">
        <f>QC_Status!L384</f>
        <v>0</v>
      </c>
      <c r="G374" s="154">
        <f>QC_Status!M384</f>
        <v>0</v>
      </c>
      <c r="H374" s="189">
        <f>QC_Status!C384</f>
        <v>0</v>
      </c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  <c r="AA374" s="306"/>
      <c r="AB374" s="306"/>
      <c r="AC374" s="306"/>
      <c r="AD374" s="306"/>
      <c r="AE374" s="306"/>
      <c r="AF374" s="306"/>
      <c r="AG374" s="306"/>
      <c r="AH374" s="306"/>
      <c r="AI374" s="306"/>
      <c r="AJ374" s="306"/>
      <c r="AK374" s="306"/>
      <c r="AL374" s="306"/>
      <c r="AM374" s="306"/>
      <c r="AN374" s="306"/>
      <c r="AO374" s="306"/>
      <c r="AP374" s="306"/>
      <c r="AQ374" s="306"/>
      <c r="AR374" s="306"/>
      <c r="AS374" s="306"/>
      <c r="AT374" s="306"/>
      <c r="AU374" s="306"/>
      <c r="AV374" s="306"/>
      <c r="AW374" s="306"/>
      <c r="AX374" s="306"/>
      <c r="AY374" s="306"/>
      <c r="AZ374" s="306"/>
      <c r="BA374" s="306"/>
      <c r="BB374" s="306"/>
      <c r="BC374" s="147">
        <f>QC_Status!T384</f>
        <v>0</v>
      </c>
      <c r="BD374" s="307">
        <f t="shared" si="15"/>
        <v>0</v>
      </c>
      <c r="BE374" s="307">
        <f t="shared" si="16"/>
        <v>0</v>
      </c>
      <c r="BF374" s="307">
        <f t="shared" si="17"/>
        <v>0</v>
      </c>
      <c r="BG374" s="314">
        <f>QC_Status!F384</f>
        <v>0</v>
      </c>
      <c r="BH374" s="288"/>
      <c r="BI374"/>
    </row>
    <row r="375" spans="1:61" s="150" customFormat="1" x14ac:dyDescent="0.2">
      <c r="A375" s="151">
        <v>375</v>
      </c>
      <c r="B375" s="152">
        <f>QC_Status!B385</f>
        <v>0</v>
      </c>
      <c r="C375" s="153">
        <f>QC_Status!C385</f>
        <v>0</v>
      </c>
      <c r="D375" s="151">
        <f>QC_Status!D385</f>
        <v>0</v>
      </c>
      <c r="E375" s="153">
        <f>QC_Status!E385</f>
        <v>0</v>
      </c>
      <c r="F375" s="151">
        <f>QC_Status!L385</f>
        <v>0</v>
      </c>
      <c r="G375" s="154">
        <f>QC_Status!M385</f>
        <v>0</v>
      </c>
      <c r="H375" s="189">
        <f>QC_Status!C385</f>
        <v>0</v>
      </c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  <c r="AA375" s="306"/>
      <c r="AB375" s="306"/>
      <c r="AC375" s="306"/>
      <c r="AD375" s="306"/>
      <c r="AE375" s="306"/>
      <c r="AF375" s="306"/>
      <c r="AG375" s="306"/>
      <c r="AH375" s="306"/>
      <c r="AI375" s="306"/>
      <c r="AJ375" s="306"/>
      <c r="AK375" s="306"/>
      <c r="AL375" s="306"/>
      <c r="AM375" s="306"/>
      <c r="AN375" s="306"/>
      <c r="AO375" s="306"/>
      <c r="AP375" s="306"/>
      <c r="AQ375" s="306"/>
      <c r="AR375" s="306"/>
      <c r="AS375" s="306"/>
      <c r="AT375" s="306"/>
      <c r="AU375" s="306"/>
      <c r="AV375" s="306"/>
      <c r="AW375" s="306"/>
      <c r="AX375" s="306"/>
      <c r="AY375" s="306"/>
      <c r="AZ375" s="306"/>
      <c r="BA375" s="306"/>
      <c r="BB375" s="306"/>
      <c r="BC375" s="147">
        <f>QC_Status!T385</f>
        <v>0</v>
      </c>
      <c r="BD375" s="307">
        <f t="shared" si="15"/>
        <v>0</v>
      </c>
      <c r="BE375" s="307">
        <f t="shared" si="16"/>
        <v>0</v>
      </c>
      <c r="BF375" s="307">
        <f t="shared" si="17"/>
        <v>0</v>
      </c>
      <c r="BG375" s="314">
        <f>QC_Status!F385</f>
        <v>0</v>
      </c>
      <c r="BH375" s="288"/>
      <c r="BI375"/>
    </row>
    <row r="376" spans="1:61" s="150" customFormat="1" x14ac:dyDescent="0.2">
      <c r="A376" s="151">
        <v>376</v>
      </c>
      <c r="B376" s="152">
        <f>QC_Status!B386</f>
        <v>0</v>
      </c>
      <c r="C376" s="153">
        <f>QC_Status!C386</f>
        <v>0</v>
      </c>
      <c r="D376" s="151">
        <f>QC_Status!D386</f>
        <v>0</v>
      </c>
      <c r="E376" s="153">
        <f>QC_Status!E386</f>
        <v>0</v>
      </c>
      <c r="F376" s="151">
        <f>QC_Status!L386</f>
        <v>0</v>
      </c>
      <c r="G376" s="154">
        <f>QC_Status!M386</f>
        <v>0</v>
      </c>
      <c r="H376" s="189">
        <f>QC_Status!C386</f>
        <v>0</v>
      </c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  <c r="AA376" s="306"/>
      <c r="AB376" s="306"/>
      <c r="AC376" s="306"/>
      <c r="AD376" s="306"/>
      <c r="AE376" s="306"/>
      <c r="AF376" s="306"/>
      <c r="AG376" s="306"/>
      <c r="AH376" s="306"/>
      <c r="AI376" s="306"/>
      <c r="AJ376" s="306"/>
      <c r="AK376" s="306"/>
      <c r="AL376" s="306"/>
      <c r="AM376" s="306"/>
      <c r="AN376" s="306"/>
      <c r="AO376" s="306"/>
      <c r="AP376" s="306"/>
      <c r="AQ376" s="306"/>
      <c r="AR376" s="306"/>
      <c r="AS376" s="306"/>
      <c r="AT376" s="306"/>
      <c r="AU376" s="306"/>
      <c r="AV376" s="306"/>
      <c r="AW376" s="306"/>
      <c r="AX376" s="306"/>
      <c r="AY376" s="306"/>
      <c r="AZ376" s="306"/>
      <c r="BA376" s="306"/>
      <c r="BB376" s="306"/>
      <c r="BC376" s="147">
        <f>QC_Status!T386</f>
        <v>0</v>
      </c>
      <c r="BD376" s="307">
        <f t="shared" si="15"/>
        <v>0</v>
      </c>
      <c r="BE376" s="307">
        <f t="shared" si="16"/>
        <v>0</v>
      </c>
      <c r="BF376" s="307">
        <f t="shared" si="17"/>
        <v>0</v>
      </c>
      <c r="BG376" s="314">
        <f>QC_Status!F386</f>
        <v>0</v>
      </c>
      <c r="BH376" s="288"/>
      <c r="BI376"/>
    </row>
    <row r="377" spans="1:61" s="150" customFormat="1" x14ac:dyDescent="0.2">
      <c r="A377" s="151">
        <v>377</v>
      </c>
      <c r="B377" s="152">
        <f>QC_Status!B387</f>
        <v>0</v>
      </c>
      <c r="C377" s="153">
        <f>QC_Status!C387</f>
        <v>0</v>
      </c>
      <c r="D377" s="151">
        <f>QC_Status!D387</f>
        <v>0</v>
      </c>
      <c r="E377" s="153">
        <f>QC_Status!E387</f>
        <v>0</v>
      </c>
      <c r="F377" s="151">
        <f>QC_Status!L387</f>
        <v>0</v>
      </c>
      <c r="G377" s="154">
        <f>QC_Status!M387</f>
        <v>0</v>
      </c>
      <c r="H377" s="189">
        <f>QC_Status!C387</f>
        <v>0</v>
      </c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  <c r="AA377" s="306"/>
      <c r="AB377" s="306"/>
      <c r="AC377" s="306"/>
      <c r="AD377" s="306"/>
      <c r="AE377" s="306"/>
      <c r="AF377" s="306"/>
      <c r="AG377" s="306"/>
      <c r="AH377" s="306"/>
      <c r="AI377" s="306"/>
      <c r="AJ377" s="306"/>
      <c r="AK377" s="306"/>
      <c r="AL377" s="306"/>
      <c r="AM377" s="306"/>
      <c r="AN377" s="306"/>
      <c r="AO377" s="306"/>
      <c r="AP377" s="306"/>
      <c r="AQ377" s="306"/>
      <c r="AR377" s="306"/>
      <c r="AS377" s="306"/>
      <c r="AT377" s="306"/>
      <c r="AU377" s="306"/>
      <c r="AV377" s="306"/>
      <c r="AW377" s="306"/>
      <c r="AX377" s="306"/>
      <c r="AY377" s="306"/>
      <c r="AZ377" s="306"/>
      <c r="BA377" s="306"/>
      <c r="BB377" s="306"/>
      <c r="BC377" s="147">
        <f>QC_Status!T387</f>
        <v>0</v>
      </c>
      <c r="BD377" s="307">
        <f t="shared" si="15"/>
        <v>0</v>
      </c>
      <c r="BE377" s="307">
        <f t="shared" si="16"/>
        <v>0</v>
      </c>
      <c r="BF377" s="307">
        <f t="shared" si="17"/>
        <v>0</v>
      </c>
      <c r="BG377" s="314">
        <f>QC_Status!F387</f>
        <v>0</v>
      </c>
      <c r="BH377" s="288"/>
      <c r="BI377"/>
    </row>
    <row r="378" spans="1:61" s="150" customFormat="1" x14ac:dyDescent="0.2">
      <c r="A378" s="151">
        <v>378</v>
      </c>
      <c r="B378" s="152">
        <f>QC_Status!B388</f>
        <v>0</v>
      </c>
      <c r="C378" s="153">
        <f>QC_Status!C388</f>
        <v>0</v>
      </c>
      <c r="D378" s="151">
        <f>QC_Status!D388</f>
        <v>0</v>
      </c>
      <c r="E378" s="153">
        <f>QC_Status!E388</f>
        <v>0</v>
      </c>
      <c r="F378" s="151">
        <f>QC_Status!L388</f>
        <v>0</v>
      </c>
      <c r="G378" s="154">
        <f>QC_Status!M388</f>
        <v>0</v>
      </c>
      <c r="H378" s="189">
        <f>QC_Status!C388</f>
        <v>0</v>
      </c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  <c r="AA378" s="306"/>
      <c r="AB378" s="306"/>
      <c r="AC378" s="306"/>
      <c r="AD378" s="306"/>
      <c r="AE378" s="306"/>
      <c r="AF378" s="306"/>
      <c r="AG378" s="306"/>
      <c r="AH378" s="306"/>
      <c r="AI378" s="306"/>
      <c r="AJ378" s="306"/>
      <c r="AK378" s="306"/>
      <c r="AL378" s="306"/>
      <c r="AM378" s="306"/>
      <c r="AN378" s="306"/>
      <c r="AO378" s="306"/>
      <c r="AP378" s="306"/>
      <c r="AQ378" s="306"/>
      <c r="AR378" s="306"/>
      <c r="AS378" s="306"/>
      <c r="AT378" s="306"/>
      <c r="AU378" s="306"/>
      <c r="AV378" s="306"/>
      <c r="AW378" s="306"/>
      <c r="AX378" s="306"/>
      <c r="AY378" s="306"/>
      <c r="AZ378" s="306"/>
      <c r="BA378" s="306"/>
      <c r="BB378" s="306"/>
      <c r="BC378" s="147">
        <f>QC_Status!T388</f>
        <v>0</v>
      </c>
      <c r="BD378" s="307">
        <f t="shared" si="15"/>
        <v>0</v>
      </c>
      <c r="BE378" s="307">
        <f t="shared" si="16"/>
        <v>0</v>
      </c>
      <c r="BF378" s="307">
        <f t="shared" si="17"/>
        <v>0</v>
      </c>
      <c r="BG378" s="314">
        <f>QC_Status!F388</f>
        <v>0</v>
      </c>
      <c r="BH378" s="288"/>
      <c r="BI378"/>
    </row>
    <row r="379" spans="1:61" s="150" customFormat="1" x14ac:dyDescent="0.2">
      <c r="A379" s="151">
        <v>379</v>
      </c>
      <c r="B379" s="152">
        <f>QC_Status!B389</f>
        <v>0</v>
      </c>
      <c r="C379" s="153">
        <f>QC_Status!C389</f>
        <v>0</v>
      </c>
      <c r="D379" s="151">
        <f>QC_Status!D389</f>
        <v>0</v>
      </c>
      <c r="E379" s="153">
        <f>QC_Status!E389</f>
        <v>0</v>
      </c>
      <c r="F379" s="151">
        <f>QC_Status!L389</f>
        <v>0</v>
      </c>
      <c r="G379" s="154">
        <f>QC_Status!M389</f>
        <v>0</v>
      </c>
      <c r="H379" s="189">
        <f>QC_Status!C389</f>
        <v>0</v>
      </c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  <c r="AA379" s="306"/>
      <c r="AB379" s="306"/>
      <c r="AC379" s="306"/>
      <c r="AD379" s="306"/>
      <c r="AE379" s="306"/>
      <c r="AF379" s="306"/>
      <c r="AG379" s="306"/>
      <c r="AH379" s="306"/>
      <c r="AI379" s="306"/>
      <c r="AJ379" s="306"/>
      <c r="AK379" s="306"/>
      <c r="AL379" s="306"/>
      <c r="AM379" s="306"/>
      <c r="AN379" s="306"/>
      <c r="AO379" s="306"/>
      <c r="AP379" s="306"/>
      <c r="AQ379" s="306"/>
      <c r="AR379" s="306"/>
      <c r="AS379" s="306"/>
      <c r="AT379" s="306"/>
      <c r="AU379" s="306"/>
      <c r="AV379" s="306"/>
      <c r="AW379" s="306"/>
      <c r="AX379" s="306"/>
      <c r="AY379" s="306"/>
      <c r="AZ379" s="306"/>
      <c r="BA379" s="306"/>
      <c r="BB379" s="306"/>
      <c r="BC379" s="147">
        <f>QC_Status!T389</f>
        <v>0</v>
      </c>
      <c r="BD379" s="307">
        <f t="shared" si="15"/>
        <v>0</v>
      </c>
      <c r="BE379" s="307">
        <f t="shared" si="16"/>
        <v>0</v>
      </c>
      <c r="BF379" s="307">
        <f t="shared" si="17"/>
        <v>0</v>
      </c>
      <c r="BG379" s="314">
        <f>QC_Status!F389</f>
        <v>0</v>
      </c>
      <c r="BH379" s="288"/>
      <c r="BI379"/>
    </row>
    <row r="380" spans="1:61" s="150" customFormat="1" x14ac:dyDescent="0.2">
      <c r="A380" s="151">
        <v>380</v>
      </c>
      <c r="B380" s="152">
        <f>QC_Status!B390</f>
        <v>0</v>
      </c>
      <c r="C380" s="153">
        <f>QC_Status!C390</f>
        <v>0</v>
      </c>
      <c r="D380" s="151">
        <f>QC_Status!D390</f>
        <v>0</v>
      </c>
      <c r="E380" s="153">
        <f>QC_Status!E390</f>
        <v>0</v>
      </c>
      <c r="F380" s="151">
        <f>QC_Status!L390</f>
        <v>0</v>
      </c>
      <c r="G380" s="154">
        <f>QC_Status!M390</f>
        <v>0</v>
      </c>
      <c r="H380" s="189">
        <f>QC_Status!C390</f>
        <v>0</v>
      </c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  <c r="AA380" s="306"/>
      <c r="AB380" s="306"/>
      <c r="AC380" s="306"/>
      <c r="AD380" s="306"/>
      <c r="AE380" s="306"/>
      <c r="AF380" s="306"/>
      <c r="AG380" s="306"/>
      <c r="AH380" s="306"/>
      <c r="AI380" s="306"/>
      <c r="AJ380" s="306"/>
      <c r="AK380" s="306"/>
      <c r="AL380" s="306"/>
      <c r="AM380" s="306"/>
      <c r="AN380" s="306"/>
      <c r="AO380" s="306"/>
      <c r="AP380" s="306"/>
      <c r="AQ380" s="306"/>
      <c r="AR380" s="306"/>
      <c r="AS380" s="306"/>
      <c r="AT380" s="306"/>
      <c r="AU380" s="306"/>
      <c r="AV380" s="306"/>
      <c r="AW380" s="306"/>
      <c r="AX380" s="306"/>
      <c r="AY380" s="306"/>
      <c r="AZ380" s="306"/>
      <c r="BA380" s="306"/>
      <c r="BB380" s="306"/>
      <c r="BC380" s="147">
        <f>QC_Status!T390</f>
        <v>0</v>
      </c>
      <c r="BD380" s="307">
        <f t="shared" si="15"/>
        <v>0</v>
      </c>
      <c r="BE380" s="307">
        <f t="shared" si="16"/>
        <v>0</v>
      </c>
      <c r="BF380" s="307">
        <f t="shared" si="17"/>
        <v>0</v>
      </c>
      <c r="BG380" s="314">
        <f>QC_Status!F390</f>
        <v>0</v>
      </c>
      <c r="BH380" s="288"/>
      <c r="BI380"/>
    </row>
    <row r="381" spans="1:61" s="150" customFormat="1" x14ac:dyDescent="0.2">
      <c r="A381" s="151">
        <v>381</v>
      </c>
      <c r="B381" s="152">
        <f>QC_Status!B391</f>
        <v>0</v>
      </c>
      <c r="C381" s="153">
        <f>QC_Status!C391</f>
        <v>0</v>
      </c>
      <c r="D381" s="151">
        <f>QC_Status!D391</f>
        <v>0</v>
      </c>
      <c r="E381" s="153">
        <f>QC_Status!E391</f>
        <v>0</v>
      </c>
      <c r="F381" s="151">
        <f>QC_Status!L391</f>
        <v>0</v>
      </c>
      <c r="G381" s="154">
        <f>QC_Status!M391</f>
        <v>0</v>
      </c>
      <c r="H381" s="189">
        <f>QC_Status!C391</f>
        <v>0</v>
      </c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  <c r="AA381" s="306"/>
      <c r="AB381" s="306"/>
      <c r="AC381" s="306"/>
      <c r="AD381" s="306"/>
      <c r="AE381" s="306"/>
      <c r="AF381" s="306"/>
      <c r="AG381" s="306"/>
      <c r="AH381" s="306"/>
      <c r="AI381" s="306"/>
      <c r="AJ381" s="306"/>
      <c r="AK381" s="306"/>
      <c r="AL381" s="306"/>
      <c r="AM381" s="306"/>
      <c r="AN381" s="306"/>
      <c r="AO381" s="306"/>
      <c r="AP381" s="306"/>
      <c r="AQ381" s="306"/>
      <c r="AR381" s="306"/>
      <c r="AS381" s="306"/>
      <c r="AT381" s="306"/>
      <c r="AU381" s="306"/>
      <c r="AV381" s="306"/>
      <c r="AW381" s="306"/>
      <c r="AX381" s="306"/>
      <c r="AY381" s="306"/>
      <c r="AZ381" s="306"/>
      <c r="BA381" s="306"/>
      <c r="BB381" s="306"/>
      <c r="BC381" s="147">
        <f>QC_Status!T391</f>
        <v>0</v>
      </c>
      <c r="BD381" s="307">
        <f t="shared" si="15"/>
        <v>0</v>
      </c>
      <c r="BE381" s="307">
        <f t="shared" si="16"/>
        <v>0</v>
      </c>
      <c r="BF381" s="307">
        <f t="shared" si="17"/>
        <v>0</v>
      </c>
      <c r="BG381" s="314">
        <f>QC_Status!F391</f>
        <v>0</v>
      </c>
      <c r="BH381" s="288"/>
      <c r="BI381"/>
    </row>
    <row r="382" spans="1:61" s="150" customFormat="1" x14ac:dyDescent="0.2">
      <c r="A382" s="151">
        <v>382</v>
      </c>
      <c r="B382" s="152">
        <f>QC_Status!B392</f>
        <v>0</v>
      </c>
      <c r="C382" s="153">
        <f>QC_Status!C392</f>
        <v>0</v>
      </c>
      <c r="D382" s="151">
        <f>QC_Status!D392</f>
        <v>0</v>
      </c>
      <c r="E382" s="153">
        <f>QC_Status!E392</f>
        <v>0</v>
      </c>
      <c r="F382" s="151">
        <f>QC_Status!L392</f>
        <v>0</v>
      </c>
      <c r="G382" s="154">
        <f>QC_Status!M392</f>
        <v>0</v>
      </c>
      <c r="H382" s="189">
        <f>QC_Status!C392</f>
        <v>0</v>
      </c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  <c r="AA382" s="306"/>
      <c r="AB382" s="306"/>
      <c r="AC382" s="306"/>
      <c r="AD382" s="306"/>
      <c r="AE382" s="306"/>
      <c r="AF382" s="306"/>
      <c r="AG382" s="306"/>
      <c r="AH382" s="306"/>
      <c r="AI382" s="306"/>
      <c r="AJ382" s="306"/>
      <c r="AK382" s="306"/>
      <c r="AL382" s="306"/>
      <c r="AM382" s="306"/>
      <c r="AN382" s="306"/>
      <c r="AO382" s="306"/>
      <c r="AP382" s="306"/>
      <c r="AQ382" s="306"/>
      <c r="AR382" s="306"/>
      <c r="AS382" s="306"/>
      <c r="AT382" s="306"/>
      <c r="AU382" s="306"/>
      <c r="AV382" s="306"/>
      <c r="AW382" s="306"/>
      <c r="AX382" s="306"/>
      <c r="AY382" s="306"/>
      <c r="AZ382" s="306"/>
      <c r="BA382" s="306"/>
      <c r="BB382" s="306"/>
      <c r="BC382" s="147">
        <f>QC_Status!T392</f>
        <v>0</v>
      </c>
      <c r="BD382" s="307">
        <f t="shared" si="15"/>
        <v>0</v>
      </c>
      <c r="BE382" s="307">
        <f t="shared" si="16"/>
        <v>0</v>
      </c>
      <c r="BF382" s="307">
        <f t="shared" si="17"/>
        <v>0</v>
      </c>
      <c r="BG382" s="314">
        <f>QC_Status!F392</f>
        <v>0</v>
      </c>
      <c r="BH382" s="288"/>
      <c r="BI382"/>
    </row>
    <row r="383" spans="1:61" s="150" customFormat="1" x14ac:dyDescent="0.2">
      <c r="A383" s="151">
        <v>383</v>
      </c>
      <c r="B383" s="152">
        <f>QC_Status!B393</f>
        <v>0</v>
      </c>
      <c r="C383" s="153">
        <f>QC_Status!C393</f>
        <v>0</v>
      </c>
      <c r="D383" s="151">
        <f>QC_Status!D393</f>
        <v>0</v>
      </c>
      <c r="E383" s="153">
        <f>QC_Status!E393</f>
        <v>0</v>
      </c>
      <c r="F383" s="151">
        <f>QC_Status!L393</f>
        <v>0</v>
      </c>
      <c r="G383" s="154">
        <f>QC_Status!M393</f>
        <v>0</v>
      </c>
      <c r="H383" s="189">
        <f>QC_Status!C393</f>
        <v>0</v>
      </c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  <c r="AA383" s="306"/>
      <c r="AB383" s="306"/>
      <c r="AC383" s="306"/>
      <c r="AD383" s="306"/>
      <c r="AE383" s="306"/>
      <c r="AF383" s="306"/>
      <c r="AG383" s="306"/>
      <c r="AH383" s="306"/>
      <c r="AI383" s="306"/>
      <c r="AJ383" s="306"/>
      <c r="AK383" s="306"/>
      <c r="AL383" s="306"/>
      <c r="AM383" s="306"/>
      <c r="AN383" s="306"/>
      <c r="AO383" s="306"/>
      <c r="AP383" s="306"/>
      <c r="AQ383" s="306"/>
      <c r="AR383" s="306"/>
      <c r="AS383" s="306"/>
      <c r="AT383" s="306"/>
      <c r="AU383" s="306"/>
      <c r="AV383" s="306"/>
      <c r="AW383" s="306"/>
      <c r="AX383" s="306"/>
      <c r="AY383" s="306"/>
      <c r="AZ383" s="306"/>
      <c r="BA383" s="306"/>
      <c r="BB383" s="306"/>
      <c r="BC383" s="147">
        <f>QC_Status!T393</f>
        <v>0</v>
      </c>
      <c r="BD383" s="307">
        <f t="shared" si="15"/>
        <v>0</v>
      </c>
      <c r="BE383" s="307">
        <f t="shared" si="16"/>
        <v>0</v>
      </c>
      <c r="BF383" s="307">
        <f t="shared" si="17"/>
        <v>0</v>
      </c>
      <c r="BG383" s="314">
        <f>QC_Status!F393</f>
        <v>0</v>
      </c>
      <c r="BH383" s="288"/>
      <c r="BI383"/>
    </row>
    <row r="384" spans="1:61" s="150" customFormat="1" x14ac:dyDescent="0.2">
      <c r="A384" s="151">
        <v>384</v>
      </c>
      <c r="B384" s="152">
        <f>QC_Status!B394</f>
        <v>0</v>
      </c>
      <c r="C384" s="153">
        <f>QC_Status!C394</f>
        <v>0</v>
      </c>
      <c r="D384" s="151">
        <f>QC_Status!D394</f>
        <v>0</v>
      </c>
      <c r="E384" s="153">
        <f>QC_Status!E394</f>
        <v>0</v>
      </c>
      <c r="F384" s="151">
        <f>QC_Status!L394</f>
        <v>0</v>
      </c>
      <c r="G384" s="154">
        <f>QC_Status!M394</f>
        <v>0</v>
      </c>
      <c r="H384" s="189">
        <f>QC_Status!C394</f>
        <v>0</v>
      </c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  <c r="AA384" s="306"/>
      <c r="AB384" s="306"/>
      <c r="AC384" s="306"/>
      <c r="AD384" s="306"/>
      <c r="AE384" s="306"/>
      <c r="AF384" s="306"/>
      <c r="AG384" s="306"/>
      <c r="AH384" s="306"/>
      <c r="AI384" s="306"/>
      <c r="AJ384" s="306"/>
      <c r="AK384" s="306"/>
      <c r="AL384" s="306"/>
      <c r="AM384" s="306"/>
      <c r="AN384" s="306"/>
      <c r="AO384" s="306"/>
      <c r="AP384" s="306"/>
      <c r="AQ384" s="306"/>
      <c r="AR384" s="306"/>
      <c r="AS384" s="306"/>
      <c r="AT384" s="306"/>
      <c r="AU384" s="306"/>
      <c r="AV384" s="306"/>
      <c r="AW384" s="306"/>
      <c r="AX384" s="306"/>
      <c r="AY384" s="306"/>
      <c r="AZ384" s="306"/>
      <c r="BA384" s="306"/>
      <c r="BB384" s="306"/>
      <c r="BC384" s="147">
        <f>QC_Status!T394</f>
        <v>0</v>
      </c>
      <c r="BD384" s="307">
        <f t="shared" si="15"/>
        <v>0</v>
      </c>
      <c r="BE384" s="307">
        <f t="shared" si="16"/>
        <v>0</v>
      </c>
      <c r="BF384" s="307">
        <f t="shared" si="17"/>
        <v>0</v>
      </c>
      <c r="BG384" s="314">
        <f>QC_Status!F394</f>
        <v>0</v>
      </c>
      <c r="BH384" s="288"/>
      <c r="BI384"/>
    </row>
    <row r="385" spans="1:61" s="150" customFormat="1" x14ac:dyDescent="0.2">
      <c r="A385" s="151">
        <v>385</v>
      </c>
      <c r="B385" s="152">
        <f>QC_Status!B395</f>
        <v>0</v>
      </c>
      <c r="C385" s="153">
        <f>QC_Status!C395</f>
        <v>0</v>
      </c>
      <c r="D385" s="151">
        <f>QC_Status!D395</f>
        <v>0</v>
      </c>
      <c r="E385" s="153">
        <f>QC_Status!E395</f>
        <v>0</v>
      </c>
      <c r="F385" s="151">
        <f>QC_Status!L395</f>
        <v>0</v>
      </c>
      <c r="G385" s="154">
        <f>QC_Status!M395</f>
        <v>0</v>
      </c>
      <c r="H385" s="189">
        <f>QC_Status!C395</f>
        <v>0</v>
      </c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  <c r="AA385" s="306"/>
      <c r="AB385" s="306"/>
      <c r="AC385" s="306"/>
      <c r="AD385" s="306"/>
      <c r="AE385" s="306"/>
      <c r="AF385" s="306"/>
      <c r="AG385" s="306"/>
      <c r="AH385" s="306"/>
      <c r="AI385" s="306"/>
      <c r="AJ385" s="306"/>
      <c r="AK385" s="306"/>
      <c r="AL385" s="306"/>
      <c r="AM385" s="306"/>
      <c r="AN385" s="306"/>
      <c r="AO385" s="306"/>
      <c r="AP385" s="306"/>
      <c r="AQ385" s="306"/>
      <c r="AR385" s="306"/>
      <c r="AS385" s="306"/>
      <c r="AT385" s="306"/>
      <c r="AU385" s="306"/>
      <c r="AV385" s="306"/>
      <c r="AW385" s="306"/>
      <c r="AX385" s="306"/>
      <c r="AY385" s="306"/>
      <c r="AZ385" s="306"/>
      <c r="BA385" s="306"/>
      <c r="BB385" s="306"/>
      <c r="BC385" s="147">
        <f>QC_Status!T395</f>
        <v>0</v>
      </c>
      <c r="BD385" s="307">
        <f t="shared" si="15"/>
        <v>0</v>
      </c>
      <c r="BE385" s="307">
        <f t="shared" si="16"/>
        <v>0</v>
      </c>
      <c r="BF385" s="307">
        <f t="shared" si="17"/>
        <v>0</v>
      </c>
      <c r="BG385" s="314">
        <f>QC_Status!F395</f>
        <v>0</v>
      </c>
      <c r="BH385" s="288"/>
      <c r="BI385"/>
    </row>
    <row r="386" spans="1:61" s="150" customFormat="1" x14ac:dyDescent="0.2">
      <c r="A386" s="151">
        <v>386</v>
      </c>
      <c r="B386" s="152">
        <f>QC_Status!B396</f>
        <v>0</v>
      </c>
      <c r="C386" s="153">
        <f>QC_Status!C396</f>
        <v>0</v>
      </c>
      <c r="D386" s="151">
        <f>QC_Status!D396</f>
        <v>0</v>
      </c>
      <c r="E386" s="153">
        <f>QC_Status!E396</f>
        <v>0</v>
      </c>
      <c r="F386" s="151">
        <f>QC_Status!L396</f>
        <v>0</v>
      </c>
      <c r="G386" s="154">
        <f>QC_Status!M396</f>
        <v>0</v>
      </c>
      <c r="H386" s="189">
        <f>QC_Status!C396</f>
        <v>0</v>
      </c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  <c r="AA386" s="306"/>
      <c r="AB386" s="306"/>
      <c r="AC386" s="306"/>
      <c r="AD386" s="306"/>
      <c r="AE386" s="306"/>
      <c r="AF386" s="306"/>
      <c r="AG386" s="306"/>
      <c r="AH386" s="306"/>
      <c r="AI386" s="306"/>
      <c r="AJ386" s="306"/>
      <c r="AK386" s="306"/>
      <c r="AL386" s="306"/>
      <c r="AM386" s="306"/>
      <c r="AN386" s="306"/>
      <c r="AO386" s="306"/>
      <c r="AP386" s="306"/>
      <c r="AQ386" s="306"/>
      <c r="AR386" s="306"/>
      <c r="AS386" s="306"/>
      <c r="AT386" s="306"/>
      <c r="AU386" s="306"/>
      <c r="AV386" s="306"/>
      <c r="AW386" s="306"/>
      <c r="AX386" s="306"/>
      <c r="AY386" s="306"/>
      <c r="AZ386" s="306"/>
      <c r="BA386" s="306"/>
      <c r="BB386" s="306"/>
      <c r="BC386" s="147">
        <f>QC_Status!T396</f>
        <v>0</v>
      </c>
      <c r="BD386" s="307">
        <f t="shared" si="15"/>
        <v>0</v>
      </c>
      <c r="BE386" s="307">
        <f t="shared" si="16"/>
        <v>0</v>
      </c>
      <c r="BF386" s="307">
        <f t="shared" si="17"/>
        <v>0</v>
      </c>
      <c r="BG386" s="314">
        <f>QC_Status!F396</f>
        <v>0</v>
      </c>
      <c r="BH386" s="288"/>
      <c r="BI386"/>
    </row>
    <row r="387" spans="1:61" s="150" customFormat="1" x14ac:dyDescent="0.2">
      <c r="A387" s="151">
        <v>387</v>
      </c>
      <c r="B387" s="152">
        <f>QC_Status!B397</f>
        <v>0</v>
      </c>
      <c r="C387" s="153">
        <f>QC_Status!C397</f>
        <v>0</v>
      </c>
      <c r="D387" s="151">
        <f>QC_Status!D397</f>
        <v>0</v>
      </c>
      <c r="E387" s="153">
        <f>QC_Status!E397</f>
        <v>0</v>
      </c>
      <c r="F387" s="151">
        <f>QC_Status!L397</f>
        <v>0</v>
      </c>
      <c r="G387" s="154">
        <f>QC_Status!M397</f>
        <v>0</v>
      </c>
      <c r="H387" s="189">
        <f>QC_Status!C397</f>
        <v>0</v>
      </c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  <c r="AA387" s="306"/>
      <c r="AB387" s="306"/>
      <c r="AC387" s="306"/>
      <c r="AD387" s="306"/>
      <c r="AE387" s="306"/>
      <c r="AF387" s="306"/>
      <c r="AG387" s="306"/>
      <c r="AH387" s="306"/>
      <c r="AI387" s="306"/>
      <c r="AJ387" s="306"/>
      <c r="AK387" s="306"/>
      <c r="AL387" s="306"/>
      <c r="AM387" s="306"/>
      <c r="AN387" s="306"/>
      <c r="AO387" s="306"/>
      <c r="AP387" s="306"/>
      <c r="AQ387" s="306"/>
      <c r="AR387" s="306"/>
      <c r="AS387" s="306"/>
      <c r="AT387" s="306"/>
      <c r="AU387" s="306"/>
      <c r="AV387" s="306"/>
      <c r="AW387" s="306"/>
      <c r="AX387" s="306"/>
      <c r="AY387" s="306"/>
      <c r="AZ387" s="306"/>
      <c r="BA387" s="306"/>
      <c r="BB387" s="306"/>
      <c r="BC387" s="147">
        <f>QC_Status!T397</f>
        <v>0</v>
      </c>
      <c r="BD387" s="307">
        <f t="shared" si="15"/>
        <v>0</v>
      </c>
      <c r="BE387" s="307">
        <f t="shared" si="16"/>
        <v>0</v>
      </c>
      <c r="BF387" s="307">
        <f t="shared" si="17"/>
        <v>0</v>
      </c>
      <c r="BG387" s="314">
        <f>QC_Status!F397</f>
        <v>0</v>
      </c>
      <c r="BH387" s="288"/>
      <c r="BI387"/>
    </row>
    <row r="388" spans="1:61" s="150" customFormat="1" x14ac:dyDescent="0.2">
      <c r="A388" s="151">
        <v>388</v>
      </c>
      <c r="B388" s="152">
        <f>QC_Status!B398</f>
        <v>0</v>
      </c>
      <c r="C388" s="153">
        <f>QC_Status!C398</f>
        <v>0</v>
      </c>
      <c r="D388" s="151">
        <f>QC_Status!D398</f>
        <v>0</v>
      </c>
      <c r="E388" s="153">
        <f>QC_Status!E398</f>
        <v>0</v>
      </c>
      <c r="F388" s="151">
        <f>QC_Status!L398</f>
        <v>0</v>
      </c>
      <c r="G388" s="154">
        <f>QC_Status!M398</f>
        <v>0</v>
      </c>
      <c r="H388" s="189">
        <f>QC_Status!C398</f>
        <v>0</v>
      </c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  <c r="AA388" s="306"/>
      <c r="AB388" s="306"/>
      <c r="AC388" s="306"/>
      <c r="AD388" s="306"/>
      <c r="AE388" s="306"/>
      <c r="AF388" s="306"/>
      <c r="AG388" s="306"/>
      <c r="AH388" s="306"/>
      <c r="AI388" s="306"/>
      <c r="AJ388" s="306"/>
      <c r="AK388" s="306"/>
      <c r="AL388" s="306"/>
      <c r="AM388" s="306"/>
      <c r="AN388" s="306"/>
      <c r="AO388" s="306"/>
      <c r="AP388" s="306"/>
      <c r="AQ388" s="306"/>
      <c r="AR388" s="306"/>
      <c r="AS388" s="306"/>
      <c r="AT388" s="306"/>
      <c r="AU388" s="306"/>
      <c r="AV388" s="306"/>
      <c r="AW388" s="306"/>
      <c r="AX388" s="306"/>
      <c r="AY388" s="306"/>
      <c r="AZ388" s="306"/>
      <c r="BA388" s="306"/>
      <c r="BB388" s="306"/>
      <c r="BC388" s="147">
        <f>QC_Status!T398</f>
        <v>0</v>
      </c>
      <c r="BD388" s="307">
        <f t="shared" ref="BD388:BD451" si="18">SUM(I388:BC388)</f>
        <v>0</v>
      </c>
      <c r="BE388" s="307">
        <f t="shared" ref="BE388:BE451" si="19">SUM(I388:AE388)</f>
        <v>0</v>
      </c>
      <c r="BF388" s="307">
        <f t="shared" ref="BF388:BF451" si="20">SUM(AF388:BB388)</f>
        <v>0</v>
      </c>
      <c r="BG388" s="314">
        <f>QC_Status!F398</f>
        <v>0</v>
      </c>
      <c r="BH388" s="288"/>
      <c r="BI388"/>
    </row>
    <row r="389" spans="1:61" s="150" customFormat="1" x14ac:dyDescent="0.2">
      <c r="A389" s="151">
        <v>389</v>
      </c>
      <c r="B389" s="152">
        <f>QC_Status!B399</f>
        <v>0</v>
      </c>
      <c r="C389" s="153">
        <f>QC_Status!C399</f>
        <v>0</v>
      </c>
      <c r="D389" s="151">
        <f>QC_Status!D399</f>
        <v>0</v>
      </c>
      <c r="E389" s="153">
        <f>QC_Status!E399</f>
        <v>0</v>
      </c>
      <c r="F389" s="151">
        <f>QC_Status!L399</f>
        <v>0</v>
      </c>
      <c r="G389" s="154">
        <f>QC_Status!M399</f>
        <v>0</v>
      </c>
      <c r="H389" s="189">
        <f>QC_Status!C399</f>
        <v>0</v>
      </c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  <c r="AA389" s="306"/>
      <c r="AB389" s="306"/>
      <c r="AC389" s="306"/>
      <c r="AD389" s="306"/>
      <c r="AE389" s="306"/>
      <c r="AF389" s="306"/>
      <c r="AG389" s="306"/>
      <c r="AH389" s="306"/>
      <c r="AI389" s="306"/>
      <c r="AJ389" s="306"/>
      <c r="AK389" s="306"/>
      <c r="AL389" s="306"/>
      <c r="AM389" s="306"/>
      <c r="AN389" s="306"/>
      <c r="AO389" s="306"/>
      <c r="AP389" s="306"/>
      <c r="AQ389" s="306"/>
      <c r="AR389" s="306"/>
      <c r="AS389" s="306"/>
      <c r="AT389" s="306"/>
      <c r="AU389" s="306"/>
      <c r="AV389" s="306"/>
      <c r="AW389" s="306"/>
      <c r="AX389" s="306"/>
      <c r="AY389" s="306"/>
      <c r="AZ389" s="306"/>
      <c r="BA389" s="306"/>
      <c r="BB389" s="306"/>
      <c r="BC389" s="147">
        <f>QC_Status!T399</f>
        <v>0</v>
      </c>
      <c r="BD389" s="307">
        <f t="shared" si="18"/>
        <v>0</v>
      </c>
      <c r="BE389" s="307">
        <f t="shared" si="19"/>
        <v>0</v>
      </c>
      <c r="BF389" s="307">
        <f t="shared" si="20"/>
        <v>0</v>
      </c>
      <c r="BG389" s="314">
        <f>QC_Status!F399</f>
        <v>0</v>
      </c>
      <c r="BH389" s="288"/>
      <c r="BI389"/>
    </row>
    <row r="390" spans="1:61" s="150" customFormat="1" x14ac:dyDescent="0.2">
      <c r="A390" s="151">
        <v>390</v>
      </c>
      <c r="B390" s="152">
        <f>QC_Status!B400</f>
        <v>0</v>
      </c>
      <c r="C390" s="153">
        <f>QC_Status!C400</f>
        <v>0</v>
      </c>
      <c r="D390" s="151">
        <f>QC_Status!D400</f>
        <v>0</v>
      </c>
      <c r="E390" s="153">
        <f>QC_Status!E400</f>
        <v>0</v>
      </c>
      <c r="F390" s="151">
        <f>QC_Status!L400</f>
        <v>0</v>
      </c>
      <c r="G390" s="154">
        <f>QC_Status!M400</f>
        <v>0</v>
      </c>
      <c r="H390" s="189">
        <f>QC_Status!C400</f>
        <v>0</v>
      </c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  <c r="AA390" s="306"/>
      <c r="AB390" s="306"/>
      <c r="AC390" s="306"/>
      <c r="AD390" s="306"/>
      <c r="AE390" s="306"/>
      <c r="AF390" s="306"/>
      <c r="AG390" s="306"/>
      <c r="AH390" s="306"/>
      <c r="AI390" s="306"/>
      <c r="AJ390" s="306"/>
      <c r="AK390" s="306"/>
      <c r="AL390" s="306"/>
      <c r="AM390" s="306"/>
      <c r="AN390" s="306"/>
      <c r="AO390" s="306"/>
      <c r="AP390" s="306"/>
      <c r="AQ390" s="306"/>
      <c r="AR390" s="306"/>
      <c r="AS390" s="306"/>
      <c r="AT390" s="306"/>
      <c r="AU390" s="306"/>
      <c r="AV390" s="306"/>
      <c r="AW390" s="306"/>
      <c r="AX390" s="306"/>
      <c r="AY390" s="306"/>
      <c r="AZ390" s="306"/>
      <c r="BA390" s="306"/>
      <c r="BB390" s="306"/>
      <c r="BC390" s="147">
        <f>QC_Status!T400</f>
        <v>0</v>
      </c>
      <c r="BD390" s="307">
        <f t="shared" si="18"/>
        <v>0</v>
      </c>
      <c r="BE390" s="307">
        <f t="shared" si="19"/>
        <v>0</v>
      </c>
      <c r="BF390" s="307">
        <f t="shared" si="20"/>
        <v>0</v>
      </c>
      <c r="BG390" s="314">
        <f>QC_Status!F400</f>
        <v>0</v>
      </c>
      <c r="BH390" s="288"/>
      <c r="BI390"/>
    </row>
    <row r="391" spans="1:61" s="150" customFormat="1" x14ac:dyDescent="0.2">
      <c r="A391" s="151">
        <v>391</v>
      </c>
      <c r="B391" s="152">
        <f>QC_Status!B401</f>
        <v>0</v>
      </c>
      <c r="C391" s="153">
        <f>QC_Status!C401</f>
        <v>0</v>
      </c>
      <c r="D391" s="151">
        <f>QC_Status!D401</f>
        <v>0</v>
      </c>
      <c r="E391" s="153">
        <f>QC_Status!E401</f>
        <v>0</v>
      </c>
      <c r="F391" s="151">
        <f>QC_Status!L401</f>
        <v>0</v>
      </c>
      <c r="G391" s="154">
        <f>QC_Status!M401</f>
        <v>0</v>
      </c>
      <c r="H391" s="189">
        <f>QC_Status!C401</f>
        <v>0</v>
      </c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  <c r="AA391" s="306"/>
      <c r="AB391" s="306"/>
      <c r="AC391" s="306"/>
      <c r="AD391" s="306"/>
      <c r="AE391" s="306"/>
      <c r="AF391" s="306"/>
      <c r="AG391" s="306"/>
      <c r="AH391" s="306"/>
      <c r="AI391" s="306"/>
      <c r="AJ391" s="306"/>
      <c r="AK391" s="306"/>
      <c r="AL391" s="306"/>
      <c r="AM391" s="306"/>
      <c r="AN391" s="306"/>
      <c r="AO391" s="306"/>
      <c r="AP391" s="306"/>
      <c r="AQ391" s="306"/>
      <c r="AR391" s="306"/>
      <c r="AS391" s="306"/>
      <c r="AT391" s="306"/>
      <c r="AU391" s="306"/>
      <c r="AV391" s="306"/>
      <c r="AW391" s="306"/>
      <c r="AX391" s="306"/>
      <c r="AY391" s="306"/>
      <c r="AZ391" s="306"/>
      <c r="BA391" s="306"/>
      <c r="BB391" s="306"/>
      <c r="BC391" s="147">
        <f>QC_Status!T401</f>
        <v>0</v>
      </c>
      <c r="BD391" s="307">
        <f t="shared" si="18"/>
        <v>0</v>
      </c>
      <c r="BE391" s="307">
        <f t="shared" si="19"/>
        <v>0</v>
      </c>
      <c r="BF391" s="307">
        <f t="shared" si="20"/>
        <v>0</v>
      </c>
      <c r="BG391" s="314">
        <f>QC_Status!F401</f>
        <v>0</v>
      </c>
      <c r="BH391" s="288"/>
      <c r="BI391"/>
    </row>
    <row r="392" spans="1:61" s="150" customFormat="1" x14ac:dyDescent="0.2">
      <c r="A392" s="151">
        <v>392</v>
      </c>
      <c r="B392" s="152">
        <f>QC_Status!B402</f>
        <v>0</v>
      </c>
      <c r="C392" s="153">
        <f>QC_Status!C402</f>
        <v>0</v>
      </c>
      <c r="D392" s="151">
        <f>QC_Status!D402</f>
        <v>0</v>
      </c>
      <c r="E392" s="153">
        <f>QC_Status!E402</f>
        <v>0</v>
      </c>
      <c r="F392" s="151">
        <f>QC_Status!L402</f>
        <v>0</v>
      </c>
      <c r="G392" s="154">
        <f>QC_Status!M402</f>
        <v>0</v>
      </c>
      <c r="H392" s="189">
        <f>QC_Status!C402</f>
        <v>0</v>
      </c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  <c r="AA392" s="306"/>
      <c r="AB392" s="306"/>
      <c r="AC392" s="306"/>
      <c r="AD392" s="306"/>
      <c r="AE392" s="306"/>
      <c r="AF392" s="306"/>
      <c r="AG392" s="306"/>
      <c r="AH392" s="306"/>
      <c r="AI392" s="306"/>
      <c r="AJ392" s="306"/>
      <c r="AK392" s="306"/>
      <c r="AL392" s="306"/>
      <c r="AM392" s="306"/>
      <c r="AN392" s="306"/>
      <c r="AO392" s="306"/>
      <c r="AP392" s="306"/>
      <c r="AQ392" s="306"/>
      <c r="AR392" s="306"/>
      <c r="AS392" s="306"/>
      <c r="AT392" s="306"/>
      <c r="AU392" s="306"/>
      <c r="AV392" s="306"/>
      <c r="AW392" s="306"/>
      <c r="AX392" s="306"/>
      <c r="AY392" s="306"/>
      <c r="AZ392" s="306"/>
      <c r="BA392" s="306"/>
      <c r="BB392" s="306"/>
      <c r="BC392" s="147">
        <f>QC_Status!T402</f>
        <v>0</v>
      </c>
      <c r="BD392" s="307">
        <f t="shared" si="18"/>
        <v>0</v>
      </c>
      <c r="BE392" s="307">
        <f t="shared" si="19"/>
        <v>0</v>
      </c>
      <c r="BF392" s="307">
        <f t="shared" si="20"/>
        <v>0</v>
      </c>
      <c r="BG392" s="314">
        <f>QC_Status!F402</f>
        <v>0</v>
      </c>
      <c r="BH392" s="288"/>
      <c r="BI392"/>
    </row>
    <row r="393" spans="1:61" s="150" customFormat="1" x14ac:dyDescent="0.2">
      <c r="A393" s="151">
        <v>393</v>
      </c>
      <c r="B393" s="152">
        <f>QC_Status!B403</f>
        <v>0</v>
      </c>
      <c r="C393" s="153">
        <f>QC_Status!C403</f>
        <v>0</v>
      </c>
      <c r="D393" s="151">
        <f>QC_Status!D403</f>
        <v>0</v>
      </c>
      <c r="E393" s="153">
        <f>QC_Status!E403</f>
        <v>0</v>
      </c>
      <c r="F393" s="151">
        <f>QC_Status!L403</f>
        <v>0</v>
      </c>
      <c r="G393" s="154">
        <f>QC_Status!M403</f>
        <v>0</v>
      </c>
      <c r="H393" s="189">
        <f>QC_Status!C403</f>
        <v>0</v>
      </c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  <c r="AA393" s="306"/>
      <c r="AB393" s="306"/>
      <c r="AC393" s="306"/>
      <c r="AD393" s="306"/>
      <c r="AE393" s="306"/>
      <c r="AF393" s="306"/>
      <c r="AG393" s="306"/>
      <c r="AH393" s="306"/>
      <c r="AI393" s="306"/>
      <c r="AJ393" s="306"/>
      <c r="AK393" s="306"/>
      <c r="AL393" s="306"/>
      <c r="AM393" s="306"/>
      <c r="AN393" s="306"/>
      <c r="AO393" s="306"/>
      <c r="AP393" s="306"/>
      <c r="AQ393" s="306"/>
      <c r="AR393" s="306"/>
      <c r="AS393" s="306"/>
      <c r="AT393" s="306"/>
      <c r="AU393" s="306"/>
      <c r="AV393" s="306"/>
      <c r="AW393" s="306"/>
      <c r="AX393" s="306"/>
      <c r="AY393" s="306"/>
      <c r="AZ393" s="306"/>
      <c r="BA393" s="306"/>
      <c r="BB393" s="306"/>
      <c r="BC393" s="147">
        <f>QC_Status!T403</f>
        <v>0</v>
      </c>
      <c r="BD393" s="307">
        <f t="shared" si="18"/>
        <v>0</v>
      </c>
      <c r="BE393" s="307">
        <f t="shared" si="19"/>
        <v>0</v>
      </c>
      <c r="BF393" s="307">
        <f t="shared" si="20"/>
        <v>0</v>
      </c>
      <c r="BG393" s="314">
        <f>QC_Status!F403</f>
        <v>0</v>
      </c>
      <c r="BH393" s="288"/>
      <c r="BI393"/>
    </row>
    <row r="394" spans="1:61" s="150" customFormat="1" x14ac:dyDescent="0.2">
      <c r="A394" s="151">
        <v>394</v>
      </c>
      <c r="B394" s="152">
        <f>QC_Status!B404</f>
        <v>0</v>
      </c>
      <c r="C394" s="153">
        <f>QC_Status!C404</f>
        <v>0</v>
      </c>
      <c r="D394" s="151">
        <f>QC_Status!D404</f>
        <v>0</v>
      </c>
      <c r="E394" s="153">
        <f>QC_Status!E404</f>
        <v>0</v>
      </c>
      <c r="F394" s="151">
        <f>QC_Status!L404</f>
        <v>0</v>
      </c>
      <c r="G394" s="154">
        <f>QC_Status!M404</f>
        <v>0</v>
      </c>
      <c r="H394" s="189">
        <f>QC_Status!C404</f>
        <v>0</v>
      </c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  <c r="AA394" s="306"/>
      <c r="AB394" s="306"/>
      <c r="AC394" s="306"/>
      <c r="AD394" s="306"/>
      <c r="AE394" s="306"/>
      <c r="AF394" s="306"/>
      <c r="AG394" s="306"/>
      <c r="AH394" s="306"/>
      <c r="AI394" s="306"/>
      <c r="AJ394" s="306"/>
      <c r="AK394" s="306"/>
      <c r="AL394" s="306"/>
      <c r="AM394" s="306"/>
      <c r="AN394" s="306"/>
      <c r="AO394" s="306"/>
      <c r="AP394" s="306"/>
      <c r="AQ394" s="306"/>
      <c r="AR394" s="306"/>
      <c r="AS394" s="306"/>
      <c r="AT394" s="306"/>
      <c r="AU394" s="306"/>
      <c r="AV394" s="306"/>
      <c r="AW394" s="306"/>
      <c r="AX394" s="306"/>
      <c r="AY394" s="306"/>
      <c r="AZ394" s="306"/>
      <c r="BA394" s="306"/>
      <c r="BB394" s="306"/>
      <c r="BC394" s="147">
        <f>QC_Status!T404</f>
        <v>0</v>
      </c>
      <c r="BD394" s="307">
        <f t="shared" si="18"/>
        <v>0</v>
      </c>
      <c r="BE394" s="307">
        <f t="shared" si="19"/>
        <v>0</v>
      </c>
      <c r="BF394" s="307">
        <f t="shared" si="20"/>
        <v>0</v>
      </c>
      <c r="BG394" s="314">
        <f>QC_Status!F404</f>
        <v>0</v>
      </c>
      <c r="BH394" s="288"/>
      <c r="BI394"/>
    </row>
    <row r="395" spans="1:61" s="150" customFormat="1" x14ac:dyDescent="0.2">
      <c r="A395" s="151">
        <v>395</v>
      </c>
      <c r="B395" s="152">
        <f>QC_Status!B405</f>
        <v>0</v>
      </c>
      <c r="C395" s="153">
        <f>QC_Status!C405</f>
        <v>0</v>
      </c>
      <c r="D395" s="151">
        <f>QC_Status!D405</f>
        <v>0</v>
      </c>
      <c r="E395" s="153">
        <f>QC_Status!E405</f>
        <v>0</v>
      </c>
      <c r="F395" s="151">
        <f>QC_Status!L405</f>
        <v>0</v>
      </c>
      <c r="G395" s="154">
        <f>QC_Status!M405</f>
        <v>0</v>
      </c>
      <c r="H395" s="189">
        <f>QC_Status!C405</f>
        <v>0</v>
      </c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  <c r="AA395" s="306"/>
      <c r="AB395" s="306"/>
      <c r="AC395" s="306"/>
      <c r="AD395" s="306"/>
      <c r="AE395" s="306"/>
      <c r="AF395" s="306"/>
      <c r="AG395" s="306"/>
      <c r="AH395" s="306"/>
      <c r="AI395" s="306"/>
      <c r="AJ395" s="306"/>
      <c r="AK395" s="306"/>
      <c r="AL395" s="306"/>
      <c r="AM395" s="306"/>
      <c r="AN395" s="306"/>
      <c r="AO395" s="306"/>
      <c r="AP395" s="306"/>
      <c r="AQ395" s="306"/>
      <c r="AR395" s="306"/>
      <c r="AS395" s="306"/>
      <c r="AT395" s="306"/>
      <c r="AU395" s="306"/>
      <c r="AV395" s="306"/>
      <c r="AW395" s="306"/>
      <c r="AX395" s="306"/>
      <c r="AY395" s="306"/>
      <c r="AZ395" s="306"/>
      <c r="BA395" s="306"/>
      <c r="BB395" s="306"/>
      <c r="BC395" s="147">
        <f>QC_Status!T405</f>
        <v>0</v>
      </c>
      <c r="BD395" s="307">
        <f t="shared" si="18"/>
        <v>0</v>
      </c>
      <c r="BE395" s="307">
        <f t="shared" si="19"/>
        <v>0</v>
      </c>
      <c r="BF395" s="307">
        <f t="shared" si="20"/>
        <v>0</v>
      </c>
      <c r="BG395" s="314">
        <f>QC_Status!F405</f>
        <v>0</v>
      </c>
      <c r="BH395" s="288"/>
      <c r="BI395"/>
    </row>
    <row r="396" spans="1:61" s="150" customFormat="1" x14ac:dyDescent="0.2">
      <c r="A396" s="151">
        <v>396</v>
      </c>
      <c r="B396" s="152">
        <f>QC_Status!B406</f>
        <v>0</v>
      </c>
      <c r="C396" s="153">
        <f>QC_Status!C406</f>
        <v>0</v>
      </c>
      <c r="D396" s="151">
        <f>QC_Status!D406</f>
        <v>0</v>
      </c>
      <c r="E396" s="153">
        <f>QC_Status!E406</f>
        <v>0</v>
      </c>
      <c r="F396" s="151">
        <f>QC_Status!L406</f>
        <v>0</v>
      </c>
      <c r="G396" s="154">
        <f>QC_Status!M406</f>
        <v>0</v>
      </c>
      <c r="H396" s="189">
        <f>QC_Status!C406</f>
        <v>0</v>
      </c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  <c r="AA396" s="306"/>
      <c r="AB396" s="306"/>
      <c r="AC396" s="306"/>
      <c r="AD396" s="306"/>
      <c r="AE396" s="306"/>
      <c r="AF396" s="306"/>
      <c r="AG396" s="306"/>
      <c r="AH396" s="306"/>
      <c r="AI396" s="306"/>
      <c r="AJ396" s="306"/>
      <c r="AK396" s="306"/>
      <c r="AL396" s="306"/>
      <c r="AM396" s="306"/>
      <c r="AN396" s="306"/>
      <c r="AO396" s="306"/>
      <c r="AP396" s="306"/>
      <c r="AQ396" s="306"/>
      <c r="AR396" s="306"/>
      <c r="AS396" s="306"/>
      <c r="AT396" s="306"/>
      <c r="AU396" s="306"/>
      <c r="AV396" s="306"/>
      <c r="AW396" s="306"/>
      <c r="AX396" s="306"/>
      <c r="AY396" s="306"/>
      <c r="AZ396" s="306"/>
      <c r="BA396" s="306"/>
      <c r="BB396" s="306"/>
      <c r="BC396" s="147">
        <f>QC_Status!T406</f>
        <v>0</v>
      </c>
      <c r="BD396" s="307">
        <f t="shared" si="18"/>
        <v>0</v>
      </c>
      <c r="BE396" s="307">
        <f t="shared" si="19"/>
        <v>0</v>
      </c>
      <c r="BF396" s="307">
        <f t="shared" si="20"/>
        <v>0</v>
      </c>
      <c r="BG396" s="314">
        <f>QC_Status!F406</f>
        <v>0</v>
      </c>
      <c r="BH396" s="288"/>
      <c r="BI396"/>
    </row>
    <row r="397" spans="1:61" s="150" customFormat="1" x14ac:dyDescent="0.2">
      <c r="A397" s="151">
        <v>397</v>
      </c>
      <c r="B397" s="152">
        <f>QC_Status!B407</f>
        <v>0</v>
      </c>
      <c r="C397" s="153">
        <f>QC_Status!C407</f>
        <v>0</v>
      </c>
      <c r="D397" s="151">
        <f>QC_Status!D407</f>
        <v>0</v>
      </c>
      <c r="E397" s="153">
        <f>QC_Status!E407</f>
        <v>0</v>
      </c>
      <c r="F397" s="151">
        <f>QC_Status!L407</f>
        <v>0</v>
      </c>
      <c r="G397" s="154">
        <f>QC_Status!M407</f>
        <v>0</v>
      </c>
      <c r="H397" s="189">
        <f>QC_Status!C407</f>
        <v>0</v>
      </c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  <c r="AA397" s="306"/>
      <c r="AB397" s="306"/>
      <c r="AC397" s="306"/>
      <c r="AD397" s="306"/>
      <c r="AE397" s="306"/>
      <c r="AF397" s="306"/>
      <c r="AG397" s="306"/>
      <c r="AH397" s="306"/>
      <c r="AI397" s="306"/>
      <c r="AJ397" s="306"/>
      <c r="AK397" s="306"/>
      <c r="AL397" s="306"/>
      <c r="AM397" s="306"/>
      <c r="AN397" s="306"/>
      <c r="AO397" s="306"/>
      <c r="AP397" s="306"/>
      <c r="AQ397" s="306"/>
      <c r="AR397" s="306"/>
      <c r="AS397" s="306"/>
      <c r="AT397" s="306"/>
      <c r="AU397" s="306"/>
      <c r="AV397" s="306"/>
      <c r="AW397" s="306"/>
      <c r="AX397" s="306"/>
      <c r="AY397" s="306"/>
      <c r="AZ397" s="306"/>
      <c r="BA397" s="306"/>
      <c r="BB397" s="306"/>
      <c r="BC397" s="147">
        <f>QC_Status!T407</f>
        <v>0</v>
      </c>
      <c r="BD397" s="307">
        <f t="shared" si="18"/>
        <v>0</v>
      </c>
      <c r="BE397" s="307">
        <f t="shared" si="19"/>
        <v>0</v>
      </c>
      <c r="BF397" s="307">
        <f t="shared" si="20"/>
        <v>0</v>
      </c>
      <c r="BG397" s="314">
        <f>QC_Status!F407</f>
        <v>0</v>
      </c>
      <c r="BH397" s="288"/>
      <c r="BI397"/>
    </row>
    <row r="398" spans="1:61" s="150" customFormat="1" x14ac:dyDescent="0.2">
      <c r="A398" s="151">
        <v>398</v>
      </c>
      <c r="B398" s="152">
        <f>QC_Status!B408</f>
        <v>0</v>
      </c>
      <c r="C398" s="153">
        <f>QC_Status!C408</f>
        <v>0</v>
      </c>
      <c r="D398" s="151">
        <f>QC_Status!D408</f>
        <v>0</v>
      </c>
      <c r="E398" s="153">
        <f>QC_Status!E408</f>
        <v>0</v>
      </c>
      <c r="F398" s="151">
        <f>QC_Status!L408</f>
        <v>0</v>
      </c>
      <c r="G398" s="154">
        <f>QC_Status!M408</f>
        <v>0</v>
      </c>
      <c r="H398" s="189">
        <f>QC_Status!C408</f>
        <v>0</v>
      </c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  <c r="AA398" s="306"/>
      <c r="AB398" s="306"/>
      <c r="AC398" s="306"/>
      <c r="AD398" s="306"/>
      <c r="AE398" s="306"/>
      <c r="AF398" s="306"/>
      <c r="AG398" s="306"/>
      <c r="AH398" s="306"/>
      <c r="AI398" s="306"/>
      <c r="AJ398" s="306"/>
      <c r="AK398" s="306"/>
      <c r="AL398" s="306"/>
      <c r="AM398" s="306"/>
      <c r="AN398" s="306"/>
      <c r="AO398" s="306"/>
      <c r="AP398" s="306"/>
      <c r="AQ398" s="306"/>
      <c r="AR398" s="306"/>
      <c r="AS398" s="306"/>
      <c r="AT398" s="306"/>
      <c r="AU398" s="306"/>
      <c r="AV398" s="306"/>
      <c r="AW398" s="306"/>
      <c r="AX398" s="306"/>
      <c r="AY398" s="306"/>
      <c r="AZ398" s="306"/>
      <c r="BA398" s="306"/>
      <c r="BB398" s="306"/>
      <c r="BC398" s="147">
        <f>QC_Status!T408</f>
        <v>0</v>
      </c>
      <c r="BD398" s="307">
        <f t="shared" si="18"/>
        <v>0</v>
      </c>
      <c r="BE398" s="307">
        <f t="shared" si="19"/>
        <v>0</v>
      </c>
      <c r="BF398" s="307">
        <f t="shared" si="20"/>
        <v>0</v>
      </c>
      <c r="BG398" s="314">
        <f>QC_Status!F408</f>
        <v>0</v>
      </c>
      <c r="BH398" s="288"/>
      <c r="BI398"/>
    </row>
    <row r="399" spans="1:61" s="150" customFormat="1" x14ac:dyDescent="0.2">
      <c r="A399" s="151">
        <v>399</v>
      </c>
      <c r="B399" s="152">
        <f>QC_Status!B409</f>
        <v>0</v>
      </c>
      <c r="C399" s="153">
        <f>QC_Status!C409</f>
        <v>0</v>
      </c>
      <c r="D399" s="151">
        <f>QC_Status!D409</f>
        <v>0</v>
      </c>
      <c r="E399" s="153">
        <f>QC_Status!E409</f>
        <v>0</v>
      </c>
      <c r="F399" s="151">
        <f>QC_Status!L409</f>
        <v>0</v>
      </c>
      <c r="G399" s="154">
        <f>QC_Status!M409</f>
        <v>0</v>
      </c>
      <c r="H399" s="189">
        <f>QC_Status!C409</f>
        <v>0</v>
      </c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  <c r="AA399" s="306"/>
      <c r="AB399" s="306"/>
      <c r="AC399" s="306"/>
      <c r="AD399" s="306"/>
      <c r="AE399" s="306"/>
      <c r="AF399" s="306"/>
      <c r="AG399" s="306"/>
      <c r="AH399" s="306"/>
      <c r="AI399" s="306"/>
      <c r="AJ399" s="306"/>
      <c r="AK399" s="306"/>
      <c r="AL399" s="306"/>
      <c r="AM399" s="306"/>
      <c r="AN399" s="306"/>
      <c r="AO399" s="306"/>
      <c r="AP399" s="306"/>
      <c r="AQ399" s="306"/>
      <c r="AR399" s="306"/>
      <c r="AS399" s="306"/>
      <c r="AT399" s="306"/>
      <c r="AU399" s="306"/>
      <c r="AV399" s="306"/>
      <c r="AW399" s="306"/>
      <c r="AX399" s="306"/>
      <c r="AY399" s="306"/>
      <c r="AZ399" s="306"/>
      <c r="BA399" s="306"/>
      <c r="BB399" s="306"/>
      <c r="BC399" s="147">
        <f>QC_Status!T409</f>
        <v>0</v>
      </c>
      <c r="BD399" s="307">
        <f t="shared" si="18"/>
        <v>0</v>
      </c>
      <c r="BE399" s="307">
        <f t="shared" si="19"/>
        <v>0</v>
      </c>
      <c r="BF399" s="307">
        <f t="shared" si="20"/>
        <v>0</v>
      </c>
      <c r="BG399" s="314">
        <f>QC_Status!F409</f>
        <v>0</v>
      </c>
      <c r="BH399" s="288"/>
      <c r="BI399"/>
    </row>
    <row r="400" spans="1:61" s="150" customFormat="1" x14ac:dyDescent="0.2">
      <c r="A400" s="151">
        <v>400</v>
      </c>
      <c r="B400" s="152">
        <f>QC_Status!B410</f>
        <v>0</v>
      </c>
      <c r="C400" s="153">
        <f>QC_Status!C410</f>
        <v>0</v>
      </c>
      <c r="D400" s="151">
        <f>QC_Status!D410</f>
        <v>0</v>
      </c>
      <c r="E400" s="153">
        <f>QC_Status!E410</f>
        <v>0</v>
      </c>
      <c r="F400" s="151">
        <f>QC_Status!L410</f>
        <v>0</v>
      </c>
      <c r="G400" s="154">
        <f>QC_Status!M410</f>
        <v>0</v>
      </c>
      <c r="H400" s="189">
        <f>QC_Status!C410</f>
        <v>0</v>
      </c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  <c r="AA400" s="306"/>
      <c r="AB400" s="306"/>
      <c r="AC400" s="306"/>
      <c r="AD400" s="306"/>
      <c r="AE400" s="306"/>
      <c r="AF400" s="306"/>
      <c r="AG400" s="306"/>
      <c r="AH400" s="306"/>
      <c r="AI400" s="306"/>
      <c r="AJ400" s="306"/>
      <c r="AK400" s="306"/>
      <c r="AL400" s="306"/>
      <c r="AM400" s="306"/>
      <c r="AN400" s="306"/>
      <c r="AO400" s="306"/>
      <c r="AP400" s="306"/>
      <c r="AQ400" s="306"/>
      <c r="AR400" s="306"/>
      <c r="AS400" s="306"/>
      <c r="AT400" s="306"/>
      <c r="AU400" s="306"/>
      <c r="AV400" s="306"/>
      <c r="AW400" s="306"/>
      <c r="AX400" s="306"/>
      <c r="AY400" s="306"/>
      <c r="AZ400" s="306"/>
      <c r="BA400" s="306"/>
      <c r="BB400" s="306"/>
      <c r="BC400" s="147">
        <f>QC_Status!T410</f>
        <v>0</v>
      </c>
      <c r="BD400" s="307">
        <f t="shared" si="18"/>
        <v>0</v>
      </c>
      <c r="BE400" s="307">
        <f t="shared" si="19"/>
        <v>0</v>
      </c>
      <c r="BF400" s="307">
        <f t="shared" si="20"/>
        <v>0</v>
      </c>
      <c r="BG400" s="314">
        <f>QC_Status!F410</f>
        <v>0</v>
      </c>
      <c r="BH400" s="288"/>
      <c r="BI400"/>
    </row>
    <row r="401" spans="1:61" s="150" customFormat="1" x14ac:dyDescent="0.2">
      <c r="A401" s="151">
        <v>401</v>
      </c>
      <c r="B401" s="152">
        <f>QC_Status!B411</f>
        <v>0</v>
      </c>
      <c r="C401" s="153">
        <f>QC_Status!C411</f>
        <v>0</v>
      </c>
      <c r="D401" s="151">
        <f>QC_Status!D411</f>
        <v>0</v>
      </c>
      <c r="E401" s="153">
        <f>QC_Status!E411</f>
        <v>0</v>
      </c>
      <c r="F401" s="151">
        <f>QC_Status!L411</f>
        <v>0</v>
      </c>
      <c r="G401" s="154">
        <f>QC_Status!M411</f>
        <v>0</v>
      </c>
      <c r="H401" s="189">
        <f>QC_Status!C411</f>
        <v>0</v>
      </c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  <c r="AA401" s="306"/>
      <c r="AB401" s="306"/>
      <c r="AC401" s="306"/>
      <c r="AD401" s="306"/>
      <c r="AE401" s="306"/>
      <c r="AF401" s="306"/>
      <c r="AG401" s="306"/>
      <c r="AH401" s="306"/>
      <c r="AI401" s="306"/>
      <c r="AJ401" s="306"/>
      <c r="AK401" s="306"/>
      <c r="AL401" s="306"/>
      <c r="AM401" s="306"/>
      <c r="AN401" s="306"/>
      <c r="AO401" s="306"/>
      <c r="AP401" s="306"/>
      <c r="AQ401" s="306"/>
      <c r="AR401" s="306"/>
      <c r="AS401" s="306"/>
      <c r="AT401" s="306"/>
      <c r="AU401" s="306"/>
      <c r="AV401" s="306"/>
      <c r="AW401" s="306"/>
      <c r="AX401" s="306"/>
      <c r="AY401" s="306"/>
      <c r="AZ401" s="306"/>
      <c r="BA401" s="306"/>
      <c r="BB401" s="306"/>
      <c r="BC401" s="147">
        <f>QC_Status!T411</f>
        <v>0</v>
      </c>
      <c r="BD401" s="307">
        <f t="shared" si="18"/>
        <v>0</v>
      </c>
      <c r="BE401" s="307">
        <f t="shared" si="19"/>
        <v>0</v>
      </c>
      <c r="BF401" s="307">
        <f t="shared" si="20"/>
        <v>0</v>
      </c>
      <c r="BG401" s="314">
        <f>QC_Status!F411</f>
        <v>0</v>
      </c>
      <c r="BH401" s="288"/>
      <c r="BI401"/>
    </row>
    <row r="402" spans="1:61" s="150" customFormat="1" x14ac:dyDescent="0.2">
      <c r="A402" s="151">
        <v>402</v>
      </c>
      <c r="B402" s="152">
        <f>QC_Status!B412</f>
        <v>0</v>
      </c>
      <c r="C402" s="153">
        <f>QC_Status!C412</f>
        <v>0</v>
      </c>
      <c r="D402" s="151">
        <f>QC_Status!D412</f>
        <v>0</v>
      </c>
      <c r="E402" s="153">
        <f>QC_Status!E412</f>
        <v>0</v>
      </c>
      <c r="F402" s="151">
        <f>QC_Status!L412</f>
        <v>0</v>
      </c>
      <c r="G402" s="154">
        <f>QC_Status!M412</f>
        <v>0</v>
      </c>
      <c r="H402" s="189">
        <f>QC_Status!C412</f>
        <v>0</v>
      </c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  <c r="AA402" s="306"/>
      <c r="AB402" s="306"/>
      <c r="AC402" s="306"/>
      <c r="AD402" s="306"/>
      <c r="AE402" s="306"/>
      <c r="AF402" s="306"/>
      <c r="AG402" s="306"/>
      <c r="AH402" s="306"/>
      <c r="AI402" s="306"/>
      <c r="AJ402" s="306"/>
      <c r="AK402" s="306"/>
      <c r="AL402" s="306"/>
      <c r="AM402" s="306"/>
      <c r="AN402" s="306"/>
      <c r="AO402" s="306"/>
      <c r="AP402" s="306"/>
      <c r="AQ402" s="306"/>
      <c r="AR402" s="306"/>
      <c r="AS402" s="306"/>
      <c r="AT402" s="306"/>
      <c r="AU402" s="306"/>
      <c r="AV402" s="306"/>
      <c r="AW402" s="306"/>
      <c r="AX402" s="306"/>
      <c r="AY402" s="306"/>
      <c r="AZ402" s="306"/>
      <c r="BA402" s="306"/>
      <c r="BB402" s="306"/>
      <c r="BC402" s="147">
        <f>QC_Status!T412</f>
        <v>0</v>
      </c>
      <c r="BD402" s="307">
        <f t="shared" si="18"/>
        <v>0</v>
      </c>
      <c r="BE402" s="307">
        <f t="shared" si="19"/>
        <v>0</v>
      </c>
      <c r="BF402" s="307">
        <f t="shared" si="20"/>
        <v>0</v>
      </c>
      <c r="BG402" s="314">
        <f>QC_Status!F412</f>
        <v>0</v>
      </c>
      <c r="BH402" s="288"/>
      <c r="BI402"/>
    </row>
    <row r="403" spans="1:61" s="150" customFormat="1" x14ac:dyDescent="0.2">
      <c r="A403" s="151">
        <v>403</v>
      </c>
      <c r="B403" s="152">
        <f>QC_Status!B413</f>
        <v>0</v>
      </c>
      <c r="C403" s="153">
        <f>QC_Status!C413</f>
        <v>0</v>
      </c>
      <c r="D403" s="151">
        <f>QC_Status!D413</f>
        <v>0</v>
      </c>
      <c r="E403" s="153">
        <f>QC_Status!E413</f>
        <v>0</v>
      </c>
      <c r="F403" s="151">
        <f>QC_Status!L413</f>
        <v>0</v>
      </c>
      <c r="G403" s="154">
        <f>QC_Status!M413</f>
        <v>0</v>
      </c>
      <c r="H403" s="189">
        <f>QC_Status!C413</f>
        <v>0</v>
      </c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  <c r="AA403" s="306"/>
      <c r="AB403" s="306"/>
      <c r="AC403" s="306"/>
      <c r="AD403" s="306"/>
      <c r="AE403" s="306"/>
      <c r="AF403" s="306"/>
      <c r="AG403" s="306"/>
      <c r="AH403" s="306"/>
      <c r="AI403" s="306"/>
      <c r="AJ403" s="306"/>
      <c r="AK403" s="306"/>
      <c r="AL403" s="306"/>
      <c r="AM403" s="306"/>
      <c r="AN403" s="306"/>
      <c r="AO403" s="306"/>
      <c r="AP403" s="306"/>
      <c r="AQ403" s="306"/>
      <c r="AR403" s="306"/>
      <c r="AS403" s="306"/>
      <c r="AT403" s="306"/>
      <c r="AU403" s="306"/>
      <c r="AV403" s="306"/>
      <c r="AW403" s="306"/>
      <c r="AX403" s="306"/>
      <c r="AY403" s="306"/>
      <c r="AZ403" s="306"/>
      <c r="BA403" s="306"/>
      <c r="BB403" s="306"/>
      <c r="BC403" s="147">
        <f>QC_Status!T413</f>
        <v>0</v>
      </c>
      <c r="BD403" s="307">
        <f t="shared" si="18"/>
        <v>0</v>
      </c>
      <c r="BE403" s="307">
        <f t="shared" si="19"/>
        <v>0</v>
      </c>
      <c r="BF403" s="307">
        <f t="shared" si="20"/>
        <v>0</v>
      </c>
      <c r="BG403" s="314">
        <f>QC_Status!F413</f>
        <v>0</v>
      </c>
      <c r="BH403" s="288"/>
      <c r="BI403"/>
    </row>
    <row r="404" spans="1:61" s="150" customFormat="1" x14ac:dyDescent="0.2">
      <c r="A404" s="151">
        <v>404</v>
      </c>
      <c r="B404" s="152">
        <f>QC_Status!B414</f>
        <v>0</v>
      </c>
      <c r="C404" s="153">
        <f>QC_Status!C414</f>
        <v>0</v>
      </c>
      <c r="D404" s="151">
        <f>QC_Status!D414</f>
        <v>0</v>
      </c>
      <c r="E404" s="153">
        <f>QC_Status!E414</f>
        <v>0</v>
      </c>
      <c r="F404" s="151">
        <f>QC_Status!L414</f>
        <v>0</v>
      </c>
      <c r="G404" s="154">
        <f>QC_Status!M414</f>
        <v>0</v>
      </c>
      <c r="H404" s="189">
        <f>QC_Status!C414</f>
        <v>0</v>
      </c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  <c r="AA404" s="306"/>
      <c r="AB404" s="306"/>
      <c r="AC404" s="306"/>
      <c r="AD404" s="306"/>
      <c r="AE404" s="306"/>
      <c r="AF404" s="306"/>
      <c r="AG404" s="306"/>
      <c r="AH404" s="306"/>
      <c r="AI404" s="306"/>
      <c r="AJ404" s="306"/>
      <c r="AK404" s="306"/>
      <c r="AL404" s="306"/>
      <c r="AM404" s="306"/>
      <c r="AN404" s="306"/>
      <c r="AO404" s="306"/>
      <c r="AP404" s="306"/>
      <c r="AQ404" s="306"/>
      <c r="AR404" s="306"/>
      <c r="AS404" s="306"/>
      <c r="AT404" s="306"/>
      <c r="AU404" s="306"/>
      <c r="AV404" s="306"/>
      <c r="AW404" s="306"/>
      <c r="AX404" s="306"/>
      <c r="AY404" s="306"/>
      <c r="AZ404" s="306"/>
      <c r="BA404" s="306"/>
      <c r="BB404" s="306"/>
      <c r="BC404" s="147">
        <f>QC_Status!T414</f>
        <v>0</v>
      </c>
      <c r="BD404" s="307">
        <f t="shared" si="18"/>
        <v>0</v>
      </c>
      <c r="BE404" s="307">
        <f t="shared" si="19"/>
        <v>0</v>
      </c>
      <c r="BF404" s="307">
        <f t="shared" si="20"/>
        <v>0</v>
      </c>
      <c r="BG404" s="314">
        <f>QC_Status!F414</f>
        <v>0</v>
      </c>
      <c r="BH404" s="288"/>
      <c r="BI404"/>
    </row>
    <row r="405" spans="1:61" s="150" customFormat="1" x14ac:dyDescent="0.2">
      <c r="A405" s="151">
        <v>405</v>
      </c>
      <c r="B405" s="152">
        <f>QC_Status!B415</f>
        <v>0</v>
      </c>
      <c r="C405" s="153">
        <f>QC_Status!C415</f>
        <v>0</v>
      </c>
      <c r="D405" s="151">
        <f>QC_Status!D415</f>
        <v>0</v>
      </c>
      <c r="E405" s="153">
        <f>QC_Status!E415</f>
        <v>0</v>
      </c>
      <c r="F405" s="151">
        <f>QC_Status!L415</f>
        <v>0</v>
      </c>
      <c r="G405" s="154">
        <f>QC_Status!M415</f>
        <v>0</v>
      </c>
      <c r="H405" s="189">
        <f>QC_Status!C415</f>
        <v>0</v>
      </c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  <c r="AA405" s="306"/>
      <c r="AB405" s="306"/>
      <c r="AC405" s="306"/>
      <c r="AD405" s="306"/>
      <c r="AE405" s="306"/>
      <c r="AF405" s="306"/>
      <c r="AG405" s="306"/>
      <c r="AH405" s="306"/>
      <c r="AI405" s="306"/>
      <c r="AJ405" s="306"/>
      <c r="AK405" s="306"/>
      <c r="AL405" s="306"/>
      <c r="AM405" s="306"/>
      <c r="AN405" s="306"/>
      <c r="AO405" s="306"/>
      <c r="AP405" s="306"/>
      <c r="AQ405" s="306"/>
      <c r="AR405" s="306"/>
      <c r="AS405" s="306"/>
      <c r="AT405" s="306"/>
      <c r="AU405" s="306"/>
      <c r="AV405" s="306"/>
      <c r="AW405" s="306"/>
      <c r="AX405" s="306"/>
      <c r="AY405" s="306"/>
      <c r="AZ405" s="306"/>
      <c r="BA405" s="306"/>
      <c r="BB405" s="306"/>
      <c r="BC405" s="147">
        <f>QC_Status!T415</f>
        <v>0</v>
      </c>
      <c r="BD405" s="307">
        <f t="shared" si="18"/>
        <v>0</v>
      </c>
      <c r="BE405" s="307">
        <f t="shared" si="19"/>
        <v>0</v>
      </c>
      <c r="BF405" s="307">
        <f t="shared" si="20"/>
        <v>0</v>
      </c>
      <c r="BG405" s="314">
        <f>QC_Status!F415</f>
        <v>0</v>
      </c>
      <c r="BH405" s="288"/>
      <c r="BI405"/>
    </row>
    <row r="406" spans="1:61" s="150" customFormat="1" x14ac:dyDescent="0.2">
      <c r="A406" s="151">
        <v>406</v>
      </c>
      <c r="B406" s="152">
        <f>QC_Status!B416</f>
        <v>0</v>
      </c>
      <c r="C406" s="153">
        <f>QC_Status!C416</f>
        <v>0</v>
      </c>
      <c r="D406" s="151">
        <f>QC_Status!D416</f>
        <v>0</v>
      </c>
      <c r="E406" s="153">
        <f>QC_Status!E416</f>
        <v>0</v>
      </c>
      <c r="F406" s="151">
        <f>QC_Status!L416</f>
        <v>0</v>
      </c>
      <c r="G406" s="154">
        <f>QC_Status!M416</f>
        <v>0</v>
      </c>
      <c r="H406" s="189">
        <f>QC_Status!C416</f>
        <v>0</v>
      </c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  <c r="AA406" s="306"/>
      <c r="AB406" s="306"/>
      <c r="AC406" s="306"/>
      <c r="AD406" s="306"/>
      <c r="AE406" s="306"/>
      <c r="AF406" s="306"/>
      <c r="AG406" s="306"/>
      <c r="AH406" s="306"/>
      <c r="AI406" s="306"/>
      <c r="AJ406" s="306"/>
      <c r="AK406" s="306"/>
      <c r="AL406" s="306"/>
      <c r="AM406" s="306"/>
      <c r="AN406" s="306"/>
      <c r="AO406" s="306"/>
      <c r="AP406" s="306"/>
      <c r="AQ406" s="306"/>
      <c r="AR406" s="306"/>
      <c r="AS406" s="306"/>
      <c r="AT406" s="306"/>
      <c r="AU406" s="306"/>
      <c r="AV406" s="306"/>
      <c r="AW406" s="306"/>
      <c r="AX406" s="306"/>
      <c r="AY406" s="306"/>
      <c r="AZ406" s="306"/>
      <c r="BA406" s="306"/>
      <c r="BB406" s="306"/>
      <c r="BC406" s="147">
        <f>QC_Status!T416</f>
        <v>0</v>
      </c>
      <c r="BD406" s="307">
        <f t="shared" si="18"/>
        <v>0</v>
      </c>
      <c r="BE406" s="307">
        <f t="shared" si="19"/>
        <v>0</v>
      </c>
      <c r="BF406" s="307">
        <f t="shared" si="20"/>
        <v>0</v>
      </c>
      <c r="BG406" s="314">
        <f>QC_Status!F416</f>
        <v>0</v>
      </c>
      <c r="BH406" s="288"/>
      <c r="BI406"/>
    </row>
    <row r="407" spans="1:61" s="150" customFormat="1" x14ac:dyDescent="0.2">
      <c r="A407" s="151">
        <v>407</v>
      </c>
      <c r="B407" s="152">
        <f>QC_Status!B417</f>
        <v>0</v>
      </c>
      <c r="C407" s="153">
        <f>QC_Status!C417</f>
        <v>0</v>
      </c>
      <c r="D407" s="151">
        <f>QC_Status!D417</f>
        <v>0</v>
      </c>
      <c r="E407" s="153">
        <f>QC_Status!E417</f>
        <v>0</v>
      </c>
      <c r="F407" s="151">
        <f>QC_Status!L417</f>
        <v>0</v>
      </c>
      <c r="G407" s="154">
        <f>QC_Status!M417</f>
        <v>0</v>
      </c>
      <c r="H407" s="189">
        <f>QC_Status!C417</f>
        <v>0</v>
      </c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  <c r="AA407" s="306"/>
      <c r="AB407" s="306"/>
      <c r="AC407" s="306"/>
      <c r="AD407" s="306"/>
      <c r="AE407" s="306"/>
      <c r="AF407" s="306"/>
      <c r="AG407" s="306"/>
      <c r="AH407" s="306"/>
      <c r="AI407" s="306"/>
      <c r="AJ407" s="306"/>
      <c r="AK407" s="306"/>
      <c r="AL407" s="306"/>
      <c r="AM407" s="306"/>
      <c r="AN407" s="306"/>
      <c r="AO407" s="306"/>
      <c r="AP407" s="306"/>
      <c r="AQ407" s="306"/>
      <c r="AR407" s="306"/>
      <c r="AS407" s="306"/>
      <c r="AT407" s="306"/>
      <c r="AU407" s="306"/>
      <c r="AV407" s="306"/>
      <c r="AW407" s="306"/>
      <c r="AX407" s="306"/>
      <c r="AY407" s="306"/>
      <c r="AZ407" s="306"/>
      <c r="BA407" s="306"/>
      <c r="BB407" s="306"/>
      <c r="BC407" s="147">
        <f>QC_Status!T417</f>
        <v>0</v>
      </c>
      <c r="BD407" s="307">
        <f t="shared" si="18"/>
        <v>0</v>
      </c>
      <c r="BE407" s="307">
        <f t="shared" si="19"/>
        <v>0</v>
      </c>
      <c r="BF407" s="307">
        <f t="shared" si="20"/>
        <v>0</v>
      </c>
      <c r="BG407" s="314">
        <f>QC_Status!F417</f>
        <v>0</v>
      </c>
      <c r="BH407" s="288"/>
      <c r="BI407"/>
    </row>
    <row r="408" spans="1:61" s="150" customFormat="1" x14ac:dyDescent="0.2">
      <c r="A408" s="151">
        <v>408</v>
      </c>
      <c r="B408" s="152">
        <f>QC_Status!B418</f>
        <v>0</v>
      </c>
      <c r="C408" s="153">
        <f>QC_Status!C418</f>
        <v>0</v>
      </c>
      <c r="D408" s="151">
        <f>QC_Status!D418</f>
        <v>0</v>
      </c>
      <c r="E408" s="153">
        <f>QC_Status!E418</f>
        <v>0</v>
      </c>
      <c r="F408" s="151">
        <f>QC_Status!L418</f>
        <v>0</v>
      </c>
      <c r="G408" s="154">
        <f>QC_Status!M418</f>
        <v>0</v>
      </c>
      <c r="H408" s="189">
        <f>QC_Status!C418</f>
        <v>0</v>
      </c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  <c r="AA408" s="306"/>
      <c r="AB408" s="306"/>
      <c r="AC408" s="306"/>
      <c r="AD408" s="306"/>
      <c r="AE408" s="306"/>
      <c r="AF408" s="306"/>
      <c r="AG408" s="306"/>
      <c r="AH408" s="306"/>
      <c r="AI408" s="306"/>
      <c r="AJ408" s="306"/>
      <c r="AK408" s="306"/>
      <c r="AL408" s="306"/>
      <c r="AM408" s="306"/>
      <c r="AN408" s="306"/>
      <c r="AO408" s="306"/>
      <c r="AP408" s="306"/>
      <c r="AQ408" s="306"/>
      <c r="AR408" s="306"/>
      <c r="AS408" s="306"/>
      <c r="AT408" s="306"/>
      <c r="AU408" s="306"/>
      <c r="AV408" s="306"/>
      <c r="AW408" s="306"/>
      <c r="AX408" s="306"/>
      <c r="AY408" s="306"/>
      <c r="AZ408" s="306"/>
      <c r="BA408" s="306"/>
      <c r="BB408" s="306"/>
      <c r="BC408" s="147">
        <f>QC_Status!T418</f>
        <v>0</v>
      </c>
      <c r="BD408" s="307">
        <f t="shared" si="18"/>
        <v>0</v>
      </c>
      <c r="BE408" s="307">
        <f t="shared" si="19"/>
        <v>0</v>
      </c>
      <c r="BF408" s="307">
        <f t="shared" si="20"/>
        <v>0</v>
      </c>
      <c r="BG408" s="314">
        <f>QC_Status!F418</f>
        <v>0</v>
      </c>
      <c r="BH408" s="288"/>
      <c r="BI408"/>
    </row>
    <row r="409" spans="1:61" s="150" customFormat="1" x14ac:dyDescent="0.2">
      <c r="A409" s="151">
        <v>409</v>
      </c>
      <c r="B409" s="152">
        <f>QC_Status!B419</f>
        <v>0</v>
      </c>
      <c r="C409" s="153">
        <f>QC_Status!C419</f>
        <v>0</v>
      </c>
      <c r="D409" s="151">
        <f>QC_Status!D419</f>
        <v>0</v>
      </c>
      <c r="E409" s="153">
        <f>QC_Status!E419</f>
        <v>0</v>
      </c>
      <c r="F409" s="151">
        <f>QC_Status!L419</f>
        <v>0</v>
      </c>
      <c r="G409" s="154">
        <f>QC_Status!M419</f>
        <v>0</v>
      </c>
      <c r="H409" s="189">
        <f>QC_Status!C419</f>
        <v>0</v>
      </c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  <c r="AA409" s="306"/>
      <c r="AB409" s="306"/>
      <c r="AC409" s="306"/>
      <c r="AD409" s="306"/>
      <c r="AE409" s="306"/>
      <c r="AF409" s="306"/>
      <c r="AG409" s="306"/>
      <c r="AH409" s="306"/>
      <c r="AI409" s="306"/>
      <c r="AJ409" s="306"/>
      <c r="AK409" s="306"/>
      <c r="AL409" s="306"/>
      <c r="AM409" s="306"/>
      <c r="AN409" s="306"/>
      <c r="AO409" s="306"/>
      <c r="AP409" s="306"/>
      <c r="AQ409" s="306"/>
      <c r="AR409" s="306"/>
      <c r="AS409" s="306"/>
      <c r="AT409" s="306"/>
      <c r="AU409" s="306"/>
      <c r="AV409" s="306"/>
      <c r="AW409" s="306"/>
      <c r="AX409" s="306"/>
      <c r="AY409" s="306"/>
      <c r="AZ409" s="306"/>
      <c r="BA409" s="306"/>
      <c r="BB409" s="306"/>
      <c r="BC409" s="147">
        <f>QC_Status!T419</f>
        <v>0</v>
      </c>
      <c r="BD409" s="307">
        <f t="shared" si="18"/>
        <v>0</v>
      </c>
      <c r="BE409" s="307">
        <f t="shared" si="19"/>
        <v>0</v>
      </c>
      <c r="BF409" s="307">
        <f t="shared" si="20"/>
        <v>0</v>
      </c>
      <c r="BG409" s="314">
        <f>QC_Status!F419</f>
        <v>0</v>
      </c>
      <c r="BH409" s="288"/>
      <c r="BI409"/>
    </row>
    <row r="410" spans="1:61" s="150" customFormat="1" x14ac:dyDescent="0.2">
      <c r="A410" s="151">
        <v>410</v>
      </c>
      <c r="B410" s="152">
        <f>QC_Status!B420</f>
        <v>0</v>
      </c>
      <c r="C410" s="153">
        <f>QC_Status!C420</f>
        <v>0</v>
      </c>
      <c r="D410" s="151">
        <f>QC_Status!D420</f>
        <v>0</v>
      </c>
      <c r="E410" s="153">
        <f>QC_Status!E420</f>
        <v>0</v>
      </c>
      <c r="F410" s="151">
        <f>QC_Status!L420</f>
        <v>0</v>
      </c>
      <c r="G410" s="154">
        <f>QC_Status!M420</f>
        <v>0</v>
      </c>
      <c r="H410" s="189">
        <f>QC_Status!C420</f>
        <v>0</v>
      </c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  <c r="AA410" s="306"/>
      <c r="AB410" s="306"/>
      <c r="AC410" s="306"/>
      <c r="AD410" s="306"/>
      <c r="AE410" s="306"/>
      <c r="AF410" s="306"/>
      <c r="AG410" s="306"/>
      <c r="AH410" s="306"/>
      <c r="AI410" s="306"/>
      <c r="AJ410" s="306"/>
      <c r="AK410" s="306"/>
      <c r="AL410" s="306"/>
      <c r="AM410" s="306"/>
      <c r="AN410" s="306"/>
      <c r="AO410" s="306"/>
      <c r="AP410" s="306"/>
      <c r="AQ410" s="306"/>
      <c r="AR410" s="306"/>
      <c r="AS410" s="306"/>
      <c r="AT410" s="306"/>
      <c r="AU410" s="306"/>
      <c r="AV410" s="306"/>
      <c r="AW410" s="306"/>
      <c r="AX410" s="306"/>
      <c r="AY410" s="306"/>
      <c r="AZ410" s="306"/>
      <c r="BA410" s="306"/>
      <c r="BB410" s="306"/>
      <c r="BC410" s="147">
        <f>QC_Status!T420</f>
        <v>0</v>
      </c>
      <c r="BD410" s="307">
        <f t="shared" si="18"/>
        <v>0</v>
      </c>
      <c r="BE410" s="307">
        <f t="shared" si="19"/>
        <v>0</v>
      </c>
      <c r="BF410" s="307">
        <f t="shared" si="20"/>
        <v>0</v>
      </c>
      <c r="BG410" s="314">
        <f>QC_Status!F420</f>
        <v>0</v>
      </c>
      <c r="BH410" s="288"/>
      <c r="BI410"/>
    </row>
    <row r="411" spans="1:61" s="150" customFormat="1" x14ac:dyDescent="0.2">
      <c r="A411" s="151">
        <v>411</v>
      </c>
      <c r="B411" s="152">
        <f>QC_Status!B421</f>
        <v>0</v>
      </c>
      <c r="C411" s="153">
        <f>QC_Status!C421</f>
        <v>0</v>
      </c>
      <c r="D411" s="151">
        <f>QC_Status!D421</f>
        <v>0</v>
      </c>
      <c r="E411" s="153">
        <f>QC_Status!E421</f>
        <v>0</v>
      </c>
      <c r="F411" s="151">
        <f>QC_Status!L421</f>
        <v>0</v>
      </c>
      <c r="G411" s="154">
        <f>QC_Status!M421</f>
        <v>0</v>
      </c>
      <c r="H411" s="189">
        <f>QC_Status!C421</f>
        <v>0</v>
      </c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  <c r="AA411" s="306"/>
      <c r="AB411" s="306"/>
      <c r="AC411" s="306"/>
      <c r="AD411" s="306"/>
      <c r="AE411" s="306"/>
      <c r="AF411" s="306"/>
      <c r="AG411" s="306"/>
      <c r="AH411" s="306"/>
      <c r="AI411" s="306"/>
      <c r="AJ411" s="306"/>
      <c r="AK411" s="306"/>
      <c r="AL411" s="306"/>
      <c r="AM411" s="306"/>
      <c r="AN411" s="306"/>
      <c r="AO411" s="306"/>
      <c r="AP411" s="306"/>
      <c r="AQ411" s="306"/>
      <c r="AR411" s="306"/>
      <c r="AS411" s="306"/>
      <c r="AT411" s="306"/>
      <c r="AU411" s="306"/>
      <c r="AV411" s="306"/>
      <c r="AW411" s="306"/>
      <c r="AX411" s="306"/>
      <c r="AY411" s="306"/>
      <c r="AZ411" s="306"/>
      <c r="BA411" s="306"/>
      <c r="BB411" s="306"/>
      <c r="BC411" s="147">
        <f>QC_Status!T421</f>
        <v>0</v>
      </c>
      <c r="BD411" s="307">
        <f t="shared" si="18"/>
        <v>0</v>
      </c>
      <c r="BE411" s="307">
        <f t="shared" si="19"/>
        <v>0</v>
      </c>
      <c r="BF411" s="307">
        <f t="shared" si="20"/>
        <v>0</v>
      </c>
      <c r="BG411" s="314">
        <f>QC_Status!F421</f>
        <v>0</v>
      </c>
      <c r="BH411" s="288"/>
      <c r="BI411"/>
    </row>
    <row r="412" spans="1:61" s="150" customFormat="1" x14ac:dyDescent="0.2">
      <c r="A412" s="151">
        <v>412</v>
      </c>
      <c r="B412" s="152">
        <f>QC_Status!B422</f>
        <v>0</v>
      </c>
      <c r="C412" s="153">
        <f>QC_Status!C422</f>
        <v>0</v>
      </c>
      <c r="D412" s="151">
        <f>QC_Status!D422</f>
        <v>0</v>
      </c>
      <c r="E412" s="153">
        <f>QC_Status!E422</f>
        <v>0</v>
      </c>
      <c r="F412" s="151">
        <f>QC_Status!L422</f>
        <v>0</v>
      </c>
      <c r="G412" s="154">
        <f>QC_Status!M422</f>
        <v>0</v>
      </c>
      <c r="H412" s="189">
        <f>QC_Status!C422</f>
        <v>0</v>
      </c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  <c r="AA412" s="306"/>
      <c r="AB412" s="306"/>
      <c r="AC412" s="306"/>
      <c r="AD412" s="306"/>
      <c r="AE412" s="306"/>
      <c r="AF412" s="306"/>
      <c r="AG412" s="306"/>
      <c r="AH412" s="306"/>
      <c r="AI412" s="306"/>
      <c r="AJ412" s="306"/>
      <c r="AK412" s="306"/>
      <c r="AL412" s="306"/>
      <c r="AM412" s="306"/>
      <c r="AN412" s="306"/>
      <c r="AO412" s="306"/>
      <c r="AP412" s="306"/>
      <c r="AQ412" s="306"/>
      <c r="AR412" s="306"/>
      <c r="AS412" s="306"/>
      <c r="AT412" s="306"/>
      <c r="AU412" s="306"/>
      <c r="AV412" s="306"/>
      <c r="AW412" s="306"/>
      <c r="AX412" s="306"/>
      <c r="AY412" s="306"/>
      <c r="AZ412" s="306"/>
      <c r="BA412" s="306"/>
      <c r="BB412" s="306"/>
      <c r="BC412" s="147">
        <f>QC_Status!T422</f>
        <v>0</v>
      </c>
      <c r="BD412" s="307">
        <f t="shared" si="18"/>
        <v>0</v>
      </c>
      <c r="BE412" s="307">
        <f t="shared" si="19"/>
        <v>0</v>
      </c>
      <c r="BF412" s="307">
        <f t="shared" si="20"/>
        <v>0</v>
      </c>
      <c r="BG412" s="314">
        <f>QC_Status!F422</f>
        <v>0</v>
      </c>
      <c r="BH412" s="288"/>
      <c r="BI412"/>
    </row>
    <row r="413" spans="1:61" s="150" customFormat="1" x14ac:dyDescent="0.2">
      <c r="A413" s="151">
        <v>413</v>
      </c>
      <c r="B413" s="152">
        <f>QC_Status!B423</f>
        <v>0</v>
      </c>
      <c r="C413" s="153">
        <f>QC_Status!C423</f>
        <v>0</v>
      </c>
      <c r="D413" s="151">
        <f>QC_Status!D423</f>
        <v>0</v>
      </c>
      <c r="E413" s="153">
        <f>QC_Status!E423</f>
        <v>0</v>
      </c>
      <c r="F413" s="151">
        <f>QC_Status!L423</f>
        <v>0</v>
      </c>
      <c r="G413" s="154">
        <f>QC_Status!M423</f>
        <v>0</v>
      </c>
      <c r="H413" s="189">
        <f>QC_Status!C423</f>
        <v>0</v>
      </c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  <c r="AA413" s="306"/>
      <c r="AB413" s="306"/>
      <c r="AC413" s="306"/>
      <c r="AD413" s="306"/>
      <c r="AE413" s="306"/>
      <c r="AF413" s="306"/>
      <c r="AG413" s="306"/>
      <c r="AH413" s="306"/>
      <c r="AI413" s="306"/>
      <c r="AJ413" s="306"/>
      <c r="AK413" s="306"/>
      <c r="AL413" s="306"/>
      <c r="AM413" s="306"/>
      <c r="AN413" s="306"/>
      <c r="AO413" s="306"/>
      <c r="AP413" s="306"/>
      <c r="AQ413" s="306"/>
      <c r="AR413" s="306"/>
      <c r="AS413" s="306"/>
      <c r="AT413" s="306"/>
      <c r="AU413" s="306"/>
      <c r="AV413" s="306"/>
      <c r="AW413" s="306"/>
      <c r="AX413" s="306"/>
      <c r="AY413" s="306"/>
      <c r="AZ413" s="306"/>
      <c r="BA413" s="306"/>
      <c r="BB413" s="306"/>
      <c r="BC413" s="147">
        <f>QC_Status!T423</f>
        <v>0</v>
      </c>
      <c r="BD413" s="307">
        <f t="shared" si="18"/>
        <v>0</v>
      </c>
      <c r="BE413" s="307">
        <f t="shared" si="19"/>
        <v>0</v>
      </c>
      <c r="BF413" s="307">
        <f t="shared" si="20"/>
        <v>0</v>
      </c>
      <c r="BG413" s="314">
        <f>QC_Status!F423</f>
        <v>0</v>
      </c>
      <c r="BH413" s="288"/>
      <c r="BI413"/>
    </row>
    <row r="414" spans="1:61" s="150" customFormat="1" x14ac:dyDescent="0.2">
      <c r="A414" s="151">
        <v>414</v>
      </c>
      <c r="B414" s="152">
        <f>QC_Status!B424</f>
        <v>0</v>
      </c>
      <c r="C414" s="153">
        <f>QC_Status!C424</f>
        <v>0</v>
      </c>
      <c r="D414" s="151">
        <f>QC_Status!D424</f>
        <v>0</v>
      </c>
      <c r="E414" s="153">
        <f>QC_Status!E424</f>
        <v>0</v>
      </c>
      <c r="F414" s="151">
        <f>QC_Status!L424</f>
        <v>0</v>
      </c>
      <c r="G414" s="154">
        <f>QC_Status!M424</f>
        <v>0</v>
      </c>
      <c r="H414" s="189">
        <f>QC_Status!C424</f>
        <v>0</v>
      </c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  <c r="AA414" s="306"/>
      <c r="AB414" s="306"/>
      <c r="AC414" s="306"/>
      <c r="AD414" s="306"/>
      <c r="AE414" s="306"/>
      <c r="AF414" s="306"/>
      <c r="AG414" s="306"/>
      <c r="AH414" s="306"/>
      <c r="AI414" s="306"/>
      <c r="AJ414" s="306"/>
      <c r="AK414" s="306"/>
      <c r="AL414" s="306"/>
      <c r="AM414" s="306"/>
      <c r="AN414" s="306"/>
      <c r="AO414" s="306"/>
      <c r="AP414" s="306"/>
      <c r="AQ414" s="306"/>
      <c r="AR414" s="306"/>
      <c r="AS414" s="306"/>
      <c r="AT414" s="306"/>
      <c r="AU414" s="306"/>
      <c r="AV414" s="306"/>
      <c r="AW414" s="306"/>
      <c r="AX414" s="306"/>
      <c r="AY414" s="306"/>
      <c r="AZ414" s="306"/>
      <c r="BA414" s="306"/>
      <c r="BB414" s="306"/>
      <c r="BC414" s="147">
        <f>QC_Status!T424</f>
        <v>0</v>
      </c>
      <c r="BD414" s="307">
        <f t="shared" si="18"/>
        <v>0</v>
      </c>
      <c r="BE414" s="307">
        <f t="shared" si="19"/>
        <v>0</v>
      </c>
      <c r="BF414" s="307">
        <f t="shared" si="20"/>
        <v>0</v>
      </c>
      <c r="BG414" s="314">
        <f>QC_Status!F424</f>
        <v>0</v>
      </c>
      <c r="BH414" s="288"/>
      <c r="BI414"/>
    </row>
    <row r="415" spans="1:61" s="150" customFormat="1" x14ac:dyDescent="0.2">
      <c r="A415" s="151">
        <v>415</v>
      </c>
      <c r="B415" s="152">
        <f>QC_Status!B425</f>
        <v>0</v>
      </c>
      <c r="C415" s="153">
        <f>QC_Status!C425</f>
        <v>0</v>
      </c>
      <c r="D415" s="151">
        <f>QC_Status!D425</f>
        <v>0</v>
      </c>
      <c r="E415" s="153">
        <f>QC_Status!E425</f>
        <v>0</v>
      </c>
      <c r="F415" s="151">
        <f>QC_Status!L425</f>
        <v>0</v>
      </c>
      <c r="G415" s="154">
        <f>QC_Status!M425</f>
        <v>0</v>
      </c>
      <c r="H415" s="189">
        <f>QC_Status!C425</f>
        <v>0</v>
      </c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  <c r="AA415" s="306"/>
      <c r="AB415" s="306"/>
      <c r="AC415" s="306"/>
      <c r="AD415" s="306"/>
      <c r="AE415" s="306"/>
      <c r="AF415" s="306"/>
      <c r="AG415" s="306"/>
      <c r="AH415" s="306"/>
      <c r="AI415" s="306"/>
      <c r="AJ415" s="306"/>
      <c r="AK415" s="306"/>
      <c r="AL415" s="306"/>
      <c r="AM415" s="306"/>
      <c r="AN415" s="306"/>
      <c r="AO415" s="306"/>
      <c r="AP415" s="306"/>
      <c r="AQ415" s="306"/>
      <c r="AR415" s="306"/>
      <c r="AS415" s="306"/>
      <c r="AT415" s="306"/>
      <c r="AU415" s="306"/>
      <c r="AV415" s="306"/>
      <c r="AW415" s="306"/>
      <c r="AX415" s="306"/>
      <c r="AY415" s="306"/>
      <c r="AZ415" s="306"/>
      <c r="BA415" s="306"/>
      <c r="BB415" s="306"/>
      <c r="BC415" s="147">
        <f>QC_Status!T425</f>
        <v>0</v>
      </c>
      <c r="BD415" s="307">
        <f t="shared" si="18"/>
        <v>0</v>
      </c>
      <c r="BE415" s="307">
        <f t="shared" si="19"/>
        <v>0</v>
      </c>
      <c r="BF415" s="307">
        <f t="shared" si="20"/>
        <v>0</v>
      </c>
      <c r="BG415" s="314">
        <f>QC_Status!F425</f>
        <v>0</v>
      </c>
      <c r="BH415" s="288"/>
      <c r="BI415"/>
    </row>
    <row r="416" spans="1:61" s="150" customFormat="1" x14ac:dyDescent="0.2">
      <c r="A416" s="151">
        <v>416</v>
      </c>
      <c r="B416" s="152">
        <f>QC_Status!B426</f>
        <v>0</v>
      </c>
      <c r="C416" s="153">
        <f>QC_Status!C426</f>
        <v>0</v>
      </c>
      <c r="D416" s="151">
        <f>QC_Status!D426</f>
        <v>0</v>
      </c>
      <c r="E416" s="153">
        <f>QC_Status!E426</f>
        <v>0</v>
      </c>
      <c r="F416" s="151">
        <f>QC_Status!L426</f>
        <v>0</v>
      </c>
      <c r="G416" s="154">
        <f>QC_Status!M426</f>
        <v>0</v>
      </c>
      <c r="H416" s="189">
        <f>QC_Status!C426</f>
        <v>0</v>
      </c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  <c r="AA416" s="306"/>
      <c r="AB416" s="306"/>
      <c r="AC416" s="306"/>
      <c r="AD416" s="306"/>
      <c r="AE416" s="306"/>
      <c r="AF416" s="306"/>
      <c r="AG416" s="306"/>
      <c r="AH416" s="306"/>
      <c r="AI416" s="306"/>
      <c r="AJ416" s="306"/>
      <c r="AK416" s="306"/>
      <c r="AL416" s="306"/>
      <c r="AM416" s="306"/>
      <c r="AN416" s="306"/>
      <c r="AO416" s="306"/>
      <c r="AP416" s="306"/>
      <c r="AQ416" s="306"/>
      <c r="AR416" s="306"/>
      <c r="AS416" s="306"/>
      <c r="AT416" s="306"/>
      <c r="AU416" s="306"/>
      <c r="AV416" s="306"/>
      <c r="AW416" s="306"/>
      <c r="AX416" s="306"/>
      <c r="AY416" s="306"/>
      <c r="AZ416" s="306"/>
      <c r="BA416" s="306"/>
      <c r="BB416" s="306"/>
      <c r="BC416" s="147">
        <f>QC_Status!T426</f>
        <v>0</v>
      </c>
      <c r="BD416" s="307">
        <f t="shared" si="18"/>
        <v>0</v>
      </c>
      <c r="BE416" s="307">
        <f t="shared" si="19"/>
        <v>0</v>
      </c>
      <c r="BF416" s="307">
        <f t="shared" si="20"/>
        <v>0</v>
      </c>
      <c r="BG416" s="314">
        <f>QC_Status!F426</f>
        <v>0</v>
      </c>
      <c r="BH416" s="288"/>
      <c r="BI416"/>
    </row>
    <row r="417" spans="1:61" s="150" customFormat="1" x14ac:dyDescent="0.2">
      <c r="A417" s="151">
        <v>417</v>
      </c>
      <c r="B417" s="152">
        <f>QC_Status!B427</f>
        <v>0</v>
      </c>
      <c r="C417" s="153">
        <f>QC_Status!C427</f>
        <v>0</v>
      </c>
      <c r="D417" s="151">
        <f>QC_Status!D427</f>
        <v>0</v>
      </c>
      <c r="E417" s="153">
        <f>QC_Status!E427</f>
        <v>0</v>
      </c>
      <c r="F417" s="151">
        <f>QC_Status!L427</f>
        <v>0</v>
      </c>
      <c r="G417" s="154">
        <f>QC_Status!M427</f>
        <v>0</v>
      </c>
      <c r="H417" s="189">
        <f>QC_Status!C427</f>
        <v>0</v>
      </c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  <c r="AA417" s="306"/>
      <c r="AB417" s="306"/>
      <c r="AC417" s="306"/>
      <c r="AD417" s="306"/>
      <c r="AE417" s="306"/>
      <c r="AF417" s="306"/>
      <c r="AG417" s="306"/>
      <c r="AH417" s="306"/>
      <c r="AI417" s="306"/>
      <c r="AJ417" s="306"/>
      <c r="AK417" s="306"/>
      <c r="AL417" s="306"/>
      <c r="AM417" s="306"/>
      <c r="AN417" s="306"/>
      <c r="AO417" s="306"/>
      <c r="AP417" s="306"/>
      <c r="AQ417" s="306"/>
      <c r="AR417" s="306"/>
      <c r="AS417" s="306"/>
      <c r="AT417" s="306"/>
      <c r="AU417" s="306"/>
      <c r="AV417" s="306"/>
      <c r="AW417" s="306"/>
      <c r="AX417" s="306"/>
      <c r="AY417" s="306"/>
      <c r="AZ417" s="306"/>
      <c r="BA417" s="306"/>
      <c r="BB417" s="306"/>
      <c r="BC417" s="147">
        <f>QC_Status!T427</f>
        <v>0</v>
      </c>
      <c r="BD417" s="307">
        <f t="shared" si="18"/>
        <v>0</v>
      </c>
      <c r="BE417" s="307">
        <f t="shared" si="19"/>
        <v>0</v>
      </c>
      <c r="BF417" s="307">
        <f t="shared" si="20"/>
        <v>0</v>
      </c>
      <c r="BG417" s="314">
        <f>QC_Status!F427</f>
        <v>0</v>
      </c>
      <c r="BH417" s="288"/>
      <c r="BI417"/>
    </row>
    <row r="418" spans="1:61" s="150" customFormat="1" x14ac:dyDescent="0.2">
      <c r="A418" s="151">
        <v>418</v>
      </c>
      <c r="B418" s="152">
        <f>QC_Status!B428</f>
        <v>0</v>
      </c>
      <c r="C418" s="153">
        <f>QC_Status!C428</f>
        <v>0</v>
      </c>
      <c r="D418" s="151">
        <f>QC_Status!D428</f>
        <v>0</v>
      </c>
      <c r="E418" s="153">
        <f>QC_Status!E428</f>
        <v>0</v>
      </c>
      <c r="F418" s="151">
        <f>QC_Status!L428</f>
        <v>0</v>
      </c>
      <c r="G418" s="154">
        <f>QC_Status!M428</f>
        <v>0</v>
      </c>
      <c r="H418" s="189">
        <f>QC_Status!C428</f>
        <v>0</v>
      </c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  <c r="AA418" s="306"/>
      <c r="AB418" s="306"/>
      <c r="AC418" s="306"/>
      <c r="AD418" s="306"/>
      <c r="AE418" s="306"/>
      <c r="AF418" s="306"/>
      <c r="AG418" s="306"/>
      <c r="AH418" s="306"/>
      <c r="AI418" s="306"/>
      <c r="AJ418" s="306"/>
      <c r="AK418" s="306"/>
      <c r="AL418" s="306"/>
      <c r="AM418" s="306"/>
      <c r="AN418" s="306"/>
      <c r="AO418" s="306"/>
      <c r="AP418" s="306"/>
      <c r="AQ418" s="306"/>
      <c r="AR418" s="306"/>
      <c r="AS418" s="306"/>
      <c r="AT418" s="306"/>
      <c r="AU418" s="306"/>
      <c r="AV418" s="306"/>
      <c r="AW418" s="306"/>
      <c r="AX418" s="306"/>
      <c r="AY418" s="306"/>
      <c r="AZ418" s="306"/>
      <c r="BA418" s="306"/>
      <c r="BB418" s="306"/>
      <c r="BC418" s="147">
        <f>QC_Status!T428</f>
        <v>0</v>
      </c>
      <c r="BD418" s="307">
        <f t="shared" si="18"/>
        <v>0</v>
      </c>
      <c r="BE418" s="307">
        <f t="shared" si="19"/>
        <v>0</v>
      </c>
      <c r="BF418" s="307">
        <f t="shared" si="20"/>
        <v>0</v>
      </c>
      <c r="BG418" s="314">
        <f>QC_Status!F428</f>
        <v>0</v>
      </c>
      <c r="BH418" s="288"/>
      <c r="BI418"/>
    </row>
    <row r="419" spans="1:61" s="150" customFormat="1" x14ac:dyDescent="0.2">
      <c r="A419" s="151">
        <v>419</v>
      </c>
      <c r="B419" s="152">
        <f>QC_Status!B429</f>
        <v>0</v>
      </c>
      <c r="C419" s="153">
        <f>QC_Status!C429</f>
        <v>0</v>
      </c>
      <c r="D419" s="151">
        <f>QC_Status!D429</f>
        <v>0</v>
      </c>
      <c r="E419" s="153">
        <f>QC_Status!E429</f>
        <v>0</v>
      </c>
      <c r="F419" s="151">
        <f>QC_Status!L429</f>
        <v>0</v>
      </c>
      <c r="G419" s="154">
        <f>QC_Status!M429</f>
        <v>0</v>
      </c>
      <c r="H419" s="189">
        <f>QC_Status!C429</f>
        <v>0</v>
      </c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  <c r="AA419" s="306"/>
      <c r="AB419" s="306"/>
      <c r="AC419" s="306"/>
      <c r="AD419" s="306"/>
      <c r="AE419" s="306"/>
      <c r="AF419" s="306"/>
      <c r="AG419" s="306"/>
      <c r="AH419" s="306"/>
      <c r="AI419" s="306"/>
      <c r="AJ419" s="306"/>
      <c r="AK419" s="306"/>
      <c r="AL419" s="306"/>
      <c r="AM419" s="306"/>
      <c r="AN419" s="306"/>
      <c r="AO419" s="306"/>
      <c r="AP419" s="306"/>
      <c r="AQ419" s="306"/>
      <c r="AR419" s="306"/>
      <c r="AS419" s="306"/>
      <c r="AT419" s="306"/>
      <c r="AU419" s="306"/>
      <c r="AV419" s="306"/>
      <c r="AW419" s="306"/>
      <c r="AX419" s="306"/>
      <c r="AY419" s="306"/>
      <c r="AZ419" s="306"/>
      <c r="BA419" s="306"/>
      <c r="BB419" s="306"/>
      <c r="BC419" s="147">
        <f>QC_Status!T429</f>
        <v>0</v>
      </c>
      <c r="BD419" s="307">
        <f t="shared" si="18"/>
        <v>0</v>
      </c>
      <c r="BE419" s="307">
        <f t="shared" si="19"/>
        <v>0</v>
      </c>
      <c r="BF419" s="307">
        <f t="shared" si="20"/>
        <v>0</v>
      </c>
      <c r="BG419" s="314">
        <f>QC_Status!F429</f>
        <v>0</v>
      </c>
      <c r="BH419" s="288"/>
      <c r="BI419"/>
    </row>
    <row r="420" spans="1:61" s="150" customFormat="1" x14ac:dyDescent="0.2">
      <c r="A420" s="151">
        <v>420</v>
      </c>
      <c r="B420" s="152">
        <f>QC_Status!B430</f>
        <v>0</v>
      </c>
      <c r="C420" s="153">
        <f>QC_Status!C430</f>
        <v>0</v>
      </c>
      <c r="D420" s="151">
        <f>QC_Status!D430</f>
        <v>0</v>
      </c>
      <c r="E420" s="153">
        <f>QC_Status!E430</f>
        <v>0</v>
      </c>
      <c r="F420" s="151">
        <f>QC_Status!L430</f>
        <v>0</v>
      </c>
      <c r="G420" s="154">
        <f>QC_Status!M430</f>
        <v>0</v>
      </c>
      <c r="H420" s="189">
        <f>QC_Status!C430</f>
        <v>0</v>
      </c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  <c r="AA420" s="306"/>
      <c r="AB420" s="306"/>
      <c r="AC420" s="306"/>
      <c r="AD420" s="306"/>
      <c r="AE420" s="306"/>
      <c r="AF420" s="306"/>
      <c r="AG420" s="306"/>
      <c r="AH420" s="306"/>
      <c r="AI420" s="306"/>
      <c r="AJ420" s="306"/>
      <c r="AK420" s="306"/>
      <c r="AL420" s="306"/>
      <c r="AM420" s="306"/>
      <c r="AN420" s="306"/>
      <c r="AO420" s="306"/>
      <c r="AP420" s="306"/>
      <c r="AQ420" s="306"/>
      <c r="AR420" s="306"/>
      <c r="AS420" s="306"/>
      <c r="AT420" s="306"/>
      <c r="AU420" s="306"/>
      <c r="AV420" s="306"/>
      <c r="AW420" s="306"/>
      <c r="AX420" s="306"/>
      <c r="AY420" s="306"/>
      <c r="AZ420" s="306"/>
      <c r="BA420" s="306"/>
      <c r="BB420" s="306"/>
      <c r="BC420" s="147">
        <f>QC_Status!T430</f>
        <v>0</v>
      </c>
      <c r="BD420" s="307">
        <f t="shared" si="18"/>
        <v>0</v>
      </c>
      <c r="BE420" s="307">
        <f t="shared" si="19"/>
        <v>0</v>
      </c>
      <c r="BF420" s="307">
        <f t="shared" si="20"/>
        <v>0</v>
      </c>
      <c r="BG420" s="314">
        <f>QC_Status!F430</f>
        <v>0</v>
      </c>
      <c r="BH420" s="288"/>
      <c r="BI420"/>
    </row>
    <row r="421" spans="1:61" s="150" customFormat="1" x14ac:dyDescent="0.2">
      <c r="A421" s="151">
        <v>421</v>
      </c>
      <c r="B421" s="152">
        <f>QC_Status!B431</f>
        <v>0</v>
      </c>
      <c r="C421" s="153">
        <f>QC_Status!C431</f>
        <v>0</v>
      </c>
      <c r="D421" s="151">
        <f>QC_Status!D431</f>
        <v>0</v>
      </c>
      <c r="E421" s="153">
        <f>QC_Status!E431</f>
        <v>0</v>
      </c>
      <c r="F421" s="151">
        <f>QC_Status!L431</f>
        <v>0</v>
      </c>
      <c r="G421" s="154">
        <f>QC_Status!M431</f>
        <v>0</v>
      </c>
      <c r="H421" s="189">
        <f>QC_Status!C431</f>
        <v>0</v>
      </c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  <c r="AA421" s="306"/>
      <c r="AB421" s="306"/>
      <c r="AC421" s="306"/>
      <c r="AD421" s="306"/>
      <c r="AE421" s="306"/>
      <c r="AF421" s="306"/>
      <c r="AG421" s="306"/>
      <c r="AH421" s="306"/>
      <c r="AI421" s="306"/>
      <c r="AJ421" s="306"/>
      <c r="AK421" s="306"/>
      <c r="AL421" s="306"/>
      <c r="AM421" s="306"/>
      <c r="AN421" s="306"/>
      <c r="AO421" s="306"/>
      <c r="AP421" s="306"/>
      <c r="AQ421" s="306"/>
      <c r="AR421" s="306"/>
      <c r="AS421" s="306"/>
      <c r="AT421" s="306"/>
      <c r="AU421" s="306"/>
      <c r="AV421" s="306"/>
      <c r="AW421" s="306"/>
      <c r="AX421" s="306"/>
      <c r="AY421" s="306"/>
      <c r="AZ421" s="306"/>
      <c r="BA421" s="306"/>
      <c r="BB421" s="306"/>
      <c r="BC421" s="147">
        <f>QC_Status!T431</f>
        <v>0</v>
      </c>
      <c r="BD421" s="307">
        <f t="shared" si="18"/>
        <v>0</v>
      </c>
      <c r="BE421" s="307">
        <f t="shared" si="19"/>
        <v>0</v>
      </c>
      <c r="BF421" s="307">
        <f t="shared" si="20"/>
        <v>0</v>
      </c>
      <c r="BG421" s="314">
        <f>QC_Status!F431</f>
        <v>0</v>
      </c>
      <c r="BH421" s="288"/>
      <c r="BI421"/>
    </row>
    <row r="422" spans="1:61" s="150" customFormat="1" x14ac:dyDescent="0.2">
      <c r="A422" s="151">
        <v>422</v>
      </c>
      <c r="B422" s="152">
        <f>QC_Status!B432</f>
        <v>0</v>
      </c>
      <c r="C422" s="153">
        <f>QC_Status!C432</f>
        <v>0</v>
      </c>
      <c r="D422" s="151">
        <f>QC_Status!D432</f>
        <v>0</v>
      </c>
      <c r="E422" s="153">
        <f>QC_Status!E432</f>
        <v>0</v>
      </c>
      <c r="F422" s="151">
        <f>QC_Status!L432</f>
        <v>0</v>
      </c>
      <c r="G422" s="154">
        <f>QC_Status!M432</f>
        <v>0</v>
      </c>
      <c r="H422" s="189">
        <f>QC_Status!C432</f>
        <v>0</v>
      </c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  <c r="AA422" s="306"/>
      <c r="AB422" s="306"/>
      <c r="AC422" s="306"/>
      <c r="AD422" s="306"/>
      <c r="AE422" s="306"/>
      <c r="AF422" s="306"/>
      <c r="AG422" s="306"/>
      <c r="AH422" s="306"/>
      <c r="AI422" s="306"/>
      <c r="AJ422" s="306"/>
      <c r="AK422" s="306"/>
      <c r="AL422" s="306"/>
      <c r="AM422" s="306"/>
      <c r="AN422" s="306"/>
      <c r="AO422" s="306"/>
      <c r="AP422" s="306"/>
      <c r="AQ422" s="306"/>
      <c r="AR422" s="306"/>
      <c r="AS422" s="306"/>
      <c r="AT422" s="306"/>
      <c r="AU422" s="306"/>
      <c r="AV422" s="306"/>
      <c r="AW422" s="306"/>
      <c r="AX422" s="306"/>
      <c r="AY422" s="306"/>
      <c r="AZ422" s="306"/>
      <c r="BA422" s="306"/>
      <c r="BB422" s="306"/>
      <c r="BC422" s="147">
        <f>QC_Status!T432</f>
        <v>0</v>
      </c>
      <c r="BD422" s="307">
        <f t="shared" si="18"/>
        <v>0</v>
      </c>
      <c r="BE422" s="307">
        <f t="shared" si="19"/>
        <v>0</v>
      </c>
      <c r="BF422" s="307">
        <f t="shared" si="20"/>
        <v>0</v>
      </c>
      <c r="BG422" s="314">
        <f>QC_Status!F432</f>
        <v>0</v>
      </c>
      <c r="BH422" s="288"/>
      <c r="BI422"/>
    </row>
    <row r="423" spans="1:61" s="150" customFormat="1" x14ac:dyDescent="0.2">
      <c r="A423" s="151">
        <v>423</v>
      </c>
      <c r="B423" s="152">
        <f>QC_Status!B433</f>
        <v>0</v>
      </c>
      <c r="C423" s="153">
        <f>QC_Status!C433</f>
        <v>0</v>
      </c>
      <c r="D423" s="151">
        <f>QC_Status!D433</f>
        <v>0</v>
      </c>
      <c r="E423" s="153">
        <f>QC_Status!E433</f>
        <v>0</v>
      </c>
      <c r="F423" s="151">
        <f>QC_Status!L433</f>
        <v>0</v>
      </c>
      <c r="G423" s="154">
        <f>QC_Status!M433</f>
        <v>0</v>
      </c>
      <c r="H423" s="189">
        <f>QC_Status!C433</f>
        <v>0</v>
      </c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  <c r="AA423" s="306"/>
      <c r="AB423" s="306"/>
      <c r="AC423" s="306"/>
      <c r="AD423" s="306"/>
      <c r="AE423" s="306"/>
      <c r="AF423" s="306"/>
      <c r="AG423" s="306"/>
      <c r="AH423" s="306"/>
      <c r="AI423" s="306"/>
      <c r="AJ423" s="306"/>
      <c r="AK423" s="306"/>
      <c r="AL423" s="306"/>
      <c r="AM423" s="306"/>
      <c r="AN423" s="306"/>
      <c r="AO423" s="306"/>
      <c r="AP423" s="306"/>
      <c r="AQ423" s="306"/>
      <c r="AR423" s="306"/>
      <c r="AS423" s="306"/>
      <c r="AT423" s="306"/>
      <c r="AU423" s="306"/>
      <c r="AV423" s="306"/>
      <c r="AW423" s="306"/>
      <c r="AX423" s="306"/>
      <c r="AY423" s="306"/>
      <c r="AZ423" s="306"/>
      <c r="BA423" s="306"/>
      <c r="BB423" s="306"/>
      <c r="BC423" s="147">
        <f>QC_Status!T433</f>
        <v>0</v>
      </c>
      <c r="BD423" s="307">
        <f t="shared" si="18"/>
        <v>0</v>
      </c>
      <c r="BE423" s="307">
        <f t="shared" si="19"/>
        <v>0</v>
      </c>
      <c r="BF423" s="307">
        <f t="shared" si="20"/>
        <v>0</v>
      </c>
      <c r="BG423" s="314">
        <f>QC_Status!F433</f>
        <v>0</v>
      </c>
      <c r="BH423" s="288"/>
      <c r="BI423"/>
    </row>
    <row r="424" spans="1:61" s="150" customFormat="1" x14ac:dyDescent="0.2">
      <c r="A424" s="151">
        <v>424</v>
      </c>
      <c r="B424" s="152">
        <f>QC_Status!B434</f>
        <v>0</v>
      </c>
      <c r="C424" s="153">
        <f>QC_Status!C434</f>
        <v>0</v>
      </c>
      <c r="D424" s="151">
        <f>QC_Status!D434</f>
        <v>0</v>
      </c>
      <c r="E424" s="153">
        <f>QC_Status!E434</f>
        <v>0</v>
      </c>
      <c r="F424" s="151">
        <f>QC_Status!L434</f>
        <v>0</v>
      </c>
      <c r="G424" s="154">
        <f>QC_Status!M434</f>
        <v>0</v>
      </c>
      <c r="H424" s="189">
        <f>QC_Status!C434</f>
        <v>0</v>
      </c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  <c r="AA424" s="306"/>
      <c r="AB424" s="306"/>
      <c r="AC424" s="306"/>
      <c r="AD424" s="306"/>
      <c r="AE424" s="306"/>
      <c r="AF424" s="306"/>
      <c r="AG424" s="306"/>
      <c r="AH424" s="306"/>
      <c r="AI424" s="306"/>
      <c r="AJ424" s="306"/>
      <c r="AK424" s="306"/>
      <c r="AL424" s="306"/>
      <c r="AM424" s="306"/>
      <c r="AN424" s="306"/>
      <c r="AO424" s="306"/>
      <c r="AP424" s="306"/>
      <c r="AQ424" s="306"/>
      <c r="AR424" s="306"/>
      <c r="AS424" s="306"/>
      <c r="AT424" s="306"/>
      <c r="AU424" s="306"/>
      <c r="AV424" s="306"/>
      <c r="AW424" s="306"/>
      <c r="AX424" s="306"/>
      <c r="AY424" s="306"/>
      <c r="AZ424" s="306"/>
      <c r="BA424" s="306"/>
      <c r="BB424" s="306"/>
      <c r="BC424" s="147">
        <f>QC_Status!T434</f>
        <v>0</v>
      </c>
      <c r="BD424" s="307">
        <f t="shared" si="18"/>
        <v>0</v>
      </c>
      <c r="BE424" s="307">
        <f t="shared" si="19"/>
        <v>0</v>
      </c>
      <c r="BF424" s="307">
        <f t="shared" si="20"/>
        <v>0</v>
      </c>
      <c r="BG424" s="314">
        <f>QC_Status!F434</f>
        <v>0</v>
      </c>
      <c r="BH424" s="288"/>
      <c r="BI424"/>
    </row>
    <row r="425" spans="1:61" s="150" customFormat="1" x14ac:dyDescent="0.2">
      <c r="A425" s="151">
        <v>425</v>
      </c>
      <c r="B425" s="152">
        <f>QC_Status!B435</f>
        <v>0</v>
      </c>
      <c r="C425" s="153">
        <f>QC_Status!C435</f>
        <v>0</v>
      </c>
      <c r="D425" s="151">
        <f>QC_Status!D435</f>
        <v>0</v>
      </c>
      <c r="E425" s="153">
        <f>QC_Status!E435</f>
        <v>0</v>
      </c>
      <c r="F425" s="151">
        <f>QC_Status!L435</f>
        <v>0</v>
      </c>
      <c r="G425" s="154">
        <f>QC_Status!M435</f>
        <v>0</v>
      </c>
      <c r="H425" s="189">
        <f>QC_Status!C435</f>
        <v>0</v>
      </c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  <c r="AA425" s="306"/>
      <c r="AB425" s="306"/>
      <c r="AC425" s="306"/>
      <c r="AD425" s="306"/>
      <c r="AE425" s="306"/>
      <c r="AF425" s="306"/>
      <c r="AG425" s="306"/>
      <c r="AH425" s="306"/>
      <c r="AI425" s="306"/>
      <c r="AJ425" s="306"/>
      <c r="AK425" s="306"/>
      <c r="AL425" s="306"/>
      <c r="AM425" s="306"/>
      <c r="AN425" s="306"/>
      <c r="AO425" s="306"/>
      <c r="AP425" s="306"/>
      <c r="AQ425" s="306"/>
      <c r="AR425" s="306"/>
      <c r="AS425" s="306"/>
      <c r="AT425" s="306"/>
      <c r="AU425" s="306"/>
      <c r="AV425" s="306"/>
      <c r="AW425" s="306"/>
      <c r="AX425" s="306"/>
      <c r="AY425" s="306"/>
      <c r="AZ425" s="306"/>
      <c r="BA425" s="306"/>
      <c r="BB425" s="306"/>
      <c r="BC425" s="147">
        <f>QC_Status!T435</f>
        <v>0</v>
      </c>
      <c r="BD425" s="307">
        <f t="shared" si="18"/>
        <v>0</v>
      </c>
      <c r="BE425" s="307">
        <f t="shared" si="19"/>
        <v>0</v>
      </c>
      <c r="BF425" s="307">
        <f t="shared" si="20"/>
        <v>0</v>
      </c>
      <c r="BG425" s="314">
        <f>QC_Status!F435</f>
        <v>0</v>
      </c>
      <c r="BH425" s="288"/>
      <c r="BI425"/>
    </row>
    <row r="426" spans="1:61" s="150" customFormat="1" x14ac:dyDescent="0.2">
      <c r="A426" s="151">
        <v>426</v>
      </c>
      <c r="B426" s="152">
        <f>QC_Status!B436</f>
        <v>0</v>
      </c>
      <c r="C426" s="153">
        <f>QC_Status!C436</f>
        <v>0</v>
      </c>
      <c r="D426" s="151">
        <f>QC_Status!D436</f>
        <v>0</v>
      </c>
      <c r="E426" s="153">
        <f>QC_Status!E436</f>
        <v>0</v>
      </c>
      <c r="F426" s="151">
        <f>QC_Status!L436</f>
        <v>0</v>
      </c>
      <c r="G426" s="154">
        <f>QC_Status!M436</f>
        <v>0</v>
      </c>
      <c r="H426" s="189">
        <f>QC_Status!C436</f>
        <v>0</v>
      </c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  <c r="AA426" s="306"/>
      <c r="AB426" s="306"/>
      <c r="AC426" s="306"/>
      <c r="AD426" s="306"/>
      <c r="AE426" s="306"/>
      <c r="AF426" s="306"/>
      <c r="AG426" s="306"/>
      <c r="AH426" s="306"/>
      <c r="AI426" s="306"/>
      <c r="AJ426" s="306"/>
      <c r="AK426" s="306"/>
      <c r="AL426" s="306"/>
      <c r="AM426" s="306"/>
      <c r="AN426" s="306"/>
      <c r="AO426" s="306"/>
      <c r="AP426" s="306"/>
      <c r="AQ426" s="306"/>
      <c r="AR426" s="306"/>
      <c r="AS426" s="306"/>
      <c r="AT426" s="306"/>
      <c r="AU426" s="306"/>
      <c r="AV426" s="306"/>
      <c r="AW426" s="306"/>
      <c r="AX426" s="306"/>
      <c r="AY426" s="306"/>
      <c r="AZ426" s="306"/>
      <c r="BA426" s="306"/>
      <c r="BB426" s="306"/>
      <c r="BC426" s="147">
        <f>QC_Status!T436</f>
        <v>0</v>
      </c>
      <c r="BD426" s="307">
        <f t="shared" si="18"/>
        <v>0</v>
      </c>
      <c r="BE426" s="307">
        <f t="shared" si="19"/>
        <v>0</v>
      </c>
      <c r="BF426" s="307">
        <f t="shared" si="20"/>
        <v>0</v>
      </c>
      <c r="BG426" s="314">
        <f>QC_Status!F436</f>
        <v>0</v>
      </c>
      <c r="BH426" s="288"/>
      <c r="BI426"/>
    </row>
    <row r="427" spans="1:61" s="150" customFormat="1" x14ac:dyDescent="0.2">
      <c r="A427" s="151">
        <v>427</v>
      </c>
      <c r="B427" s="152">
        <f>QC_Status!B437</f>
        <v>0</v>
      </c>
      <c r="C427" s="153">
        <f>QC_Status!C437</f>
        <v>0</v>
      </c>
      <c r="D427" s="151">
        <f>QC_Status!D437</f>
        <v>0</v>
      </c>
      <c r="E427" s="153">
        <f>QC_Status!E437</f>
        <v>0</v>
      </c>
      <c r="F427" s="151">
        <f>QC_Status!L437</f>
        <v>0</v>
      </c>
      <c r="G427" s="154">
        <f>QC_Status!M437</f>
        <v>0</v>
      </c>
      <c r="H427" s="189">
        <f>QC_Status!C437</f>
        <v>0</v>
      </c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  <c r="AA427" s="306"/>
      <c r="AB427" s="306"/>
      <c r="AC427" s="306"/>
      <c r="AD427" s="306"/>
      <c r="AE427" s="306"/>
      <c r="AF427" s="306"/>
      <c r="AG427" s="306"/>
      <c r="AH427" s="306"/>
      <c r="AI427" s="306"/>
      <c r="AJ427" s="306"/>
      <c r="AK427" s="306"/>
      <c r="AL427" s="306"/>
      <c r="AM427" s="306"/>
      <c r="AN427" s="306"/>
      <c r="AO427" s="306"/>
      <c r="AP427" s="306"/>
      <c r="AQ427" s="306"/>
      <c r="AR427" s="306"/>
      <c r="AS427" s="306"/>
      <c r="AT427" s="306"/>
      <c r="AU427" s="306"/>
      <c r="AV427" s="306"/>
      <c r="AW427" s="306"/>
      <c r="AX427" s="306"/>
      <c r="AY427" s="306"/>
      <c r="AZ427" s="306"/>
      <c r="BA427" s="306"/>
      <c r="BB427" s="306"/>
      <c r="BC427" s="147">
        <f>QC_Status!T437</f>
        <v>0</v>
      </c>
      <c r="BD427" s="307">
        <f t="shared" si="18"/>
        <v>0</v>
      </c>
      <c r="BE427" s="307">
        <f t="shared" si="19"/>
        <v>0</v>
      </c>
      <c r="BF427" s="307">
        <f t="shared" si="20"/>
        <v>0</v>
      </c>
      <c r="BG427" s="314">
        <f>QC_Status!F437</f>
        <v>0</v>
      </c>
      <c r="BH427" s="288"/>
      <c r="BI427"/>
    </row>
    <row r="428" spans="1:61" s="150" customFormat="1" x14ac:dyDescent="0.2">
      <c r="A428" s="151">
        <v>428</v>
      </c>
      <c r="B428" s="152">
        <f>QC_Status!B438</f>
        <v>0</v>
      </c>
      <c r="C428" s="153">
        <f>QC_Status!C438</f>
        <v>0</v>
      </c>
      <c r="D428" s="151">
        <f>QC_Status!D438</f>
        <v>0</v>
      </c>
      <c r="E428" s="153">
        <f>QC_Status!E438</f>
        <v>0</v>
      </c>
      <c r="F428" s="151">
        <f>QC_Status!L438</f>
        <v>0</v>
      </c>
      <c r="G428" s="154">
        <f>QC_Status!M438</f>
        <v>0</v>
      </c>
      <c r="H428" s="189">
        <f>QC_Status!C438</f>
        <v>0</v>
      </c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  <c r="AA428" s="306"/>
      <c r="AB428" s="306"/>
      <c r="AC428" s="306"/>
      <c r="AD428" s="306"/>
      <c r="AE428" s="306"/>
      <c r="AF428" s="306"/>
      <c r="AG428" s="306"/>
      <c r="AH428" s="306"/>
      <c r="AI428" s="306"/>
      <c r="AJ428" s="306"/>
      <c r="AK428" s="306"/>
      <c r="AL428" s="306"/>
      <c r="AM428" s="306"/>
      <c r="AN428" s="306"/>
      <c r="AO428" s="306"/>
      <c r="AP428" s="306"/>
      <c r="AQ428" s="306"/>
      <c r="AR428" s="306"/>
      <c r="AS428" s="306"/>
      <c r="AT428" s="306"/>
      <c r="AU428" s="306"/>
      <c r="AV428" s="306"/>
      <c r="AW428" s="306"/>
      <c r="AX428" s="306"/>
      <c r="AY428" s="306"/>
      <c r="AZ428" s="306"/>
      <c r="BA428" s="306"/>
      <c r="BB428" s="306"/>
      <c r="BC428" s="147">
        <f>QC_Status!T438</f>
        <v>0</v>
      </c>
      <c r="BD428" s="307">
        <f t="shared" si="18"/>
        <v>0</v>
      </c>
      <c r="BE428" s="307">
        <f t="shared" si="19"/>
        <v>0</v>
      </c>
      <c r="BF428" s="307">
        <f t="shared" si="20"/>
        <v>0</v>
      </c>
      <c r="BG428" s="314">
        <f>QC_Status!F438</f>
        <v>0</v>
      </c>
      <c r="BH428" s="288"/>
      <c r="BI428"/>
    </row>
    <row r="429" spans="1:61" s="150" customFormat="1" x14ac:dyDescent="0.2">
      <c r="A429" s="151">
        <v>429</v>
      </c>
      <c r="B429" s="152">
        <f>QC_Status!B439</f>
        <v>0</v>
      </c>
      <c r="C429" s="153">
        <f>QC_Status!C439</f>
        <v>0</v>
      </c>
      <c r="D429" s="151">
        <f>QC_Status!D439</f>
        <v>0</v>
      </c>
      <c r="E429" s="153">
        <f>QC_Status!E439</f>
        <v>0</v>
      </c>
      <c r="F429" s="151">
        <f>QC_Status!L439</f>
        <v>0</v>
      </c>
      <c r="G429" s="154">
        <f>QC_Status!M439</f>
        <v>0</v>
      </c>
      <c r="H429" s="189">
        <f>QC_Status!C439</f>
        <v>0</v>
      </c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  <c r="AA429" s="306"/>
      <c r="AB429" s="306"/>
      <c r="AC429" s="306"/>
      <c r="AD429" s="306"/>
      <c r="AE429" s="306"/>
      <c r="AF429" s="306"/>
      <c r="AG429" s="306"/>
      <c r="AH429" s="306"/>
      <c r="AI429" s="306"/>
      <c r="AJ429" s="306"/>
      <c r="AK429" s="306"/>
      <c r="AL429" s="306"/>
      <c r="AM429" s="306"/>
      <c r="AN429" s="306"/>
      <c r="AO429" s="306"/>
      <c r="AP429" s="306"/>
      <c r="AQ429" s="306"/>
      <c r="AR429" s="306"/>
      <c r="AS429" s="306"/>
      <c r="AT429" s="306"/>
      <c r="AU429" s="306"/>
      <c r="AV429" s="306"/>
      <c r="AW429" s="306"/>
      <c r="AX429" s="306"/>
      <c r="AY429" s="306"/>
      <c r="AZ429" s="306"/>
      <c r="BA429" s="306"/>
      <c r="BB429" s="306"/>
      <c r="BC429" s="147">
        <f>QC_Status!T439</f>
        <v>0</v>
      </c>
      <c r="BD429" s="307">
        <f t="shared" si="18"/>
        <v>0</v>
      </c>
      <c r="BE429" s="307">
        <f t="shared" si="19"/>
        <v>0</v>
      </c>
      <c r="BF429" s="307">
        <f t="shared" si="20"/>
        <v>0</v>
      </c>
      <c r="BG429" s="314">
        <f>QC_Status!F439</f>
        <v>0</v>
      </c>
      <c r="BH429" s="288"/>
      <c r="BI429"/>
    </row>
    <row r="430" spans="1:61" s="150" customFormat="1" x14ac:dyDescent="0.2">
      <c r="A430" s="151">
        <v>430</v>
      </c>
      <c r="B430" s="152">
        <f>QC_Status!B440</f>
        <v>0</v>
      </c>
      <c r="C430" s="153">
        <f>QC_Status!C440</f>
        <v>0</v>
      </c>
      <c r="D430" s="151">
        <f>QC_Status!D440</f>
        <v>0</v>
      </c>
      <c r="E430" s="153">
        <f>QC_Status!E440</f>
        <v>0</v>
      </c>
      <c r="F430" s="151">
        <f>QC_Status!L440</f>
        <v>0</v>
      </c>
      <c r="G430" s="154">
        <f>QC_Status!M440</f>
        <v>0</v>
      </c>
      <c r="H430" s="189">
        <f>QC_Status!C440</f>
        <v>0</v>
      </c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  <c r="AA430" s="306"/>
      <c r="AB430" s="306"/>
      <c r="AC430" s="306"/>
      <c r="AD430" s="306"/>
      <c r="AE430" s="306"/>
      <c r="AF430" s="306"/>
      <c r="AG430" s="306"/>
      <c r="AH430" s="306"/>
      <c r="AI430" s="306"/>
      <c r="AJ430" s="306"/>
      <c r="AK430" s="306"/>
      <c r="AL430" s="306"/>
      <c r="AM430" s="306"/>
      <c r="AN430" s="306"/>
      <c r="AO430" s="306"/>
      <c r="AP430" s="306"/>
      <c r="AQ430" s="306"/>
      <c r="AR430" s="306"/>
      <c r="AS430" s="306"/>
      <c r="AT430" s="306"/>
      <c r="AU430" s="306"/>
      <c r="AV430" s="306"/>
      <c r="AW430" s="306"/>
      <c r="AX430" s="306"/>
      <c r="AY430" s="306"/>
      <c r="AZ430" s="306"/>
      <c r="BA430" s="306"/>
      <c r="BB430" s="306"/>
      <c r="BC430" s="147">
        <f>QC_Status!T440</f>
        <v>0</v>
      </c>
      <c r="BD430" s="307">
        <f t="shared" si="18"/>
        <v>0</v>
      </c>
      <c r="BE430" s="307">
        <f t="shared" si="19"/>
        <v>0</v>
      </c>
      <c r="BF430" s="307">
        <f t="shared" si="20"/>
        <v>0</v>
      </c>
      <c r="BG430" s="314">
        <f>QC_Status!F440</f>
        <v>0</v>
      </c>
      <c r="BH430" s="288"/>
      <c r="BI430"/>
    </row>
    <row r="431" spans="1:61" s="150" customFormat="1" x14ac:dyDescent="0.2">
      <c r="A431" s="151">
        <v>431</v>
      </c>
      <c r="B431" s="152">
        <f>QC_Status!B441</f>
        <v>0</v>
      </c>
      <c r="C431" s="153">
        <f>QC_Status!C441</f>
        <v>0</v>
      </c>
      <c r="D431" s="151">
        <f>QC_Status!D441</f>
        <v>0</v>
      </c>
      <c r="E431" s="153">
        <f>QC_Status!E441</f>
        <v>0</v>
      </c>
      <c r="F431" s="151">
        <f>QC_Status!L441</f>
        <v>0</v>
      </c>
      <c r="G431" s="154">
        <f>QC_Status!M441</f>
        <v>0</v>
      </c>
      <c r="H431" s="189">
        <f>QC_Status!C441</f>
        <v>0</v>
      </c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  <c r="AA431" s="306"/>
      <c r="AB431" s="306"/>
      <c r="AC431" s="306"/>
      <c r="AD431" s="306"/>
      <c r="AE431" s="306"/>
      <c r="AF431" s="306"/>
      <c r="AG431" s="306"/>
      <c r="AH431" s="306"/>
      <c r="AI431" s="306"/>
      <c r="AJ431" s="306"/>
      <c r="AK431" s="306"/>
      <c r="AL431" s="306"/>
      <c r="AM431" s="306"/>
      <c r="AN431" s="306"/>
      <c r="AO431" s="306"/>
      <c r="AP431" s="306"/>
      <c r="AQ431" s="306"/>
      <c r="AR431" s="306"/>
      <c r="AS431" s="306"/>
      <c r="AT431" s="306"/>
      <c r="AU431" s="306"/>
      <c r="AV431" s="306"/>
      <c r="AW431" s="306"/>
      <c r="AX431" s="306"/>
      <c r="AY431" s="306"/>
      <c r="AZ431" s="306"/>
      <c r="BA431" s="306"/>
      <c r="BB431" s="306"/>
      <c r="BC431" s="147">
        <f>QC_Status!T441</f>
        <v>0</v>
      </c>
      <c r="BD431" s="307">
        <f t="shared" si="18"/>
        <v>0</v>
      </c>
      <c r="BE431" s="307">
        <f t="shared" si="19"/>
        <v>0</v>
      </c>
      <c r="BF431" s="307">
        <f t="shared" si="20"/>
        <v>0</v>
      </c>
      <c r="BG431" s="314">
        <f>QC_Status!F441</f>
        <v>0</v>
      </c>
      <c r="BH431" s="288"/>
      <c r="BI431"/>
    </row>
    <row r="432" spans="1:61" s="150" customFormat="1" x14ac:dyDescent="0.2">
      <c r="A432" s="151">
        <v>432</v>
      </c>
      <c r="B432" s="152">
        <f>QC_Status!B442</f>
        <v>0</v>
      </c>
      <c r="C432" s="153">
        <f>QC_Status!C442</f>
        <v>0</v>
      </c>
      <c r="D432" s="151">
        <f>QC_Status!D442</f>
        <v>0</v>
      </c>
      <c r="E432" s="153">
        <f>QC_Status!E442</f>
        <v>0</v>
      </c>
      <c r="F432" s="151">
        <f>QC_Status!L442</f>
        <v>0</v>
      </c>
      <c r="G432" s="154">
        <f>QC_Status!M442</f>
        <v>0</v>
      </c>
      <c r="H432" s="189">
        <f>QC_Status!C442</f>
        <v>0</v>
      </c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  <c r="AA432" s="306"/>
      <c r="AB432" s="306"/>
      <c r="AC432" s="306"/>
      <c r="AD432" s="306"/>
      <c r="AE432" s="306"/>
      <c r="AF432" s="306"/>
      <c r="AG432" s="306"/>
      <c r="AH432" s="306"/>
      <c r="AI432" s="306"/>
      <c r="AJ432" s="306"/>
      <c r="AK432" s="306"/>
      <c r="AL432" s="306"/>
      <c r="AM432" s="306"/>
      <c r="AN432" s="306"/>
      <c r="AO432" s="306"/>
      <c r="AP432" s="306"/>
      <c r="AQ432" s="306"/>
      <c r="AR432" s="306"/>
      <c r="AS432" s="306"/>
      <c r="AT432" s="306"/>
      <c r="AU432" s="306"/>
      <c r="AV432" s="306"/>
      <c r="AW432" s="306"/>
      <c r="AX432" s="306"/>
      <c r="AY432" s="306"/>
      <c r="AZ432" s="306"/>
      <c r="BA432" s="306"/>
      <c r="BB432" s="306"/>
      <c r="BC432" s="147">
        <f>QC_Status!T442</f>
        <v>0</v>
      </c>
      <c r="BD432" s="307">
        <f t="shared" si="18"/>
        <v>0</v>
      </c>
      <c r="BE432" s="307">
        <f t="shared" si="19"/>
        <v>0</v>
      </c>
      <c r="BF432" s="307">
        <f t="shared" si="20"/>
        <v>0</v>
      </c>
      <c r="BG432" s="314">
        <f>QC_Status!F442</f>
        <v>0</v>
      </c>
      <c r="BH432" s="288"/>
      <c r="BI432"/>
    </row>
    <row r="433" spans="1:61" s="150" customFormat="1" x14ac:dyDescent="0.2">
      <c r="A433" s="151">
        <v>433</v>
      </c>
      <c r="B433" s="152">
        <f>QC_Status!B443</f>
        <v>0</v>
      </c>
      <c r="C433" s="153">
        <f>QC_Status!C443</f>
        <v>0</v>
      </c>
      <c r="D433" s="151">
        <f>QC_Status!D443</f>
        <v>0</v>
      </c>
      <c r="E433" s="153">
        <f>QC_Status!E443</f>
        <v>0</v>
      </c>
      <c r="F433" s="151">
        <f>QC_Status!L443</f>
        <v>0</v>
      </c>
      <c r="G433" s="154">
        <f>QC_Status!M443</f>
        <v>0</v>
      </c>
      <c r="H433" s="189">
        <f>QC_Status!C443</f>
        <v>0</v>
      </c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  <c r="AA433" s="306"/>
      <c r="AB433" s="306"/>
      <c r="AC433" s="306"/>
      <c r="AD433" s="306"/>
      <c r="AE433" s="306"/>
      <c r="AF433" s="306"/>
      <c r="AG433" s="306"/>
      <c r="AH433" s="306"/>
      <c r="AI433" s="306"/>
      <c r="AJ433" s="306"/>
      <c r="AK433" s="306"/>
      <c r="AL433" s="306"/>
      <c r="AM433" s="306"/>
      <c r="AN433" s="306"/>
      <c r="AO433" s="306"/>
      <c r="AP433" s="306"/>
      <c r="AQ433" s="306"/>
      <c r="AR433" s="306"/>
      <c r="AS433" s="306"/>
      <c r="AT433" s="306"/>
      <c r="AU433" s="306"/>
      <c r="AV433" s="306"/>
      <c r="AW433" s="306"/>
      <c r="AX433" s="306"/>
      <c r="AY433" s="306"/>
      <c r="AZ433" s="306"/>
      <c r="BA433" s="306"/>
      <c r="BB433" s="306"/>
      <c r="BC433" s="147">
        <f>QC_Status!T443</f>
        <v>0</v>
      </c>
      <c r="BD433" s="307">
        <f t="shared" si="18"/>
        <v>0</v>
      </c>
      <c r="BE433" s="307">
        <f t="shared" si="19"/>
        <v>0</v>
      </c>
      <c r="BF433" s="307">
        <f t="shared" si="20"/>
        <v>0</v>
      </c>
      <c r="BG433" s="314">
        <f>QC_Status!F443</f>
        <v>0</v>
      </c>
      <c r="BH433" s="288"/>
      <c r="BI433"/>
    </row>
    <row r="434" spans="1:61" s="150" customFormat="1" x14ac:dyDescent="0.2">
      <c r="A434" s="151">
        <v>434</v>
      </c>
      <c r="B434" s="152">
        <f>QC_Status!B444</f>
        <v>0</v>
      </c>
      <c r="C434" s="153">
        <f>QC_Status!C444</f>
        <v>0</v>
      </c>
      <c r="D434" s="151">
        <f>QC_Status!D444</f>
        <v>0</v>
      </c>
      <c r="E434" s="153">
        <f>QC_Status!E444</f>
        <v>0</v>
      </c>
      <c r="F434" s="151">
        <f>QC_Status!L444</f>
        <v>0</v>
      </c>
      <c r="G434" s="154">
        <f>QC_Status!M444</f>
        <v>0</v>
      </c>
      <c r="H434" s="189">
        <f>QC_Status!C444</f>
        <v>0</v>
      </c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  <c r="AA434" s="306"/>
      <c r="AB434" s="306"/>
      <c r="AC434" s="306"/>
      <c r="AD434" s="306"/>
      <c r="AE434" s="306"/>
      <c r="AF434" s="306"/>
      <c r="AG434" s="306"/>
      <c r="AH434" s="306"/>
      <c r="AI434" s="306"/>
      <c r="AJ434" s="306"/>
      <c r="AK434" s="306"/>
      <c r="AL434" s="306"/>
      <c r="AM434" s="306"/>
      <c r="AN434" s="306"/>
      <c r="AO434" s="306"/>
      <c r="AP434" s="306"/>
      <c r="AQ434" s="306"/>
      <c r="AR434" s="306"/>
      <c r="AS434" s="306"/>
      <c r="AT434" s="306"/>
      <c r="AU434" s="306"/>
      <c r="AV434" s="306"/>
      <c r="AW434" s="306"/>
      <c r="AX434" s="306"/>
      <c r="AY434" s="306"/>
      <c r="AZ434" s="306"/>
      <c r="BA434" s="306"/>
      <c r="BB434" s="306"/>
      <c r="BC434" s="147">
        <f>QC_Status!T444</f>
        <v>0</v>
      </c>
      <c r="BD434" s="307">
        <f t="shared" si="18"/>
        <v>0</v>
      </c>
      <c r="BE434" s="307">
        <f t="shared" si="19"/>
        <v>0</v>
      </c>
      <c r="BF434" s="307">
        <f t="shared" si="20"/>
        <v>0</v>
      </c>
      <c r="BG434" s="314">
        <f>QC_Status!F444</f>
        <v>0</v>
      </c>
      <c r="BH434" s="288"/>
      <c r="BI434"/>
    </row>
    <row r="435" spans="1:61" s="150" customFormat="1" x14ac:dyDescent="0.2">
      <c r="A435" s="151">
        <v>435</v>
      </c>
      <c r="B435" s="152">
        <f>QC_Status!B445</f>
        <v>0</v>
      </c>
      <c r="C435" s="153">
        <f>QC_Status!C445</f>
        <v>0</v>
      </c>
      <c r="D435" s="151">
        <f>QC_Status!D445</f>
        <v>0</v>
      </c>
      <c r="E435" s="153">
        <f>QC_Status!E445</f>
        <v>0</v>
      </c>
      <c r="F435" s="151">
        <f>QC_Status!L445</f>
        <v>0</v>
      </c>
      <c r="G435" s="154">
        <f>QC_Status!M445</f>
        <v>0</v>
      </c>
      <c r="H435" s="189">
        <f>QC_Status!C445</f>
        <v>0</v>
      </c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  <c r="AA435" s="306"/>
      <c r="AB435" s="306"/>
      <c r="AC435" s="306"/>
      <c r="AD435" s="306"/>
      <c r="AE435" s="306"/>
      <c r="AF435" s="306"/>
      <c r="AG435" s="306"/>
      <c r="AH435" s="306"/>
      <c r="AI435" s="306"/>
      <c r="AJ435" s="306"/>
      <c r="AK435" s="306"/>
      <c r="AL435" s="306"/>
      <c r="AM435" s="306"/>
      <c r="AN435" s="306"/>
      <c r="AO435" s="306"/>
      <c r="AP435" s="306"/>
      <c r="AQ435" s="306"/>
      <c r="AR435" s="306"/>
      <c r="AS435" s="306"/>
      <c r="AT435" s="306"/>
      <c r="AU435" s="306"/>
      <c r="AV435" s="306"/>
      <c r="AW435" s="306"/>
      <c r="AX435" s="306"/>
      <c r="AY435" s="306"/>
      <c r="AZ435" s="306"/>
      <c r="BA435" s="306"/>
      <c r="BB435" s="306"/>
      <c r="BC435" s="147">
        <f>QC_Status!T445</f>
        <v>0</v>
      </c>
      <c r="BD435" s="307">
        <f t="shared" si="18"/>
        <v>0</v>
      </c>
      <c r="BE435" s="307">
        <f t="shared" si="19"/>
        <v>0</v>
      </c>
      <c r="BF435" s="307">
        <f t="shared" si="20"/>
        <v>0</v>
      </c>
      <c r="BG435" s="314">
        <f>QC_Status!F445</f>
        <v>0</v>
      </c>
      <c r="BH435" s="288"/>
      <c r="BI435"/>
    </row>
    <row r="436" spans="1:61" s="150" customFormat="1" x14ac:dyDescent="0.2">
      <c r="A436" s="151">
        <v>436</v>
      </c>
      <c r="B436" s="152">
        <f>QC_Status!B446</f>
        <v>0</v>
      </c>
      <c r="C436" s="153">
        <f>QC_Status!C446</f>
        <v>0</v>
      </c>
      <c r="D436" s="151">
        <f>QC_Status!D446</f>
        <v>0</v>
      </c>
      <c r="E436" s="153">
        <f>QC_Status!E446</f>
        <v>0</v>
      </c>
      <c r="F436" s="151">
        <f>QC_Status!L446</f>
        <v>0</v>
      </c>
      <c r="G436" s="154">
        <f>QC_Status!M446</f>
        <v>0</v>
      </c>
      <c r="H436" s="189">
        <f>QC_Status!C446</f>
        <v>0</v>
      </c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  <c r="AA436" s="306"/>
      <c r="AB436" s="306"/>
      <c r="AC436" s="306"/>
      <c r="AD436" s="306"/>
      <c r="AE436" s="306"/>
      <c r="AF436" s="306"/>
      <c r="AG436" s="306"/>
      <c r="AH436" s="306"/>
      <c r="AI436" s="306"/>
      <c r="AJ436" s="306"/>
      <c r="AK436" s="306"/>
      <c r="AL436" s="306"/>
      <c r="AM436" s="306"/>
      <c r="AN436" s="306"/>
      <c r="AO436" s="306"/>
      <c r="AP436" s="306"/>
      <c r="AQ436" s="306"/>
      <c r="AR436" s="306"/>
      <c r="AS436" s="306"/>
      <c r="AT436" s="306"/>
      <c r="AU436" s="306"/>
      <c r="AV436" s="306"/>
      <c r="AW436" s="306"/>
      <c r="AX436" s="306"/>
      <c r="AY436" s="306"/>
      <c r="AZ436" s="306"/>
      <c r="BA436" s="306"/>
      <c r="BB436" s="306"/>
      <c r="BC436" s="147">
        <f>QC_Status!T446</f>
        <v>0</v>
      </c>
      <c r="BD436" s="307">
        <f t="shared" si="18"/>
        <v>0</v>
      </c>
      <c r="BE436" s="307">
        <f t="shared" si="19"/>
        <v>0</v>
      </c>
      <c r="BF436" s="307">
        <f t="shared" si="20"/>
        <v>0</v>
      </c>
      <c r="BG436" s="314">
        <f>QC_Status!F446</f>
        <v>0</v>
      </c>
      <c r="BH436" s="288"/>
      <c r="BI436"/>
    </row>
    <row r="437" spans="1:61" s="150" customFormat="1" x14ac:dyDescent="0.2">
      <c r="A437" s="151">
        <v>437</v>
      </c>
      <c r="B437" s="152">
        <f>QC_Status!B447</f>
        <v>0</v>
      </c>
      <c r="C437" s="153">
        <f>QC_Status!C447</f>
        <v>0</v>
      </c>
      <c r="D437" s="151">
        <f>QC_Status!D447</f>
        <v>0</v>
      </c>
      <c r="E437" s="153">
        <f>QC_Status!E447</f>
        <v>0</v>
      </c>
      <c r="F437" s="151">
        <f>QC_Status!L447</f>
        <v>0</v>
      </c>
      <c r="G437" s="154">
        <f>QC_Status!M447</f>
        <v>0</v>
      </c>
      <c r="H437" s="189">
        <f>QC_Status!C447</f>
        <v>0</v>
      </c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  <c r="AA437" s="306"/>
      <c r="AB437" s="306"/>
      <c r="AC437" s="306"/>
      <c r="AD437" s="306"/>
      <c r="AE437" s="306"/>
      <c r="AF437" s="306"/>
      <c r="AG437" s="306"/>
      <c r="AH437" s="306"/>
      <c r="AI437" s="306"/>
      <c r="AJ437" s="306"/>
      <c r="AK437" s="306"/>
      <c r="AL437" s="306"/>
      <c r="AM437" s="306"/>
      <c r="AN437" s="306"/>
      <c r="AO437" s="306"/>
      <c r="AP437" s="306"/>
      <c r="AQ437" s="306"/>
      <c r="AR437" s="306"/>
      <c r="AS437" s="306"/>
      <c r="AT437" s="306"/>
      <c r="AU437" s="306"/>
      <c r="AV437" s="306"/>
      <c r="AW437" s="306"/>
      <c r="AX437" s="306"/>
      <c r="AY437" s="306"/>
      <c r="AZ437" s="306"/>
      <c r="BA437" s="306"/>
      <c r="BB437" s="306"/>
      <c r="BC437" s="147">
        <f>QC_Status!T447</f>
        <v>0</v>
      </c>
      <c r="BD437" s="307">
        <f t="shared" si="18"/>
        <v>0</v>
      </c>
      <c r="BE437" s="307">
        <f t="shared" si="19"/>
        <v>0</v>
      </c>
      <c r="BF437" s="307">
        <f t="shared" si="20"/>
        <v>0</v>
      </c>
      <c r="BG437" s="314">
        <f>QC_Status!F447</f>
        <v>0</v>
      </c>
      <c r="BH437" s="288"/>
      <c r="BI437"/>
    </row>
    <row r="438" spans="1:61" s="150" customFormat="1" x14ac:dyDescent="0.2">
      <c r="A438" s="151">
        <v>438</v>
      </c>
      <c r="B438" s="152">
        <f>QC_Status!B448</f>
        <v>0</v>
      </c>
      <c r="C438" s="153">
        <f>QC_Status!C448</f>
        <v>0</v>
      </c>
      <c r="D438" s="151">
        <f>QC_Status!D448</f>
        <v>0</v>
      </c>
      <c r="E438" s="153">
        <f>QC_Status!E448</f>
        <v>0</v>
      </c>
      <c r="F438" s="151">
        <f>QC_Status!L448</f>
        <v>0</v>
      </c>
      <c r="G438" s="154">
        <f>QC_Status!M448</f>
        <v>0</v>
      </c>
      <c r="H438" s="189">
        <f>QC_Status!C448</f>
        <v>0</v>
      </c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  <c r="AA438" s="306"/>
      <c r="AB438" s="306"/>
      <c r="AC438" s="306"/>
      <c r="AD438" s="306"/>
      <c r="AE438" s="306"/>
      <c r="AF438" s="306"/>
      <c r="AG438" s="306"/>
      <c r="AH438" s="306"/>
      <c r="AI438" s="306"/>
      <c r="AJ438" s="306"/>
      <c r="AK438" s="306"/>
      <c r="AL438" s="306"/>
      <c r="AM438" s="306"/>
      <c r="AN438" s="306"/>
      <c r="AO438" s="306"/>
      <c r="AP438" s="306"/>
      <c r="AQ438" s="306"/>
      <c r="AR438" s="306"/>
      <c r="AS438" s="306"/>
      <c r="AT438" s="306"/>
      <c r="AU438" s="306"/>
      <c r="AV438" s="306"/>
      <c r="AW438" s="306"/>
      <c r="AX438" s="306"/>
      <c r="AY438" s="306"/>
      <c r="AZ438" s="306"/>
      <c r="BA438" s="306"/>
      <c r="BB438" s="306"/>
      <c r="BC438" s="147">
        <f>QC_Status!T448</f>
        <v>0</v>
      </c>
      <c r="BD438" s="307">
        <f t="shared" si="18"/>
        <v>0</v>
      </c>
      <c r="BE438" s="307">
        <f t="shared" si="19"/>
        <v>0</v>
      </c>
      <c r="BF438" s="307">
        <f t="shared" si="20"/>
        <v>0</v>
      </c>
      <c r="BG438" s="314">
        <f>QC_Status!F448</f>
        <v>0</v>
      </c>
      <c r="BH438" s="288"/>
      <c r="BI438"/>
    </row>
    <row r="439" spans="1:61" s="150" customFormat="1" x14ac:dyDescent="0.2">
      <c r="A439" s="151">
        <v>439</v>
      </c>
      <c r="B439" s="152">
        <f>QC_Status!B449</f>
        <v>0</v>
      </c>
      <c r="C439" s="153">
        <f>QC_Status!C449</f>
        <v>0</v>
      </c>
      <c r="D439" s="151">
        <f>QC_Status!D449</f>
        <v>0</v>
      </c>
      <c r="E439" s="153">
        <f>QC_Status!E449</f>
        <v>0</v>
      </c>
      <c r="F439" s="151">
        <f>QC_Status!L449</f>
        <v>0</v>
      </c>
      <c r="G439" s="154">
        <f>QC_Status!M449</f>
        <v>0</v>
      </c>
      <c r="H439" s="189">
        <f>QC_Status!C449</f>
        <v>0</v>
      </c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  <c r="AA439" s="306"/>
      <c r="AB439" s="306"/>
      <c r="AC439" s="306"/>
      <c r="AD439" s="306"/>
      <c r="AE439" s="306"/>
      <c r="AF439" s="306"/>
      <c r="AG439" s="306"/>
      <c r="AH439" s="306"/>
      <c r="AI439" s="306"/>
      <c r="AJ439" s="306"/>
      <c r="AK439" s="306"/>
      <c r="AL439" s="306"/>
      <c r="AM439" s="306"/>
      <c r="AN439" s="306"/>
      <c r="AO439" s="306"/>
      <c r="AP439" s="306"/>
      <c r="AQ439" s="306"/>
      <c r="AR439" s="306"/>
      <c r="AS439" s="306"/>
      <c r="AT439" s="306"/>
      <c r="AU439" s="306"/>
      <c r="AV439" s="306"/>
      <c r="AW439" s="306"/>
      <c r="AX439" s="306"/>
      <c r="AY439" s="306"/>
      <c r="AZ439" s="306"/>
      <c r="BA439" s="306"/>
      <c r="BB439" s="306"/>
      <c r="BC439" s="147">
        <f>QC_Status!T449</f>
        <v>0</v>
      </c>
      <c r="BD439" s="307">
        <f t="shared" si="18"/>
        <v>0</v>
      </c>
      <c r="BE439" s="307">
        <f t="shared" si="19"/>
        <v>0</v>
      </c>
      <c r="BF439" s="307">
        <f t="shared" si="20"/>
        <v>0</v>
      </c>
      <c r="BG439" s="314">
        <f>QC_Status!F449</f>
        <v>0</v>
      </c>
      <c r="BH439" s="288"/>
      <c r="BI439"/>
    </row>
    <row r="440" spans="1:61" s="150" customFormat="1" x14ac:dyDescent="0.2">
      <c r="A440" s="151">
        <v>440</v>
      </c>
      <c r="B440" s="152">
        <f>QC_Status!B450</f>
        <v>0</v>
      </c>
      <c r="C440" s="153">
        <f>QC_Status!C450</f>
        <v>0</v>
      </c>
      <c r="D440" s="151">
        <f>QC_Status!D450</f>
        <v>0</v>
      </c>
      <c r="E440" s="153">
        <f>QC_Status!E450</f>
        <v>0</v>
      </c>
      <c r="F440" s="151">
        <f>QC_Status!L450</f>
        <v>0</v>
      </c>
      <c r="G440" s="154">
        <f>QC_Status!M450</f>
        <v>0</v>
      </c>
      <c r="H440" s="189">
        <f>QC_Status!C450</f>
        <v>0</v>
      </c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  <c r="AA440" s="306"/>
      <c r="AB440" s="306"/>
      <c r="AC440" s="306"/>
      <c r="AD440" s="306"/>
      <c r="AE440" s="306"/>
      <c r="AF440" s="306"/>
      <c r="AG440" s="306"/>
      <c r="AH440" s="306"/>
      <c r="AI440" s="306"/>
      <c r="AJ440" s="306"/>
      <c r="AK440" s="306"/>
      <c r="AL440" s="306"/>
      <c r="AM440" s="306"/>
      <c r="AN440" s="306"/>
      <c r="AO440" s="306"/>
      <c r="AP440" s="306"/>
      <c r="AQ440" s="306"/>
      <c r="AR440" s="306"/>
      <c r="AS440" s="306"/>
      <c r="AT440" s="306"/>
      <c r="AU440" s="306"/>
      <c r="AV440" s="306"/>
      <c r="AW440" s="306"/>
      <c r="AX440" s="306"/>
      <c r="AY440" s="306"/>
      <c r="AZ440" s="306"/>
      <c r="BA440" s="306"/>
      <c r="BB440" s="306"/>
      <c r="BC440" s="147">
        <f>QC_Status!T450</f>
        <v>0</v>
      </c>
      <c r="BD440" s="307">
        <f t="shared" si="18"/>
        <v>0</v>
      </c>
      <c r="BE440" s="307">
        <f t="shared" si="19"/>
        <v>0</v>
      </c>
      <c r="BF440" s="307">
        <f t="shared" si="20"/>
        <v>0</v>
      </c>
      <c r="BG440" s="314">
        <f>QC_Status!F450</f>
        <v>0</v>
      </c>
      <c r="BH440" s="288"/>
      <c r="BI440"/>
    </row>
    <row r="441" spans="1:61" s="150" customFormat="1" x14ac:dyDescent="0.2">
      <c r="A441" s="151">
        <v>441</v>
      </c>
      <c r="B441" s="152">
        <f>QC_Status!B451</f>
        <v>0</v>
      </c>
      <c r="C441" s="153">
        <f>QC_Status!C451</f>
        <v>0</v>
      </c>
      <c r="D441" s="151">
        <f>QC_Status!D451</f>
        <v>0</v>
      </c>
      <c r="E441" s="153">
        <f>QC_Status!E451</f>
        <v>0</v>
      </c>
      <c r="F441" s="151">
        <f>QC_Status!L451</f>
        <v>0</v>
      </c>
      <c r="G441" s="154">
        <f>QC_Status!M451</f>
        <v>0</v>
      </c>
      <c r="H441" s="189">
        <f>QC_Status!C451</f>
        <v>0</v>
      </c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  <c r="AA441" s="306"/>
      <c r="AB441" s="306"/>
      <c r="AC441" s="306"/>
      <c r="AD441" s="306"/>
      <c r="AE441" s="306"/>
      <c r="AF441" s="306"/>
      <c r="AG441" s="306"/>
      <c r="AH441" s="306"/>
      <c r="AI441" s="306"/>
      <c r="AJ441" s="306"/>
      <c r="AK441" s="306"/>
      <c r="AL441" s="306"/>
      <c r="AM441" s="306"/>
      <c r="AN441" s="306"/>
      <c r="AO441" s="306"/>
      <c r="AP441" s="306"/>
      <c r="AQ441" s="306"/>
      <c r="AR441" s="306"/>
      <c r="AS441" s="306"/>
      <c r="AT441" s="306"/>
      <c r="AU441" s="306"/>
      <c r="AV441" s="306"/>
      <c r="AW441" s="306"/>
      <c r="AX441" s="306"/>
      <c r="AY441" s="306"/>
      <c r="AZ441" s="306"/>
      <c r="BA441" s="306"/>
      <c r="BB441" s="306"/>
      <c r="BC441" s="147">
        <f>QC_Status!T451</f>
        <v>0</v>
      </c>
      <c r="BD441" s="307">
        <f t="shared" si="18"/>
        <v>0</v>
      </c>
      <c r="BE441" s="307">
        <f t="shared" si="19"/>
        <v>0</v>
      </c>
      <c r="BF441" s="307">
        <f t="shared" si="20"/>
        <v>0</v>
      </c>
      <c r="BG441" s="314">
        <f>QC_Status!F451</f>
        <v>0</v>
      </c>
      <c r="BH441" s="288"/>
      <c r="BI441"/>
    </row>
    <row r="442" spans="1:61" s="150" customFormat="1" x14ac:dyDescent="0.2">
      <c r="A442" s="151">
        <v>442</v>
      </c>
      <c r="B442" s="152">
        <f>QC_Status!B452</f>
        <v>0</v>
      </c>
      <c r="C442" s="153">
        <f>QC_Status!C452</f>
        <v>0</v>
      </c>
      <c r="D442" s="151">
        <f>QC_Status!D452</f>
        <v>0</v>
      </c>
      <c r="E442" s="153">
        <f>QC_Status!E452</f>
        <v>0</v>
      </c>
      <c r="F442" s="151">
        <f>QC_Status!L452</f>
        <v>0</v>
      </c>
      <c r="G442" s="154">
        <f>QC_Status!M452</f>
        <v>0</v>
      </c>
      <c r="H442" s="189">
        <f>QC_Status!C452</f>
        <v>0</v>
      </c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  <c r="AA442" s="306"/>
      <c r="AB442" s="306"/>
      <c r="AC442" s="306"/>
      <c r="AD442" s="306"/>
      <c r="AE442" s="306"/>
      <c r="AF442" s="306"/>
      <c r="AG442" s="306"/>
      <c r="AH442" s="306"/>
      <c r="AI442" s="306"/>
      <c r="AJ442" s="306"/>
      <c r="AK442" s="306"/>
      <c r="AL442" s="306"/>
      <c r="AM442" s="306"/>
      <c r="AN442" s="306"/>
      <c r="AO442" s="306"/>
      <c r="AP442" s="306"/>
      <c r="AQ442" s="306"/>
      <c r="AR442" s="306"/>
      <c r="AS442" s="306"/>
      <c r="AT442" s="306"/>
      <c r="AU442" s="306"/>
      <c r="AV442" s="306"/>
      <c r="AW442" s="306"/>
      <c r="AX442" s="306"/>
      <c r="AY442" s="306"/>
      <c r="AZ442" s="306"/>
      <c r="BA442" s="306"/>
      <c r="BB442" s="306"/>
      <c r="BC442" s="147">
        <f>QC_Status!T452</f>
        <v>0</v>
      </c>
      <c r="BD442" s="307">
        <f t="shared" si="18"/>
        <v>0</v>
      </c>
      <c r="BE442" s="307">
        <f t="shared" si="19"/>
        <v>0</v>
      </c>
      <c r="BF442" s="307">
        <f t="shared" si="20"/>
        <v>0</v>
      </c>
      <c r="BG442" s="314">
        <f>QC_Status!F452</f>
        <v>0</v>
      </c>
      <c r="BH442" s="288"/>
      <c r="BI442"/>
    </row>
    <row r="443" spans="1:61" s="150" customFormat="1" x14ac:dyDescent="0.2">
      <c r="A443" s="151">
        <v>443</v>
      </c>
      <c r="B443" s="152">
        <f>QC_Status!B453</f>
        <v>0</v>
      </c>
      <c r="C443" s="153">
        <f>QC_Status!C453</f>
        <v>0</v>
      </c>
      <c r="D443" s="151">
        <f>QC_Status!D453</f>
        <v>0</v>
      </c>
      <c r="E443" s="153">
        <f>QC_Status!E453</f>
        <v>0</v>
      </c>
      <c r="F443" s="151">
        <f>QC_Status!L453</f>
        <v>0</v>
      </c>
      <c r="G443" s="154">
        <f>QC_Status!M453</f>
        <v>0</v>
      </c>
      <c r="H443" s="189">
        <f>QC_Status!C453</f>
        <v>0</v>
      </c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  <c r="AA443" s="306"/>
      <c r="AB443" s="306"/>
      <c r="AC443" s="306"/>
      <c r="AD443" s="306"/>
      <c r="AE443" s="306"/>
      <c r="AF443" s="306"/>
      <c r="AG443" s="306"/>
      <c r="AH443" s="306"/>
      <c r="AI443" s="306"/>
      <c r="AJ443" s="306"/>
      <c r="AK443" s="306"/>
      <c r="AL443" s="306"/>
      <c r="AM443" s="306"/>
      <c r="AN443" s="306"/>
      <c r="AO443" s="306"/>
      <c r="AP443" s="306"/>
      <c r="AQ443" s="306"/>
      <c r="AR443" s="306"/>
      <c r="AS443" s="306"/>
      <c r="AT443" s="306"/>
      <c r="AU443" s="306"/>
      <c r="AV443" s="306"/>
      <c r="AW443" s="306"/>
      <c r="AX443" s="306"/>
      <c r="AY443" s="306"/>
      <c r="AZ443" s="306"/>
      <c r="BA443" s="306"/>
      <c r="BB443" s="306"/>
      <c r="BC443" s="147">
        <f>QC_Status!T453</f>
        <v>0</v>
      </c>
      <c r="BD443" s="307">
        <f t="shared" si="18"/>
        <v>0</v>
      </c>
      <c r="BE443" s="307">
        <f t="shared" si="19"/>
        <v>0</v>
      </c>
      <c r="BF443" s="307">
        <f t="shared" si="20"/>
        <v>0</v>
      </c>
      <c r="BG443" s="314">
        <f>QC_Status!F453</f>
        <v>0</v>
      </c>
      <c r="BH443" s="288"/>
      <c r="BI443"/>
    </row>
    <row r="444" spans="1:61" s="150" customFormat="1" x14ac:dyDescent="0.2">
      <c r="A444" s="151">
        <v>444</v>
      </c>
      <c r="B444" s="152">
        <f>QC_Status!B454</f>
        <v>0</v>
      </c>
      <c r="C444" s="153">
        <f>QC_Status!C454</f>
        <v>0</v>
      </c>
      <c r="D444" s="151">
        <f>QC_Status!D454</f>
        <v>0</v>
      </c>
      <c r="E444" s="153">
        <f>QC_Status!E454</f>
        <v>0</v>
      </c>
      <c r="F444" s="151">
        <f>QC_Status!L454</f>
        <v>0</v>
      </c>
      <c r="G444" s="154">
        <f>QC_Status!M454</f>
        <v>0</v>
      </c>
      <c r="H444" s="189">
        <f>QC_Status!C454</f>
        <v>0</v>
      </c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  <c r="AA444" s="306"/>
      <c r="AB444" s="306"/>
      <c r="AC444" s="306"/>
      <c r="AD444" s="306"/>
      <c r="AE444" s="306"/>
      <c r="AF444" s="306"/>
      <c r="AG444" s="306"/>
      <c r="AH444" s="306"/>
      <c r="AI444" s="306"/>
      <c r="AJ444" s="306"/>
      <c r="AK444" s="306"/>
      <c r="AL444" s="306"/>
      <c r="AM444" s="306"/>
      <c r="AN444" s="306"/>
      <c r="AO444" s="306"/>
      <c r="AP444" s="306"/>
      <c r="AQ444" s="306"/>
      <c r="AR444" s="306"/>
      <c r="AS444" s="306"/>
      <c r="AT444" s="306"/>
      <c r="AU444" s="306"/>
      <c r="AV444" s="306"/>
      <c r="AW444" s="306"/>
      <c r="AX444" s="306"/>
      <c r="AY444" s="306"/>
      <c r="AZ444" s="306"/>
      <c r="BA444" s="306"/>
      <c r="BB444" s="306"/>
      <c r="BC444" s="147">
        <f>QC_Status!T454</f>
        <v>0</v>
      </c>
      <c r="BD444" s="307">
        <f t="shared" si="18"/>
        <v>0</v>
      </c>
      <c r="BE444" s="307">
        <f t="shared" si="19"/>
        <v>0</v>
      </c>
      <c r="BF444" s="307">
        <f t="shared" si="20"/>
        <v>0</v>
      </c>
      <c r="BG444" s="314">
        <f>QC_Status!F454</f>
        <v>0</v>
      </c>
      <c r="BH444" s="288"/>
      <c r="BI444"/>
    </row>
    <row r="445" spans="1:61" s="150" customFormat="1" x14ac:dyDescent="0.2">
      <c r="A445" s="151">
        <v>445</v>
      </c>
      <c r="B445" s="152">
        <f>QC_Status!B455</f>
        <v>0</v>
      </c>
      <c r="C445" s="153">
        <f>QC_Status!C455</f>
        <v>0</v>
      </c>
      <c r="D445" s="151">
        <f>QC_Status!D455</f>
        <v>0</v>
      </c>
      <c r="E445" s="153">
        <f>QC_Status!E455</f>
        <v>0</v>
      </c>
      <c r="F445" s="151">
        <f>QC_Status!L455</f>
        <v>0</v>
      </c>
      <c r="G445" s="154">
        <f>QC_Status!M455</f>
        <v>0</v>
      </c>
      <c r="H445" s="189">
        <f>QC_Status!C455</f>
        <v>0</v>
      </c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  <c r="AA445" s="306"/>
      <c r="AB445" s="306"/>
      <c r="AC445" s="306"/>
      <c r="AD445" s="306"/>
      <c r="AE445" s="306"/>
      <c r="AF445" s="306"/>
      <c r="AG445" s="306"/>
      <c r="AH445" s="306"/>
      <c r="AI445" s="306"/>
      <c r="AJ445" s="306"/>
      <c r="AK445" s="306"/>
      <c r="AL445" s="306"/>
      <c r="AM445" s="306"/>
      <c r="AN445" s="306"/>
      <c r="AO445" s="306"/>
      <c r="AP445" s="306"/>
      <c r="AQ445" s="306"/>
      <c r="AR445" s="306"/>
      <c r="AS445" s="306"/>
      <c r="AT445" s="306"/>
      <c r="AU445" s="306"/>
      <c r="AV445" s="306"/>
      <c r="AW445" s="306"/>
      <c r="AX445" s="306"/>
      <c r="AY445" s="306"/>
      <c r="AZ445" s="306"/>
      <c r="BA445" s="306"/>
      <c r="BB445" s="306"/>
      <c r="BC445" s="147">
        <f>QC_Status!T455</f>
        <v>0</v>
      </c>
      <c r="BD445" s="307">
        <f t="shared" si="18"/>
        <v>0</v>
      </c>
      <c r="BE445" s="307">
        <f t="shared" si="19"/>
        <v>0</v>
      </c>
      <c r="BF445" s="307">
        <f t="shared" si="20"/>
        <v>0</v>
      </c>
      <c r="BG445" s="314">
        <f>QC_Status!F455</f>
        <v>0</v>
      </c>
      <c r="BH445" s="288"/>
      <c r="BI445"/>
    </row>
    <row r="446" spans="1:61" s="150" customFormat="1" x14ac:dyDescent="0.2">
      <c r="A446" s="151">
        <v>446</v>
      </c>
      <c r="B446" s="152">
        <f>QC_Status!B456</f>
        <v>0</v>
      </c>
      <c r="C446" s="153">
        <f>QC_Status!C456</f>
        <v>0</v>
      </c>
      <c r="D446" s="151">
        <f>QC_Status!D456</f>
        <v>0</v>
      </c>
      <c r="E446" s="153">
        <f>QC_Status!E456</f>
        <v>0</v>
      </c>
      <c r="F446" s="151">
        <f>QC_Status!L456</f>
        <v>0</v>
      </c>
      <c r="G446" s="154">
        <f>QC_Status!M456</f>
        <v>0</v>
      </c>
      <c r="H446" s="189">
        <f>QC_Status!C456</f>
        <v>0</v>
      </c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  <c r="AA446" s="306"/>
      <c r="AB446" s="306"/>
      <c r="AC446" s="306"/>
      <c r="AD446" s="306"/>
      <c r="AE446" s="306"/>
      <c r="AF446" s="306"/>
      <c r="AG446" s="306"/>
      <c r="AH446" s="306"/>
      <c r="AI446" s="306"/>
      <c r="AJ446" s="306"/>
      <c r="AK446" s="306"/>
      <c r="AL446" s="306"/>
      <c r="AM446" s="306"/>
      <c r="AN446" s="306"/>
      <c r="AO446" s="306"/>
      <c r="AP446" s="306"/>
      <c r="AQ446" s="306"/>
      <c r="AR446" s="306"/>
      <c r="AS446" s="306"/>
      <c r="AT446" s="306"/>
      <c r="AU446" s="306"/>
      <c r="AV446" s="306"/>
      <c r="AW446" s="306"/>
      <c r="AX446" s="306"/>
      <c r="AY446" s="306"/>
      <c r="AZ446" s="306"/>
      <c r="BA446" s="306"/>
      <c r="BB446" s="306"/>
      <c r="BC446" s="147">
        <f>QC_Status!T456</f>
        <v>0</v>
      </c>
      <c r="BD446" s="307">
        <f t="shared" si="18"/>
        <v>0</v>
      </c>
      <c r="BE446" s="307">
        <f t="shared" si="19"/>
        <v>0</v>
      </c>
      <c r="BF446" s="307">
        <f t="shared" si="20"/>
        <v>0</v>
      </c>
      <c r="BG446" s="314">
        <f>QC_Status!F456</f>
        <v>0</v>
      </c>
      <c r="BH446" s="288"/>
      <c r="BI446"/>
    </row>
    <row r="447" spans="1:61" s="150" customFormat="1" x14ac:dyDescent="0.2">
      <c r="A447" s="151">
        <v>447</v>
      </c>
      <c r="B447" s="152">
        <f>QC_Status!B457</f>
        <v>0</v>
      </c>
      <c r="C447" s="153">
        <f>QC_Status!C457</f>
        <v>0</v>
      </c>
      <c r="D447" s="151">
        <f>QC_Status!D457</f>
        <v>0</v>
      </c>
      <c r="E447" s="153">
        <f>QC_Status!E457</f>
        <v>0</v>
      </c>
      <c r="F447" s="151">
        <f>QC_Status!L457</f>
        <v>0</v>
      </c>
      <c r="G447" s="154">
        <f>QC_Status!M457</f>
        <v>0</v>
      </c>
      <c r="H447" s="189">
        <f>QC_Status!C457</f>
        <v>0</v>
      </c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  <c r="AA447" s="306"/>
      <c r="AB447" s="306"/>
      <c r="AC447" s="306"/>
      <c r="AD447" s="306"/>
      <c r="AE447" s="306"/>
      <c r="AF447" s="306"/>
      <c r="AG447" s="306"/>
      <c r="AH447" s="306"/>
      <c r="AI447" s="306"/>
      <c r="AJ447" s="306"/>
      <c r="AK447" s="306"/>
      <c r="AL447" s="306"/>
      <c r="AM447" s="306"/>
      <c r="AN447" s="306"/>
      <c r="AO447" s="306"/>
      <c r="AP447" s="306"/>
      <c r="AQ447" s="306"/>
      <c r="AR447" s="306"/>
      <c r="AS447" s="306"/>
      <c r="AT447" s="306"/>
      <c r="AU447" s="306"/>
      <c r="AV447" s="306"/>
      <c r="AW447" s="306"/>
      <c r="AX447" s="306"/>
      <c r="AY447" s="306"/>
      <c r="AZ447" s="306"/>
      <c r="BA447" s="306"/>
      <c r="BB447" s="306"/>
      <c r="BC447" s="147">
        <f>QC_Status!T457</f>
        <v>0</v>
      </c>
      <c r="BD447" s="307">
        <f t="shared" si="18"/>
        <v>0</v>
      </c>
      <c r="BE447" s="307">
        <f t="shared" si="19"/>
        <v>0</v>
      </c>
      <c r="BF447" s="307">
        <f t="shared" si="20"/>
        <v>0</v>
      </c>
      <c r="BG447" s="314">
        <f>QC_Status!F457</f>
        <v>0</v>
      </c>
      <c r="BH447" s="288"/>
      <c r="BI447"/>
    </row>
    <row r="448" spans="1:61" s="150" customFormat="1" x14ac:dyDescent="0.2">
      <c r="A448" s="151">
        <v>448</v>
      </c>
      <c r="B448" s="152">
        <f>QC_Status!B458</f>
        <v>0</v>
      </c>
      <c r="C448" s="153">
        <f>QC_Status!C458</f>
        <v>0</v>
      </c>
      <c r="D448" s="151">
        <f>QC_Status!D458</f>
        <v>0</v>
      </c>
      <c r="E448" s="153">
        <f>QC_Status!E458</f>
        <v>0</v>
      </c>
      <c r="F448" s="151">
        <f>QC_Status!L458</f>
        <v>0</v>
      </c>
      <c r="G448" s="154">
        <f>QC_Status!M458</f>
        <v>0</v>
      </c>
      <c r="H448" s="189">
        <f>QC_Status!C458</f>
        <v>0</v>
      </c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  <c r="AA448" s="306"/>
      <c r="AB448" s="306"/>
      <c r="AC448" s="306"/>
      <c r="AD448" s="306"/>
      <c r="AE448" s="306"/>
      <c r="AF448" s="306"/>
      <c r="AG448" s="306"/>
      <c r="AH448" s="306"/>
      <c r="AI448" s="306"/>
      <c r="AJ448" s="306"/>
      <c r="AK448" s="306"/>
      <c r="AL448" s="306"/>
      <c r="AM448" s="306"/>
      <c r="AN448" s="306"/>
      <c r="AO448" s="306"/>
      <c r="AP448" s="306"/>
      <c r="AQ448" s="306"/>
      <c r="AR448" s="306"/>
      <c r="AS448" s="306"/>
      <c r="AT448" s="306"/>
      <c r="AU448" s="306"/>
      <c r="AV448" s="306"/>
      <c r="AW448" s="306"/>
      <c r="AX448" s="306"/>
      <c r="AY448" s="306"/>
      <c r="AZ448" s="306"/>
      <c r="BA448" s="306"/>
      <c r="BB448" s="306"/>
      <c r="BC448" s="147">
        <f>QC_Status!T458</f>
        <v>0</v>
      </c>
      <c r="BD448" s="307">
        <f t="shared" si="18"/>
        <v>0</v>
      </c>
      <c r="BE448" s="307">
        <f t="shared" si="19"/>
        <v>0</v>
      </c>
      <c r="BF448" s="307">
        <f t="shared" si="20"/>
        <v>0</v>
      </c>
      <c r="BG448" s="314">
        <f>QC_Status!F458</f>
        <v>0</v>
      </c>
      <c r="BH448" s="288"/>
      <c r="BI448"/>
    </row>
    <row r="449" spans="1:61" s="150" customFormat="1" x14ac:dyDescent="0.2">
      <c r="A449" s="151">
        <v>449</v>
      </c>
      <c r="B449" s="152">
        <f>QC_Status!B459</f>
        <v>0</v>
      </c>
      <c r="C449" s="153">
        <f>QC_Status!C459</f>
        <v>0</v>
      </c>
      <c r="D449" s="151">
        <f>QC_Status!D459</f>
        <v>0</v>
      </c>
      <c r="E449" s="153">
        <f>QC_Status!E459</f>
        <v>0</v>
      </c>
      <c r="F449" s="151">
        <f>QC_Status!L459</f>
        <v>0</v>
      </c>
      <c r="G449" s="154">
        <f>QC_Status!M459</f>
        <v>0</v>
      </c>
      <c r="H449" s="189">
        <f>QC_Status!C459</f>
        <v>0</v>
      </c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  <c r="AA449" s="306"/>
      <c r="AB449" s="306"/>
      <c r="AC449" s="306"/>
      <c r="AD449" s="306"/>
      <c r="AE449" s="306"/>
      <c r="AF449" s="306"/>
      <c r="AG449" s="306"/>
      <c r="AH449" s="306"/>
      <c r="AI449" s="306"/>
      <c r="AJ449" s="306"/>
      <c r="AK449" s="306"/>
      <c r="AL449" s="306"/>
      <c r="AM449" s="306"/>
      <c r="AN449" s="306"/>
      <c r="AO449" s="306"/>
      <c r="AP449" s="306"/>
      <c r="AQ449" s="306"/>
      <c r="AR449" s="306"/>
      <c r="AS449" s="306"/>
      <c r="AT449" s="306"/>
      <c r="AU449" s="306"/>
      <c r="AV449" s="306"/>
      <c r="AW449" s="306"/>
      <c r="AX449" s="306"/>
      <c r="AY449" s="306"/>
      <c r="AZ449" s="306"/>
      <c r="BA449" s="306"/>
      <c r="BB449" s="306"/>
      <c r="BC449" s="147">
        <f>QC_Status!T459</f>
        <v>0</v>
      </c>
      <c r="BD449" s="307">
        <f t="shared" si="18"/>
        <v>0</v>
      </c>
      <c r="BE449" s="307">
        <f t="shared" si="19"/>
        <v>0</v>
      </c>
      <c r="BF449" s="307">
        <f t="shared" si="20"/>
        <v>0</v>
      </c>
      <c r="BG449" s="314">
        <f>QC_Status!F459</f>
        <v>0</v>
      </c>
      <c r="BH449" s="288"/>
      <c r="BI449"/>
    </row>
    <row r="450" spans="1:61" s="150" customFormat="1" x14ac:dyDescent="0.2">
      <c r="A450" s="151">
        <v>450</v>
      </c>
      <c r="B450" s="152">
        <f>QC_Status!B460</f>
        <v>0</v>
      </c>
      <c r="C450" s="153">
        <f>QC_Status!C460</f>
        <v>0</v>
      </c>
      <c r="D450" s="151">
        <f>QC_Status!D460</f>
        <v>0</v>
      </c>
      <c r="E450" s="153">
        <f>QC_Status!E460</f>
        <v>0</v>
      </c>
      <c r="F450" s="151">
        <f>QC_Status!L460</f>
        <v>0</v>
      </c>
      <c r="G450" s="154">
        <f>QC_Status!M460</f>
        <v>0</v>
      </c>
      <c r="H450" s="189">
        <f>QC_Status!C460</f>
        <v>0</v>
      </c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  <c r="AA450" s="306"/>
      <c r="AB450" s="306"/>
      <c r="AC450" s="306"/>
      <c r="AD450" s="306"/>
      <c r="AE450" s="306"/>
      <c r="AF450" s="306"/>
      <c r="AG450" s="306"/>
      <c r="AH450" s="306"/>
      <c r="AI450" s="306"/>
      <c r="AJ450" s="306"/>
      <c r="AK450" s="306"/>
      <c r="AL450" s="306"/>
      <c r="AM450" s="306"/>
      <c r="AN450" s="306"/>
      <c r="AO450" s="306"/>
      <c r="AP450" s="306"/>
      <c r="AQ450" s="306"/>
      <c r="AR450" s="306"/>
      <c r="AS450" s="306"/>
      <c r="AT450" s="306"/>
      <c r="AU450" s="306"/>
      <c r="AV450" s="306"/>
      <c r="AW450" s="306"/>
      <c r="AX450" s="306"/>
      <c r="AY450" s="306"/>
      <c r="AZ450" s="306"/>
      <c r="BA450" s="306"/>
      <c r="BB450" s="306"/>
      <c r="BC450" s="147">
        <f>QC_Status!T460</f>
        <v>0</v>
      </c>
      <c r="BD450" s="307">
        <f t="shared" si="18"/>
        <v>0</v>
      </c>
      <c r="BE450" s="307">
        <f t="shared" si="19"/>
        <v>0</v>
      </c>
      <c r="BF450" s="307">
        <f t="shared" si="20"/>
        <v>0</v>
      </c>
      <c r="BG450" s="314">
        <f>QC_Status!F460</f>
        <v>0</v>
      </c>
      <c r="BH450" s="288"/>
      <c r="BI450"/>
    </row>
    <row r="451" spans="1:61" s="150" customFormat="1" x14ac:dyDescent="0.2">
      <c r="A451" s="151">
        <v>451</v>
      </c>
      <c r="B451" s="152">
        <f>QC_Status!B461</f>
        <v>0</v>
      </c>
      <c r="C451" s="153">
        <f>QC_Status!C461</f>
        <v>0</v>
      </c>
      <c r="D451" s="151">
        <f>QC_Status!D461</f>
        <v>0</v>
      </c>
      <c r="E451" s="153">
        <f>QC_Status!E461</f>
        <v>0</v>
      </c>
      <c r="F451" s="151">
        <f>QC_Status!L461</f>
        <v>0</v>
      </c>
      <c r="G451" s="154">
        <f>QC_Status!M461</f>
        <v>0</v>
      </c>
      <c r="H451" s="189">
        <f>QC_Status!C461</f>
        <v>0</v>
      </c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  <c r="AA451" s="306"/>
      <c r="AB451" s="306"/>
      <c r="AC451" s="306"/>
      <c r="AD451" s="306"/>
      <c r="AE451" s="306"/>
      <c r="AF451" s="306"/>
      <c r="AG451" s="306"/>
      <c r="AH451" s="306"/>
      <c r="AI451" s="306"/>
      <c r="AJ451" s="306"/>
      <c r="AK451" s="306"/>
      <c r="AL451" s="306"/>
      <c r="AM451" s="306"/>
      <c r="AN451" s="306"/>
      <c r="AO451" s="306"/>
      <c r="AP451" s="306"/>
      <c r="AQ451" s="306"/>
      <c r="AR451" s="306"/>
      <c r="AS451" s="306"/>
      <c r="AT451" s="306"/>
      <c r="AU451" s="306"/>
      <c r="AV451" s="306"/>
      <c r="AW451" s="306"/>
      <c r="AX451" s="306"/>
      <c r="AY451" s="306"/>
      <c r="AZ451" s="306"/>
      <c r="BA451" s="306"/>
      <c r="BB451" s="306"/>
      <c r="BC451" s="147">
        <f>QC_Status!T461</f>
        <v>0</v>
      </c>
      <c r="BD451" s="307">
        <f t="shared" si="18"/>
        <v>0</v>
      </c>
      <c r="BE451" s="307">
        <f t="shared" si="19"/>
        <v>0</v>
      </c>
      <c r="BF451" s="307">
        <f t="shared" si="20"/>
        <v>0</v>
      </c>
      <c r="BG451" s="314">
        <f>QC_Status!F461</f>
        <v>0</v>
      </c>
      <c r="BH451" s="288"/>
      <c r="BI451"/>
    </row>
    <row r="452" spans="1:61" s="150" customFormat="1" x14ac:dyDescent="0.2">
      <c r="A452" s="151">
        <v>452</v>
      </c>
      <c r="B452" s="152">
        <f>QC_Status!B462</f>
        <v>0</v>
      </c>
      <c r="C452" s="153">
        <f>QC_Status!C462</f>
        <v>0</v>
      </c>
      <c r="D452" s="151">
        <f>QC_Status!D462</f>
        <v>0</v>
      </c>
      <c r="E452" s="153">
        <f>QC_Status!E462</f>
        <v>0</v>
      </c>
      <c r="F452" s="151">
        <f>QC_Status!L462</f>
        <v>0</v>
      </c>
      <c r="G452" s="154">
        <f>QC_Status!M462</f>
        <v>0</v>
      </c>
      <c r="H452" s="189">
        <f>QC_Status!C462</f>
        <v>0</v>
      </c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  <c r="AA452" s="306"/>
      <c r="AB452" s="306"/>
      <c r="AC452" s="306"/>
      <c r="AD452" s="306"/>
      <c r="AE452" s="306"/>
      <c r="AF452" s="306"/>
      <c r="AG452" s="306"/>
      <c r="AH452" s="306"/>
      <c r="AI452" s="306"/>
      <c r="AJ452" s="306"/>
      <c r="AK452" s="306"/>
      <c r="AL452" s="306"/>
      <c r="AM452" s="306"/>
      <c r="AN452" s="306"/>
      <c r="AO452" s="306"/>
      <c r="AP452" s="306"/>
      <c r="AQ452" s="306"/>
      <c r="AR452" s="306"/>
      <c r="AS452" s="306"/>
      <c r="AT452" s="306"/>
      <c r="AU452" s="306"/>
      <c r="AV452" s="306"/>
      <c r="AW452" s="306"/>
      <c r="AX452" s="306"/>
      <c r="AY452" s="306"/>
      <c r="AZ452" s="306"/>
      <c r="BA452" s="306"/>
      <c r="BB452" s="306"/>
      <c r="BC452" s="147">
        <f>QC_Status!T462</f>
        <v>0</v>
      </c>
      <c r="BD452" s="307">
        <f t="shared" ref="BD452:BD515" si="21">SUM(I452:BC452)</f>
        <v>0</v>
      </c>
      <c r="BE452" s="307">
        <f t="shared" ref="BE452:BE515" si="22">SUM(I452:AE452)</f>
        <v>0</v>
      </c>
      <c r="BF452" s="307">
        <f t="shared" ref="BF452:BF515" si="23">SUM(AF452:BB452)</f>
        <v>0</v>
      </c>
      <c r="BG452" s="314">
        <f>QC_Status!F462</f>
        <v>0</v>
      </c>
      <c r="BH452" s="288"/>
      <c r="BI452"/>
    </row>
    <row r="453" spans="1:61" s="150" customFormat="1" x14ac:dyDescent="0.2">
      <c r="A453" s="151">
        <v>453</v>
      </c>
      <c r="B453" s="152">
        <f>QC_Status!B463</f>
        <v>0</v>
      </c>
      <c r="C453" s="153">
        <f>QC_Status!C463</f>
        <v>0</v>
      </c>
      <c r="D453" s="151">
        <f>QC_Status!D463</f>
        <v>0</v>
      </c>
      <c r="E453" s="153">
        <f>QC_Status!E463</f>
        <v>0</v>
      </c>
      <c r="F453" s="151">
        <f>QC_Status!L463</f>
        <v>0</v>
      </c>
      <c r="G453" s="154">
        <f>QC_Status!M463</f>
        <v>0</v>
      </c>
      <c r="H453" s="189">
        <f>QC_Status!C463</f>
        <v>0</v>
      </c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  <c r="AA453" s="306"/>
      <c r="AB453" s="306"/>
      <c r="AC453" s="306"/>
      <c r="AD453" s="306"/>
      <c r="AE453" s="306"/>
      <c r="AF453" s="306"/>
      <c r="AG453" s="306"/>
      <c r="AH453" s="306"/>
      <c r="AI453" s="306"/>
      <c r="AJ453" s="306"/>
      <c r="AK453" s="306"/>
      <c r="AL453" s="306"/>
      <c r="AM453" s="306"/>
      <c r="AN453" s="306"/>
      <c r="AO453" s="306"/>
      <c r="AP453" s="306"/>
      <c r="AQ453" s="306"/>
      <c r="AR453" s="306"/>
      <c r="AS453" s="306"/>
      <c r="AT453" s="306"/>
      <c r="AU453" s="306"/>
      <c r="AV453" s="306"/>
      <c r="AW453" s="306"/>
      <c r="AX453" s="306"/>
      <c r="AY453" s="306"/>
      <c r="AZ453" s="306"/>
      <c r="BA453" s="306"/>
      <c r="BB453" s="306"/>
      <c r="BC453" s="147">
        <f>QC_Status!T463</f>
        <v>0</v>
      </c>
      <c r="BD453" s="307">
        <f t="shared" si="21"/>
        <v>0</v>
      </c>
      <c r="BE453" s="307">
        <f t="shared" si="22"/>
        <v>0</v>
      </c>
      <c r="BF453" s="307">
        <f t="shared" si="23"/>
        <v>0</v>
      </c>
      <c r="BG453" s="314">
        <f>QC_Status!F463</f>
        <v>0</v>
      </c>
      <c r="BH453" s="288"/>
      <c r="BI453"/>
    </row>
    <row r="454" spans="1:61" s="150" customFormat="1" x14ac:dyDescent="0.2">
      <c r="A454" s="151">
        <v>454</v>
      </c>
      <c r="B454" s="152">
        <f>QC_Status!B464</f>
        <v>0</v>
      </c>
      <c r="C454" s="153">
        <f>QC_Status!C464</f>
        <v>0</v>
      </c>
      <c r="D454" s="151">
        <f>QC_Status!D464</f>
        <v>0</v>
      </c>
      <c r="E454" s="153">
        <f>QC_Status!E464</f>
        <v>0</v>
      </c>
      <c r="F454" s="151">
        <f>QC_Status!L464</f>
        <v>0</v>
      </c>
      <c r="G454" s="154">
        <f>QC_Status!M464</f>
        <v>0</v>
      </c>
      <c r="H454" s="189">
        <f>QC_Status!C464</f>
        <v>0</v>
      </c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  <c r="AA454" s="306"/>
      <c r="AB454" s="306"/>
      <c r="AC454" s="306"/>
      <c r="AD454" s="306"/>
      <c r="AE454" s="306"/>
      <c r="AF454" s="306"/>
      <c r="AG454" s="306"/>
      <c r="AH454" s="306"/>
      <c r="AI454" s="306"/>
      <c r="AJ454" s="306"/>
      <c r="AK454" s="306"/>
      <c r="AL454" s="306"/>
      <c r="AM454" s="306"/>
      <c r="AN454" s="306"/>
      <c r="AO454" s="306"/>
      <c r="AP454" s="306"/>
      <c r="AQ454" s="306"/>
      <c r="AR454" s="306"/>
      <c r="AS454" s="306"/>
      <c r="AT454" s="306"/>
      <c r="AU454" s="306"/>
      <c r="AV454" s="306"/>
      <c r="AW454" s="306"/>
      <c r="AX454" s="306"/>
      <c r="AY454" s="306"/>
      <c r="AZ454" s="306"/>
      <c r="BA454" s="306"/>
      <c r="BB454" s="306"/>
      <c r="BC454" s="147">
        <f>QC_Status!T464</f>
        <v>0</v>
      </c>
      <c r="BD454" s="307">
        <f t="shared" si="21"/>
        <v>0</v>
      </c>
      <c r="BE454" s="307">
        <f t="shared" si="22"/>
        <v>0</v>
      </c>
      <c r="BF454" s="307">
        <f t="shared" si="23"/>
        <v>0</v>
      </c>
      <c r="BG454" s="314">
        <f>QC_Status!F464</f>
        <v>0</v>
      </c>
      <c r="BH454" s="288"/>
      <c r="BI454"/>
    </row>
    <row r="455" spans="1:61" s="150" customFormat="1" x14ac:dyDescent="0.2">
      <c r="A455" s="151">
        <v>455</v>
      </c>
      <c r="B455" s="152">
        <f>QC_Status!B465</f>
        <v>0</v>
      </c>
      <c r="C455" s="153">
        <f>QC_Status!C465</f>
        <v>0</v>
      </c>
      <c r="D455" s="151">
        <f>QC_Status!D465</f>
        <v>0</v>
      </c>
      <c r="E455" s="153">
        <f>QC_Status!E465</f>
        <v>0</v>
      </c>
      <c r="F455" s="151">
        <f>QC_Status!L465</f>
        <v>0</v>
      </c>
      <c r="G455" s="154">
        <f>QC_Status!M465</f>
        <v>0</v>
      </c>
      <c r="H455" s="189">
        <f>QC_Status!C465</f>
        <v>0</v>
      </c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  <c r="AA455" s="306"/>
      <c r="AB455" s="306"/>
      <c r="AC455" s="306"/>
      <c r="AD455" s="306"/>
      <c r="AE455" s="306"/>
      <c r="AF455" s="306"/>
      <c r="AG455" s="306"/>
      <c r="AH455" s="306"/>
      <c r="AI455" s="306"/>
      <c r="AJ455" s="306"/>
      <c r="AK455" s="306"/>
      <c r="AL455" s="306"/>
      <c r="AM455" s="306"/>
      <c r="AN455" s="306"/>
      <c r="AO455" s="306"/>
      <c r="AP455" s="306"/>
      <c r="AQ455" s="306"/>
      <c r="AR455" s="306"/>
      <c r="AS455" s="306"/>
      <c r="AT455" s="306"/>
      <c r="AU455" s="306"/>
      <c r="AV455" s="306"/>
      <c r="AW455" s="306"/>
      <c r="AX455" s="306"/>
      <c r="AY455" s="306"/>
      <c r="AZ455" s="306"/>
      <c r="BA455" s="306"/>
      <c r="BB455" s="306"/>
      <c r="BC455" s="147">
        <f>QC_Status!T465</f>
        <v>0</v>
      </c>
      <c r="BD455" s="307">
        <f t="shared" si="21"/>
        <v>0</v>
      </c>
      <c r="BE455" s="307">
        <f t="shared" si="22"/>
        <v>0</v>
      </c>
      <c r="BF455" s="307">
        <f t="shared" si="23"/>
        <v>0</v>
      </c>
      <c r="BG455" s="314">
        <f>QC_Status!F465</f>
        <v>0</v>
      </c>
      <c r="BH455" s="288"/>
      <c r="BI455"/>
    </row>
    <row r="456" spans="1:61" s="150" customFormat="1" x14ac:dyDescent="0.2">
      <c r="A456" s="151">
        <v>456</v>
      </c>
      <c r="B456" s="152">
        <f>QC_Status!B466</f>
        <v>0</v>
      </c>
      <c r="C456" s="153">
        <f>QC_Status!C466</f>
        <v>0</v>
      </c>
      <c r="D456" s="151">
        <f>QC_Status!D466</f>
        <v>0</v>
      </c>
      <c r="E456" s="153">
        <f>QC_Status!E466</f>
        <v>0</v>
      </c>
      <c r="F456" s="151">
        <f>QC_Status!L466</f>
        <v>0</v>
      </c>
      <c r="G456" s="154">
        <f>QC_Status!M466</f>
        <v>0</v>
      </c>
      <c r="H456" s="189">
        <f>QC_Status!C466</f>
        <v>0</v>
      </c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  <c r="AA456" s="306"/>
      <c r="AB456" s="306"/>
      <c r="AC456" s="306"/>
      <c r="AD456" s="306"/>
      <c r="AE456" s="306"/>
      <c r="AF456" s="306"/>
      <c r="AG456" s="306"/>
      <c r="AH456" s="306"/>
      <c r="AI456" s="306"/>
      <c r="AJ456" s="306"/>
      <c r="AK456" s="306"/>
      <c r="AL456" s="306"/>
      <c r="AM456" s="306"/>
      <c r="AN456" s="306"/>
      <c r="AO456" s="306"/>
      <c r="AP456" s="306"/>
      <c r="AQ456" s="306"/>
      <c r="AR456" s="306"/>
      <c r="AS456" s="306"/>
      <c r="AT456" s="306"/>
      <c r="AU456" s="306"/>
      <c r="AV456" s="306"/>
      <c r="AW456" s="306"/>
      <c r="AX456" s="306"/>
      <c r="AY456" s="306"/>
      <c r="AZ456" s="306"/>
      <c r="BA456" s="306"/>
      <c r="BB456" s="306"/>
      <c r="BC456" s="147">
        <f>QC_Status!T466</f>
        <v>0</v>
      </c>
      <c r="BD456" s="307">
        <f t="shared" si="21"/>
        <v>0</v>
      </c>
      <c r="BE456" s="307">
        <f t="shared" si="22"/>
        <v>0</v>
      </c>
      <c r="BF456" s="307">
        <f t="shared" si="23"/>
        <v>0</v>
      </c>
      <c r="BG456" s="314">
        <f>QC_Status!F466</f>
        <v>0</v>
      </c>
      <c r="BH456" s="288"/>
      <c r="BI456"/>
    </row>
    <row r="457" spans="1:61" s="150" customFormat="1" x14ac:dyDescent="0.2">
      <c r="A457" s="151">
        <v>457</v>
      </c>
      <c r="B457" s="152">
        <f>QC_Status!B467</f>
        <v>0</v>
      </c>
      <c r="C457" s="153">
        <f>QC_Status!C467</f>
        <v>0</v>
      </c>
      <c r="D457" s="151">
        <f>QC_Status!D467</f>
        <v>0</v>
      </c>
      <c r="E457" s="153">
        <f>QC_Status!E467</f>
        <v>0</v>
      </c>
      <c r="F457" s="151">
        <f>QC_Status!L467</f>
        <v>0</v>
      </c>
      <c r="G457" s="154">
        <f>QC_Status!M467</f>
        <v>0</v>
      </c>
      <c r="H457" s="189">
        <f>QC_Status!C467</f>
        <v>0</v>
      </c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  <c r="AA457" s="306"/>
      <c r="AB457" s="306"/>
      <c r="AC457" s="306"/>
      <c r="AD457" s="306"/>
      <c r="AE457" s="306"/>
      <c r="AF457" s="306"/>
      <c r="AG457" s="306"/>
      <c r="AH457" s="306"/>
      <c r="AI457" s="306"/>
      <c r="AJ457" s="306"/>
      <c r="AK457" s="306"/>
      <c r="AL457" s="306"/>
      <c r="AM457" s="306"/>
      <c r="AN457" s="306"/>
      <c r="AO457" s="306"/>
      <c r="AP457" s="306"/>
      <c r="AQ457" s="306"/>
      <c r="AR457" s="306"/>
      <c r="AS457" s="306"/>
      <c r="AT457" s="306"/>
      <c r="AU457" s="306"/>
      <c r="AV457" s="306"/>
      <c r="AW457" s="306"/>
      <c r="AX457" s="306"/>
      <c r="AY457" s="306"/>
      <c r="AZ457" s="306"/>
      <c r="BA457" s="306"/>
      <c r="BB457" s="306"/>
      <c r="BC457" s="147">
        <f>QC_Status!T467</f>
        <v>0</v>
      </c>
      <c r="BD457" s="307">
        <f t="shared" si="21"/>
        <v>0</v>
      </c>
      <c r="BE457" s="307">
        <f t="shared" si="22"/>
        <v>0</v>
      </c>
      <c r="BF457" s="307">
        <f t="shared" si="23"/>
        <v>0</v>
      </c>
      <c r="BG457" s="314">
        <f>QC_Status!F467</f>
        <v>0</v>
      </c>
      <c r="BH457" s="288"/>
      <c r="BI457"/>
    </row>
    <row r="458" spans="1:61" s="150" customFormat="1" x14ac:dyDescent="0.2">
      <c r="A458" s="151">
        <v>458</v>
      </c>
      <c r="B458" s="152">
        <f>QC_Status!B468</f>
        <v>0</v>
      </c>
      <c r="C458" s="153">
        <f>QC_Status!C468</f>
        <v>0</v>
      </c>
      <c r="D458" s="151">
        <f>QC_Status!D468</f>
        <v>0</v>
      </c>
      <c r="E458" s="153">
        <f>QC_Status!E468</f>
        <v>0</v>
      </c>
      <c r="F458" s="151">
        <f>QC_Status!L468</f>
        <v>0</v>
      </c>
      <c r="G458" s="154">
        <f>QC_Status!M468</f>
        <v>0</v>
      </c>
      <c r="H458" s="189">
        <f>QC_Status!C468</f>
        <v>0</v>
      </c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  <c r="AA458" s="306"/>
      <c r="AB458" s="306"/>
      <c r="AC458" s="306"/>
      <c r="AD458" s="306"/>
      <c r="AE458" s="306"/>
      <c r="AF458" s="306"/>
      <c r="AG458" s="306"/>
      <c r="AH458" s="306"/>
      <c r="AI458" s="306"/>
      <c r="AJ458" s="306"/>
      <c r="AK458" s="306"/>
      <c r="AL458" s="306"/>
      <c r="AM458" s="306"/>
      <c r="AN458" s="306"/>
      <c r="AO458" s="306"/>
      <c r="AP458" s="306"/>
      <c r="AQ458" s="306"/>
      <c r="AR458" s="306"/>
      <c r="AS458" s="306"/>
      <c r="AT458" s="306"/>
      <c r="AU458" s="306"/>
      <c r="AV458" s="306"/>
      <c r="AW458" s="306"/>
      <c r="AX458" s="306"/>
      <c r="AY458" s="306"/>
      <c r="AZ458" s="306"/>
      <c r="BA458" s="306"/>
      <c r="BB458" s="306"/>
      <c r="BC458" s="147">
        <f>QC_Status!T468</f>
        <v>0</v>
      </c>
      <c r="BD458" s="307">
        <f t="shared" si="21"/>
        <v>0</v>
      </c>
      <c r="BE458" s="307">
        <f t="shared" si="22"/>
        <v>0</v>
      </c>
      <c r="BF458" s="307">
        <f t="shared" si="23"/>
        <v>0</v>
      </c>
      <c r="BG458" s="314">
        <f>QC_Status!F468</f>
        <v>0</v>
      </c>
      <c r="BH458" s="288"/>
      <c r="BI458"/>
    </row>
    <row r="459" spans="1:61" s="150" customFormat="1" x14ac:dyDescent="0.2">
      <c r="A459" s="151">
        <v>459</v>
      </c>
      <c r="B459" s="152">
        <f>QC_Status!B469</f>
        <v>0</v>
      </c>
      <c r="C459" s="153">
        <f>QC_Status!C469</f>
        <v>0</v>
      </c>
      <c r="D459" s="151">
        <f>QC_Status!D469</f>
        <v>0</v>
      </c>
      <c r="E459" s="153">
        <f>QC_Status!E469</f>
        <v>0</v>
      </c>
      <c r="F459" s="151">
        <f>QC_Status!L469</f>
        <v>0</v>
      </c>
      <c r="G459" s="154">
        <f>QC_Status!M469</f>
        <v>0</v>
      </c>
      <c r="H459" s="189">
        <f>QC_Status!C469</f>
        <v>0</v>
      </c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  <c r="AA459" s="306"/>
      <c r="AB459" s="306"/>
      <c r="AC459" s="306"/>
      <c r="AD459" s="306"/>
      <c r="AE459" s="306"/>
      <c r="AF459" s="306"/>
      <c r="AG459" s="306"/>
      <c r="AH459" s="306"/>
      <c r="AI459" s="306"/>
      <c r="AJ459" s="306"/>
      <c r="AK459" s="306"/>
      <c r="AL459" s="306"/>
      <c r="AM459" s="306"/>
      <c r="AN459" s="306"/>
      <c r="AO459" s="306"/>
      <c r="AP459" s="306"/>
      <c r="AQ459" s="306"/>
      <c r="AR459" s="306"/>
      <c r="AS459" s="306"/>
      <c r="AT459" s="306"/>
      <c r="AU459" s="306"/>
      <c r="AV459" s="306"/>
      <c r="AW459" s="306"/>
      <c r="AX459" s="306"/>
      <c r="AY459" s="306"/>
      <c r="AZ459" s="306"/>
      <c r="BA459" s="306"/>
      <c r="BB459" s="306"/>
      <c r="BC459" s="147">
        <f>QC_Status!T469</f>
        <v>0</v>
      </c>
      <c r="BD459" s="307">
        <f t="shared" si="21"/>
        <v>0</v>
      </c>
      <c r="BE459" s="307">
        <f t="shared" si="22"/>
        <v>0</v>
      </c>
      <c r="BF459" s="307">
        <f t="shared" si="23"/>
        <v>0</v>
      </c>
      <c r="BG459" s="314">
        <f>QC_Status!F469</f>
        <v>0</v>
      </c>
      <c r="BH459" s="288"/>
      <c r="BI459"/>
    </row>
    <row r="460" spans="1:61" s="150" customFormat="1" x14ac:dyDescent="0.2">
      <c r="A460" s="151">
        <v>460</v>
      </c>
      <c r="B460" s="152">
        <f>QC_Status!B470</f>
        <v>0</v>
      </c>
      <c r="C460" s="153">
        <f>QC_Status!C470</f>
        <v>0</v>
      </c>
      <c r="D460" s="151">
        <f>QC_Status!D470</f>
        <v>0</v>
      </c>
      <c r="E460" s="153">
        <f>QC_Status!E470</f>
        <v>0</v>
      </c>
      <c r="F460" s="151">
        <f>QC_Status!L470</f>
        <v>0</v>
      </c>
      <c r="G460" s="154">
        <f>QC_Status!M470</f>
        <v>0</v>
      </c>
      <c r="H460" s="189">
        <f>QC_Status!C470</f>
        <v>0</v>
      </c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  <c r="AA460" s="306"/>
      <c r="AB460" s="306"/>
      <c r="AC460" s="306"/>
      <c r="AD460" s="306"/>
      <c r="AE460" s="306"/>
      <c r="AF460" s="306"/>
      <c r="AG460" s="306"/>
      <c r="AH460" s="306"/>
      <c r="AI460" s="306"/>
      <c r="AJ460" s="306"/>
      <c r="AK460" s="306"/>
      <c r="AL460" s="306"/>
      <c r="AM460" s="306"/>
      <c r="AN460" s="306"/>
      <c r="AO460" s="306"/>
      <c r="AP460" s="306"/>
      <c r="AQ460" s="306"/>
      <c r="AR460" s="306"/>
      <c r="AS460" s="306"/>
      <c r="AT460" s="306"/>
      <c r="AU460" s="306"/>
      <c r="AV460" s="306"/>
      <c r="AW460" s="306"/>
      <c r="AX460" s="306"/>
      <c r="AY460" s="306"/>
      <c r="AZ460" s="306"/>
      <c r="BA460" s="306"/>
      <c r="BB460" s="306"/>
      <c r="BC460" s="147">
        <f>QC_Status!T470</f>
        <v>0</v>
      </c>
      <c r="BD460" s="307">
        <f t="shared" si="21"/>
        <v>0</v>
      </c>
      <c r="BE460" s="307">
        <f t="shared" si="22"/>
        <v>0</v>
      </c>
      <c r="BF460" s="307">
        <f t="shared" si="23"/>
        <v>0</v>
      </c>
      <c r="BG460" s="314">
        <f>QC_Status!F470</f>
        <v>0</v>
      </c>
      <c r="BH460" s="288"/>
      <c r="BI460"/>
    </row>
    <row r="461" spans="1:61" s="150" customFormat="1" x14ac:dyDescent="0.2">
      <c r="A461" s="151">
        <v>461</v>
      </c>
      <c r="B461" s="152">
        <f>QC_Status!B471</f>
        <v>0</v>
      </c>
      <c r="C461" s="153">
        <f>QC_Status!C471</f>
        <v>0</v>
      </c>
      <c r="D461" s="151">
        <f>QC_Status!D471</f>
        <v>0</v>
      </c>
      <c r="E461" s="153">
        <f>QC_Status!E471</f>
        <v>0</v>
      </c>
      <c r="F461" s="151">
        <f>QC_Status!L471</f>
        <v>0</v>
      </c>
      <c r="G461" s="154">
        <f>QC_Status!M471</f>
        <v>0</v>
      </c>
      <c r="H461" s="189">
        <f>QC_Status!C471</f>
        <v>0</v>
      </c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  <c r="AA461" s="306"/>
      <c r="AB461" s="306"/>
      <c r="AC461" s="306"/>
      <c r="AD461" s="306"/>
      <c r="AE461" s="306"/>
      <c r="AF461" s="306"/>
      <c r="AG461" s="306"/>
      <c r="AH461" s="306"/>
      <c r="AI461" s="306"/>
      <c r="AJ461" s="306"/>
      <c r="AK461" s="306"/>
      <c r="AL461" s="306"/>
      <c r="AM461" s="306"/>
      <c r="AN461" s="306"/>
      <c r="AO461" s="306"/>
      <c r="AP461" s="306"/>
      <c r="AQ461" s="306"/>
      <c r="AR461" s="306"/>
      <c r="AS461" s="306"/>
      <c r="AT461" s="306"/>
      <c r="AU461" s="306"/>
      <c r="AV461" s="306"/>
      <c r="AW461" s="306"/>
      <c r="AX461" s="306"/>
      <c r="AY461" s="306"/>
      <c r="AZ461" s="306"/>
      <c r="BA461" s="306"/>
      <c r="BB461" s="306"/>
      <c r="BC461" s="147">
        <f>QC_Status!T471</f>
        <v>0</v>
      </c>
      <c r="BD461" s="307">
        <f t="shared" si="21"/>
        <v>0</v>
      </c>
      <c r="BE461" s="307">
        <f t="shared" si="22"/>
        <v>0</v>
      </c>
      <c r="BF461" s="307">
        <f t="shared" si="23"/>
        <v>0</v>
      </c>
      <c r="BG461" s="314">
        <f>QC_Status!F471</f>
        <v>0</v>
      </c>
      <c r="BH461" s="288"/>
      <c r="BI461"/>
    </row>
    <row r="462" spans="1:61" s="150" customFormat="1" x14ac:dyDescent="0.2">
      <c r="A462" s="151">
        <v>462</v>
      </c>
      <c r="B462" s="152">
        <f>QC_Status!B472</f>
        <v>0</v>
      </c>
      <c r="C462" s="153">
        <f>QC_Status!C472</f>
        <v>0</v>
      </c>
      <c r="D462" s="151">
        <f>QC_Status!D472</f>
        <v>0</v>
      </c>
      <c r="E462" s="153">
        <f>QC_Status!E472</f>
        <v>0</v>
      </c>
      <c r="F462" s="151">
        <f>QC_Status!L472</f>
        <v>0</v>
      </c>
      <c r="G462" s="154">
        <f>QC_Status!M472</f>
        <v>0</v>
      </c>
      <c r="H462" s="189">
        <f>QC_Status!C472</f>
        <v>0</v>
      </c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  <c r="AA462" s="306"/>
      <c r="AB462" s="306"/>
      <c r="AC462" s="306"/>
      <c r="AD462" s="306"/>
      <c r="AE462" s="306"/>
      <c r="AF462" s="306"/>
      <c r="AG462" s="306"/>
      <c r="AH462" s="306"/>
      <c r="AI462" s="306"/>
      <c r="AJ462" s="306"/>
      <c r="AK462" s="306"/>
      <c r="AL462" s="306"/>
      <c r="AM462" s="306"/>
      <c r="AN462" s="306"/>
      <c r="AO462" s="306"/>
      <c r="AP462" s="306"/>
      <c r="AQ462" s="306"/>
      <c r="AR462" s="306"/>
      <c r="AS462" s="306"/>
      <c r="AT462" s="306"/>
      <c r="AU462" s="306"/>
      <c r="AV462" s="306"/>
      <c r="AW462" s="306"/>
      <c r="AX462" s="306"/>
      <c r="AY462" s="306"/>
      <c r="AZ462" s="306"/>
      <c r="BA462" s="306"/>
      <c r="BB462" s="306"/>
      <c r="BC462" s="147">
        <f>QC_Status!T472</f>
        <v>0</v>
      </c>
      <c r="BD462" s="307">
        <f t="shared" si="21"/>
        <v>0</v>
      </c>
      <c r="BE462" s="307">
        <f t="shared" si="22"/>
        <v>0</v>
      </c>
      <c r="BF462" s="307">
        <f t="shared" si="23"/>
        <v>0</v>
      </c>
      <c r="BG462" s="314">
        <f>QC_Status!F472</f>
        <v>0</v>
      </c>
      <c r="BH462" s="288"/>
      <c r="BI462"/>
    </row>
    <row r="463" spans="1:61" s="150" customFormat="1" x14ac:dyDescent="0.2">
      <c r="A463" s="151">
        <v>463</v>
      </c>
      <c r="B463" s="152">
        <f>QC_Status!B473</f>
        <v>0</v>
      </c>
      <c r="C463" s="153">
        <f>QC_Status!C473</f>
        <v>0</v>
      </c>
      <c r="D463" s="151">
        <f>QC_Status!D473</f>
        <v>0</v>
      </c>
      <c r="E463" s="153">
        <f>QC_Status!E473</f>
        <v>0</v>
      </c>
      <c r="F463" s="151">
        <f>QC_Status!L473</f>
        <v>0</v>
      </c>
      <c r="G463" s="154">
        <f>QC_Status!M473</f>
        <v>0</v>
      </c>
      <c r="H463" s="189">
        <f>QC_Status!C473</f>
        <v>0</v>
      </c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  <c r="AA463" s="306"/>
      <c r="AB463" s="306"/>
      <c r="AC463" s="306"/>
      <c r="AD463" s="306"/>
      <c r="AE463" s="306"/>
      <c r="AF463" s="306"/>
      <c r="AG463" s="306"/>
      <c r="AH463" s="306"/>
      <c r="AI463" s="306"/>
      <c r="AJ463" s="306"/>
      <c r="AK463" s="306"/>
      <c r="AL463" s="306"/>
      <c r="AM463" s="306"/>
      <c r="AN463" s="306"/>
      <c r="AO463" s="306"/>
      <c r="AP463" s="306"/>
      <c r="AQ463" s="306"/>
      <c r="AR463" s="306"/>
      <c r="AS463" s="306"/>
      <c r="AT463" s="306"/>
      <c r="AU463" s="306"/>
      <c r="AV463" s="306"/>
      <c r="AW463" s="306"/>
      <c r="AX463" s="306"/>
      <c r="AY463" s="306"/>
      <c r="AZ463" s="306"/>
      <c r="BA463" s="306"/>
      <c r="BB463" s="306"/>
      <c r="BC463" s="147">
        <f>QC_Status!T473</f>
        <v>0</v>
      </c>
      <c r="BD463" s="307">
        <f t="shared" si="21"/>
        <v>0</v>
      </c>
      <c r="BE463" s="307">
        <f t="shared" si="22"/>
        <v>0</v>
      </c>
      <c r="BF463" s="307">
        <f t="shared" si="23"/>
        <v>0</v>
      </c>
      <c r="BG463" s="314">
        <f>QC_Status!F473</f>
        <v>0</v>
      </c>
      <c r="BH463" s="288"/>
      <c r="BI463"/>
    </row>
    <row r="464" spans="1:61" s="150" customFormat="1" x14ac:dyDescent="0.2">
      <c r="A464" s="151">
        <v>464</v>
      </c>
      <c r="B464" s="152">
        <f>QC_Status!B474</f>
        <v>0</v>
      </c>
      <c r="C464" s="153">
        <f>QC_Status!C474</f>
        <v>0</v>
      </c>
      <c r="D464" s="151">
        <f>QC_Status!D474</f>
        <v>0</v>
      </c>
      <c r="E464" s="153">
        <f>QC_Status!E474</f>
        <v>0</v>
      </c>
      <c r="F464" s="151">
        <f>QC_Status!L474</f>
        <v>0</v>
      </c>
      <c r="G464" s="154">
        <f>QC_Status!M474</f>
        <v>0</v>
      </c>
      <c r="H464" s="189">
        <f>QC_Status!C474</f>
        <v>0</v>
      </c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  <c r="AA464" s="306"/>
      <c r="AB464" s="306"/>
      <c r="AC464" s="306"/>
      <c r="AD464" s="306"/>
      <c r="AE464" s="306"/>
      <c r="AF464" s="306"/>
      <c r="AG464" s="306"/>
      <c r="AH464" s="306"/>
      <c r="AI464" s="306"/>
      <c r="AJ464" s="306"/>
      <c r="AK464" s="306"/>
      <c r="AL464" s="306"/>
      <c r="AM464" s="306"/>
      <c r="AN464" s="306"/>
      <c r="AO464" s="306"/>
      <c r="AP464" s="306"/>
      <c r="AQ464" s="306"/>
      <c r="AR464" s="306"/>
      <c r="AS464" s="306"/>
      <c r="AT464" s="306"/>
      <c r="AU464" s="306"/>
      <c r="AV464" s="306"/>
      <c r="AW464" s="306"/>
      <c r="AX464" s="306"/>
      <c r="AY464" s="306"/>
      <c r="AZ464" s="306"/>
      <c r="BA464" s="306"/>
      <c r="BB464" s="306"/>
      <c r="BC464" s="147">
        <f>QC_Status!T474</f>
        <v>0</v>
      </c>
      <c r="BD464" s="307">
        <f t="shared" si="21"/>
        <v>0</v>
      </c>
      <c r="BE464" s="307">
        <f t="shared" si="22"/>
        <v>0</v>
      </c>
      <c r="BF464" s="307">
        <f t="shared" si="23"/>
        <v>0</v>
      </c>
      <c r="BG464" s="314">
        <f>QC_Status!F474</f>
        <v>0</v>
      </c>
      <c r="BH464" s="288"/>
      <c r="BI464"/>
    </row>
    <row r="465" spans="1:61" s="150" customFormat="1" x14ac:dyDescent="0.2">
      <c r="A465" s="151">
        <v>465</v>
      </c>
      <c r="B465" s="152">
        <f>QC_Status!B475</f>
        <v>0</v>
      </c>
      <c r="C465" s="153">
        <f>QC_Status!C475</f>
        <v>0</v>
      </c>
      <c r="D465" s="151">
        <f>QC_Status!D475</f>
        <v>0</v>
      </c>
      <c r="E465" s="153">
        <f>QC_Status!E475</f>
        <v>0</v>
      </c>
      <c r="F465" s="151">
        <f>QC_Status!L475</f>
        <v>0</v>
      </c>
      <c r="G465" s="154">
        <f>QC_Status!M475</f>
        <v>0</v>
      </c>
      <c r="H465" s="189">
        <f>QC_Status!C475</f>
        <v>0</v>
      </c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  <c r="AA465" s="306"/>
      <c r="AB465" s="306"/>
      <c r="AC465" s="306"/>
      <c r="AD465" s="306"/>
      <c r="AE465" s="306"/>
      <c r="AF465" s="306"/>
      <c r="AG465" s="306"/>
      <c r="AH465" s="306"/>
      <c r="AI465" s="306"/>
      <c r="AJ465" s="306"/>
      <c r="AK465" s="306"/>
      <c r="AL465" s="306"/>
      <c r="AM465" s="306"/>
      <c r="AN465" s="306"/>
      <c r="AO465" s="306"/>
      <c r="AP465" s="306"/>
      <c r="AQ465" s="306"/>
      <c r="AR465" s="306"/>
      <c r="AS465" s="306"/>
      <c r="AT465" s="306"/>
      <c r="AU465" s="306"/>
      <c r="AV465" s="306"/>
      <c r="AW465" s="306"/>
      <c r="AX465" s="306"/>
      <c r="AY465" s="306"/>
      <c r="AZ465" s="306"/>
      <c r="BA465" s="306"/>
      <c r="BB465" s="306"/>
      <c r="BC465" s="147">
        <f>QC_Status!T475</f>
        <v>0</v>
      </c>
      <c r="BD465" s="307">
        <f t="shared" si="21"/>
        <v>0</v>
      </c>
      <c r="BE465" s="307">
        <f t="shared" si="22"/>
        <v>0</v>
      </c>
      <c r="BF465" s="307">
        <f t="shared" si="23"/>
        <v>0</v>
      </c>
      <c r="BG465" s="314">
        <f>QC_Status!F475</f>
        <v>0</v>
      </c>
      <c r="BH465" s="288"/>
      <c r="BI465"/>
    </row>
    <row r="466" spans="1:61" s="150" customFormat="1" x14ac:dyDescent="0.2">
      <c r="A466" s="151">
        <v>466</v>
      </c>
      <c r="B466" s="152">
        <f>QC_Status!B476</f>
        <v>0</v>
      </c>
      <c r="C466" s="153">
        <f>QC_Status!C476</f>
        <v>0</v>
      </c>
      <c r="D466" s="151">
        <f>QC_Status!D476</f>
        <v>0</v>
      </c>
      <c r="E466" s="153">
        <f>QC_Status!E476</f>
        <v>0</v>
      </c>
      <c r="F466" s="151">
        <f>QC_Status!L476</f>
        <v>0</v>
      </c>
      <c r="G466" s="154">
        <f>QC_Status!M476</f>
        <v>0</v>
      </c>
      <c r="H466" s="189">
        <f>QC_Status!C476</f>
        <v>0</v>
      </c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  <c r="AA466" s="306"/>
      <c r="AB466" s="306"/>
      <c r="AC466" s="306"/>
      <c r="AD466" s="306"/>
      <c r="AE466" s="306"/>
      <c r="AF466" s="306"/>
      <c r="AG466" s="306"/>
      <c r="AH466" s="306"/>
      <c r="AI466" s="306"/>
      <c r="AJ466" s="306"/>
      <c r="AK466" s="306"/>
      <c r="AL466" s="306"/>
      <c r="AM466" s="306"/>
      <c r="AN466" s="306"/>
      <c r="AO466" s="306"/>
      <c r="AP466" s="306"/>
      <c r="AQ466" s="306"/>
      <c r="AR466" s="306"/>
      <c r="AS466" s="306"/>
      <c r="AT466" s="306"/>
      <c r="AU466" s="306"/>
      <c r="AV466" s="306"/>
      <c r="AW466" s="306"/>
      <c r="AX466" s="306"/>
      <c r="AY466" s="306"/>
      <c r="AZ466" s="306"/>
      <c r="BA466" s="306"/>
      <c r="BB466" s="306"/>
      <c r="BC466" s="147">
        <f>QC_Status!T476</f>
        <v>0</v>
      </c>
      <c r="BD466" s="307">
        <f t="shared" si="21"/>
        <v>0</v>
      </c>
      <c r="BE466" s="307">
        <f t="shared" si="22"/>
        <v>0</v>
      </c>
      <c r="BF466" s="307">
        <f t="shared" si="23"/>
        <v>0</v>
      </c>
      <c r="BG466" s="314">
        <f>QC_Status!F476</f>
        <v>0</v>
      </c>
      <c r="BH466" s="288"/>
      <c r="BI466"/>
    </row>
    <row r="467" spans="1:61" s="150" customFormat="1" x14ac:dyDescent="0.2">
      <c r="A467" s="151">
        <v>467</v>
      </c>
      <c r="B467" s="152">
        <f>QC_Status!B477</f>
        <v>0</v>
      </c>
      <c r="C467" s="153">
        <f>QC_Status!C477</f>
        <v>0</v>
      </c>
      <c r="D467" s="151">
        <f>QC_Status!D477</f>
        <v>0</v>
      </c>
      <c r="E467" s="153">
        <f>QC_Status!E477</f>
        <v>0</v>
      </c>
      <c r="F467" s="151">
        <f>QC_Status!L477</f>
        <v>0</v>
      </c>
      <c r="G467" s="154">
        <f>QC_Status!M477</f>
        <v>0</v>
      </c>
      <c r="H467" s="189">
        <f>QC_Status!C477</f>
        <v>0</v>
      </c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  <c r="AA467" s="306"/>
      <c r="AB467" s="306"/>
      <c r="AC467" s="306"/>
      <c r="AD467" s="306"/>
      <c r="AE467" s="306"/>
      <c r="AF467" s="306"/>
      <c r="AG467" s="306"/>
      <c r="AH467" s="306"/>
      <c r="AI467" s="306"/>
      <c r="AJ467" s="306"/>
      <c r="AK467" s="306"/>
      <c r="AL467" s="306"/>
      <c r="AM467" s="306"/>
      <c r="AN467" s="306"/>
      <c r="AO467" s="306"/>
      <c r="AP467" s="306"/>
      <c r="AQ467" s="306"/>
      <c r="AR467" s="306"/>
      <c r="AS467" s="306"/>
      <c r="AT467" s="306"/>
      <c r="AU467" s="306"/>
      <c r="AV467" s="306"/>
      <c r="AW467" s="306"/>
      <c r="AX467" s="306"/>
      <c r="AY467" s="306"/>
      <c r="AZ467" s="306"/>
      <c r="BA467" s="306"/>
      <c r="BB467" s="306"/>
      <c r="BC467" s="147">
        <f>QC_Status!T477</f>
        <v>0</v>
      </c>
      <c r="BD467" s="307">
        <f t="shared" si="21"/>
        <v>0</v>
      </c>
      <c r="BE467" s="307">
        <f t="shared" si="22"/>
        <v>0</v>
      </c>
      <c r="BF467" s="307">
        <f t="shared" si="23"/>
        <v>0</v>
      </c>
      <c r="BG467" s="314">
        <f>QC_Status!F477</f>
        <v>0</v>
      </c>
      <c r="BH467" s="288"/>
      <c r="BI467"/>
    </row>
    <row r="468" spans="1:61" s="150" customFormat="1" x14ac:dyDescent="0.2">
      <c r="A468" s="151">
        <v>468</v>
      </c>
      <c r="B468" s="152">
        <f>QC_Status!B478</f>
        <v>0</v>
      </c>
      <c r="C468" s="153">
        <f>QC_Status!C478</f>
        <v>0</v>
      </c>
      <c r="D468" s="151">
        <f>QC_Status!D478</f>
        <v>0</v>
      </c>
      <c r="E468" s="153">
        <f>QC_Status!E478</f>
        <v>0</v>
      </c>
      <c r="F468" s="151">
        <f>QC_Status!L478</f>
        <v>0</v>
      </c>
      <c r="G468" s="154">
        <f>QC_Status!M478</f>
        <v>0</v>
      </c>
      <c r="H468" s="189">
        <f>QC_Status!C478</f>
        <v>0</v>
      </c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  <c r="AA468" s="306"/>
      <c r="AB468" s="306"/>
      <c r="AC468" s="306"/>
      <c r="AD468" s="306"/>
      <c r="AE468" s="306"/>
      <c r="AF468" s="306"/>
      <c r="AG468" s="306"/>
      <c r="AH468" s="306"/>
      <c r="AI468" s="306"/>
      <c r="AJ468" s="306"/>
      <c r="AK468" s="306"/>
      <c r="AL468" s="306"/>
      <c r="AM468" s="306"/>
      <c r="AN468" s="306"/>
      <c r="AO468" s="306"/>
      <c r="AP468" s="306"/>
      <c r="AQ468" s="306"/>
      <c r="AR468" s="306"/>
      <c r="AS468" s="306"/>
      <c r="AT468" s="306"/>
      <c r="AU468" s="306"/>
      <c r="AV468" s="306"/>
      <c r="AW468" s="306"/>
      <c r="AX468" s="306"/>
      <c r="AY468" s="306"/>
      <c r="AZ468" s="306"/>
      <c r="BA468" s="306"/>
      <c r="BB468" s="306"/>
      <c r="BC468" s="147">
        <f>QC_Status!T478</f>
        <v>0</v>
      </c>
      <c r="BD468" s="307">
        <f t="shared" si="21"/>
        <v>0</v>
      </c>
      <c r="BE468" s="307">
        <f t="shared" si="22"/>
        <v>0</v>
      </c>
      <c r="BF468" s="307">
        <f t="shared" si="23"/>
        <v>0</v>
      </c>
      <c r="BG468" s="314">
        <f>QC_Status!F478</f>
        <v>0</v>
      </c>
      <c r="BH468" s="288"/>
      <c r="BI468"/>
    </row>
    <row r="469" spans="1:61" s="150" customFormat="1" x14ac:dyDescent="0.2">
      <c r="A469" s="151">
        <v>469</v>
      </c>
      <c r="B469" s="152">
        <f>QC_Status!B479</f>
        <v>0</v>
      </c>
      <c r="C469" s="153">
        <f>QC_Status!C479</f>
        <v>0</v>
      </c>
      <c r="D469" s="151">
        <f>QC_Status!D479</f>
        <v>0</v>
      </c>
      <c r="E469" s="153">
        <f>QC_Status!E479</f>
        <v>0</v>
      </c>
      <c r="F469" s="151">
        <f>QC_Status!L479</f>
        <v>0</v>
      </c>
      <c r="G469" s="154">
        <f>QC_Status!M479</f>
        <v>0</v>
      </c>
      <c r="H469" s="189">
        <f>QC_Status!C479</f>
        <v>0</v>
      </c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  <c r="AA469" s="306"/>
      <c r="AB469" s="306"/>
      <c r="AC469" s="306"/>
      <c r="AD469" s="306"/>
      <c r="AE469" s="306"/>
      <c r="AF469" s="306"/>
      <c r="AG469" s="306"/>
      <c r="AH469" s="306"/>
      <c r="AI469" s="306"/>
      <c r="AJ469" s="306"/>
      <c r="AK469" s="306"/>
      <c r="AL469" s="306"/>
      <c r="AM469" s="306"/>
      <c r="AN469" s="306"/>
      <c r="AO469" s="306"/>
      <c r="AP469" s="306"/>
      <c r="AQ469" s="306"/>
      <c r="AR469" s="306"/>
      <c r="AS469" s="306"/>
      <c r="AT469" s="306"/>
      <c r="AU469" s="306"/>
      <c r="AV469" s="306"/>
      <c r="AW469" s="306"/>
      <c r="AX469" s="306"/>
      <c r="AY469" s="306"/>
      <c r="AZ469" s="306"/>
      <c r="BA469" s="306"/>
      <c r="BB469" s="306"/>
      <c r="BC469" s="147">
        <f>QC_Status!T479</f>
        <v>0</v>
      </c>
      <c r="BD469" s="307">
        <f t="shared" si="21"/>
        <v>0</v>
      </c>
      <c r="BE469" s="307">
        <f t="shared" si="22"/>
        <v>0</v>
      </c>
      <c r="BF469" s="307">
        <f t="shared" si="23"/>
        <v>0</v>
      </c>
      <c r="BG469" s="314">
        <f>QC_Status!F479</f>
        <v>0</v>
      </c>
      <c r="BH469" s="288"/>
      <c r="BI469"/>
    </row>
    <row r="470" spans="1:61" s="150" customFormat="1" x14ac:dyDescent="0.2">
      <c r="A470" s="151">
        <v>470</v>
      </c>
      <c r="B470" s="152">
        <f>QC_Status!B480</f>
        <v>0</v>
      </c>
      <c r="C470" s="153">
        <f>QC_Status!C480</f>
        <v>0</v>
      </c>
      <c r="D470" s="151">
        <f>QC_Status!D480</f>
        <v>0</v>
      </c>
      <c r="E470" s="153">
        <f>QC_Status!E480</f>
        <v>0</v>
      </c>
      <c r="F470" s="151">
        <f>QC_Status!L480</f>
        <v>0</v>
      </c>
      <c r="G470" s="154">
        <f>QC_Status!M480</f>
        <v>0</v>
      </c>
      <c r="H470" s="189">
        <f>QC_Status!C480</f>
        <v>0</v>
      </c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  <c r="AA470" s="306"/>
      <c r="AB470" s="306"/>
      <c r="AC470" s="306"/>
      <c r="AD470" s="306"/>
      <c r="AE470" s="306"/>
      <c r="AF470" s="306"/>
      <c r="AG470" s="306"/>
      <c r="AH470" s="306"/>
      <c r="AI470" s="306"/>
      <c r="AJ470" s="306"/>
      <c r="AK470" s="306"/>
      <c r="AL470" s="306"/>
      <c r="AM470" s="306"/>
      <c r="AN470" s="306"/>
      <c r="AO470" s="306"/>
      <c r="AP470" s="306"/>
      <c r="AQ470" s="306"/>
      <c r="AR470" s="306"/>
      <c r="AS470" s="306"/>
      <c r="AT470" s="306"/>
      <c r="AU470" s="306"/>
      <c r="AV470" s="306"/>
      <c r="AW470" s="306"/>
      <c r="AX470" s="306"/>
      <c r="AY470" s="306"/>
      <c r="AZ470" s="306"/>
      <c r="BA470" s="306"/>
      <c r="BB470" s="306"/>
      <c r="BC470" s="147">
        <f>QC_Status!T480</f>
        <v>0</v>
      </c>
      <c r="BD470" s="307">
        <f t="shared" si="21"/>
        <v>0</v>
      </c>
      <c r="BE470" s="307">
        <f t="shared" si="22"/>
        <v>0</v>
      </c>
      <c r="BF470" s="307">
        <f t="shared" si="23"/>
        <v>0</v>
      </c>
      <c r="BG470" s="314">
        <f>QC_Status!F480</f>
        <v>0</v>
      </c>
      <c r="BH470" s="288"/>
      <c r="BI470"/>
    </row>
    <row r="471" spans="1:61" s="150" customFormat="1" x14ac:dyDescent="0.2">
      <c r="A471" s="151">
        <v>471</v>
      </c>
      <c r="B471" s="152">
        <f>QC_Status!B481</f>
        <v>0</v>
      </c>
      <c r="C471" s="153">
        <f>QC_Status!C481</f>
        <v>0</v>
      </c>
      <c r="D471" s="151">
        <f>QC_Status!D481</f>
        <v>0</v>
      </c>
      <c r="E471" s="153">
        <f>QC_Status!E481</f>
        <v>0</v>
      </c>
      <c r="F471" s="151">
        <f>QC_Status!L481</f>
        <v>0</v>
      </c>
      <c r="G471" s="154">
        <f>QC_Status!M481</f>
        <v>0</v>
      </c>
      <c r="H471" s="189">
        <f>QC_Status!C481</f>
        <v>0</v>
      </c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  <c r="AA471" s="306"/>
      <c r="AB471" s="306"/>
      <c r="AC471" s="306"/>
      <c r="AD471" s="306"/>
      <c r="AE471" s="306"/>
      <c r="AF471" s="306"/>
      <c r="AG471" s="306"/>
      <c r="AH471" s="306"/>
      <c r="AI471" s="306"/>
      <c r="AJ471" s="306"/>
      <c r="AK471" s="306"/>
      <c r="AL471" s="306"/>
      <c r="AM471" s="306"/>
      <c r="AN471" s="306"/>
      <c r="AO471" s="306"/>
      <c r="AP471" s="306"/>
      <c r="AQ471" s="306"/>
      <c r="AR471" s="306"/>
      <c r="AS471" s="306"/>
      <c r="AT471" s="306"/>
      <c r="AU471" s="306"/>
      <c r="AV471" s="306"/>
      <c r="AW471" s="306"/>
      <c r="AX471" s="306"/>
      <c r="AY471" s="306"/>
      <c r="AZ471" s="306"/>
      <c r="BA471" s="306"/>
      <c r="BB471" s="306"/>
      <c r="BC471" s="147">
        <f>QC_Status!T481</f>
        <v>0</v>
      </c>
      <c r="BD471" s="307">
        <f t="shared" si="21"/>
        <v>0</v>
      </c>
      <c r="BE471" s="307">
        <f t="shared" si="22"/>
        <v>0</v>
      </c>
      <c r="BF471" s="307">
        <f t="shared" si="23"/>
        <v>0</v>
      </c>
      <c r="BG471" s="314">
        <f>QC_Status!F481</f>
        <v>0</v>
      </c>
      <c r="BH471" s="288"/>
      <c r="BI471"/>
    </row>
    <row r="472" spans="1:61" s="150" customFormat="1" x14ac:dyDescent="0.2">
      <c r="A472" s="151">
        <v>472</v>
      </c>
      <c r="B472" s="152">
        <f>QC_Status!B482</f>
        <v>0</v>
      </c>
      <c r="C472" s="153">
        <f>QC_Status!C482</f>
        <v>0</v>
      </c>
      <c r="D472" s="151">
        <f>QC_Status!D482</f>
        <v>0</v>
      </c>
      <c r="E472" s="153">
        <f>QC_Status!E482</f>
        <v>0</v>
      </c>
      <c r="F472" s="151">
        <f>QC_Status!L482</f>
        <v>0</v>
      </c>
      <c r="G472" s="154">
        <f>QC_Status!M482</f>
        <v>0</v>
      </c>
      <c r="H472" s="189">
        <f>QC_Status!C482</f>
        <v>0</v>
      </c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  <c r="AA472" s="306"/>
      <c r="AB472" s="306"/>
      <c r="AC472" s="306"/>
      <c r="AD472" s="306"/>
      <c r="AE472" s="306"/>
      <c r="AF472" s="306"/>
      <c r="AG472" s="306"/>
      <c r="AH472" s="306"/>
      <c r="AI472" s="306"/>
      <c r="AJ472" s="306"/>
      <c r="AK472" s="306"/>
      <c r="AL472" s="306"/>
      <c r="AM472" s="306"/>
      <c r="AN472" s="306"/>
      <c r="AO472" s="306"/>
      <c r="AP472" s="306"/>
      <c r="AQ472" s="306"/>
      <c r="AR472" s="306"/>
      <c r="AS472" s="306"/>
      <c r="AT472" s="306"/>
      <c r="AU472" s="306"/>
      <c r="AV472" s="306"/>
      <c r="AW472" s="306"/>
      <c r="AX472" s="306"/>
      <c r="AY472" s="306"/>
      <c r="AZ472" s="306"/>
      <c r="BA472" s="306"/>
      <c r="BB472" s="306"/>
      <c r="BC472" s="147">
        <f>QC_Status!T482</f>
        <v>0</v>
      </c>
      <c r="BD472" s="307">
        <f t="shared" si="21"/>
        <v>0</v>
      </c>
      <c r="BE472" s="307">
        <f t="shared" si="22"/>
        <v>0</v>
      </c>
      <c r="BF472" s="307">
        <f t="shared" si="23"/>
        <v>0</v>
      </c>
      <c r="BG472" s="314">
        <f>QC_Status!F482</f>
        <v>0</v>
      </c>
      <c r="BH472" s="288"/>
      <c r="BI472"/>
    </row>
    <row r="473" spans="1:61" s="150" customFormat="1" x14ac:dyDescent="0.2">
      <c r="A473" s="151">
        <v>473</v>
      </c>
      <c r="B473" s="152">
        <f>QC_Status!B483</f>
        <v>0</v>
      </c>
      <c r="C473" s="153">
        <f>QC_Status!C483</f>
        <v>0</v>
      </c>
      <c r="D473" s="151">
        <f>QC_Status!D483</f>
        <v>0</v>
      </c>
      <c r="E473" s="153">
        <f>QC_Status!E483</f>
        <v>0</v>
      </c>
      <c r="F473" s="151">
        <f>QC_Status!L483</f>
        <v>0</v>
      </c>
      <c r="G473" s="154">
        <f>QC_Status!M483</f>
        <v>0</v>
      </c>
      <c r="H473" s="189">
        <f>QC_Status!C483</f>
        <v>0</v>
      </c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  <c r="AA473" s="306"/>
      <c r="AB473" s="306"/>
      <c r="AC473" s="306"/>
      <c r="AD473" s="306"/>
      <c r="AE473" s="306"/>
      <c r="AF473" s="306"/>
      <c r="AG473" s="306"/>
      <c r="AH473" s="306"/>
      <c r="AI473" s="306"/>
      <c r="AJ473" s="306"/>
      <c r="AK473" s="306"/>
      <c r="AL473" s="306"/>
      <c r="AM473" s="306"/>
      <c r="AN473" s="306"/>
      <c r="AO473" s="306"/>
      <c r="AP473" s="306"/>
      <c r="AQ473" s="306"/>
      <c r="AR473" s="306"/>
      <c r="AS473" s="306"/>
      <c r="AT473" s="306"/>
      <c r="AU473" s="306"/>
      <c r="AV473" s="306"/>
      <c r="AW473" s="306"/>
      <c r="AX473" s="306"/>
      <c r="AY473" s="306"/>
      <c r="AZ473" s="306"/>
      <c r="BA473" s="306"/>
      <c r="BB473" s="306"/>
      <c r="BC473" s="147">
        <f>QC_Status!T483</f>
        <v>0</v>
      </c>
      <c r="BD473" s="307">
        <f t="shared" si="21"/>
        <v>0</v>
      </c>
      <c r="BE473" s="307">
        <f t="shared" si="22"/>
        <v>0</v>
      </c>
      <c r="BF473" s="307">
        <f t="shared" si="23"/>
        <v>0</v>
      </c>
      <c r="BG473" s="314">
        <f>QC_Status!F483</f>
        <v>0</v>
      </c>
      <c r="BH473" s="288"/>
      <c r="BI473"/>
    </row>
    <row r="474" spans="1:61" s="150" customFormat="1" x14ac:dyDescent="0.2">
      <c r="A474" s="151">
        <v>474</v>
      </c>
      <c r="B474" s="152">
        <f>QC_Status!B484</f>
        <v>0</v>
      </c>
      <c r="C474" s="153">
        <f>QC_Status!C484</f>
        <v>0</v>
      </c>
      <c r="D474" s="151">
        <f>QC_Status!D484</f>
        <v>0</v>
      </c>
      <c r="E474" s="153">
        <f>QC_Status!E484</f>
        <v>0</v>
      </c>
      <c r="F474" s="151">
        <f>QC_Status!L484</f>
        <v>0</v>
      </c>
      <c r="G474" s="154">
        <f>QC_Status!M484</f>
        <v>0</v>
      </c>
      <c r="H474" s="189">
        <f>QC_Status!C484</f>
        <v>0</v>
      </c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  <c r="AA474" s="306"/>
      <c r="AB474" s="306"/>
      <c r="AC474" s="306"/>
      <c r="AD474" s="306"/>
      <c r="AE474" s="306"/>
      <c r="AF474" s="306"/>
      <c r="AG474" s="306"/>
      <c r="AH474" s="306"/>
      <c r="AI474" s="306"/>
      <c r="AJ474" s="306"/>
      <c r="AK474" s="306"/>
      <c r="AL474" s="306"/>
      <c r="AM474" s="306"/>
      <c r="AN474" s="306"/>
      <c r="AO474" s="306"/>
      <c r="AP474" s="306"/>
      <c r="AQ474" s="306"/>
      <c r="AR474" s="306"/>
      <c r="AS474" s="306"/>
      <c r="AT474" s="306"/>
      <c r="AU474" s="306"/>
      <c r="AV474" s="306"/>
      <c r="AW474" s="306"/>
      <c r="AX474" s="306"/>
      <c r="AY474" s="306"/>
      <c r="AZ474" s="306"/>
      <c r="BA474" s="306"/>
      <c r="BB474" s="306"/>
      <c r="BC474" s="147">
        <f>QC_Status!T484</f>
        <v>0</v>
      </c>
      <c r="BD474" s="307">
        <f t="shared" si="21"/>
        <v>0</v>
      </c>
      <c r="BE474" s="307">
        <f t="shared" si="22"/>
        <v>0</v>
      </c>
      <c r="BF474" s="307">
        <f t="shared" si="23"/>
        <v>0</v>
      </c>
      <c r="BG474" s="314">
        <f>QC_Status!F484</f>
        <v>0</v>
      </c>
      <c r="BH474" s="288"/>
      <c r="BI474"/>
    </row>
    <row r="475" spans="1:61" s="150" customFormat="1" x14ac:dyDescent="0.2">
      <c r="A475" s="151">
        <v>475</v>
      </c>
      <c r="B475" s="152">
        <f>QC_Status!B485</f>
        <v>0</v>
      </c>
      <c r="C475" s="153">
        <f>QC_Status!C485</f>
        <v>0</v>
      </c>
      <c r="D475" s="151">
        <f>QC_Status!D485</f>
        <v>0</v>
      </c>
      <c r="E475" s="153">
        <f>QC_Status!E485</f>
        <v>0</v>
      </c>
      <c r="F475" s="151">
        <f>QC_Status!L485</f>
        <v>0</v>
      </c>
      <c r="G475" s="154">
        <f>QC_Status!M485</f>
        <v>0</v>
      </c>
      <c r="H475" s="189">
        <f>QC_Status!C485</f>
        <v>0</v>
      </c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  <c r="AA475" s="306"/>
      <c r="AB475" s="306"/>
      <c r="AC475" s="306"/>
      <c r="AD475" s="306"/>
      <c r="AE475" s="306"/>
      <c r="AF475" s="306"/>
      <c r="AG475" s="306"/>
      <c r="AH475" s="306"/>
      <c r="AI475" s="306"/>
      <c r="AJ475" s="306"/>
      <c r="AK475" s="306"/>
      <c r="AL475" s="306"/>
      <c r="AM475" s="306"/>
      <c r="AN475" s="306"/>
      <c r="AO475" s="306"/>
      <c r="AP475" s="306"/>
      <c r="AQ475" s="306"/>
      <c r="AR475" s="306"/>
      <c r="AS475" s="306"/>
      <c r="AT475" s="306"/>
      <c r="AU475" s="306"/>
      <c r="AV475" s="306"/>
      <c r="AW475" s="306"/>
      <c r="AX475" s="306"/>
      <c r="AY475" s="306"/>
      <c r="AZ475" s="306"/>
      <c r="BA475" s="306"/>
      <c r="BB475" s="306"/>
      <c r="BC475" s="147">
        <f>QC_Status!T485</f>
        <v>0</v>
      </c>
      <c r="BD475" s="307">
        <f t="shared" si="21"/>
        <v>0</v>
      </c>
      <c r="BE475" s="307">
        <f t="shared" si="22"/>
        <v>0</v>
      </c>
      <c r="BF475" s="307">
        <f t="shared" si="23"/>
        <v>0</v>
      </c>
      <c r="BG475" s="314">
        <f>QC_Status!F485</f>
        <v>0</v>
      </c>
      <c r="BH475" s="288"/>
      <c r="BI475"/>
    </row>
    <row r="476" spans="1:61" s="150" customFormat="1" x14ac:dyDescent="0.2">
      <c r="A476" s="151">
        <v>476</v>
      </c>
      <c r="B476" s="152">
        <f>QC_Status!B486</f>
        <v>0</v>
      </c>
      <c r="C476" s="153">
        <f>QC_Status!C486</f>
        <v>0</v>
      </c>
      <c r="D476" s="151">
        <f>QC_Status!D486</f>
        <v>0</v>
      </c>
      <c r="E476" s="153">
        <f>QC_Status!E486</f>
        <v>0</v>
      </c>
      <c r="F476" s="151">
        <f>QC_Status!L486</f>
        <v>0</v>
      </c>
      <c r="G476" s="154">
        <f>QC_Status!M486</f>
        <v>0</v>
      </c>
      <c r="H476" s="189">
        <f>QC_Status!C486</f>
        <v>0</v>
      </c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  <c r="AA476" s="306"/>
      <c r="AB476" s="306"/>
      <c r="AC476" s="306"/>
      <c r="AD476" s="306"/>
      <c r="AE476" s="306"/>
      <c r="AF476" s="306"/>
      <c r="AG476" s="306"/>
      <c r="AH476" s="306"/>
      <c r="AI476" s="306"/>
      <c r="AJ476" s="306"/>
      <c r="AK476" s="306"/>
      <c r="AL476" s="306"/>
      <c r="AM476" s="306"/>
      <c r="AN476" s="306"/>
      <c r="AO476" s="306"/>
      <c r="AP476" s="306"/>
      <c r="AQ476" s="306"/>
      <c r="AR476" s="306"/>
      <c r="AS476" s="306"/>
      <c r="AT476" s="306"/>
      <c r="AU476" s="306"/>
      <c r="AV476" s="306"/>
      <c r="AW476" s="306"/>
      <c r="AX476" s="306"/>
      <c r="AY476" s="306"/>
      <c r="AZ476" s="306"/>
      <c r="BA476" s="306"/>
      <c r="BB476" s="306"/>
      <c r="BC476" s="147">
        <f>QC_Status!T486</f>
        <v>0</v>
      </c>
      <c r="BD476" s="307">
        <f t="shared" si="21"/>
        <v>0</v>
      </c>
      <c r="BE476" s="307">
        <f t="shared" si="22"/>
        <v>0</v>
      </c>
      <c r="BF476" s="307">
        <f t="shared" si="23"/>
        <v>0</v>
      </c>
      <c r="BG476" s="314">
        <f>QC_Status!F486</f>
        <v>0</v>
      </c>
      <c r="BH476" s="288"/>
      <c r="BI476"/>
    </row>
    <row r="477" spans="1:61" s="150" customFormat="1" x14ac:dyDescent="0.2">
      <c r="A477" s="151">
        <v>477</v>
      </c>
      <c r="B477" s="152">
        <f>QC_Status!B487</f>
        <v>0</v>
      </c>
      <c r="C477" s="153">
        <f>QC_Status!C487</f>
        <v>0</v>
      </c>
      <c r="D477" s="151">
        <f>QC_Status!D487</f>
        <v>0</v>
      </c>
      <c r="E477" s="153">
        <f>QC_Status!E487</f>
        <v>0</v>
      </c>
      <c r="F477" s="151">
        <f>QC_Status!L487</f>
        <v>0</v>
      </c>
      <c r="G477" s="154">
        <f>QC_Status!M487</f>
        <v>0</v>
      </c>
      <c r="H477" s="189">
        <f>QC_Status!C487</f>
        <v>0</v>
      </c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  <c r="AA477" s="306"/>
      <c r="AB477" s="306"/>
      <c r="AC477" s="306"/>
      <c r="AD477" s="306"/>
      <c r="AE477" s="306"/>
      <c r="AF477" s="306"/>
      <c r="AG477" s="306"/>
      <c r="AH477" s="306"/>
      <c r="AI477" s="306"/>
      <c r="AJ477" s="306"/>
      <c r="AK477" s="306"/>
      <c r="AL477" s="306"/>
      <c r="AM477" s="306"/>
      <c r="AN477" s="306"/>
      <c r="AO477" s="306"/>
      <c r="AP477" s="306"/>
      <c r="AQ477" s="306"/>
      <c r="AR477" s="306"/>
      <c r="AS477" s="306"/>
      <c r="AT477" s="306"/>
      <c r="AU477" s="306"/>
      <c r="AV477" s="306"/>
      <c r="AW477" s="306"/>
      <c r="AX477" s="306"/>
      <c r="AY477" s="306"/>
      <c r="AZ477" s="306"/>
      <c r="BA477" s="306"/>
      <c r="BB477" s="306"/>
      <c r="BC477" s="147">
        <f>QC_Status!T487</f>
        <v>0</v>
      </c>
      <c r="BD477" s="307">
        <f t="shared" si="21"/>
        <v>0</v>
      </c>
      <c r="BE477" s="307">
        <f t="shared" si="22"/>
        <v>0</v>
      </c>
      <c r="BF477" s="307">
        <f t="shared" si="23"/>
        <v>0</v>
      </c>
      <c r="BG477" s="314">
        <f>QC_Status!F487</f>
        <v>0</v>
      </c>
      <c r="BH477" s="288"/>
      <c r="BI477"/>
    </row>
    <row r="478" spans="1:61" s="150" customFormat="1" x14ac:dyDescent="0.2">
      <c r="A478" s="151">
        <v>478</v>
      </c>
      <c r="B478" s="152">
        <f>QC_Status!B488</f>
        <v>0</v>
      </c>
      <c r="C478" s="153">
        <f>QC_Status!C488</f>
        <v>0</v>
      </c>
      <c r="D478" s="151">
        <f>QC_Status!D488</f>
        <v>0</v>
      </c>
      <c r="E478" s="153">
        <f>QC_Status!E488</f>
        <v>0</v>
      </c>
      <c r="F478" s="151">
        <f>QC_Status!L488</f>
        <v>0</v>
      </c>
      <c r="G478" s="154">
        <f>QC_Status!M488</f>
        <v>0</v>
      </c>
      <c r="H478" s="189">
        <f>QC_Status!C488</f>
        <v>0</v>
      </c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  <c r="AA478" s="306"/>
      <c r="AB478" s="306"/>
      <c r="AC478" s="306"/>
      <c r="AD478" s="306"/>
      <c r="AE478" s="306"/>
      <c r="AF478" s="306"/>
      <c r="AG478" s="306"/>
      <c r="AH478" s="306"/>
      <c r="AI478" s="306"/>
      <c r="AJ478" s="306"/>
      <c r="AK478" s="306"/>
      <c r="AL478" s="306"/>
      <c r="AM478" s="306"/>
      <c r="AN478" s="306"/>
      <c r="AO478" s="306"/>
      <c r="AP478" s="306"/>
      <c r="AQ478" s="306"/>
      <c r="AR478" s="306"/>
      <c r="AS478" s="306"/>
      <c r="AT478" s="306"/>
      <c r="AU478" s="306"/>
      <c r="AV478" s="306"/>
      <c r="AW478" s="306"/>
      <c r="AX478" s="306"/>
      <c r="AY478" s="306"/>
      <c r="AZ478" s="306"/>
      <c r="BA478" s="306"/>
      <c r="BB478" s="306"/>
      <c r="BC478" s="147">
        <f>QC_Status!T488</f>
        <v>0</v>
      </c>
      <c r="BD478" s="307">
        <f t="shared" si="21"/>
        <v>0</v>
      </c>
      <c r="BE478" s="307">
        <f t="shared" si="22"/>
        <v>0</v>
      </c>
      <c r="BF478" s="307">
        <f t="shared" si="23"/>
        <v>0</v>
      </c>
      <c r="BG478" s="314">
        <f>QC_Status!F488</f>
        <v>0</v>
      </c>
      <c r="BH478" s="288"/>
      <c r="BI478"/>
    </row>
    <row r="479" spans="1:61" s="150" customFormat="1" x14ac:dyDescent="0.2">
      <c r="A479" s="151">
        <v>479</v>
      </c>
      <c r="B479" s="152">
        <f>QC_Status!B489</f>
        <v>0</v>
      </c>
      <c r="C479" s="153">
        <f>QC_Status!C489</f>
        <v>0</v>
      </c>
      <c r="D479" s="151">
        <f>QC_Status!D489</f>
        <v>0</v>
      </c>
      <c r="E479" s="153">
        <f>QC_Status!E489</f>
        <v>0</v>
      </c>
      <c r="F479" s="151">
        <f>QC_Status!L489</f>
        <v>0</v>
      </c>
      <c r="G479" s="154">
        <f>QC_Status!M489</f>
        <v>0</v>
      </c>
      <c r="H479" s="189">
        <f>QC_Status!C489</f>
        <v>0</v>
      </c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  <c r="AA479" s="306"/>
      <c r="AB479" s="306"/>
      <c r="AC479" s="306"/>
      <c r="AD479" s="306"/>
      <c r="AE479" s="306"/>
      <c r="AF479" s="306"/>
      <c r="AG479" s="306"/>
      <c r="AH479" s="306"/>
      <c r="AI479" s="306"/>
      <c r="AJ479" s="306"/>
      <c r="AK479" s="306"/>
      <c r="AL479" s="306"/>
      <c r="AM479" s="306"/>
      <c r="AN479" s="306"/>
      <c r="AO479" s="306"/>
      <c r="AP479" s="306"/>
      <c r="AQ479" s="306"/>
      <c r="AR479" s="306"/>
      <c r="AS479" s="306"/>
      <c r="AT479" s="306"/>
      <c r="AU479" s="306"/>
      <c r="AV479" s="306"/>
      <c r="AW479" s="306"/>
      <c r="AX479" s="306"/>
      <c r="AY479" s="306"/>
      <c r="AZ479" s="306"/>
      <c r="BA479" s="306"/>
      <c r="BB479" s="306"/>
      <c r="BC479" s="147">
        <f>QC_Status!T489</f>
        <v>0</v>
      </c>
      <c r="BD479" s="307">
        <f t="shared" si="21"/>
        <v>0</v>
      </c>
      <c r="BE479" s="307">
        <f t="shared" si="22"/>
        <v>0</v>
      </c>
      <c r="BF479" s="307">
        <f t="shared" si="23"/>
        <v>0</v>
      </c>
      <c r="BG479" s="314">
        <f>QC_Status!F489</f>
        <v>0</v>
      </c>
      <c r="BH479" s="288"/>
      <c r="BI479"/>
    </row>
    <row r="480" spans="1:61" s="150" customFormat="1" x14ac:dyDescent="0.2">
      <c r="A480" s="151">
        <v>480</v>
      </c>
      <c r="B480" s="152">
        <f>QC_Status!B490</f>
        <v>0</v>
      </c>
      <c r="C480" s="153">
        <f>QC_Status!C490</f>
        <v>0</v>
      </c>
      <c r="D480" s="151">
        <f>QC_Status!D490</f>
        <v>0</v>
      </c>
      <c r="E480" s="153">
        <f>QC_Status!E490</f>
        <v>0</v>
      </c>
      <c r="F480" s="151">
        <f>QC_Status!L490</f>
        <v>0</v>
      </c>
      <c r="G480" s="154">
        <f>QC_Status!M490</f>
        <v>0</v>
      </c>
      <c r="H480" s="189">
        <f>QC_Status!C490</f>
        <v>0</v>
      </c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  <c r="AA480" s="306"/>
      <c r="AB480" s="306"/>
      <c r="AC480" s="306"/>
      <c r="AD480" s="306"/>
      <c r="AE480" s="306"/>
      <c r="AF480" s="306"/>
      <c r="AG480" s="306"/>
      <c r="AH480" s="306"/>
      <c r="AI480" s="306"/>
      <c r="AJ480" s="306"/>
      <c r="AK480" s="306"/>
      <c r="AL480" s="306"/>
      <c r="AM480" s="306"/>
      <c r="AN480" s="306"/>
      <c r="AO480" s="306"/>
      <c r="AP480" s="306"/>
      <c r="AQ480" s="306"/>
      <c r="AR480" s="306"/>
      <c r="AS480" s="306"/>
      <c r="AT480" s="306"/>
      <c r="AU480" s="306"/>
      <c r="AV480" s="306"/>
      <c r="AW480" s="306"/>
      <c r="AX480" s="306"/>
      <c r="AY480" s="306"/>
      <c r="AZ480" s="306"/>
      <c r="BA480" s="306"/>
      <c r="BB480" s="306"/>
      <c r="BC480" s="147">
        <f>QC_Status!T490</f>
        <v>0</v>
      </c>
      <c r="BD480" s="307">
        <f t="shared" si="21"/>
        <v>0</v>
      </c>
      <c r="BE480" s="307">
        <f t="shared" si="22"/>
        <v>0</v>
      </c>
      <c r="BF480" s="307">
        <f t="shared" si="23"/>
        <v>0</v>
      </c>
      <c r="BG480" s="314">
        <f>QC_Status!F490</f>
        <v>0</v>
      </c>
      <c r="BH480" s="288"/>
      <c r="BI480"/>
    </row>
    <row r="481" spans="1:61" s="150" customFormat="1" x14ac:dyDescent="0.2">
      <c r="A481" s="151">
        <v>481</v>
      </c>
      <c r="B481" s="152">
        <f>QC_Status!B491</f>
        <v>0</v>
      </c>
      <c r="C481" s="153">
        <f>QC_Status!C491</f>
        <v>0</v>
      </c>
      <c r="D481" s="151">
        <f>QC_Status!D491</f>
        <v>0</v>
      </c>
      <c r="E481" s="153">
        <f>QC_Status!E491</f>
        <v>0</v>
      </c>
      <c r="F481" s="151">
        <f>QC_Status!L491</f>
        <v>0</v>
      </c>
      <c r="G481" s="154">
        <f>QC_Status!M491</f>
        <v>0</v>
      </c>
      <c r="H481" s="189">
        <f>QC_Status!C491</f>
        <v>0</v>
      </c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  <c r="AA481" s="306"/>
      <c r="AB481" s="306"/>
      <c r="AC481" s="306"/>
      <c r="AD481" s="306"/>
      <c r="AE481" s="306"/>
      <c r="AF481" s="306"/>
      <c r="AG481" s="306"/>
      <c r="AH481" s="306"/>
      <c r="AI481" s="306"/>
      <c r="AJ481" s="306"/>
      <c r="AK481" s="306"/>
      <c r="AL481" s="306"/>
      <c r="AM481" s="306"/>
      <c r="AN481" s="306"/>
      <c r="AO481" s="306"/>
      <c r="AP481" s="306"/>
      <c r="AQ481" s="306"/>
      <c r="AR481" s="306"/>
      <c r="AS481" s="306"/>
      <c r="AT481" s="306"/>
      <c r="AU481" s="306"/>
      <c r="AV481" s="306"/>
      <c r="AW481" s="306"/>
      <c r="AX481" s="306"/>
      <c r="AY481" s="306"/>
      <c r="AZ481" s="306"/>
      <c r="BA481" s="306"/>
      <c r="BB481" s="306"/>
      <c r="BC481" s="147">
        <f>QC_Status!T491</f>
        <v>0</v>
      </c>
      <c r="BD481" s="307">
        <f t="shared" si="21"/>
        <v>0</v>
      </c>
      <c r="BE481" s="307">
        <f t="shared" si="22"/>
        <v>0</v>
      </c>
      <c r="BF481" s="307">
        <f t="shared" si="23"/>
        <v>0</v>
      </c>
      <c r="BG481" s="314">
        <f>QC_Status!F491</f>
        <v>0</v>
      </c>
      <c r="BH481" s="288"/>
      <c r="BI481"/>
    </row>
    <row r="482" spans="1:61" s="150" customFormat="1" x14ac:dyDescent="0.2">
      <c r="A482" s="151">
        <v>482</v>
      </c>
      <c r="B482" s="152">
        <f>QC_Status!B492</f>
        <v>0</v>
      </c>
      <c r="C482" s="153">
        <f>QC_Status!C492</f>
        <v>0</v>
      </c>
      <c r="D482" s="151">
        <f>QC_Status!D492</f>
        <v>0</v>
      </c>
      <c r="E482" s="153">
        <f>QC_Status!E492</f>
        <v>0</v>
      </c>
      <c r="F482" s="151">
        <f>QC_Status!L492</f>
        <v>0</v>
      </c>
      <c r="G482" s="154">
        <f>QC_Status!M492</f>
        <v>0</v>
      </c>
      <c r="H482" s="189">
        <f>QC_Status!C492</f>
        <v>0</v>
      </c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  <c r="AA482" s="306"/>
      <c r="AB482" s="306"/>
      <c r="AC482" s="306"/>
      <c r="AD482" s="306"/>
      <c r="AE482" s="306"/>
      <c r="AF482" s="306"/>
      <c r="AG482" s="306"/>
      <c r="AH482" s="306"/>
      <c r="AI482" s="306"/>
      <c r="AJ482" s="306"/>
      <c r="AK482" s="306"/>
      <c r="AL482" s="306"/>
      <c r="AM482" s="306"/>
      <c r="AN482" s="306"/>
      <c r="AO482" s="306"/>
      <c r="AP482" s="306"/>
      <c r="AQ482" s="306"/>
      <c r="AR482" s="306"/>
      <c r="AS482" s="306"/>
      <c r="AT482" s="306"/>
      <c r="AU482" s="306"/>
      <c r="AV482" s="306"/>
      <c r="AW482" s="306"/>
      <c r="AX482" s="306"/>
      <c r="AY482" s="306"/>
      <c r="AZ482" s="306"/>
      <c r="BA482" s="306"/>
      <c r="BB482" s="306"/>
      <c r="BC482" s="147">
        <f>QC_Status!T492</f>
        <v>0</v>
      </c>
      <c r="BD482" s="307">
        <f t="shared" si="21"/>
        <v>0</v>
      </c>
      <c r="BE482" s="307">
        <f t="shared" si="22"/>
        <v>0</v>
      </c>
      <c r="BF482" s="307">
        <f t="shared" si="23"/>
        <v>0</v>
      </c>
      <c r="BG482" s="314">
        <f>QC_Status!F492</f>
        <v>0</v>
      </c>
      <c r="BH482" s="288"/>
      <c r="BI482"/>
    </row>
    <row r="483" spans="1:61" s="150" customFormat="1" x14ac:dyDescent="0.2">
      <c r="A483" s="151">
        <v>483</v>
      </c>
      <c r="B483" s="152">
        <f>QC_Status!B493</f>
        <v>0</v>
      </c>
      <c r="C483" s="153">
        <f>QC_Status!C493</f>
        <v>0</v>
      </c>
      <c r="D483" s="151">
        <f>QC_Status!D493</f>
        <v>0</v>
      </c>
      <c r="E483" s="153">
        <f>QC_Status!E493</f>
        <v>0</v>
      </c>
      <c r="F483" s="151">
        <f>QC_Status!L493</f>
        <v>0</v>
      </c>
      <c r="G483" s="154">
        <f>QC_Status!M493</f>
        <v>0</v>
      </c>
      <c r="H483" s="189">
        <f>QC_Status!C493</f>
        <v>0</v>
      </c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  <c r="AA483" s="306"/>
      <c r="AB483" s="306"/>
      <c r="AC483" s="306"/>
      <c r="AD483" s="306"/>
      <c r="AE483" s="306"/>
      <c r="AF483" s="306"/>
      <c r="AG483" s="306"/>
      <c r="AH483" s="306"/>
      <c r="AI483" s="306"/>
      <c r="AJ483" s="306"/>
      <c r="AK483" s="306"/>
      <c r="AL483" s="306"/>
      <c r="AM483" s="306"/>
      <c r="AN483" s="306"/>
      <c r="AO483" s="306"/>
      <c r="AP483" s="306"/>
      <c r="AQ483" s="306"/>
      <c r="AR483" s="306"/>
      <c r="AS483" s="306"/>
      <c r="AT483" s="306"/>
      <c r="AU483" s="306"/>
      <c r="AV483" s="306"/>
      <c r="AW483" s="306"/>
      <c r="AX483" s="306"/>
      <c r="AY483" s="306"/>
      <c r="AZ483" s="306"/>
      <c r="BA483" s="306"/>
      <c r="BB483" s="306"/>
      <c r="BC483" s="147">
        <f>QC_Status!T493</f>
        <v>0</v>
      </c>
      <c r="BD483" s="307">
        <f t="shared" si="21"/>
        <v>0</v>
      </c>
      <c r="BE483" s="307">
        <f t="shared" si="22"/>
        <v>0</v>
      </c>
      <c r="BF483" s="307">
        <f t="shared" si="23"/>
        <v>0</v>
      </c>
      <c r="BG483" s="314">
        <f>QC_Status!F493</f>
        <v>0</v>
      </c>
      <c r="BH483" s="288"/>
      <c r="BI483"/>
    </row>
    <row r="484" spans="1:61" s="150" customFormat="1" x14ac:dyDescent="0.2">
      <c r="A484" s="151">
        <v>484</v>
      </c>
      <c r="B484" s="152">
        <f>QC_Status!B494</f>
        <v>0</v>
      </c>
      <c r="C484" s="153">
        <f>QC_Status!C494</f>
        <v>0</v>
      </c>
      <c r="D484" s="151">
        <f>QC_Status!D494</f>
        <v>0</v>
      </c>
      <c r="E484" s="153">
        <f>QC_Status!E494</f>
        <v>0</v>
      </c>
      <c r="F484" s="151">
        <f>QC_Status!L494</f>
        <v>0</v>
      </c>
      <c r="G484" s="154">
        <f>QC_Status!M494</f>
        <v>0</v>
      </c>
      <c r="H484" s="189">
        <f>QC_Status!C494</f>
        <v>0</v>
      </c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  <c r="AA484" s="306"/>
      <c r="AB484" s="306"/>
      <c r="AC484" s="306"/>
      <c r="AD484" s="306"/>
      <c r="AE484" s="306"/>
      <c r="AF484" s="306"/>
      <c r="AG484" s="306"/>
      <c r="AH484" s="306"/>
      <c r="AI484" s="306"/>
      <c r="AJ484" s="306"/>
      <c r="AK484" s="306"/>
      <c r="AL484" s="306"/>
      <c r="AM484" s="306"/>
      <c r="AN484" s="306"/>
      <c r="AO484" s="306"/>
      <c r="AP484" s="306"/>
      <c r="AQ484" s="306"/>
      <c r="AR484" s="306"/>
      <c r="AS484" s="306"/>
      <c r="AT484" s="306"/>
      <c r="AU484" s="306"/>
      <c r="AV484" s="306"/>
      <c r="AW484" s="306"/>
      <c r="AX484" s="306"/>
      <c r="AY484" s="306"/>
      <c r="AZ484" s="306"/>
      <c r="BA484" s="306"/>
      <c r="BB484" s="306"/>
      <c r="BC484" s="147">
        <f>QC_Status!T494</f>
        <v>0</v>
      </c>
      <c r="BD484" s="307">
        <f t="shared" si="21"/>
        <v>0</v>
      </c>
      <c r="BE484" s="307">
        <f t="shared" si="22"/>
        <v>0</v>
      </c>
      <c r="BF484" s="307">
        <f t="shared" si="23"/>
        <v>0</v>
      </c>
      <c r="BG484" s="314">
        <f>QC_Status!F494</f>
        <v>0</v>
      </c>
      <c r="BH484" s="288"/>
      <c r="BI484"/>
    </row>
    <row r="485" spans="1:61" s="150" customFormat="1" x14ac:dyDescent="0.2">
      <c r="A485" s="151">
        <v>485</v>
      </c>
      <c r="B485" s="152">
        <f>QC_Status!B495</f>
        <v>0</v>
      </c>
      <c r="C485" s="153">
        <f>QC_Status!C495</f>
        <v>0</v>
      </c>
      <c r="D485" s="151">
        <f>QC_Status!D495</f>
        <v>0</v>
      </c>
      <c r="E485" s="153">
        <f>QC_Status!E495</f>
        <v>0</v>
      </c>
      <c r="F485" s="151">
        <f>QC_Status!L495</f>
        <v>0</v>
      </c>
      <c r="G485" s="154">
        <f>QC_Status!M495</f>
        <v>0</v>
      </c>
      <c r="H485" s="189">
        <f>QC_Status!C495</f>
        <v>0</v>
      </c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  <c r="AA485" s="306"/>
      <c r="AB485" s="306"/>
      <c r="AC485" s="306"/>
      <c r="AD485" s="306"/>
      <c r="AE485" s="306"/>
      <c r="AF485" s="306"/>
      <c r="AG485" s="306"/>
      <c r="AH485" s="306"/>
      <c r="AI485" s="306"/>
      <c r="AJ485" s="306"/>
      <c r="AK485" s="306"/>
      <c r="AL485" s="306"/>
      <c r="AM485" s="306"/>
      <c r="AN485" s="306"/>
      <c r="AO485" s="306"/>
      <c r="AP485" s="306"/>
      <c r="AQ485" s="306"/>
      <c r="AR485" s="306"/>
      <c r="AS485" s="306"/>
      <c r="AT485" s="306"/>
      <c r="AU485" s="306"/>
      <c r="AV485" s="306"/>
      <c r="AW485" s="306"/>
      <c r="AX485" s="306"/>
      <c r="AY485" s="306"/>
      <c r="AZ485" s="306"/>
      <c r="BA485" s="306"/>
      <c r="BB485" s="306"/>
      <c r="BC485" s="147">
        <f>QC_Status!T495</f>
        <v>0</v>
      </c>
      <c r="BD485" s="307">
        <f t="shared" si="21"/>
        <v>0</v>
      </c>
      <c r="BE485" s="307">
        <f t="shared" si="22"/>
        <v>0</v>
      </c>
      <c r="BF485" s="307">
        <f t="shared" si="23"/>
        <v>0</v>
      </c>
      <c r="BG485" s="314">
        <f>QC_Status!F495</f>
        <v>0</v>
      </c>
      <c r="BH485" s="288"/>
      <c r="BI485"/>
    </row>
    <row r="486" spans="1:61" s="150" customFormat="1" x14ac:dyDescent="0.2">
      <c r="A486" s="151">
        <v>486</v>
      </c>
      <c r="B486" s="152">
        <f>QC_Status!B496</f>
        <v>0</v>
      </c>
      <c r="C486" s="153">
        <f>QC_Status!C496</f>
        <v>0</v>
      </c>
      <c r="D486" s="151">
        <f>QC_Status!D496</f>
        <v>0</v>
      </c>
      <c r="E486" s="153">
        <f>QC_Status!E496</f>
        <v>0</v>
      </c>
      <c r="F486" s="151">
        <f>QC_Status!L496</f>
        <v>0</v>
      </c>
      <c r="G486" s="154">
        <f>QC_Status!M496</f>
        <v>0</v>
      </c>
      <c r="H486" s="189">
        <f>QC_Status!C496</f>
        <v>0</v>
      </c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  <c r="AA486" s="306"/>
      <c r="AB486" s="306"/>
      <c r="AC486" s="306"/>
      <c r="AD486" s="306"/>
      <c r="AE486" s="306"/>
      <c r="AF486" s="306"/>
      <c r="AG486" s="306"/>
      <c r="AH486" s="306"/>
      <c r="AI486" s="306"/>
      <c r="AJ486" s="306"/>
      <c r="AK486" s="306"/>
      <c r="AL486" s="306"/>
      <c r="AM486" s="306"/>
      <c r="AN486" s="306"/>
      <c r="AO486" s="306"/>
      <c r="AP486" s="306"/>
      <c r="AQ486" s="306"/>
      <c r="AR486" s="306"/>
      <c r="AS486" s="306"/>
      <c r="AT486" s="306"/>
      <c r="AU486" s="306"/>
      <c r="AV486" s="306"/>
      <c r="AW486" s="306"/>
      <c r="AX486" s="306"/>
      <c r="AY486" s="306"/>
      <c r="AZ486" s="306"/>
      <c r="BA486" s="306"/>
      <c r="BB486" s="306"/>
      <c r="BC486" s="147">
        <f>QC_Status!T496</f>
        <v>0</v>
      </c>
      <c r="BD486" s="307">
        <f t="shared" si="21"/>
        <v>0</v>
      </c>
      <c r="BE486" s="307">
        <f t="shared" si="22"/>
        <v>0</v>
      </c>
      <c r="BF486" s="307">
        <f t="shared" si="23"/>
        <v>0</v>
      </c>
      <c r="BG486" s="314">
        <f>QC_Status!F496</f>
        <v>0</v>
      </c>
      <c r="BH486" s="288"/>
      <c r="BI486"/>
    </row>
    <row r="487" spans="1:61" s="150" customFormat="1" x14ac:dyDescent="0.2">
      <c r="A487" s="151">
        <v>487</v>
      </c>
      <c r="B487" s="152">
        <f>QC_Status!B497</f>
        <v>0</v>
      </c>
      <c r="C487" s="153">
        <f>QC_Status!C497</f>
        <v>0</v>
      </c>
      <c r="D487" s="151">
        <f>QC_Status!D497</f>
        <v>0</v>
      </c>
      <c r="E487" s="153">
        <f>QC_Status!E497</f>
        <v>0</v>
      </c>
      <c r="F487" s="151">
        <f>QC_Status!L497</f>
        <v>0</v>
      </c>
      <c r="G487" s="154">
        <f>QC_Status!M497</f>
        <v>0</v>
      </c>
      <c r="H487" s="189">
        <f>QC_Status!C497</f>
        <v>0</v>
      </c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  <c r="AA487" s="306"/>
      <c r="AB487" s="306"/>
      <c r="AC487" s="306"/>
      <c r="AD487" s="306"/>
      <c r="AE487" s="306"/>
      <c r="AF487" s="306"/>
      <c r="AG487" s="306"/>
      <c r="AH487" s="306"/>
      <c r="AI487" s="306"/>
      <c r="AJ487" s="306"/>
      <c r="AK487" s="306"/>
      <c r="AL487" s="306"/>
      <c r="AM487" s="306"/>
      <c r="AN487" s="306"/>
      <c r="AO487" s="306"/>
      <c r="AP487" s="306"/>
      <c r="AQ487" s="306"/>
      <c r="AR487" s="306"/>
      <c r="AS487" s="306"/>
      <c r="AT487" s="306"/>
      <c r="AU487" s="306"/>
      <c r="AV487" s="306"/>
      <c r="AW487" s="306"/>
      <c r="AX487" s="306"/>
      <c r="AY487" s="306"/>
      <c r="AZ487" s="306"/>
      <c r="BA487" s="306"/>
      <c r="BB487" s="306"/>
      <c r="BC487" s="147">
        <f>QC_Status!T497</f>
        <v>0</v>
      </c>
      <c r="BD487" s="307">
        <f t="shared" si="21"/>
        <v>0</v>
      </c>
      <c r="BE487" s="307">
        <f t="shared" si="22"/>
        <v>0</v>
      </c>
      <c r="BF487" s="307">
        <f t="shared" si="23"/>
        <v>0</v>
      </c>
      <c r="BG487" s="314">
        <f>QC_Status!F497</f>
        <v>0</v>
      </c>
      <c r="BH487" s="288"/>
      <c r="BI487"/>
    </row>
    <row r="488" spans="1:61" s="150" customFormat="1" x14ac:dyDescent="0.2">
      <c r="A488" s="151">
        <v>488</v>
      </c>
      <c r="B488" s="152">
        <f>QC_Status!B498</f>
        <v>0</v>
      </c>
      <c r="C488" s="153">
        <f>QC_Status!C498</f>
        <v>0</v>
      </c>
      <c r="D488" s="151">
        <f>QC_Status!D498</f>
        <v>0</v>
      </c>
      <c r="E488" s="153">
        <f>QC_Status!E498</f>
        <v>0</v>
      </c>
      <c r="F488" s="151">
        <f>QC_Status!L498</f>
        <v>0</v>
      </c>
      <c r="G488" s="154">
        <f>QC_Status!M498</f>
        <v>0</v>
      </c>
      <c r="H488" s="189">
        <f>QC_Status!C498</f>
        <v>0</v>
      </c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  <c r="AA488" s="306"/>
      <c r="AB488" s="306"/>
      <c r="AC488" s="306"/>
      <c r="AD488" s="306"/>
      <c r="AE488" s="306"/>
      <c r="AF488" s="306"/>
      <c r="AG488" s="306"/>
      <c r="AH488" s="306"/>
      <c r="AI488" s="306"/>
      <c r="AJ488" s="306"/>
      <c r="AK488" s="306"/>
      <c r="AL488" s="306"/>
      <c r="AM488" s="306"/>
      <c r="AN488" s="306"/>
      <c r="AO488" s="306"/>
      <c r="AP488" s="306"/>
      <c r="AQ488" s="306"/>
      <c r="AR488" s="306"/>
      <c r="AS488" s="306"/>
      <c r="AT488" s="306"/>
      <c r="AU488" s="306"/>
      <c r="AV488" s="306"/>
      <c r="AW488" s="306"/>
      <c r="AX488" s="306"/>
      <c r="AY488" s="306"/>
      <c r="AZ488" s="306"/>
      <c r="BA488" s="306"/>
      <c r="BB488" s="306"/>
      <c r="BC488" s="147">
        <f>QC_Status!T498</f>
        <v>0</v>
      </c>
      <c r="BD488" s="307">
        <f t="shared" si="21"/>
        <v>0</v>
      </c>
      <c r="BE488" s="307">
        <f t="shared" si="22"/>
        <v>0</v>
      </c>
      <c r="BF488" s="307">
        <f t="shared" si="23"/>
        <v>0</v>
      </c>
      <c r="BG488" s="314">
        <f>QC_Status!F498</f>
        <v>0</v>
      </c>
      <c r="BH488" s="288"/>
      <c r="BI488"/>
    </row>
    <row r="489" spans="1:61" s="150" customFormat="1" x14ac:dyDescent="0.2">
      <c r="A489" s="151">
        <v>489</v>
      </c>
      <c r="B489" s="152">
        <f>QC_Status!B499</f>
        <v>0</v>
      </c>
      <c r="C489" s="153">
        <f>QC_Status!C499</f>
        <v>0</v>
      </c>
      <c r="D489" s="151">
        <f>QC_Status!D499</f>
        <v>0</v>
      </c>
      <c r="E489" s="153">
        <f>QC_Status!E499</f>
        <v>0</v>
      </c>
      <c r="F489" s="151">
        <f>QC_Status!L499</f>
        <v>0</v>
      </c>
      <c r="G489" s="154">
        <f>QC_Status!M499</f>
        <v>0</v>
      </c>
      <c r="H489" s="189">
        <f>QC_Status!C499</f>
        <v>0</v>
      </c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  <c r="AA489" s="306"/>
      <c r="AB489" s="306"/>
      <c r="AC489" s="306"/>
      <c r="AD489" s="306"/>
      <c r="AE489" s="306"/>
      <c r="AF489" s="306"/>
      <c r="AG489" s="306"/>
      <c r="AH489" s="306"/>
      <c r="AI489" s="306"/>
      <c r="AJ489" s="306"/>
      <c r="AK489" s="306"/>
      <c r="AL489" s="306"/>
      <c r="AM489" s="306"/>
      <c r="AN489" s="306"/>
      <c r="AO489" s="306"/>
      <c r="AP489" s="306"/>
      <c r="AQ489" s="306"/>
      <c r="AR489" s="306"/>
      <c r="AS489" s="306"/>
      <c r="AT489" s="306"/>
      <c r="AU489" s="306"/>
      <c r="AV489" s="306"/>
      <c r="AW489" s="306"/>
      <c r="AX489" s="306"/>
      <c r="AY489" s="306"/>
      <c r="AZ489" s="306"/>
      <c r="BA489" s="306"/>
      <c r="BB489" s="306"/>
      <c r="BC489" s="147">
        <f>QC_Status!T499</f>
        <v>0</v>
      </c>
      <c r="BD489" s="307">
        <f t="shared" si="21"/>
        <v>0</v>
      </c>
      <c r="BE489" s="307">
        <f t="shared" si="22"/>
        <v>0</v>
      </c>
      <c r="BF489" s="307">
        <f t="shared" si="23"/>
        <v>0</v>
      </c>
      <c r="BG489" s="314">
        <f>QC_Status!F499</f>
        <v>0</v>
      </c>
      <c r="BH489" s="288"/>
      <c r="BI489"/>
    </row>
    <row r="490" spans="1:61" s="150" customFormat="1" x14ac:dyDescent="0.2">
      <c r="A490" s="151">
        <v>490</v>
      </c>
      <c r="B490" s="152">
        <f>QC_Status!B500</f>
        <v>0</v>
      </c>
      <c r="C490" s="153">
        <f>QC_Status!C500</f>
        <v>0</v>
      </c>
      <c r="D490" s="151">
        <f>QC_Status!D500</f>
        <v>0</v>
      </c>
      <c r="E490" s="153">
        <f>QC_Status!E500</f>
        <v>0</v>
      </c>
      <c r="F490" s="151">
        <f>QC_Status!L500</f>
        <v>0</v>
      </c>
      <c r="G490" s="154">
        <f>QC_Status!M500</f>
        <v>0</v>
      </c>
      <c r="H490" s="189">
        <f>QC_Status!C500</f>
        <v>0</v>
      </c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  <c r="AA490" s="306"/>
      <c r="AB490" s="306"/>
      <c r="AC490" s="306"/>
      <c r="AD490" s="306"/>
      <c r="AE490" s="306"/>
      <c r="AF490" s="306"/>
      <c r="AG490" s="306"/>
      <c r="AH490" s="306"/>
      <c r="AI490" s="306"/>
      <c r="AJ490" s="306"/>
      <c r="AK490" s="306"/>
      <c r="AL490" s="306"/>
      <c r="AM490" s="306"/>
      <c r="AN490" s="306"/>
      <c r="AO490" s="306"/>
      <c r="AP490" s="306"/>
      <c r="AQ490" s="306"/>
      <c r="AR490" s="306"/>
      <c r="AS490" s="306"/>
      <c r="AT490" s="306"/>
      <c r="AU490" s="306"/>
      <c r="AV490" s="306"/>
      <c r="AW490" s="306"/>
      <c r="AX490" s="306"/>
      <c r="AY490" s="306"/>
      <c r="AZ490" s="306"/>
      <c r="BA490" s="306"/>
      <c r="BB490" s="306"/>
      <c r="BC490" s="147">
        <f>QC_Status!T500</f>
        <v>0</v>
      </c>
      <c r="BD490" s="307">
        <f t="shared" si="21"/>
        <v>0</v>
      </c>
      <c r="BE490" s="307">
        <f t="shared" si="22"/>
        <v>0</v>
      </c>
      <c r="BF490" s="307">
        <f t="shared" si="23"/>
        <v>0</v>
      </c>
      <c r="BG490" s="314">
        <f>QC_Status!F500</f>
        <v>0</v>
      </c>
      <c r="BH490" s="288"/>
      <c r="BI490"/>
    </row>
    <row r="491" spans="1:61" s="150" customFormat="1" x14ac:dyDescent="0.2">
      <c r="A491" s="151">
        <v>491</v>
      </c>
      <c r="B491" s="152">
        <f>QC_Status!B501</f>
        <v>0</v>
      </c>
      <c r="C491" s="153">
        <f>QC_Status!C501</f>
        <v>0</v>
      </c>
      <c r="D491" s="151">
        <f>QC_Status!D501</f>
        <v>0</v>
      </c>
      <c r="E491" s="153">
        <f>QC_Status!E501</f>
        <v>0</v>
      </c>
      <c r="F491" s="151">
        <f>QC_Status!L501</f>
        <v>0</v>
      </c>
      <c r="G491" s="154">
        <f>QC_Status!M501</f>
        <v>0</v>
      </c>
      <c r="H491" s="189">
        <f>QC_Status!C501</f>
        <v>0</v>
      </c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  <c r="AA491" s="306"/>
      <c r="AB491" s="306"/>
      <c r="AC491" s="306"/>
      <c r="AD491" s="306"/>
      <c r="AE491" s="306"/>
      <c r="AF491" s="306"/>
      <c r="AG491" s="306"/>
      <c r="AH491" s="306"/>
      <c r="AI491" s="306"/>
      <c r="AJ491" s="306"/>
      <c r="AK491" s="306"/>
      <c r="AL491" s="306"/>
      <c r="AM491" s="306"/>
      <c r="AN491" s="306"/>
      <c r="AO491" s="306"/>
      <c r="AP491" s="306"/>
      <c r="AQ491" s="306"/>
      <c r="AR491" s="306"/>
      <c r="AS491" s="306"/>
      <c r="AT491" s="306"/>
      <c r="AU491" s="306"/>
      <c r="AV491" s="306"/>
      <c r="AW491" s="306"/>
      <c r="AX491" s="306"/>
      <c r="AY491" s="306"/>
      <c r="AZ491" s="306"/>
      <c r="BA491" s="306"/>
      <c r="BB491" s="306"/>
      <c r="BC491" s="147">
        <f>QC_Status!T501</f>
        <v>0</v>
      </c>
      <c r="BD491" s="307">
        <f t="shared" si="21"/>
        <v>0</v>
      </c>
      <c r="BE491" s="307">
        <f t="shared" si="22"/>
        <v>0</v>
      </c>
      <c r="BF491" s="307">
        <f t="shared" si="23"/>
        <v>0</v>
      </c>
      <c r="BG491" s="314">
        <f>QC_Status!F501</f>
        <v>0</v>
      </c>
      <c r="BH491" s="288"/>
      <c r="BI491"/>
    </row>
    <row r="492" spans="1:61" s="150" customFormat="1" x14ac:dyDescent="0.2">
      <c r="A492" s="151">
        <v>492</v>
      </c>
      <c r="B492" s="152">
        <f>QC_Status!B502</f>
        <v>0</v>
      </c>
      <c r="C492" s="153">
        <f>QC_Status!C502</f>
        <v>0</v>
      </c>
      <c r="D492" s="151">
        <f>QC_Status!D502</f>
        <v>0</v>
      </c>
      <c r="E492" s="153">
        <f>QC_Status!E502</f>
        <v>0</v>
      </c>
      <c r="F492" s="151">
        <f>QC_Status!L502</f>
        <v>0</v>
      </c>
      <c r="G492" s="154">
        <f>QC_Status!M502</f>
        <v>0</v>
      </c>
      <c r="H492" s="189">
        <f>QC_Status!C502</f>
        <v>0</v>
      </c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  <c r="AA492" s="306"/>
      <c r="AB492" s="306"/>
      <c r="AC492" s="306"/>
      <c r="AD492" s="306"/>
      <c r="AE492" s="306"/>
      <c r="AF492" s="306"/>
      <c r="AG492" s="306"/>
      <c r="AH492" s="306"/>
      <c r="AI492" s="306"/>
      <c r="AJ492" s="306"/>
      <c r="AK492" s="306"/>
      <c r="AL492" s="306"/>
      <c r="AM492" s="306"/>
      <c r="AN492" s="306"/>
      <c r="AO492" s="306"/>
      <c r="AP492" s="306"/>
      <c r="AQ492" s="306"/>
      <c r="AR492" s="306"/>
      <c r="AS492" s="306"/>
      <c r="AT492" s="306"/>
      <c r="AU492" s="306"/>
      <c r="AV492" s="306"/>
      <c r="AW492" s="306"/>
      <c r="AX492" s="306"/>
      <c r="AY492" s="306"/>
      <c r="AZ492" s="306"/>
      <c r="BA492" s="306"/>
      <c r="BB492" s="306"/>
      <c r="BC492" s="147">
        <f>QC_Status!T502</f>
        <v>0</v>
      </c>
      <c r="BD492" s="307">
        <f t="shared" si="21"/>
        <v>0</v>
      </c>
      <c r="BE492" s="307">
        <f t="shared" si="22"/>
        <v>0</v>
      </c>
      <c r="BF492" s="307">
        <f t="shared" si="23"/>
        <v>0</v>
      </c>
      <c r="BG492" s="314">
        <f>QC_Status!F502</f>
        <v>0</v>
      </c>
      <c r="BH492" s="288"/>
      <c r="BI492"/>
    </row>
    <row r="493" spans="1:61" s="150" customFormat="1" x14ac:dyDescent="0.2">
      <c r="A493" s="151">
        <v>493</v>
      </c>
      <c r="B493" s="152">
        <f>QC_Status!B503</f>
        <v>0</v>
      </c>
      <c r="C493" s="153">
        <f>QC_Status!C503</f>
        <v>0</v>
      </c>
      <c r="D493" s="151">
        <f>QC_Status!D503</f>
        <v>0</v>
      </c>
      <c r="E493" s="153">
        <f>QC_Status!E503</f>
        <v>0</v>
      </c>
      <c r="F493" s="151">
        <f>QC_Status!L503</f>
        <v>0</v>
      </c>
      <c r="G493" s="154">
        <f>QC_Status!M503</f>
        <v>0</v>
      </c>
      <c r="H493" s="189">
        <f>QC_Status!C503</f>
        <v>0</v>
      </c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  <c r="AA493" s="306"/>
      <c r="AB493" s="306"/>
      <c r="AC493" s="306"/>
      <c r="AD493" s="306"/>
      <c r="AE493" s="306"/>
      <c r="AF493" s="306"/>
      <c r="AG493" s="306"/>
      <c r="AH493" s="306"/>
      <c r="AI493" s="306"/>
      <c r="AJ493" s="306"/>
      <c r="AK493" s="306"/>
      <c r="AL493" s="306"/>
      <c r="AM493" s="306"/>
      <c r="AN493" s="306"/>
      <c r="AO493" s="306"/>
      <c r="AP493" s="306"/>
      <c r="AQ493" s="306"/>
      <c r="AR493" s="306"/>
      <c r="AS493" s="306"/>
      <c r="AT493" s="306"/>
      <c r="AU493" s="306"/>
      <c r="AV493" s="306"/>
      <c r="AW493" s="306"/>
      <c r="AX493" s="306"/>
      <c r="AY493" s="306"/>
      <c r="AZ493" s="306"/>
      <c r="BA493" s="306"/>
      <c r="BB493" s="306"/>
      <c r="BC493" s="147">
        <f>QC_Status!T503</f>
        <v>0</v>
      </c>
      <c r="BD493" s="307">
        <f t="shared" si="21"/>
        <v>0</v>
      </c>
      <c r="BE493" s="307">
        <f t="shared" si="22"/>
        <v>0</v>
      </c>
      <c r="BF493" s="307">
        <f t="shared" si="23"/>
        <v>0</v>
      </c>
      <c r="BG493" s="314">
        <f>QC_Status!F503</f>
        <v>0</v>
      </c>
      <c r="BH493" s="288"/>
      <c r="BI493"/>
    </row>
    <row r="494" spans="1:61" s="150" customFormat="1" x14ac:dyDescent="0.2">
      <c r="A494" s="151">
        <v>494</v>
      </c>
      <c r="B494" s="152">
        <f>QC_Status!B504</f>
        <v>0</v>
      </c>
      <c r="C494" s="153">
        <f>QC_Status!C504</f>
        <v>0</v>
      </c>
      <c r="D494" s="151">
        <f>QC_Status!D504</f>
        <v>0</v>
      </c>
      <c r="E494" s="153">
        <f>QC_Status!E504</f>
        <v>0</v>
      </c>
      <c r="F494" s="151">
        <f>QC_Status!L504</f>
        <v>0</v>
      </c>
      <c r="G494" s="154">
        <f>QC_Status!M504</f>
        <v>0</v>
      </c>
      <c r="H494" s="189">
        <f>QC_Status!C504</f>
        <v>0</v>
      </c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  <c r="AA494" s="306"/>
      <c r="AB494" s="306"/>
      <c r="AC494" s="306"/>
      <c r="AD494" s="306"/>
      <c r="AE494" s="306"/>
      <c r="AF494" s="306"/>
      <c r="AG494" s="306"/>
      <c r="AH494" s="306"/>
      <c r="AI494" s="306"/>
      <c r="AJ494" s="306"/>
      <c r="AK494" s="306"/>
      <c r="AL494" s="306"/>
      <c r="AM494" s="306"/>
      <c r="AN494" s="306"/>
      <c r="AO494" s="306"/>
      <c r="AP494" s="306"/>
      <c r="AQ494" s="306"/>
      <c r="AR494" s="306"/>
      <c r="AS494" s="306"/>
      <c r="AT494" s="306"/>
      <c r="AU494" s="306"/>
      <c r="AV494" s="306"/>
      <c r="AW494" s="306"/>
      <c r="AX494" s="306"/>
      <c r="AY494" s="306"/>
      <c r="AZ494" s="306"/>
      <c r="BA494" s="306"/>
      <c r="BB494" s="306"/>
      <c r="BC494" s="147">
        <f>QC_Status!T504</f>
        <v>0</v>
      </c>
      <c r="BD494" s="307">
        <f t="shared" si="21"/>
        <v>0</v>
      </c>
      <c r="BE494" s="307">
        <f t="shared" si="22"/>
        <v>0</v>
      </c>
      <c r="BF494" s="307">
        <f t="shared" si="23"/>
        <v>0</v>
      </c>
      <c r="BG494" s="314">
        <f>QC_Status!F504</f>
        <v>0</v>
      </c>
      <c r="BH494" s="288"/>
      <c r="BI494"/>
    </row>
    <row r="495" spans="1:61" s="150" customFormat="1" x14ac:dyDescent="0.2">
      <c r="A495" s="151">
        <v>495</v>
      </c>
      <c r="B495" s="152">
        <f>QC_Status!B505</f>
        <v>0</v>
      </c>
      <c r="C495" s="153">
        <f>QC_Status!C505</f>
        <v>0</v>
      </c>
      <c r="D495" s="151">
        <f>QC_Status!D505</f>
        <v>0</v>
      </c>
      <c r="E495" s="153">
        <f>QC_Status!E505</f>
        <v>0</v>
      </c>
      <c r="F495" s="151">
        <f>QC_Status!L505</f>
        <v>0</v>
      </c>
      <c r="G495" s="154">
        <f>QC_Status!M505</f>
        <v>0</v>
      </c>
      <c r="H495" s="189">
        <f>QC_Status!C505</f>
        <v>0</v>
      </c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  <c r="AA495" s="306"/>
      <c r="AB495" s="306"/>
      <c r="AC495" s="306"/>
      <c r="AD495" s="306"/>
      <c r="AE495" s="306"/>
      <c r="AF495" s="306"/>
      <c r="AG495" s="306"/>
      <c r="AH495" s="306"/>
      <c r="AI495" s="306"/>
      <c r="AJ495" s="306"/>
      <c r="AK495" s="306"/>
      <c r="AL495" s="306"/>
      <c r="AM495" s="306"/>
      <c r="AN495" s="306"/>
      <c r="AO495" s="306"/>
      <c r="AP495" s="306"/>
      <c r="AQ495" s="306"/>
      <c r="AR495" s="306"/>
      <c r="AS495" s="306"/>
      <c r="AT495" s="306"/>
      <c r="AU495" s="306"/>
      <c r="AV495" s="306"/>
      <c r="AW495" s="306"/>
      <c r="AX495" s="306"/>
      <c r="AY495" s="306"/>
      <c r="AZ495" s="306"/>
      <c r="BA495" s="306"/>
      <c r="BB495" s="306"/>
      <c r="BC495" s="147">
        <f>QC_Status!T505</f>
        <v>0</v>
      </c>
      <c r="BD495" s="307">
        <f t="shared" si="21"/>
        <v>0</v>
      </c>
      <c r="BE495" s="307">
        <f t="shared" si="22"/>
        <v>0</v>
      </c>
      <c r="BF495" s="307">
        <f t="shared" si="23"/>
        <v>0</v>
      </c>
      <c r="BG495" s="314">
        <f>QC_Status!F505</f>
        <v>0</v>
      </c>
      <c r="BH495" s="288"/>
      <c r="BI495"/>
    </row>
    <row r="496" spans="1:61" s="150" customFormat="1" x14ac:dyDescent="0.2">
      <c r="A496" s="151">
        <v>496</v>
      </c>
      <c r="B496" s="152">
        <f>QC_Status!B506</f>
        <v>0</v>
      </c>
      <c r="C496" s="153">
        <f>QC_Status!C506</f>
        <v>0</v>
      </c>
      <c r="D496" s="151">
        <f>QC_Status!D506</f>
        <v>0</v>
      </c>
      <c r="E496" s="153">
        <f>QC_Status!E506</f>
        <v>0</v>
      </c>
      <c r="F496" s="151">
        <f>QC_Status!L506</f>
        <v>0</v>
      </c>
      <c r="G496" s="154">
        <f>QC_Status!M506</f>
        <v>0</v>
      </c>
      <c r="H496" s="189">
        <f>QC_Status!C506</f>
        <v>0</v>
      </c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  <c r="AA496" s="306"/>
      <c r="AB496" s="306"/>
      <c r="AC496" s="306"/>
      <c r="AD496" s="306"/>
      <c r="AE496" s="306"/>
      <c r="AF496" s="306"/>
      <c r="AG496" s="306"/>
      <c r="AH496" s="306"/>
      <c r="AI496" s="306"/>
      <c r="AJ496" s="306"/>
      <c r="AK496" s="306"/>
      <c r="AL496" s="306"/>
      <c r="AM496" s="306"/>
      <c r="AN496" s="306"/>
      <c r="AO496" s="306"/>
      <c r="AP496" s="306"/>
      <c r="AQ496" s="306"/>
      <c r="AR496" s="306"/>
      <c r="AS496" s="306"/>
      <c r="AT496" s="306"/>
      <c r="AU496" s="306"/>
      <c r="AV496" s="306"/>
      <c r="AW496" s="306"/>
      <c r="AX496" s="306"/>
      <c r="AY496" s="306"/>
      <c r="AZ496" s="306"/>
      <c r="BA496" s="306"/>
      <c r="BB496" s="306"/>
      <c r="BC496" s="147">
        <f>QC_Status!T506</f>
        <v>0</v>
      </c>
      <c r="BD496" s="307">
        <f t="shared" si="21"/>
        <v>0</v>
      </c>
      <c r="BE496" s="307">
        <f t="shared" si="22"/>
        <v>0</v>
      </c>
      <c r="BF496" s="307">
        <f t="shared" si="23"/>
        <v>0</v>
      </c>
      <c r="BG496" s="314">
        <f>QC_Status!F506</f>
        <v>0</v>
      </c>
      <c r="BH496" s="288"/>
      <c r="BI496"/>
    </row>
    <row r="497" spans="1:61" s="150" customFormat="1" x14ac:dyDescent="0.2">
      <c r="A497" s="151">
        <v>497</v>
      </c>
      <c r="B497" s="152">
        <f>QC_Status!B507</f>
        <v>0</v>
      </c>
      <c r="C497" s="153">
        <f>QC_Status!C507</f>
        <v>0</v>
      </c>
      <c r="D497" s="151">
        <f>QC_Status!D507</f>
        <v>0</v>
      </c>
      <c r="E497" s="153">
        <f>QC_Status!E507</f>
        <v>0</v>
      </c>
      <c r="F497" s="151">
        <f>QC_Status!L507</f>
        <v>0</v>
      </c>
      <c r="G497" s="154">
        <f>QC_Status!M507</f>
        <v>0</v>
      </c>
      <c r="H497" s="189">
        <f>QC_Status!C507</f>
        <v>0</v>
      </c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  <c r="AA497" s="306"/>
      <c r="AB497" s="306"/>
      <c r="AC497" s="306"/>
      <c r="AD497" s="306"/>
      <c r="AE497" s="306"/>
      <c r="AF497" s="306"/>
      <c r="AG497" s="306"/>
      <c r="AH497" s="306"/>
      <c r="AI497" s="306"/>
      <c r="AJ497" s="306"/>
      <c r="AK497" s="306"/>
      <c r="AL497" s="306"/>
      <c r="AM497" s="306"/>
      <c r="AN497" s="306"/>
      <c r="AO497" s="306"/>
      <c r="AP497" s="306"/>
      <c r="AQ497" s="306"/>
      <c r="AR497" s="306"/>
      <c r="AS497" s="306"/>
      <c r="AT497" s="306"/>
      <c r="AU497" s="306"/>
      <c r="AV497" s="306"/>
      <c r="AW497" s="306"/>
      <c r="AX497" s="306"/>
      <c r="AY497" s="306"/>
      <c r="AZ497" s="306"/>
      <c r="BA497" s="306"/>
      <c r="BB497" s="306"/>
      <c r="BC497" s="147">
        <f>QC_Status!T507</f>
        <v>0</v>
      </c>
      <c r="BD497" s="307">
        <f t="shared" si="21"/>
        <v>0</v>
      </c>
      <c r="BE497" s="307">
        <f t="shared" si="22"/>
        <v>0</v>
      </c>
      <c r="BF497" s="307">
        <f t="shared" si="23"/>
        <v>0</v>
      </c>
      <c r="BG497" s="314">
        <f>QC_Status!F507</f>
        <v>0</v>
      </c>
      <c r="BH497" s="288"/>
      <c r="BI497"/>
    </row>
    <row r="498" spans="1:61" s="150" customFormat="1" x14ac:dyDescent="0.2">
      <c r="A498" s="151">
        <v>498</v>
      </c>
      <c r="B498" s="152">
        <f>QC_Status!B508</f>
        <v>0</v>
      </c>
      <c r="C498" s="153">
        <f>QC_Status!C508</f>
        <v>0</v>
      </c>
      <c r="D498" s="151">
        <f>QC_Status!D508</f>
        <v>0</v>
      </c>
      <c r="E498" s="153">
        <f>QC_Status!E508</f>
        <v>0</v>
      </c>
      <c r="F498" s="151">
        <f>QC_Status!L508</f>
        <v>0</v>
      </c>
      <c r="G498" s="154">
        <f>QC_Status!M508</f>
        <v>0</v>
      </c>
      <c r="H498" s="189">
        <f>QC_Status!C508</f>
        <v>0</v>
      </c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  <c r="AA498" s="306"/>
      <c r="AB498" s="306"/>
      <c r="AC498" s="306"/>
      <c r="AD498" s="306"/>
      <c r="AE498" s="306"/>
      <c r="AF498" s="306"/>
      <c r="AG498" s="306"/>
      <c r="AH498" s="306"/>
      <c r="AI498" s="306"/>
      <c r="AJ498" s="306"/>
      <c r="AK498" s="306"/>
      <c r="AL498" s="306"/>
      <c r="AM498" s="306"/>
      <c r="AN498" s="306"/>
      <c r="AO498" s="306"/>
      <c r="AP498" s="306"/>
      <c r="AQ498" s="306"/>
      <c r="AR498" s="306"/>
      <c r="AS498" s="306"/>
      <c r="AT498" s="306"/>
      <c r="AU498" s="306"/>
      <c r="AV498" s="306"/>
      <c r="AW498" s="306"/>
      <c r="AX498" s="306"/>
      <c r="AY498" s="306"/>
      <c r="AZ498" s="306"/>
      <c r="BA498" s="306"/>
      <c r="BB498" s="306"/>
      <c r="BC498" s="147">
        <f>QC_Status!T508</f>
        <v>0</v>
      </c>
      <c r="BD498" s="307">
        <f t="shared" si="21"/>
        <v>0</v>
      </c>
      <c r="BE498" s="307">
        <f t="shared" si="22"/>
        <v>0</v>
      </c>
      <c r="BF498" s="307">
        <f t="shared" si="23"/>
        <v>0</v>
      </c>
      <c r="BG498" s="314">
        <f>QC_Status!F508</f>
        <v>0</v>
      </c>
      <c r="BH498" s="288"/>
      <c r="BI498"/>
    </row>
    <row r="499" spans="1:61" s="150" customFormat="1" x14ac:dyDescent="0.2">
      <c r="A499" s="151">
        <v>499</v>
      </c>
      <c r="B499" s="152">
        <f>QC_Status!B509</f>
        <v>0</v>
      </c>
      <c r="C499" s="153">
        <f>QC_Status!C509</f>
        <v>0</v>
      </c>
      <c r="D499" s="151">
        <f>QC_Status!D509</f>
        <v>0</v>
      </c>
      <c r="E499" s="153">
        <f>QC_Status!E509</f>
        <v>0</v>
      </c>
      <c r="F499" s="151">
        <f>QC_Status!L509</f>
        <v>0</v>
      </c>
      <c r="G499" s="154">
        <f>QC_Status!M509</f>
        <v>0</v>
      </c>
      <c r="H499" s="189">
        <f>QC_Status!C509</f>
        <v>0</v>
      </c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  <c r="AA499" s="306"/>
      <c r="AB499" s="306"/>
      <c r="AC499" s="306"/>
      <c r="AD499" s="306"/>
      <c r="AE499" s="306"/>
      <c r="AF499" s="306"/>
      <c r="AG499" s="306"/>
      <c r="AH499" s="306"/>
      <c r="AI499" s="306"/>
      <c r="AJ499" s="306"/>
      <c r="AK499" s="306"/>
      <c r="AL499" s="306"/>
      <c r="AM499" s="306"/>
      <c r="AN499" s="306"/>
      <c r="AO499" s="306"/>
      <c r="AP499" s="306"/>
      <c r="AQ499" s="306"/>
      <c r="AR499" s="306"/>
      <c r="AS499" s="306"/>
      <c r="AT499" s="306"/>
      <c r="AU499" s="306"/>
      <c r="AV499" s="306"/>
      <c r="AW499" s="306"/>
      <c r="AX499" s="306"/>
      <c r="AY499" s="306"/>
      <c r="AZ499" s="306"/>
      <c r="BA499" s="306"/>
      <c r="BB499" s="306"/>
      <c r="BC499" s="147">
        <f>QC_Status!T509</f>
        <v>0</v>
      </c>
      <c r="BD499" s="307">
        <f t="shared" si="21"/>
        <v>0</v>
      </c>
      <c r="BE499" s="307">
        <f t="shared" si="22"/>
        <v>0</v>
      </c>
      <c r="BF499" s="307">
        <f t="shared" si="23"/>
        <v>0</v>
      </c>
      <c r="BG499" s="314">
        <f>QC_Status!F509</f>
        <v>0</v>
      </c>
      <c r="BH499" s="288"/>
      <c r="BI499"/>
    </row>
    <row r="500" spans="1:61" s="150" customFormat="1" x14ac:dyDescent="0.2">
      <c r="A500" s="151">
        <v>500</v>
      </c>
      <c r="B500" s="152">
        <f>QC_Status!B510</f>
        <v>0</v>
      </c>
      <c r="C500" s="153">
        <f>QC_Status!C510</f>
        <v>0</v>
      </c>
      <c r="D500" s="151">
        <f>QC_Status!D510</f>
        <v>0</v>
      </c>
      <c r="E500" s="153">
        <f>QC_Status!E510</f>
        <v>0</v>
      </c>
      <c r="F500" s="151">
        <f>QC_Status!L510</f>
        <v>0</v>
      </c>
      <c r="G500" s="154">
        <f>QC_Status!M510</f>
        <v>0</v>
      </c>
      <c r="H500" s="189">
        <f>QC_Status!C510</f>
        <v>0</v>
      </c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  <c r="AA500" s="306"/>
      <c r="AB500" s="306"/>
      <c r="AC500" s="306"/>
      <c r="AD500" s="306"/>
      <c r="AE500" s="306"/>
      <c r="AF500" s="306"/>
      <c r="AG500" s="306"/>
      <c r="AH500" s="306"/>
      <c r="AI500" s="306"/>
      <c r="AJ500" s="306"/>
      <c r="AK500" s="306"/>
      <c r="AL500" s="306"/>
      <c r="AM500" s="306"/>
      <c r="AN500" s="306"/>
      <c r="AO500" s="306"/>
      <c r="AP500" s="306"/>
      <c r="AQ500" s="306"/>
      <c r="AR500" s="306"/>
      <c r="AS500" s="306"/>
      <c r="AT500" s="306"/>
      <c r="AU500" s="306"/>
      <c r="AV500" s="306"/>
      <c r="AW500" s="306"/>
      <c r="AX500" s="306"/>
      <c r="AY500" s="306"/>
      <c r="AZ500" s="306"/>
      <c r="BA500" s="306"/>
      <c r="BB500" s="306"/>
      <c r="BC500" s="147">
        <f>QC_Status!T510</f>
        <v>0</v>
      </c>
      <c r="BD500" s="307">
        <f t="shared" si="21"/>
        <v>0</v>
      </c>
      <c r="BE500" s="307">
        <f t="shared" si="22"/>
        <v>0</v>
      </c>
      <c r="BF500" s="307">
        <f t="shared" si="23"/>
        <v>0</v>
      </c>
      <c r="BG500" s="314">
        <f>QC_Status!F510</f>
        <v>0</v>
      </c>
      <c r="BH500" s="288"/>
      <c r="BI500"/>
    </row>
    <row r="501" spans="1:61" x14ac:dyDescent="0.2">
      <c r="A501" s="151">
        <v>501</v>
      </c>
      <c r="B501" s="152">
        <f>QC_Status!B511</f>
        <v>0</v>
      </c>
      <c r="C501" s="153">
        <f>QC_Status!C511</f>
        <v>0</v>
      </c>
      <c r="D501" s="151">
        <f>QC_Status!D511</f>
        <v>0</v>
      </c>
      <c r="E501" s="153">
        <f>QC_Status!E511</f>
        <v>0</v>
      </c>
      <c r="F501" s="151">
        <f>QC_Status!L511</f>
        <v>0</v>
      </c>
      <c r="G501" s="154">
        <f>QC_Status!M511</f>
        <v>0</v>
      </c>
      <c r="H501" s="189">
        <f>QC_Status!C511</f>
        <v>0</v>
      </c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  <c r="AA501" s="306"/>
      <c r="AB501" s="306"/>
      <c r="AC501" s="306"/>
      <c r="AD501" s="306"/>
      <c r="AE501" s="306"/>
      <c r="AF501" s="306"/>
      <c r="AG501" s="306"/>
      <c r="AH501" s="306"/>
      <c r="AI501" s="306"/>
      <c r="AJ501" s="306"/>
      <c r="AK501" s="306"/>
      <c r="AL501" s="306"/>
      <c r="AM501" s="306"/>
      <c r="AN501" s="306"/>
      <c r="AO501" s="306"/>
      <c r="AP501" s="306"/>
      <c r="AQ501" s="306"/>
      <c r="AR501" s="306"/>
      <c r="AS501" s="306"/>
      <c r="AT501" s="306"/>
      <c r="AU501" s="306"/>
      <c r="AV501" s="306"/>
      <c r="AW501" s="306"/>
      <c r="AX501" s="306"/>
      <c r="AY501" s="306"/>
      <c r="AZ501" s="306"/>
      <c r="BA501" s="306"/>
      <c r="BB501" s="306"/>
      <c r="BC501" s="147">
        <f>QC_Status!T511</f>
        <v>0</v>
      </c>
      <c r="BD501" s="307">
        <f t="shared" si="21"/>
        <v>0</v>
      </c>
      <c r="BE501" s="307">
        <f t="shared" si="22"/>
        <v>0</v>
      </c>
      <c r="BF501" s="307">
        <f t="shared" si="23"/>
        <v>0</v>
      </c>
      <c r="BG501" s="314">
        <f>QC_Status!F511</f>
        <v>0</v>
      </c>
      <c r="BH501" s="288"/>
      <c r="BI501"/>
    </row>
    <row r="502" spans="1:61" x14ac:dyDescent="0.2">
      <c r="A502" s="151">
        <v>502</v>
      </c>
      <c r="B502" s="152">
        <f>QC_Status!B512</f>
        <v>0</v>
      </c>
      <c r="C502" s="153">
        <f>QC_Status!C512</f>
        <v>0</v>
      </c>
      <c r="D502" s="151">
        <f>QC_Status!D512</f>
        <v>0</v>
      </c>
      <c r="E502" s="153">
        <f>QC_Status!E512</f>
        <v>0</v>
      </c>
      <c r="F502" s="151">
        <f>QC_Status!L512</f>
        <v>0</v>
      </c>
      <c r="G502" s="154">
        <f>QC_Status!M512</f>
        <v>0</v>
      </c>
      <c r="H502" s="189">
        <f>QC_Status!C512</f>
        <v>0</v>
      </c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  <c r="AA502" s="306"/>
      <c r="AB502" s="306"/>
      <c r="AC502" s="306"/>
      <c r="AD502" s="306"/>
      <c r="AE502" s="306"/>
      <c r="AF502" s="306"/>
      <c r="AG502" s="306"/>
      <c r="AH502" s="306"/>
      <c r="AI502" s="306"/>
      <c r="AJ502" s="306"/>
      <c r="AK502" s="306"/>
      <c r="AL502" s="306"/>
      <c r="AM502" s="306"/>
      <c r="AN502" s="306"/>
      <c r="AO502" s="306"/>
      <c r="AP502" s="306"/>
      <c r="AQ502" s="306"/>
      <c r="AR502" s="306"/>
      <c r="AS502" s="306"/>
      <c r="AT502" s="306"/>
      <c r="AU502" s="306"/>
      <c r="AV502" s="306"/>
      <c r="AW502" s="306"/>
      <c r="AX502" s="306"/>
      <c r="AY502" s="306"/>
      <c r="AZ502" s="306"/>
      <c r="BA502" s="306"/>
      <c r="BB502" s="306"/>
      <c r="BC502" s="147">
        <f>QC_Status!T512</f>
        <v>0</v>
      </c>
      <c r="BD502" s="307">
        <f t="shared" si="21"/>
        <v>0</v>
      </c>
      <c r="BE502" s="307">
        <f t="shared" si="22"/>
        <v>0</v>
      </c>
      <c r="BF502" s="307">
        <f t="shared" si="23"/>
        <v>0</v>
      </c>
      <c r="BG502" s="314">
        <f>QC_Status!F512</f>
        <v>0</v>
      </c>
      <c r="BH502" s="288"/>
      <c r="BI502"/>
    </row>
    <row r="503" spans="1:61" x14ac:dyDescent="0.2">
      <c r="A503" s="151">
        <v>503</v>
      </c>
      <c r="B503" s="152">
        <f>QC_Status!B513</f>
        <v>0</v>
      </c>
      <c r="C503" s="153">
        <f>QC_Status!C513</f>
        <v>0</v>
      </c>
      <c r="D503" s="151">
        <f>QC_Status!D513</f>
        <v>0</v>
      </c>
      <c r="E503" s="153">
        <f>QC_Status!E513</f>
        <v>0</v>
      </c>
      <c r="F503" s="151">
        <f>QC_Status!L513</f>
        <v>0</v>
      </c>
      <c r="G503" s="154">
        <f>QC_Status!M513</f>
        <v>0</v>
      </c>
      <c r="H503" s="189">
        <f>QC_Status!C513</f>
        <v>0</v>
      </c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  <c r="AA503" s="306"/>
      <c r="AB503" s="306"/>
      <c r="AC503" s="306"/>
      <c r="AD503" s="306"/>
      <c r="AE503" s="306"/>
      <c r="AF503" s="306"/>
      <c r="AG503" s="306"/>
      <c r="AH503" s="306"/>
      <c r="AI503" s="306"/>
      <c r="AJ503" s="306"/>
      <c r="AK503" s="306"/>
      <c r="AL503" s="306"/>
      <c r="AM503" s="306"/>
      <c r="AN503" s="306"/>
      <c r="AO503" s="306"/>
      <c r="AP503" s="306"/>
      <c r="AQ503" s="306"/>
      <c r="AR503" s="306"/>
      <c r="AS503" s="306"/>
      <c r="AT503" s="306"/>
      <c r="AU503" s="306"/>
      <c r="AV503" s="306"/>
      <c r="AW503" s="306"/>
      <c r="AX503" s="306"/>
      <c r="AY503" s="306"/>
      <c r="AZ503" s="306"/>
      <c r="BA503" s="306"/>
      <c r="BB503" s="306"/>
      <c r="BC503" s="147">
        <f>QC_Status!T513</f>
        <v>0</v>
      </c>
      <c r="BD503" s="307">
        <f t="shared" si="21"/>
        <v>0</v>
      </c>
      <c r="BE503" s="307">
        <f t="shared" si="22"/>
        <v>0</v>
      </c>
      <c r="BF503" s="307">
        <f t="shared" si="23"/>
        <v>0</v>
      </c>
      <c r="BG503" s="314">
        <f>QC_Status!F513</f>
        <v>0</v>
      </c>
      <c r="BH503" s="288"/>
      <c r="BI503"/>
    </row>
    <row r="504" spans="1:61" x14ac:dyDescent="0.2">
      <c r="A504" s="151">
        <v>504</v>
      </c>
      <c r="B504" s="152">
        <f>QC_Status!B514</f>
        <v>0</v>
      </c>
      <c r="C504" s="153">
        <f>QC_Status!C514</f>
        <v>0</v>
      </c>
      <c r="D504" s="151">
        <f>QC_Status!D514</f>
        <v>0</v>
      </c>
      <c r="E504" s="153">
        <f>QC_Status!E514</f>
        <v>0</v>
      </c>
      <c r="F504" s="151">
        <f>QC_Status!L514</f>
        <v>0</v>
      </c>
      <c r="G504" s="154">
        <f>QC_Status!M514</f>
        <v>0</v>
      </c>
      <c r="H504" s="189">
        <f>QC_Status!C514</f>
        <v>0</v>
      </c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  <c r="AA504" s="306"/>
      <c r="AB504" s="306"/>
      <c r="AC504" s="306"/>
      <c r="AD504" s="306"/>
      <c r="AE504" s="306"/>
      <c r="AF504" s="306"/>
      <c r="AG504" s="306"/>
      <c r="AH504" s="306"/>
      <c r="AI504" s="306"/>
      <c r="AJ504" s="306"/>
      <c r="AK504" s="306"/>
      <c r="AL504" s="306"/>
      <c r="AM504" s="306"/>
      <c r="AN504" s="306"/>
      <c r="AO504" s="306"/>
      <c r="AP504" s="306"/>
      <c r="AQ504" s="306"/>
      <c r="AR504" s="306"/>
      <c r="AS504" s="306"/>
      <c r="AT504" s="306"/>
      <c r="AU504" s="306"/>
      <c r="AV504" s="306"/>
      <c r="AW504" s="306"/>
      <c r="AX504" s="306"/>
      <c r="AY504" s="306"/>
      <c r="AZ504" s="306"/>
      <c r="BA504" s="306"/>
      <c r="BB504" s="306"/>
      <c r="BC504" s="147">
        <f>QC_Status!T514</f>
        <v>0</v>
      </c>
      <c r="BD504" s="307">
        <f t="shared" si="21"/>
        <v>0</v>
      </c>
      <c r="BE504" s="307">
        <f t="shared" si="22"/>
        <v>0</v>
      </c>
      <c r="BF504" s="307">
        <f t="shared" si="23"/>
        <v>0</v>
      </c>
      <c r="BG504" s="314">
        <f>QC_Status!F514</f>
        <v>0</v>
      </c>
      <c r="BH504" s="288"/>
      <c r="BI504"/>
    </row>
    <row r="505" spans="1:61" x14ac:dyDescent="0.2">
      <c r="A505" s="151">
        <v>505</v>
      </c>
      <c r="B505" s="152">
        <f>QC_Status!B515</f>
        <v>0</v>
      </c>
      <c r="C505" s="153">
        <f>QC_Status!C515</f>
        <v>0</v>
      </c>
      <c r="D505" s="151">
        <f>QC_Status!D515</f>
        <v>0</v>
      </c>
      <c r="E505" s="153">
        <f>QC_Status!E515</f>
        <v>0</v>
      </c>
      <c r="F505" s="151">
        <f>QC_Status!L515</f>
        <v>0</v>
      </c>
      <c r="G505" s="154">
        <f>QC_Status!M515</f>
        <v>0</v>
      </c>
      <c r="H505" s="189">
        <f>QC_Status!C515</f>
        <v>0</v>
      </c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  <c r="AA505" s="306"/>
      <c r="AB505" s="306"/>
      <c r="AC505" s="306"/>
      <c r="AD505" s="306"/>
      <c r="AE505" s="306"/>
      <c r="AF505" s="306"/>
      <c r="AG505" s="306"/>
      <c r="AH505" s="306"/>
      <c r="AI505" s="306"/>
      <c r="AJ505" s="306"/>
      <c r="AK505" s="306"/>
      <c r="AL505" s="306"/>
      <c r="AM505" s="306"/>
      <c r="AN505" s="306"/>
      <c r="AO505" s="306"/>
      <c r="AP505" s="306"/>
      <c r="AQ505" s="306"/>
      <c r="AR505" s="306"/>
      <c r="AS505" s="306"/>
      <c r="AT505" s="306"/>
      <c r="AU505" s="306"/>
      <c r="AV505" s="306"/>
      <c r="AW505" s="306"/>
      <c r="AX505" s="306"/>
      <c r="AY505" s="306"/>
      <c r="AZ505" s="306"/>
      <c r="BA505" s="306"/>
      <c r="BB505" s="306"/>
      <c r="BC505" s="147">
        <f>QC_Status!T515</f>
        <v>0</v>
      </c>
      <c r="BD505" s="307">
        <f t="shared" si="21"/>
        <v>0</v>
      </c>
      <c r="BE505" s="307">
        <f t="shared" si="22"/>
        <v>0</v>
      </c>
      <c r="BF505" s="307">
        <f t="shared" si="23"/>
        <v>0</v>
      </c>
      <c r="BG505" s="314">
        <f>QC_Status!F515</f>
        <v>0</v>
      </c>
      <c r="BH505" s="288"/>
      <c r="BI505"/>
    </row>
    <row r="506" spans="1:61" x14ac:dyDescent="0.2">
      <c r="A506" s="151">
        <v>506</v>
      </c>
      <c r="B506" s="152">
        <f>QC_Status!B516</f>
        <v>0</v>
      </c>
      <c r="C506" s="153">
        <f>QC_Status!C516</f>
        <v>0</v>
      </c>
      <c r="D506" s="151">
        <f>QC_Status!D516</f>
        <v>0</v>
      </c>
      <c r="E506" s="153">
        <f>QC_Status!E516</f>
        <v>0</v>
      </c>
      <c r="F506" s="151">
        <f>QC_Status!L516</f>
        <v>0</v>
      </c>
      <c r="G506" s="154">
        <f>QC_Status!M516</f>
        <v>0</v>
      </c>
      <c r="H506" s="189">
        <f>QC_Status!C516</f>
        <v>0</v>
      </c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  <c r="AA506" s="306"/>
      <c r="AB506" s="306"/>
      <c r="AC506" s="306"/>
      <c r="AD506" s="306"/>
      <c r="AE506" s="306"/>
      <c r="AF506" s="306"/>
      <c r="AG506" s="306"/>
      <c r="AH506" s="306"/>
      <c r="AI506" s="306"/>
      <c r="AJ506" s="306"/>
      <c r="AK506" s="306"/>
      <c r="AL506" s="306"/>
      <c r="AM506" s="306"/>
      <c r="AN506" s="306"/>
      <c r="AO506" s="306"/>
      <c r="AP506" s="306"/>
      <c r="AQ506" s="306"/>
      <c r="AR506" s="306"/>
      <c r="AS506" s="306"/>
      <c r="AT506" s="306"/>
      <c r="AU506" s="306"/>
      <c r="AV506" s="306"/>
      <c r="AW506" s="306"/>
      <c r="AX506" s="306"/>
      <c r="AY506" s="306"/>
      <c r="AZ506" s="306"/>
      <c r="BA506" s="306"/>
      <c r="BB506" s="306"/>
      <c r="BC506" s="147">
        <f>QC_Status!T516</f>
        <v>0</v>
      </c>
      <c r="BD506" s="307">
        <f t="shared" si="21"/>
        <v>0</v>
      </c>
      <c r="BE506" s="307">
        <f t="shared" si="22"/>
        <v>0</v>
      </c>
      <c r="BF506" s="307">
        <f t="shared" si="23"/>
        <v>0</v>
      </c>
      <c r="BG506" s="314">
        <f>QC_Status!F516</f>
        <v>0</v>
      </c>
      <c r="BH506" s="288"/>
      <c r="BI506"/>
    </row>
    <row r="507" spans="1:61" x14ac:dyDescent="0.2">
      <c r="A507" s="151">
        <v>507</v>
      </c>
      <c r="B507" s="152">
        <f>QC_Status!B517</f>
        <v>0</v>
      </c>
      <c r="C507" s="153">
        <f>QC_Status!C517</f>
        <v>0</v>
      </c>
      <c r="D507" s="151">
        <f>QC_Status!D517</f>
        <v>0</v>
      </c>
      <c r="E507" s="153">
        <f>QC_Status!E517</f>
        <v>0</v>
      </c>
      <c r="F507" s="151">
        <f>QC_Status!L517</f>
        <v>0</v>
      </c>
      <c r="G507" s="154">
        <f>QC_Status!M517</f>
        <v>0</v>
      </c>
      <c r="H507" s="189">
        <f>QC_Status!C517</f>
        <v>0</v>
      </c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  <c r="AA507" s="306"/>
      <c r="AB507" s="306"/>
      <c r="AC507" s="306"/>
      <c r="AD507" s="306"/>
      <c r="AE507" s="306"/>
      <c r="AF507" s="306"/>
      <c r="AG507" s="306"/>
      <c r="AH507" s="306"/>
      <c r="AI507" s="306"/>
      <c r="AJ507" s="306"/>
      <c r="AK507" s="306"/>
      <c r="AL507" s="306"/>
      <c r="AM507" s="306"/>
      <c r="AN507" s="306"/>
      <c r="AO507" s="306"/>
      <c r="AP507" s="306"/>
      <c r="AQ507" s="306"/>
      <c r="AR507" s="306"/>
      <c r="AS507" s="306"/>
      <c r="AT507" s="306"/>
      <c r="AU507" s="306"/>
      <c r="AV507" s="306"/>
      <c r="AW507" s="306"/>
      <c r="AX507" s="306"/>
      <c r="AY507" s="306"/>
      <c r="AZ507" s="306"/>
      <c r="BA507" s="306"/>
      <c r="BB507" s="306"/>
      <c r="BC507" s="147">
        <f>QC_Status!T517</f>
        <v>0</v>
      </c>
      <c r="BD507" s="307">
        <f t="shared" si="21"/>
        <v>0</v>
      </c>
      <c r="BE507" s="307">
        <f t="shared" si="22"/>
        <v>0</v>
      </c>
      <c r="BF507" s="307">
        <f t="shared" si="23"/>
        <v>0</v>
      </c>
      <c r="BG507" s="314">
        <f>QC_Status!F517</f>
        <v>0</v>
      </c>
      <c r="BH507" s="288"/>
      <c r="BI507"/>
    </row>
    <row r="508" spans="1:61" x14ac:dyDescent="0.2">
      <c r="A508" s="151">
        <v>508</v>
      </c>
      <c r="B508" s="152">
        <f>QC_Status!B518</f>
        <v>0</v>
      </c>
      <c r="C508" s="153">
        <f>QC_Status!C518</f>
        <v>0</v>
      </c>
      <c r="D508" s="151">
        <f>QC_Status!D518</f>
        <v>0</v>
      </c>
      <c r="E508" s="153">
        <f>QC_Status!E518</f>
        <v>0</v>
      </c>
      <c r="F508" s="151">
        <f>QC_Status!L518</f>
        <v>0</v>
      </c>
      <c r="G508" s="154">
        <f>QC_Status!M518</f>
        <v>0</v>
      </c>
      <c r="H508" s="189">
        <f>QC_Status!C518</f>
        <v>0</v>
      </c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  <c r="AA508" s="306"/>
      <c r="AB508" s="306"/>
      <c r="AC508" s="306"/>
      <c r="AD508" s="306"/>
      <c r="AE508" s="306"/>
      <c r="AF508" s="306"/>
      <c r="AG508" s="306"/>
      <c r="AH508" s="306"/>
      <c r="AI508" s="306"/>
      <c r="AJ508" s="306"/>
      <c r="AK508" s="306"/>
      <c r="AL508" s="306"/>
      <c r="AM508" s="306"/>
      <c r="AN508" s="306"/>
      <c r="AO508" s="306"/>
      <c r="AP508" s="306"/>
      <c r="AQ508" s="306"/>
      <c r="AR508" s="306"/>
      <c r="AS508" s="306"/>
      <c r="AT508" s="306"/>
      <c r="AU508" s="306"/>
      <c r="AV508" s="306"/>
      <c r="AW508" s="306"/>
      <c r="AX508" s="306"/>
      <c r="AY508" s="306"/>
      <c r="AZ508" s="306"/>
      <c r="BA508" s="306"/>
      <c r="BB508" s="306"/>
      <c r="BC508" s="147">
        <f>QC_Status!T518</f>
        <v>0</v>
      </c>
      <c r="BD508" s="307">
        <f t="shared" si="21"/>
        <v>0</v>
      </c>
      <c r="BE508" s="307">
        <f t="shared" si="22"/>
        <v>0</v>
      </c>
      <c r="BF508" s="307">
        <f t="shared" si="23"/>
        <v>0</v>
      </c>
      <c r="BG508" s="314">
        <f>QC_Status!F518</f>
        <v>0</v>
      </c>
      <c r="BH508" s="288"/>
      <c r="BI508"/>
    </row>
    <row r="509" spans="1:61" x14ac:dyDescent="0.2">
      <c r="A509" s="151">
        <v>509</v>
      </c>
      <c r="B509" s="152">
        <f>QC_Status!B519</f>
        <v>0</v>
      </c>
      <c r="C509" s="153">
        <f>QC_Status!C519</f>
        <v>0</v>
      </c>
      <c r="D509" s="151">
        <f>QC_Status!D519</f>
        <v>0</v>
      </c>
      <c r="E509" s="153">
        <f>QC_Status!E519</f>
        <v>0</v>
      </c>
      <c r="F509" s="151">
        <f>QC_Status!L519</f>
        <v>0</v>
      </c>
      <c r="G509" s="154">
        <f>QC_Status!M519</f>
        <v>0</v>
      </c>
      <c r="H509" s="189">
        <f>QC_Status!C519</f>
        <v>0</v>
      </c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  <c r="AA509" s="306"/>
      <c r="AB509" s="306"/>
      <c r="AC509" s="306"/>
      <c r="AD509" s="306"/>
      <c r="AE509" s="306"/>
      <c r="AF509" s="306"/>
      <c r="AG509" s="306"/>
      <c r="AH509" s="306"/>
      <c r="AI509" s="306"/>
      <c r="AJ509" s="306"/>
      <c r="AK509" s="306"/>
      <c r="AL509" s="306"/>
      <c r="AM509" s="306"/>
      <c r="AN509" s="306"/>
      <c r="AO509" s="306"/>
      <c r="AP509" s="306"/>
      <c r="AQ509" s="306"/>
      <c r="AR509" s="306"/>
      <c r="AS509" s="306"/>
      <c r="AT509" s="306"/>
      <c r="AU509" s="306"/>
      <c r="AV509" s="306"/>
      <c r="AW509" s="306"/>
      <c r="AX509" s="306"/>
      <c r="AY509" s="306"/>
      <c r="AZ509" s="306"/>
      <c r="BA509" s="306"/>
      <c r="BB509" s="306"/>
      <c r="BC509" s="147">
        <f>QC_Status!T519</f>
        <v>0</v>
      </c>
      <c r="BD509" s="307">
        <f t="shared" si="21"/>
        <v>0</v>
      </c>
      <c r="BE509" s="307">
        <f t="shared" si="22"/>
        <v>0</v>
      </c>
      <c r="BF509" s="307">
        <f t="shared" si="23"/>
        <v>0</v>
      </c>
      <c r="BG509" s="314">
        <f>QC_Status!F519</f>
        <v>0</v>
      </c>
      <c r="BH509" s="288"/>
      <c r="BI509"/>
    </row>
    <row r="510" spans="1:61" x14ac:dyDescent="0.2">
      <c r="A510" s="151">
        <v>510</v>
      </c>
      <c r="B510" s="152">
        <f>QC_Status!B520</f>
        <v>0</v>
      </c>
      <c r="C510" s="153">
        <f>QC_Status!C520</f>
        <v>0</v>
      </c>
      <c r="D510" s="151">
        <f>QC_Status!D520</f>
        <v>0</v>
      </c>
      <c r="E510" s="153">
        <f>QC_Status!E520</f>
        <v>0</v>
      </c>
      <c r="F510" s="151">
        <f>QC_Status!L520</f>
        <v>0</v>
      </c>
      <c r="G510" s="154">
        <f>QC_Status!M520</f>
        <v>0</v>
      </c>
      <c r="H510" s="189">
        <f>QC_Status!C520</f>
        <v>0</v>
      </c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  <c r="AA510" s="306"/>
      <c r="AB510" s="306"/>
      <c r="AC510" s="306"/>
      <c r="AD510" s="306"/>
      <c r="AE510" s="306"/>
      <c r="AF510" s="306"/>
      <c r="AG510" s="306"/>
      <c r="AH510" s="306"/>
      <c r="AI510" s="306"/>
      <c r="AJ510" s="306"/>
      <c r="AK510" s="306"/>
      <c r="AL510" s="306"/>
      <c r="AM510" s="306"/>
      <c r="AN510" s="306"/>
      <c r="AO510" s="306"/>
      <c r="AP510" s="306"/>
      <c r="AQ510" s="306"/>
      <c r="AR510" s="306"/>
      <c r="AS510" s="306"/>
      <c r="AT510" s="306"/>
      <c r="AU510" s="306"/>
      <c r="AV510" s="306"/>
      <c r="AW510" s="306"/>
      <c r="AX510" s="306"/>
      <c r="AY510" s="306"/>
      <c r="AZ510" s="306"/>
      <c r="BA510" s="306"/>
      <c r="BB510" s="306"/>
      <c r="BC510" s="147">
        <f>QC_Status!T520</f>
        <v>0</v>
      </c>
      <c r="BD510" s="307">
        <f t="shared" si="21"/>
        <v>0</v>
      </c>
      <c r="BE510" s="307">
        <f t="shared" si="22"/>
        <v>0</v>
      </c>
      <c r="BF510" s="307">
        <f t="shared" si="23"/>
        <v>0</v>
      </c>
      <c r="BG510" s="314">
        <f>QC_Status!F520</f>
        <v>0</v>
      </c>
      <c r="BH510" s="288"/>
      <c r="BI510"/>
    </row>
    <row r="511" spans="1:61" x14ac:dyDescent="0.2">
      <c r="A511" s="151">
        <v>511</v>
      </c>
      <c r="B511" s="152">
        <f>QC_Status!B521</f>
        <v>0</v>
      </c>
      <c r="C511" s="153">
        <f>QC_Status!C521</f>
        <v>0</v>
      </c>
      <c r="D511" s="151">
        <f>QC_Status!D521</f>
        <v>0</v>
      </c>
      <c r="E511" s="153">
        <f>QC_Status!E521</f>
        <v>0</v>
      </c>
      <c r="F511" s="151">
        <f>QC_Status!L521</f>
        <v>0</v>
      </c>
      <c r="G511" s="154">
        <f>QC_Status!M521</f>
        <v>0</v>
      </c>
      <c r="H511" s="189">
        <f>QC_Status!C521</f>
        <v>0</v>
      </c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  <c r="AA511" s="306"/>
      <c r="AB511" s="306"/>
      <c r="AC511" s="306"/>
      <c r="AD511" s="306"/>
      <c r="AE511" s="306"/>
      <c r="AF511" s="306"/>
      <c r="AG511" s="306"/>
      <c r="AH511" s="306"/>
      <c r="AI511" s="306"/>
      <c r="AJ511" s="306"/>
      <c r="AK511" s="306"/>
      <c r="AL511" s="306"/>
      <c r="AM511" s="306"/>
      <c r="AN511" s="306"/>
      <c r="AO511" s="306"/>
      <c r="AP511" s="306"/>
      <c r="AQ511" s="306"/>
      <c r="AR511" s="306"/>
      <c r="AS511" s="306"/>
      <c r="AT511" s="306"/>
      <c r="AU511" s="306"/>
      <c r="AV511" s="306"/>
      <c r="AW511" s="306"/>
      <c r="AX511" s="306"/>
      <c r="AY511" s="306"/>
      <c r="AZ511" s="306"/>
      <c r="BA511" s="306"/>
      <c r="BB511" s="306"/>
      <c r="BC511" s="147">
        <f>QC_Status!T521</f>
        <v>0</v>
      </c>
      <c r="BD511" s="307">
        <f t="shared" si="21"/>
        <v>0</v>
      </c>
      <c r="BE511" s="307">
        <f t="shared" si="22"/>
        <v>0</v>
      </c>
      <c r="BF511" s="307">
        <f t="shared" si="23"/>
        <v>0</v>
      </c>
      <c r="BG511" s="314">
        <f>QC_Status!F521</f>
        <v>0</v>
      </c>
      <c r="BH511" s="288"/>
      <c r="BI511"/>
    </row>
    <row r="512" spans="1:61" x14ac:dyDescent="0.2">
      <c r="A512" s="151">
        <v>512</v>
      </c>
      <c r="B512" s="152">
        <f>QC_Status!B522</f>
        <v>0</v>
      </c>
      <c r="C512" s="153">
        <f>QC_Status!C522</f>
        <v>0</v>
      </c>
      <c r="D512" s="151">
        <f>QC_Status!D522</f>
        <v>0</v>
      </c>
      <c r="E512" s="153">
        <f>QC_Status!E522</f>
        <v>0</v>
      </c>
      <c r="F512" s="151">
        <f>QC_Status!L522</f>
        <v>0</v>
      </c>
      <c r="G512" s="154">
        <f>QC_Status!M522</f>
        <v>0</v>
      </c>
      <c r="H512" s="189">
        <f>QC_Status!C522</f>
        <v>0</v>
      </c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  <c r="AA512" s="306"/>
      <c r="AB512" s="306"/>
      <c r="AC512" s="306"/>
      <c r="AD512" s="306"/>
      <c r="AE512" s="306"/>
      <c r="AF512" s="306"/>
      <c r="AG512" s="306"/>
      <c r="AH512" s="306"/>
      <c r="AI512" s="306"/>
      <c r="AJ512" s="306"/>
      <c r="AK512" s="306"/>
      <c r="AL512" s="306"/>
      <c r="AM512" s="306"/>
      <c r="AN512" s="306"/>
      <c r="AO512" s="306"/>
      <c r="AP512" s="306"/>
      <c r="AQ512" s="306"/>
      <c r="AR512" s="306"/>
      <c r="AS512" s="306"/>
      <c r="AT512" s="306"/>
      <c r="AU512" s="306"/>
      <c r="AV512" s="306"/>
      <c r="AW512" s="306"/>
      <c r="AX512" s="306"/>
      <c r="AY512" s="306"/>
      <c r="AZ512" s="306"/>
      <c r="BA512" s="306"/>
      <c r="BB512" s="306"/>
      <c r="BC512" s="147">
        <f>QC_Status!T522</f>
        <v>0</v>
      </c>
      <c r="BD512" s="307">
        <f t="shared" si="21"/>
        <v>0</v>
      </c>
      <c r="BE512" s="307">
        <f t="shared" si="22"/>
        <v>0</v>
      </c>
      <c r="BF512" s="307">
        <f t="shared" si="23"/>
        <v>0</v>
      </c>
      <c r="BG512" s="314">
        <f>QC_Status!F522</f>
        <v>0</v>
      </c>
      <c r="BH512" s="288"/>
      <c r="BI512"/>
    </row>
    <row r="513" spans="1:61" x14ac:dyDescent="0.2">
      <c r="A513" s="151">
        <v>513</v>
      </c>
      <c r="B513" s="152">
        <f>QC_Status!B523</f>
        <v>0</v>
      </c>
      <c r="C513" s="153">
        <f>QC_Status!C523</f>
        <v>0</v>
      </c>
      <c r="D513" s="151">
        <f>QC_Status!D523</f>
        <v>0</v>
      </c>
      <c r="E513" s="153">
        <f>QC_Status!E523</f>
        <v>0</v>
      </c>
      <c r="F513" s="151">
        <f>QC_Status!L523</f>
        <v>0</v>
      </c>
      <c r="G513" s="154">
        <f>QC_Status!M523</f>
        <v>0</v>
      </c>
      <c r="H513" s="189">
        <f>QC_Status!C523</f>
        <v>0</v>
      </c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  <c r="AA513" s="306"/>
      <c r="AB513" s="306"/>
      <c r="AC513" s="306"/>
      <c r="AD513" s="306"/>
      <c r="AE513" s="306"/>
      <c r="AF513" s="306"/>
      <c r="AG513" s="306"/>
      <c r="AH513" s="306"/>
      <c r="AI513" s="306"/>
      <c r="AJ513" s="306"/>
      <c r="AK513" s="306"/>
      <c r="AL513" s="306"/>
      <c r="AM513" s="306"/>
      <c r="AN513" s="306"/>
      <c r="AO513" s="306"/>
      <c r="AP513" s="306"/>
      <c r="AQ513" s="306"/>
      <c r="AR513" s="306"/>
      <c r="AS513" s="306"/>
      <c r="AT513" s="306"/>
      <c r="AU513" s="306"/>
      <c r="AV513" s="306"/>
      <c r="AW513" s="306"/>
      <c r="AX513" s="306"/>
      <c r="AY513" s="306"/>
      <c r="AZ513" s="306"/>
      <c r="BA513" s="306"/>
      <c r="BB513" s="306"/>
      <c r="BC513" s="147">
        <f>QC_Status!T523</f>
        <v>0</v>
      </c>
      <c r="BD513" s="307">
        <f t="shared" si="21"/>
        <v>0</v>
      </c>
      <c r="BE513" s="307">
        <f t="shared" si="22"/>
        <v>0</v>
      </c>
      <c r="BF513" s="307">
        <f t="shared" si="23"/>
        <v>0</v>
      </c>
      <c r="BG513" s="314">
        <f>QC_Status!F523</f>
        <v>0</v>
      </c>
      <c r="BH513" s="288"/>
      <c r="BI513"/>
    </row>
    <row r="514" spans="1:61" x14ac:dyDescent="0.2">
      <c r="A514" s="151">
        <v>514</v>
      </c>
      <c r="B514" s="152">
        <f>QC_Status!B524</f>
        <v>0</v>
      </c>
      <c r="C514" s="153">
        <f>QC_Status!C524</f>
        <v>0</v>
      </c>
      <c r="D514" s="151">
        <f>QC_Status!D524</f>
        <v>0</v>
      </c>
      <c r="E514" s="153">
        <f>QC_Status!E524</f>
        <v>0</v>
      </c>
      <c r="F514" s="151">
        <f>QC_Status!L524</f>
        <v>0</v>
      </c>
      <c r="G514" s="154">
        <f>QC_Status!M524</f>
        <v>0</v>
      </c>
      <c r="H514" s="189">
        <f>QC_Status!C524</f>
        <v>0</v>
      </c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  <c r="AA514" s="306"/>
      <c r="AB514" s="306"/>
      <c r="AC514" s="306"/>
      <c r="AD514" s="306"/>
      <c r="AE514" s="306"/>
      <c r="AF514" s="306"/>
      <c r="AG514" s="306"/>
      <c r="AH514" s="306"/>
      <c r="AI514" s="306"/>
      <c r="AJ514" s="306"/>
      <c r="AK514" s="306"/>
      <c r="AL514" s="306"/>
      <c r="AM514" s="306"/>
      <c r="AN514" s="306"/>
      <c r="AO514" s="306"/>
      <c r="AP514" s="306"/>
      <c r="AQ514" s="306"/>
      <c r="AR514" s="306"/>
      <c r="AS514" s="306"/>
      <c r="AT514" s="306"/>
      <c r="AU514" s="306"/>
      <c r="AV514" s="306"/>
      <c r="AW514" s="306"/>
      <c r="AX514" s="306"/>
      <c r="AY514" s="306"/>
      <c r="AZ514" s="306"/>
      <c r="BA514" s="306"/>
      <c r="BB514" s="306"/>
      <c r="BC514" s="147">
        <f>QC_Status!T524</f>
        <v>0</v>
      </c>
      <c r="BD514" s="307">
        <f t="shared" si="21"/>
        <v>0</v>
      </c>
      <c r="BE514" s="307">
        <f t="shared" si="22"/>
        <v>0</v>
      </c>
      <c r="BF514" s="307">
        <f t="shared" si="23"/>
        <v>0</v>
      </c>
      <c r="BG514" s="314">
        <f>QC_Status!F524</f>
        <v>0</v>
      </c>
      <c r="BH514" s="288"/>
      <c r="BI514"/>
    </row>
    <row r="515" spans="1:61" x14ac:dyDescent="0.2">
      <c r="A515" s="151">
        <v>515</v>
      </c>
      <c r="B515" s="152">
        <f>QC_Status!B525</f>
        <v>0</v>
      </c>
      <c r="C515" s="153">
        <f>QC_Status!C525</f>
        <v>0</v>
      </c>
      <c r="D515" s="151">
        <f>QC_Status!D525</f>
        <v>0</v>
      </c>
      <c r="E515" s="153">
        <f>QC_Status!E525</f>
        <v>0</v>
      </c>
      <c r="F515" s="151">
        <f>QC_Status!L525</f>
        <v>0</v>
      </c>
      <c r="G515" s="154">
        <f>QC_Status!M525</f>
        <v>0</v>
      </c>
      <c r="H515" s="189">
        <f>QC_Status!C525</f>
        <v>0</v>
      </c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  <c r="AA515" s="306"/>
      <c r="AB515" s="306"/>
      <c r="AC515" s="306"/>
      <c r="AD515" s="306"/>
      <c r="AE515" s="306"/>
      <c r="AF515" s="306"/>
      <c r="AG515" s="306"/>
      <c r="AH515" s="306"/>
      <c r="AI515" s="306"/>
      <c r="AJ515" s="306"/>
      <c r="AK515" s="306"/>
      <c r="AL515" s="306"/>
      <c r="AM515" s="306"/>
      <c r="AN515" s="306"/>
      <c r="AO515" s="306"/>
      <c r="AP515" s="306"/>
      <c r="AQ515" s="306"/>
      <c r="AR515" s="306"/>
      <c r="AS515" s="306"/>
      <c r="AT515" s="306"/>
      <c r="AU515" s="306"/>
      <c r="AV515" s="306"/>
      <c r="AW515" s="306"/>
      <c r="AX515" s="306"/>
      <c r="AY515" s="306"/>
      <c r="AZ515" s="306"/>
      <c r="BA515" s="306"/>
      <c r="BB515" s="306"/>
      <c r="BC515" s="147">
        <f>QC_Status!T525</f>
        <v>0</v>
      </c>
      <c r="BD515" s="307">
        <f t="shared" si="21"/>
        <v>0</v>
      </c>
      <c r="BE515" s="307">
        <f t="shared" si="22"/>
        <v>0</v>
      </c>
      <c r="BF515" s="307">
        <f t="shared" si="23"/>
        <v>0</v>
      </c>
      <c r="BG515" s="314">
        <f>QC_Status!F525</f>
        <v>0</v>
      </c>
      <c r="BH515" s="288"/>
      <c r="BI515"/>
    </row>
    <row r="516" spans="1:61" x14ac:dyDescent="0.2">
      <c r="A516" s="151">
        <v>516</v>
      </c>
      <c r="B516" s="152">
        <f>QC_Status!B526</f>
        <v>0</v>
      </c>
      <c r="C516" s="153">
        <f>QC_Status!C526</f>
        <v>0</v>
      </c>
      <c r="D516" s="151">
        <f>QC_Status!D526</f>
        <v>0</v>
      </c>
      <c r="E516" s="153">
        <f>QC_Status!E526</f>
        <v>0</v>
      </c>
      <c r="F516" s="151">
        <f>QC_Status!L526</f>
        <v>0</v>
      </c>
      <c r="G516" s="154">
        <f>QC_Status!M526</f>
        <v>0</v>
      </c>
      <c r="H516" s="189">
        <f>QC_Status!C526</f>
        <v>0</v>
      </c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  <c r="AA516" s="306"/>
      <c r="AB516" s="306"/>
      <c r="AC516" s="306"/>
      <c r="AD516" s="306"/>
      <c r="AE516" s="306"/>
      <c r="AF516" s="306"/>
      <c r="AG516" s="306"/>
      <c r="AH516" s="306"/>
      <c r="AI516" s="306"/>
      <c r="AJ516" s="306"/>
      <c r="AK516" s="306"/>
      <c r="AL516" s="306"/>
      <c r="AM516" s="306"/>
      <c r="AN516" s="306"/>
      <c r="AO516" s="306"/>
      <c r="AP516" s="306"/>
      <c r="AQ516" s="306"/>
      <c r="AR516" s="306"/>
      <c r="AS516" s="306"/>
      <c r="AT516" s="306"/>
      <c r="AU516" s="306"/>
      <c r="AV516" s="306"/>
      <c r="AW516" s="306"/>
      <c r="AX516" s="306"/>
      <c r="AY516" s="306"/>
      <c r="AZ516" s="306"/>
      <c r="BA516" s="306"/>
      <c r="BB516" s="306"/>
      <c r="BC516" s="147">
        <f>QC_Status!T526</f>
        <v>0</v>
      </c>
      <c r="BD516" s="307">
        <f t="shared" ref="BD516:BD579" si="24">SUM(I516:BC516)</f>
        <v>0</v>
      </c>
      <c r="BE516" s="307">
        <f t="shared" ref="BE516:BE579" si="25">SUM(I516:AE516)</f>
        <v>0</v>
      </c>
      <c r="BF516" s="307">
        <f t="shared" ref="BF516:BF579" si="26">SUM(AF516:BB516)</f>
        <v>0</v>
      </c>
      <c r="BG516" s="314">
        <f>QC_Status!F526</f>
        <v>0</v>
      </c>
      <c r="BH516" s="288"/>
      <c r="BI516"/>
    </row>
    <row r="517" spans="1:61" x14ac:dyDescent="0.2">
      <c r="A517" s="151">
        <v>517</v>
      </c>
      <c r="B517" s="152">
        <f>QC_Status!B527</f>
        <v>0</v>
      </c>
      <c r="C517" s="153">
        <f>QC_Status!C527</f>
        <v>0</v>
      </c>
      <c r="D517" s="151">
        <f>QC_Status!D527</f>
        <v>0</v>
      </c>
      <c r="E517" s="153">
        <f>QC_Status!E527</f>
        <v>0</v>
      </c>
      <c r="F517" s="151">
        <f>QC_Status!L527</f>
        <v>0</v>
      </c>
      <c r="G517" s="154">
        <f>QC_Status!M527</f>
        <v>0</v>
      </c>
      <c r="H517" s="189">
        <f>QC_Status!C527</f>
        <v>0</v>
      </c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  <c r="AA517" s="306"/>
      <c r="AB517" s="306"/>
      <c r="AC517" s="306"/>
      <c r="AD517" s="306"/>
      <c r="AE517" s="306"/>
      <c r="AF517" s="306"/>
      <c r="AG517" s="306"/>
      <c r="AH517" s="306"/>
      <c r="AI517" s="306"/>
      <c r="AJ517" s="306"/>
      <c r="AK517" s="306"/>
      <c r="AL517" s="306"/>
      <c r="AM517" s="306"/>
      <c r="AN517" s="306"/>
      <c r="AO517" s="306"/>
      <c r="AP517" s="306"/>
      <c r="AQ517" s="306"/>
      <c r="AR517" s="306"/>
      <c r="AS517" s="306"/>
      <c r="AT517" s="306"/>
      <c r="AU517" s="306"/>
      <c r="AV517" s="306"/>
      <c r="AW517" s="306"/>
      <c r="AX517" s="306"/>
      <c r="AY517" s="306"/>
      <c r="AZ517" s="306"/>
      <c r="BA517" s="306"/>
      <c r="BB517" s="306"/>
      <c r="BC517" s="147">
        <f>QC_Status!T527</f>
        <v>0</v>
      </c>
      <c r="BD517" s="307">
        <f t="shared" si="24"/>
        <v>0</v>
      </c>
      <c r="BE517" s="307">
        <f t="shared" si="25"/>
        <v>0</v>
      </c>
      <c r="BF517" s="307">
        <f t="shared" si="26"/>
        <v>0</v>
      </c>
      <c r="BG517" s="314">
        <f>QC_Status!F527</f>
        <v>0</v>
      </c>
      <c r="BH517" s="288"/>
      <c r="BI517"/>
    </row>
    <row r="518" spans="1:61" x14ac:dyDescent="0.2">
      <c r="A518" s="151">
        <v>518</v>
      </c>
      <c r="B518" s="152">
        <f>QC_Status!B528</f>
        <v>0</v>
      </c>
      <c r="C518" s="153">
        <f>QC_Status!C528</f>
        <v>0</v>
      </c>
      <c r="D518" s="151">
        <f>QC_Status!D528</f>
        <v>0</v>
      </c>
      <c r="E518" s="153">
        <f>QC_Status!E528</f>
        <v>0</v>
      </c>
      <c r="F518" s="151">
        <f>QC_Status!L528</f>
        <v>0</v>
      </c>
      <c r="G518" s="154">
        <f>QC_Status!M528</f>
        <v>0</v>
      </c>
      <c r="H518" s="189">
        <f>QC_Status!C528</f>
        <v>0</v>
      </c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  <c r="AA518" s="306"/>
      <c r="AB518" s="306"/>
      <c r="AC518" s="306"/>
      <c r="AD518" s="306"/>
      <c r="AE518" s="306"/>
      <c r="AF518" s="306"/>
      <c r="AG518" s="306"/>
      <c r="AH518" s="306"/>
      <c r="AI518" s="306"/>
      <c r="AJ518" s="306"/>
      <c r="AK518" s="306"/>
      <c r="AL518" s="306"/>
      <c r="AM518" s="306"/>
      <c r="AN518" s="306"/>
      <c r="AO518" s="306"/>
      <c r="AP518" s="306"/>
      <c r="AQ518" s="306"/>
      <c r="AR518" s="306"/>
      <c r="AS518" s="306"/>
      <c r="AT518" s="306"/>
      <c r="AU518" s="306"/>
      <c r="AV518" s="306"/>
      <c r="AW518" s="306"/>
      <c r="AX518" s="306"/>
      <c r="AY518" s="306"/>
      <c r="AZ518" s="306"/>
      <c r="BA518" s="306"/>
      <c r="BB518" s="306"/>
      <c r="BC518" s="147">
        <f>QC_Status!T528</f>
        <v>0</v>
      </c>
      <c r="BD518" s="307">
        <f t="shared" si="24"/>
        <v>0</v>
      </c>
      <c r="BE518" s="307">
        <f t="shared" si="25"/>
        <v>0</v>
      </c>
      <c r="BF518" s="307">
        <f t="shared" si="26"/>
        <v>0</v>
      </c>
      <c r="BG518" s="314">
        <f>QC_Status!F528</f>
        <v>0</v>
      </c>
      <c r="BH518" s="288"/>
      <c r="BI518"/>
    </row>
    <row r="519" spans="1:61" x14ac:dyDescent="0.2">
      <c r="A519" s="151">
        <v>519</v>
      </c>
      <c r="B519" s="152">
        <f>QC_Status!B529</f>
        <v>0</v>
      </c>
      <c r="C519" s="153">
        <f>QC_Status!C529</f>
        <v>0</v>
      </c>
      <c r="D519" s="151">
        <f>QC_Status!D529</f>
        <v>0</v>
      </c>
      <c r="E519" s="153">
        <f>QC_Status!E529</f>
        <v>0</v>
      </c>
      <c r="F519" s="151">
        <f>QC_Status!L529</f>
        <v>0</v>
      </c>
      <c r="G519" s="154">
        <f>QC_Status!M529</f>
        <v>0</v>
      </c>
      <c r="H519" s="189">
        <f>QC_Status!C529</f>
        <v>0</v>
      </c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  <c r="AA519" s="306"/>
      <c r="AB519" s="306"/>
      <c r="AC519" s="306"/>
      <c r="AD519" s="306"/>
      <c r="AE519" s="306"/>
      <c r="AF519" s="306"/>
      <c r="AG519" s="306"/>
      <c r="AH519" s="306"/>
      <c r="AI519" s="306"/>
      <c r="AJ519" s="306"/>
      <c r="AK519" s="306"/>
      <c r="AL519" s="306"/>
      <c r="AM519" s="306"/>
      <c r="AN519" s="306"/>
      <c r="AO519" s="306"/>
      <c r="AP519" s="306"/>
      <c r="AQ519" s="306"/>
      <c r="AR519" s="306"/>
      <c r="AS519" s="306"/>
      <c r="AT519" s="306"/>
      <c r="AU519" s="306"/>
      <c r="AV519" s="306"/>
      <c r="AW519" s="306"/>
      <c r="AX519" s="306"/>
      <c r="AY519" s="306"/>
      <c r="AZ519" s="306"/>
      <c r="BA519" s="306"/>
      <c r="BB519" s="306"/>
      <c r="BC519" s="147">
        <f>QC_Status!T529</f>
        <v>0</v>
      </c>
      <c r="BD519" s="307">
        <f t="shared" si="24"/>
        <v>0</v>
      </c>
      <c r="BE519" s="307">
        <f t="shared" si="25"/>
        <v>0</v>
      </c>
      <c r="BF519" s="307">
        <f t="shared" si="26"/>
        <v>0</v>
      </c>
      <c r="BG519" s="314">
        <f>QC_Status!F529</f>
        <v>0</v>
      </c>
      <c r="BH519" s="288"/>
      <c r="BI519"/>
    </row>
    <row r="520" spans="1:61" x14ac:dyDescent="0.2">
      <c r="A520" s="151">
        <v>520</v>
      </c>
      <c r="B520" s="152">
        <f>QC_Status!B530</f>
        <v>0</v>
      </c>
      <c r="C520" s="153">
        <f>QC_Status!C530</f>
        <v>0</v>
      </c>
      <c r="D520" s="151">
        <f>QC_Status!D530</f>
        <v>0</v>
      </c>
      <c r="E520" s="153">
        <f>QC_Status!E530</f>
        <v>0</v>
      </c>
      <c r="F520" s="151">
        <f>QC_Status!L530</f>
        <v>0</v>
      </c>
      <c r="G520" s="154">
        <f>QC_Status!M530</f>
        <v>0</v>
      </c>
      <c r="H520" s="189">
        <f>QC_Status!C530</f>
        <v>0</v>
      </c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  <c r="AA520" s="306"/>
      <c r="AB520" s="306"/>
      <c r="AC520" s="306"/>
      <c r="AD520" s="306"/>
      <c r="AE520" s="306"/>
      <c r="AF520" s="306"/>
      <c r="AG520" s="306"/>
      <c r="AH520" s="306"/>
      <c r="AI520" s="306"/>
      <c r="AJ520" s="306"/>
      <c r="AK520" s="306"/>
      <c r="AL520" s="306"/>
      <c r="AM520" s="306"/>
      <c r="AN520" s="306"/>
      <c r="AO520" s="306"/>
      <c r="AP520" s="306"/>
      <c r="AQ520" s="306"/>
      <c r="AR520" s="306"/>
      <c r="AS520" s="306"/>
      <c r="AT520" s="306"/>
      <c r="AU520" s="306"/>
      <c r="AV520" s="306"/>
      <c r="AW520" s="306"/>
      <c r="AX520" s="306"/>
      <c r="AY520" s="306"/>
      <c r="AZ520" s="306"/>
      <c r="BA520" s="306"/>
      <c r="BB520" s="306"/>
      <c r="BC520" s="147">
        <f>QC_Status!T530</f>
        <v>0</v>
      </c>
      <c r="BD520" s="307">
        <f t="shared" si="24"/>
        <v>0</v>
      </c>
      <c r="BE520" s="307">
        <f t="shared" si="25"/>
        <v>0</v>
      </c>
      <c r="BF520" s="307">
        <f t="shared" si="26"/>
        <v>0</v>
      </c>
      <c r="BG520" s="314">
        <f>QC_Status!F530</f>
        <v>0</v>
      </c>
      <c r="BH520" s="288"/>
      <c r="BI520"/>
    </row>
    <row r="521" spans="1:61" x14ac:dyDescent="0.2">
      <c r="A521" s="151">
        <v>521</v>
      </c>
      <c r="B521" s="152">
        <f>QC_Status!B531</f>
        <v>0</v>
      </c>
      <c r="C521" s="153">
        <f>QC_Status!C531</f>
        <v>0</v>
      </c>
      <c r="D521" s="151">
        <f>QC_Status!D531</f>
        <v>0</v>
      </c>
      <c r="E521" s="153">
        <f>QC_Status!E531</f>
        <v>0</v>
      </c>
      <c r="F521" s="151">
        <f>QC_Status!L531</f>
        <v>0</v>
      </c>
      <c r="G521" s="154">
        <f>QC_Status!M531</f>
        <v>0</v>
      </c>
      <c r="H521" s="189">
        <f>QC_Status!C531</f>
        <v>0</v>
      </c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  <c r="AA521" s="306"/>
      <c r="AB521" s="306"/>
      <c r="AC521" s="306"/>
      <c r="AD521" s="306"/>
      <c r="AE521" s="306"/>
      <c r="AF521" s="306"/>
      <c r="AG521" s="306"/>
      <c r="AH521" s="306"/>
      <c r="AI521" s="306"/>
      <c r="AJ521" s="306"/>
      <c r="AK521" s="306"/>
      <c r="AL521" s="306"/>
      <c r="AM521" s="306"/>
      <c r="AN521" s="306"/>
      <c r="AO521" s="306"/>
      <c r="AP521" s="306"/>
      <c r="AQ521" s="306"/>
      <c r="AR521" s="306"/>
      <c r="AS521" s="306"/>
      <c r="AT521" s="306"/>
      <c r="AU521" s="306"/>
      <c r="AV521" s="306"/>
      <c r="AW521" s="306"/>
      <c r="AX521" s="306"/>
      <c r="AY521" s="306"/>
      <c r="AZ521" s="306"/>
      <c r="BA521" s="306"/>
      <c r="BB521" s="306"/>
      <c r="BC521" s="147">
        <f>QC_Status!T531</f>
        <v>0</v>
      </c>
      <c r="BD521" s="307">
        <f t="shared" si="24"/>
        <v>0</v>
      </c>
      <c r="BE521" s="307">
        <f t="shared" si="25"/>
        <v>0</v>
      </c>
      <c r="BF521" s="307">
        <f t="shared" si="26"/>
        <v>0</v>
      </c>
      <c r="BG521" s="314">
        <f>QC_Status!F531</f>
        <v>0</v>
      </c>
      <c r="BH521" s="288"/>
      <c r="BI521"/>
    </row>
    <row r="522" spans="1:61" x14ac:dyDescent="0.2">
      <c r="A522" s="151">
        <v>522</v>
      </c>
      <c r="B522" s="152">
        <f>QC_Status!B532</f>
        <v>0</v>
      </c>
      <c r="C522" s="153">
        <f>QC_Status!C532</f>
        <v>0</v>
      </c>
      <c r="D522" s="151">
        <f>QC_Status!D532</f>
        <v>0</v>
      </c>
      <c r="E522" s="153">
        <f>QC_Status!E532</f>
        <v>0</v>
      </c>
      <c r="F522" s="151">
        <f>QC_Status!L532</f>
        <v>0</v>
      </c>
      <c r="G522" s="154">
        <f>QC_Status!M532</f>
        <v>0</v>
      </c>
      <c r="H522" s="189">
        <f>QC_Status!C532</f>
        <v>0</v>
      </c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  <c r="AA522" s="306"/>
      <c r="AB522" s="306"/>
      <c r="AC522" s="306"/>
      <c r="AD522" s="306"/>
      <c r="AE522" s="306"/>
      <c r="AF522" s="306"/>
      <c r="AG522" s="306"/>
      <c r="AH522" s="306"/>
      <c r="AI522" s="306"/>
      <c r="AJ522" s="306"/>
      <c r="AK522" s="306"/>
      <c r="AL522" s="306"/>
      <c r="AM522" s="306"/>
      <c r="AN522" s="306"/>
      <c r="AO522" s="306"/>
      <c r="AP522" s="306"/>
      <c r="AQ522" s="306"/>
      <c r="AR522" s="306"/>
      <c r="AS522" s="306"/>
      <c r="AT522" s="306"/>
      <c r="AU522" s="306"/>
      <c r="AV522" s="306"/>
      <c r="AW522" s="306"/>
      <c r="AX522" s="306"/>
      <c r="AY522" s="306"/>
      <c r="AZ522" s="306"/>
      <c r="BA522" s="306"/>
      <c r="BB522" s="306"/>
      <c r="BC522" s="147">
        <f>QC_Status!T532</f>
        <v>0</v>
      </c>
      <c r="BD522" s="307">
        <f t="shared" si="24"/>
        <v>0</v>
      </c>
      <c r="BE522" s="307">
        <f t="shared" si="25"/>
        <v>0</v>
      </c>
      <c r="BF522" s="307">
        <f t="shared" si="26"/>
        <v>0</v>
      </c>
      <c r="BG522" s="314">
        <f>QC_Status!F532</f>
        <v>0</v>
      </c>
      <c r="BH522" s="288"/>
      <c r="BI522"/>
    </row>
    <row r="523" spans="1:61" x14ac:dyDescent="0.2">
      <c r="A523" s="151">
        <v>523</v>
      </c>
      <c r="B523" s="152">
        <f>QC_Status!B533</f>
        <v>0</v>
      </c>
      <c r="C523" s="153">
        <f>QC_Status!C533</f>
        <v>0</v>
      </c>
      <c r="D523" s="151">
        <f>QC_Status!D533</f>
        <v>0</v>
      </c>
      <c r="E523" s="153">
        <f>QC_Status!E533</f>
        <v>0</v>
      </c>
      <c r="F523" s="151">
        <f>QC_Status!L533</f>
        <v>0</v>
      </c>
      <c r="G523" s="154">
        <f>QC_Status!M533</f>
        <v>0</v>
      </c>
      <c r="H523" s="189">
        <f>QC_Status!C533</f>
        <v>0</v>
      </c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  <c r="AA523" s="306"/>
      <c r="AB523" s="306"/>
      <c r="AC523" s="306"/>
      <c r="AD523" s="306"/>
      <c r="AE523" s="306"/>
      <c r="AF523" s="306"/>
      <c r="AG523" s="306"/>
      <c r="AH523" s="306"/>
      <c r="AI523" s="306"/>
      <c r="AJ523" s="306"/>
      <c r="AK523" s="306"/>
      <c r="AL523" s="306"/>
      <c r="AM523" s="306"/>
      <c r="AN523" s="306"/>
      <c r="AO523" s="306"/>
      <c r="AP523" s="306"/>
      <c r="AQ523" s="306"/>
      <c r="AR523" s="306"/>
      <c r="AS523" s="306"/>
      <c r="AT523" s="306"/>
      <c r="AU523" s="306"/>
      <c r="AV523" s="306"/>
      <c r="AW523" s="306"/>
      <c r="AX523" s="306"/>
      <c r="AY523" s="306"/>
      <c r="AZ523" s="306"/>
      <c r="BA523" s="306"/>
      <c r="BB523" s="306"/>
      <c r="BC523" s="147">
        <f>QC_Status!T533</f>
        <v>0</v>
      </c>
      <c r="BD523" s="307">
        <f t="shared" si="24"/>
        <v>0</v>
      </c>
      <c r="BE523" s="307">
        <f t="shared" si="25"/>
        <v>0</v>
      </c>
      <c r="BF523" s="307">
        <f t="shared" si="26"/>
        <v>0</v>
      </c>
      <c r="BG523" s="314">
        <f>QC_Status!F533</f>
        <v>0</v>
      </c>
      <c r="BH523" s="288"/>
      <c r="BI523"/>
    </row>
    <row r="524" spans="1:61" x14ac:dyDescent="0.2">
      <c r="A524" s="151">
        <v>524</v>
      </c>
      <c r="B524" s="152">
        <f>QC_Status!B534</f>
        <v>0</v>
      </c>
      <c r="C524" s="153">
        <f>QC_Status!C534</f>
        <v>0</v>
      </c>
      <c r="D524" s="151">
        <f>QC_Status!D534</f>
        <v>0</v>
      </c>
      <c r="E524" s="153">
        <f>QC_Status!E534</f>
        <v>0</v>
      </c>
      <c r="F524" s="151">
        <f>QC_Status!L534</f>
        <v>0</v>
      </c>
      <c r="G524" s="154">
        <f>QC_Status!M534</f>
        <v>0</v>
      </c>
      <c r="H524" s="189">
        <f>QC_Status!C534</f>
        <v>0</v>
      </c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  <c r="AA524" s="306"/>
      <c r="AB524" s="306"/>
      <c r="AC524" s="306"/>
      <c r="AD524" s="306"/>
      <c r="AE524" s="306"/>
      <c r="AF524" s="306"/>
      <c r="AG524" s="306"/>
      <c r="AH524" s="306"/>
      <c r="AI524" s="306"/>
      <c r="AJ524" s="306"/>
      <c r="AK524" s="306"/>
      <c r="AL524" s="306"/>
      <c r="AM524" s="306"/>
      <c r="AN524" s="306"/>
      <c r="AO524" s="306"/>
      <c r="AP524" s="306"/>
      <c r="AQ524" s="306"/>
      <c r="AR524" s="306"/>
      <c r="AS524" s="306"/>
      <c r="AT524" s="306"/>
      <c r="AU524" s="306"/>
      <c r="AV524" s="306"/>
      <c r="AW524" s="306"/>
      <c r="AX524" s="306"/>
      <c r="AY524" s="306"/>
      <c r="AZ524" s="306"/>
      <c r="BA524" s="306"/>
      <c r="BB524" s="306"/>
      <c r="BC524" s="147">
        <f>QC_Status!T534</f>
        <v>0</v>
      </c>
      <c r="BD524" s="307">
        <f t="shared" si="24"/>
        <v>0</v>
      </c>
      <c r="BE524" s="307">
        <f t="shared" si="25"/>
        <v>0</v>
      </c>
      <c r="BF524" s="307">
        <f t="shared" si="26"/>
        <v>0</v>
      </c>
      <c r="BG524" s="314">
        <f>QC_Status!F534</f>
        <v>0</v>
      </c>
      <c r="BH524" s="288"/>
      <c r="BI524"/>
    </row>
    <row r="525" spans="1:61" x14ac:dyDescent="0.2">
      <c r="A525" s="151">
        <v>525</v>
      </c>
      <c r="B525" s="152">
        <f>QC_Status!B535</f>
        <v>0</v>
      </c>
      <c r="C525" s="153">
        <f>QC_Status!C535</f>
        <v>0</v>
      </c>
      <c r="D525" s="151">
        <f>QC_Status!D535</f>
        <v>0</v>
      </c>
      <c r="E525" s="153">
        <f>QC_Status!E535</f>
        <v>0</v>
      </c>
      <c r="F525" s="151">
        <f>QC_Status!L535</f>
        <v>0</v>
      </c>
      <c r="G525" s="154">
        <f>QC_Status!M535</f>
        <v>0</v>
      </c>
      <c r="H525" s="189">
        <f>QC_Status!C535</f>
        <v>0</v>
      </c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  <c r="AA525" s="306"/>
      <c r="AB525" s="306"/>
      <c r="AC525" s="306"/>
      <c r="AD525" s="306"/>
      <c r="AE525" s="306"/>
      <c r="AF525" s="306"/>
      <c r="AG525" s="306"/>
      <c r="AH525" s="306"/>
      <c r="AI525" s="306"/>
      <c r="AJ525" s="306"/>
      <c r="AK525" s="306"/>
      <c r="AL525" s="306"/>
      <c r="AM525" s="306"/>
      <c r="AN525" s="306"/>
      <c r="AO525" s="306"/>
      <c r="AP525" s="306"/>
      <c r="AQ525" s="306"/>
      <c r="AR525" s="306"/>
      <c r="AS525" s="306"/>
      <c r="AT525" s="306"/>
      <c r="AU525" s="306"/>
      <c r="AV525" s="306"/>
      <c r="AW525" s="306"/>
      <c r="AX525" s="306"/>
      <c r="AY525" s="306"/>
      <c r="AZ525" s="306"/>
      <c r="BA525" s="306"/>
      <c r="BB525" s="306"/>
      <c r="BC525" s="147">
        <f>QC_Status!T535</f>
        <v>0</v>
      </c>
      <c r="BD525" s="307">
        <f t="shared" si="24"/>
        <v>0</v>
      </c>
      <c r="BE525" s="307">
        <f t="shared" si="25"/>
        <v>0</v>
      </c>
      <c r="BF525" s="307">
        <f t="shared" si="26"/>
        <v>0</v>
      </c>
      <c r="BG525" s="314">
        <f>QC_Status!F535</f>
        <v>0</v>
      </c>
      <c r="BH525" s="288"/>
      <c r="BI525"/>
    </row>
    <row r="526" spans="1:61" x14ac:dyDescent="0.2">
      <c r="A526" s="151">
        <v>526</v>
      </c>
      <c r="B526" s="152">
        <f>QC_Status!B536</f>
        <v>0</v>
      </c>
      <c r="C526" s="153">
        <f>QC_Status!C536</f>
        <v>0</v>
      </c>
      <c r="D526" s="151">
        <f>QC_Status!D536</f>
        <v>0</v>
      </c>
      <c r="E526" s="153">
        <f>QC_Status!E536</f>
        <v>0</v>
      </c>
      <c r="F526" s="151">
        <f>QC_Status!L536</f>
        <v>0</v>
      </c>
      <c r="G526" s="154">
        <f>QC_Status!M536</f>
        <v>0</v>
      </c>
      <c r="H526" s="189">
        <f>QC_Status!C536</f>
        <v>0</v>
      </c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  <c r="AA526" s="306"/>
      <c r="AB526" s="306"/>
      <c r="AC526" s="306"/>
      <c r="AD526" s="306"/>
      <c r="AE526" s="306"/>
      <c r="AF526" s="306"/>
      <c r="AG526" s="306"/>
      <c r="AH526" s="306"/>
      <c r="AI526" s="306"/>
      <c r="AJ526" s="306"/>
      <c r="AK526" s="306"/>
      <c r="AL526" s="306"/>
      <c r="AM526" s="306"/>
      <c r="AN526" s="306"/>
      <c r="AO526" s="306"/>
      <c r="AP526" s="306"/>
      <c r="AQ526" s="306"/>
      <c r="AR526" s="306"/>
      <c r="AS526" s="306"/>
      <c r="AT526" s="306"/>
      <c r="AU526" s="306"/>
      <c r="AV526" s="306"/>
      <c r="AW526" s="306"/>
      <c r="AX526" s="306"/>
      <c r="AY526" s="306"/>
      <c r="AZ526" s="306"/>
      <c r="BA526" s="306"/>
      <c r="BB526" s="306"/>
      <c r="BC526" s="147">
        <f>QC_Status!T536</f>
        <v>0</v>
      </c>
      <c r="BD526" s="307">
        <f t="shared" si="24"/>
        <v>0</v>
      </c>
      <c r="BE526" s="307">
        <f t="shared" si="25"/>
        <v>0</v>
      </c>
      <c r="BF526" s="307">
        <f t="shared" si="26"/>
        <v>0</v>
      </c>
      <c r="BG526" s="314">
        <f>QC_Status!F536</f>
        <v>0</v>
      </c>
      <c r="BH526" s="288"/>
      <c r="BI526"/>
    </row>
    <row r="527" spans="1:61" x14ac:dyDescent="0.2">
      <c r="A527" s="151">
        <v>527</v>
      </c>
      <c r="B527" s="152">
        <f>QC_Status!B537</f>
        <v>0</v>
      </c>
      <c r="C527" s="153">
        <f>QC_Status!C537</f>
        <v>0</v>
      </c>
      <c r="D527" s="151">
        <f>QC_Status!D537</f>
        <v>0</v>
      </c>
      <c r="E527" s="153">
        <f>QC_Status!E537</f>
        <v>0</v>
      </c>
      <c r="F527" s="151">
        <f>QC_Status!L537</f>
        <v>0</v>
      </c>
      <c r="G527" s="154">
        <f>QC_Status!M537</f>
        <v>0</v>
      </c>
      <c r="H527" s="189">
        <f>QC_Status!C537</f>
        <v>0</v>
      </c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  <c r="AA527" s="306"/>
      <c r="AB527" s="306"/>
      <c r="AC527" s="306"/>
      <c r="AD527" s="306"/>
      <c r="AE527" s="306"/>
      <c r="AF527" s="306"/>
      <c r="AG527" s="306"/>
      <c r="AH527" s="306"/>
      <c r="AI527" s="306"/>
      <c r="AJ527" s="306"/>
      <c r="AK527" s="306"/>
      <c r="AL527" s="306"/>
      <c r="AM527" s="306"/>
      <c r="AN527" s="306"/>
      <c r="AO527" s="306"/>
      <c r="AP527" s="306"/>
      <c r="AQ527" s="306"/>
      <c r="AR527" s="306"/>
      <c r="AS527" s="306"/>
      <c r="AT527" s="306"/>
      <c r="AU527" s="306"/>
      <c r="AV527" s="306"/>
      <c r="AW527" s="306"/>
      <c r="AX527" s="306"/>
      <c r="AY527" s="306"/>
      <c r="AZ527" s="306"/>
      <c r="BA527" s="306"/>
      <c r="BB527" s="306"/>
      <c r="BC527" s="147">
        <f>QC_Status!T537</f>
        <v>0</v>
      </c>
      <c r="BD527" s="307">
        <f t="shared" si="24"/>
        <v>0</v>
      </c>
      <c r="BE527" s="307">
        <f t="shared" si="25"/>
        <v>0</v>
      </c>
      <c r="BF527" s="307">
        <f t="shared" si="26"/>
        <v>0</v>
      </c>
      <c r="BG527" s="314">
        <f>QC_Status!F537</f>
        <v>0</v>
      </c>
      <c r="BH527" s="288"/>
      <c r="BI527"/>
    </row>
    <row r="528" spans="1:61" x14ac:dyDescent="0.2">
      <c r="A528" s="151">
        <v>528</v>
      </c>
      <c r="B528" s="152">
        <f>QC_Status!B538</f>
        <v>0</v>
      </c>
      <c r="C528" s="153">
        <f>QC_Status!C538</f>
        <v>0</v>
      </c>
      <c r="D528" s="151">
        <f>QC_Status!D538</f>
        <v>0</v>
      </c>
      <c r="E528" s="153">
        <f>QC_Status!E538</f>
        <v>0</v>
      </c>
      <c r="F528" s="151">
        <f>QC_Status!L538</f>
        <v>0</v>
      </c>
      <c r="G528" s="154">
        <f>QC_Status!M538</f>
        <v>0</v>
      </c>
      <c r="H528" s="189">
        <f>QC_Status!C538</f>
        <v>0</v>
      </c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  <c r="AA528" s="306"/>
      <c r="AB528" s="306"/>
      <c r="AC528" s="306"/>
      <c r="AD528" s="306"/>
      <c r="AE528" s="306"/>
      <c r="AF528" s="306"/>
      <c r="AG528" s="306"/>
      <c r="AH528" s="306"/>
      <c r="AI528" s="306"/>
      <c r="AJ528" s="306"/>
      <c r="AK528" s="306"/>
      <c r="AL528" s="306"/>
      <c r="AM528" s="306"/>
      <c r="AN528" s="306"/>
      <c r="AO528" s="306"/>
      <c r="AP528" s="306"/>
      <c r="AQ528" s="306"/>
      <c r="AR528" s="306"/>
      <c r="AS528" s="306"/>
      <c r="AT528" s="306"/>
      <c r="AU528" s="306"/>
      <c r="AV528" s="306"/>
      <c r="AW528" s="306"/>
      <c r="AX528" s="306"/>
      <c r="AY528" s="306"/>
      <c r="AZ528" s="306"/>
      <c r="BA528" s="306"/>
      <c r="BB528" s="306"/>
      <c r="BC528" s="147">
        <f>QC_Status!T538</f>
        <v>0</v>
      </c>
      <c r="BD528" s="307">
        <f t="shared" si="24"/>
        <v>0</v>
      </c>
      <c r="BE528" s="307">
        <f t="shared" si="25"/>
        <v>0</v>
      </c>
      <c r="BF528" s="307">
        <f t="shared" si="26"/>
        <v>0</v>
      </c>
      <c r="BG528" s="314">
        <f>QC_Status!F538</f>
        <v>0</v>
      </c>
      <c r="BH528" s="288"/>
      <c r="BI528"/>
    </row>
    <row r="529" spans="1:61" x14ac:dyDescent="0.2">
      <c r="A529" s="151">
        <v>529</v>
      </c>
      <c r="B529" s="152">
        <f>QC_Status!B539</f>
        <v>0</v>
      </c>
      <c r="C529" s="153">
        <f>QC_Status!C539</f>
        <v>0</v>
      </c>
      <c r="D529" s="151">
        <f>QC_Status!D539</f>
        <v>0</v>
      </c>
      <c r="E529" s="153">
        <f>QC_Status!E539</f>
        <v>0</v>
      </c>
      <c r="F529" s="151">
        <f>QC_Status!L539</f>
        <v>0</v>
      </c>
      <c r="G529" s="154">
        <f>QC_Status!M539</f>
        <v>0</v>
      </c>
      <c r="H529" s="189">
        <f>QC_Status!C539</f>
        <v>0</v>
      </c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  <c r="AA529" s="306"/>
      <c r="AB529" s="306"/>
      <c r="AC529" s="306"/>
      <c r="AD529" s="306"/>
      <c r="AE529" s="306"/>
      <c r="AF529" s="306"/>
      <c r="AG529" s="306"/>
      <c r="AH529" s="306"/>
      <c r="AI529" s="306"/>
      <c r="AJ529" s="306"/>
      <c r="AK529" s="306"/>
      <c r="AL529" s="306"/>
      <c r="AM529" s="306"/>
      <c r="AN529" s="306"/>
      <c r="AO529" s="306"/>
      <c r="AP529" s="306"/>
      <c r="AQ529" s="306"/>
      <c r="AR529" s="306"/>
      <c r="AS529" s="306"/>
      <c r="AT529" s="306"/>
      <c r="AU529" s="306"/>
      <c r="AV529" s="306"/>
      <c r="AW529" s="306"/>
      <c r="AX529" s="306"/>
      <c r="AY529" s="306"/>
      <c r="AZ529" s="306"/>
      <c r="BA529" s="306"/>
      <c r="BB529" s="306"/>
      <c r="BC529" s="147">
        <f>QC_Status!T539</f>
        <v>0</v>
      </c>
      <c r="BD529" s="307">
        <f t="shared" si="24"/>
        <v>0</v>
      </c>
      <c r="BE529" s="307">
        <f t="shared" si="25"/>
        <v>0</v>
      </c>
      <c r="BF529" s="307">
        <f t="shared" si="26"/>
        <v>0</v>
      </c>
      <c r="BG529" s="314">
        <f>QC_Status!F539</f>
        <v>0</v>
      </c>
      <c r="BH529" s="288"/>
      <c r="BI529"/>
    </row>
    <row r="530" spans="1:61" x14ac:dyDescent="0.2">
      <c r="A530" s="151">
        <v>530</v>
      </c>
      <c r="B530" s="152">
        <f>QC_Status!B540</f>
        <v>0</v>
      </c>
      <c r="C530" s="153">
        <f>QC_Status!C540</f>
        <v>0</v>
      </c>
      <c r="D530" s="151">
        <f>QC_Status!D540</f>
        <v>0</v>
      </c>
      <c r="E530" s="153">
        <f>QC_Status!E540</f>
        <v>0</v>
      </c>
      <c r="F530" s="151">
        <f>QC_Status!L540</f>
        <v>0</v>
      </c>
      <c r="G530" s="154">
        <f>QC_Status!M540</f>
        <v>0</v>
      </c>
      <c r="H530" s="189">
        <f>QC_Status!C540</f>
        <v>0</v>
      </c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  <c r="AA530" s="306"/>
      <c r="AB530" s="306"/>
      <c r="AC530" s="306"/>
      <c r="AD530" s="306"/>
      <c r="AE530" s="306"/>
      <c r="AF530" s="306"/>
      <c r="AG530" s="306"/>
      <c r="AH530" s="306"/>
      <c r="AI530" s="306"/>
      <c r="AJ530" s="306"/>
      <c r="AK530" s="306"/>
      <c r="AL530" s="306"/>
      <c r="AM530" s="306"/>
      <c r="AN530" s="306"/>
      <c r="AO530" s="306"/>
      <c r="AP530" s="306"/>
      <c r="AQ530" s="306"/>
      <c r="AR530" s="306"/>
      <c r="AS530" s="306"/>
      <c r="AT530" s="306"/>
      <c r="AU530" s="306"/>
      <c r="AV530" s="306"/>
      <c r="AW530" s="306"/>
      <c r="AX530" s="306"/>
      <c r="AY530" s="306"/>
      <c r="AZ530" s="306"/>
      <c r="BA530" s="306"/>
      <c r="BB530" s="306"/>
      <c r="BC530" s="147">
        <f>QC_Status!T540</f>
        <v>0</v>
      </c>
      <c r="BD530" s="307">
        <f t="shared" si="24"/>
        <v>0</v>
      </c>
      <c r="BE530" s="307">
        <f t="shared" si="25"/>
        <v>0</v>
      </c>
      <c r="BF530" s="307">
        <f t="shared" si="26"/>
        <v>0</v>
      </c>
      <c r="BG530" s="314">
        <f>QC_Status!F540</f>
        <v>0</v>
      </c>
      <c r="BH530" s="288"/>
      <c r="BI530"/>
    </row>
    <row r="531" spans="1:61" x14ac:dyDescent="0.2">
      <c r="A531" s="151">
        <v>531</v>
      </c>
      <c r="B531" s="152">
        <f>QC_Status!B541</f>
        <v>0</v>
      </c>
      <c r="C531" s="153">
        <f>QC_Status!C541</f>
        <v>0</v>
      </c>
      <c r="D531" s="151">
        <f>QC_Status!D541</f>
        <v>0</v>
      </c>
      <c r="E531" s="153">
        <f>QC_Status!E541</f>
        <v>0</v>
      </c>
      <c r="F531" s="151">
        <f>QC_Status!L541</f>
        <v>0</v>
      </c>
      <c r="G531" s="154">
        <f>QC_Status!M541</f>
        <v>0</v>
      </c>
      <c r="H531" s="189">
        <f>QC_Status!C541</f>
        <v>0</v>
      </c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  <c r="AA531" s="306"/>
      <c r="AB531" s="306"/>
      <c r="AC531" s="306"/>
      <c r="AD531" s="306"/>
      <c r="AE531" s="306"/>
      <c r="AF531" s="306"/>
      <c r="AG531" s="306"/>
      <c r="AH531" s="306"/>
      <c r="AI531" s="306"/>
      <c r="AJ531" s="306"/>
      <c r="AK531" s="306"/>
      <c r="AL531" s="306"/>
      <c r="AM531" s="306"/>
      <c r="AN531" s="306"/>
      <c r="AO531" s="306"/>
      <c r="AP531" s="306"/>
      <c r="AQ531" s="306"/>
      <c r="AR531" s="306"/>
      <c r="AS531" s="306"/>
      <c r="AT531" s="306"/>
      <c r="AU531" s="306"/>
      <c r="AV531" s="306"/>
      <c r="AW531" s="306"/>
      <c r="AX531" s="306"/>
      <c r="AY531" s="306"/>
      <c r="AZ531" s="306"/>
      <c r="BA531" s="306"/>
      <c r="BB531" s="306"/>
      <c r="BC531" s="147">
        <f>QC_Status!T541</f>
        <v>0</v>
      </c>
      <c r="BD531" s="307">
        <f t="shared" si="24"/>
        <v>0</v>
      </c>
      <c r="BE531" s="307">
        <f t="shared" si="25"/>
        <v>0</v>
      </c>
      <c r="BF531" s="307">
        <f t="shared" si="26"/>
        <v>0</v>
      </c>
      <c r="BG531" s="314">
        <f>QC_Status!F541</f>
        <v>0</v>
      </c>
      <c r="BH531" s="288"/>
      <c r="BI531"/>
    </row>
    <row r="532" spans="1:61" x14ac:dyDescent="0.2">
      <c r="A532" s="151">
        <v>532</v>
      </c>
      <c r="B532" s="152">
        <f>QC_Status!B542</f>
        <v>0</v>
      </c>
      <c r="C532" s="153">
        <f>QC_Status!C542</f>
        <v>0</v>
      </c>
      <c r="D532" s="151">
        <f>QC_Status!D542</f>
        <v>0</v>
      </c>
      <c r="E532" s="153">
        <f>QC_Status!E542</f>
        <v>0</v>
      </c>
      <c r="F532" s="151">
        <f>QC_Status!L542</f>
        <v>0</v>
      </c>
      <c r="G532" s="154">
        <f>QC_Status!M542</f>
        <v>0</v>
      </c>
      <c r="H532" s="189">
        <f>QC_Status!C542</f>
        <v>0</v>
      </c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  <c r="AA532" s="306"/>
      <c r="AB532" s="306"/>
      <c r="AC532" s="306"/>
      <c r="AD532" s="306"/>
      <c r="AE532" s="306"/>
      <c r="AF532" s="306"/>
      <c r="AG532" s="306"/>
      <c r="AH532" s="306"/>
      <c r="AI532" s="306"/>
      <c r="AJ532" s="306"/>
      <c r="AK532" s="306"/>
      <c r="AL532" s="306"/>
      <c r="AM532" s="306"/>
      <c r="AN532" s="306"/>
      <c r="AO532" s="306"/>
      <c r="AP532" s="306"/>
      <c r="AQ532" s="306"/>
      <c r="AR532" s="306"/>
      <c r="AS532" s="306"/>
      <c r="AT532" s="306"/>
      <c r="AU532" s="306"/>
      <c r="AV532" s="306"/>
      <c r="AW532" s="306"/>
      <c r="AX532" s="306"/>
      <c r="AY532" s="306"/>
      <c r="AZ532" s="306"/>
      <c r="BA532" s="306"/>
      <c r="BB532" s="306"/>
      <c r="BC532" s="147">
        <f>QC_Status!T542</f>
        <v>0</v>
      </c>
      <c r="BD532" s="307">
        <f t="shared" si="24"/>
        <v>0</v>
      </c>
      <c r="BE532" s="307">
        <f t="shared" si="25"/>
        <v>0</v>
      </c>
      <c r="BF532" s="307">
        <f t="shared" si="26"/>
        <v>0</v>
      </c>
      <c r="BG532" s="314">
        <f>QC_Status!F542</f>
        <v>0</v>
      </c>
      <c r="BH532" s="288"/>
      <c r="BI532"/>
    </row>
    <row r="533" spans="1:61" x14ac:dyDescent="0.2">
      <c r="A533" s="151">
        <v>533</v>
      </c>
      <c r="B533" s="152">
        <f>QC_Status!B543</f>
        <v>0</v>
      </c>
      <c r="C533" s="153">
        <f>QC_Status!C543</f>
        <v>0</v>
      </c>
      <c r="D533" s="151">
        <f>QC_Status!D543</f>
        <v>0</v>
      </c>
      <c r="E533" s="153">
        <f>QC_Status!E543</f>
        <v>0</v>
      </c>
      <c r="F533" s="151">
        <f>QC_Status!L543</f>
        <v>0</v>
      </c>
      <c r="G533" s="154">
        <f>QC_Status!M543</f>
        <v>0</v>
      </c>
      <c r="H533" s="189">
        <f>QC_Status!C543</f>
        <v>0</v>
      </c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  <c r="AA533" s="306"/>
      <c r="AB533" s="306"/>
      <c r="AC533" s="306"/>
      <c r="AD533" s="306"/>
      <c r="AE533" s="306"/>
      <c r="AF533" s="306"/>
      <c r="AG533" s="306"/>
      <c r="AH533" s="306"/>
      <c r="AI533" s="306"/>
      <c r="AJ533" s="306"/>
      <c r="AK533" s="306"/>
      <c r="AL533" s="306"/>
      <c r="AM533" s="306"/>
      <c r="AN533" s="306"/>
      <c r="AO533" s="306"/>
      <c r="AP533" s="306"/>
      <c r="AQ533" s="306"/>
      <c r="AR533" s="306"/>
      <c r="AS533" s="306"/>
      <c r="AT533" s="306"/>
      <c r="AU533" s="306"/>
      <c r="AV533" s="306"/>
      <c r="AW533" s="306"/>
      <c r="AX533" s="306"/>
      <c r="AY533" s="306"/>
      <c r="AZ533" s="306"/>
      <c r="BA533" s="306"/>
      <c r="BB533" s="306"/>
      <c r="BC533" s="147">
        <f>QC_Status!T543</f>
        <v>0</v>
      </c>
      <c r="BD533" s="307">
        <f t="shared" si="24"/>
        <v>0</v>
      </c>
      <c r="BE533" s="307">
        <f t="shared" si="25"/>
        <v>0</v>
      </c>
      <c r="BF533" s="307">
        <f t="shared" si="26"/>
        <v>0</v>
      </c>
      <c r="BG533" s="314">
        <f>QC_Status!F543</f>
        <v>0</v>
      </c>
      <c r="BH533" s="288"/>
      <c r="BI533"/>
    </row>
    <row r="534" spans="1:61" x14ac:dyDescent="0.2">
      <c r="A534" s="151">
        <v>534</v>
      </c>
      <c r="B534" s="152">
        <f>QC_Status!B544</f>
        <v>0</v>
      </c>
      <c r="C534" s="153">
        <f>QC_Status!C544</f>
        <v>0</v>
      </c>
      <c r="D534" s="151">
        <f>QC_Status!D544</f>
        <v>0</v>
      </c>
      <c r="E534" s="153">
        <f>QC_Status!E544</f>
        <v>0</v>
      </c>
      <c r="F534" s="151">
        <f>QC_Status!L544</f>
        <v>0</v>
      </c>
      <c r="G534" s="154">
        <f>QC_Status!M544</f>
        <v>0</v>
      </c>
      <c r="H534" s="189">
        <f>QC_Status!C544</f>
        <v>0</v>
      </c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  <c r="AA534" s="306"/>
      <c r="AB534" s="306"/>
      <c r="AC534" s="306"/>
      <c r="AD534" s="306"/>
      <c r="AE534" s="306"/>
      <c r="AF534" s="306"/>
      <c r="AG534" s="306"/>
      <c r="AH534" s="306"/>
      <c r="AI534" s="306"/>
      <c r="AJ534" s="306"/>
      <c r="AK534" s="306"/>
      <c r="AL534" s="306"/>
      <c r="AM534" s="306"/>
      <c r="AN534" s="306"/>
      <c r="AO534" s="306"/>
      <c r="AP534" s="306"/>
      <c r="AQ534" s="306"/>
      <c r="AR534" s="306"/>
      <c r="AS534" s="306"/>
      <c r="AT534" s="306"/>
      <c r="AU534" s="306"/>
      <c r="AV534" s="306"/>
      <c r="AW534" s="306"/>
      <c r="AX534" s="306"/>
      <c r="AY534" s="306"/>
      <c r="AZ534" s="306"/>
      <c r="BA534" s="306"/>
      <c r="BB534" s="306"/>
      <c r="BC534" s="147">
        <f>QC_Status!T544</f>
        <v>0</v>
      </c>
      <c r="BD534" s="307">
        <f t="shared" si="24"/>
        <v>0</v>
      </c>
      <c r="BE534" s="307">
        <f t="shared" si="25"/>
        <v>0</v>
      </c>
      <c r="BF534" s="307">
        <f t="shared" si="26"/>
        <v>0</v>
      </c>
      <c r="BG534" s="314">
        <f>QC_Status!F544</f>
        <v>0</v>
      </c>
      <c r="BH534" s="288"/>
      <c r="BI534"/>
    </row>
    <row r="535" spans="1:61" x14ac:dyDescent="0.2">
      <c r="A535" s="151">
        <v>535</v>
      </c>
      <c r="B535" s="152">
        <f>QC_Status!B545</f>
        <v>0</v>
      </c>
      <c r="C535" s="153">
        <f>QC_Status!C545</f>
        <v>0</v>
      </c>
      <c r="D535" s="151">
        <f>QC_Status!D545</f>
        <v>0</v>
      </c>
      <c r="E535" s="153">
        <f>QC_Status!E545</f>
        <v>0</v>
      </c>
      <c r="F535" s="151">
        <f>QC_Status!L545</f>
        <v>0</v>
      </c>
      <c r="G535" s="154">
        <f>QC_Status!M545</f>
        <v>0</v>
      </c>
      <c r="H535" s="189">
        <f>QC_Status!C545</f>
        <v>0</v>
      </c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  <c r="AA535" s="306"/>
      <c r="AB535" s="306"/>
      <c r="AC535" s="306"/>
      <c r="AD535" s="306"/>
      <c r="AE535" s="306"/>
      <c r="AF535" s="306"/>
      <c r="AG535" s="306"/>
      <c r="AH535" s="306"/>
      <c r="AI535" s="306"/>
      <c r="AJ535" s="306"/>
      <c r="AK535" s="306"/>
      <c r="AL535" s="306"/>
      <c r="AM535" s="306"/>
      <c r="AN535" s="306"/>
      <c r="AO535" s="306"/>
      <c r="AP535" s="306"/>
      <c r="AQ535" s="306"/>
      <c r="AR535" s="306"/>
      <c r="AS535" s="306"/>
      <c r="AT535" s="306"/>
      <c r="AU535" s="306"/>
      <c r="AV535" s="306"/>
      <c r="AW535" s="306"/>
      <c r="AX535" s="306"/>
      <c r="AY535" s="306"/>
      <c r="AZ535" s="306"/>
      <c r="BA535" s="306"/>
      <c r="BB535" s="306"/>
      <c r="BC535" s="147">
        <f>QC_Status!T545</f>
        <v>0</v>
      </c>
      <c r="BD535" s="307">
        <f t="shared" si="24"/>
        <v>0</v>
      </c>
      <c r="BE535" s="307">
        <f t="shared" si="25"/>
        <v>0</v>
      </c>
      <c r="BF535" s="307">
        <f t="shared" si="26"/>
        <v>0</v>
      </c>
      <c r="BG535" s="314">
        <f>QC_Status!F545</f>
        <v>0</v>
      </c>
      <c r="BH535" s="288"/>
      <c r="BI535"/>
    </row>
    <row r="536" spans="1:61" x14ac:dyDescent="0.2">
      <c r="A536" s="151">
        <v>536</v>
      </c>
      <c r="B536" s="152">
        <f>QC_Status!B546</f>
        <v>0</v>
      </c>
      <c r="C536" s="153">
        <f>QC_Status!C546</f>
        <v>0</v>
      </c>
      <c r="D536" s="151">
        <f>QC_Status!D546</f>
        <v>0</v>
      </c>
      <c r="E536" s="153">
        <f>QC_Status!E546</f>
        <v>0</v>
      </c>
      <c r="F536" s="151">
        <f>QC_Status!L546</f>
        <v>0</v>
      </c>
      <c r="G536" s="154">
        <f>QC_Status!M546</f>
        <v>0</v>
      </c>
      <c r="H536" s="189">
        <f>QC_Status!C546</f>
        <v>0</v>
      </c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  <c r="AA536" s="306"/>
      <c r="AB536" s="306"/>
      <c r="AC536" s="306"/>
      <c r="AD536" s="306"/>
      <c r="AE536" s="306"/>
      <c r="AF536" s="306"/>
      <c r="AG536" s="306"/>
      <c r="AH536" s="306"/>
      <c r="AI536" s="306"/>
      <c r="AJ536" s="306"/>
      <c r="AK536" s="306"/>
      <c r="AL536" s="306"/>
      <c r="AM536" s="306"/>
      <c r="AN536" s="306"/>
      <c r="AO536" s="306"/>
      <c r="AP536" s="306"/>
      <c r="AQ536" s="306"/>
      <c r="AR536" s="306"/>
      <c r="AS536" s="306"/>
      <c r="AT536" s="306"/>
      <c r="AU536" s="306"/>
      <c r="AV536" s="306"/>
      <c r="AW536" s="306"/>
      <c r="AX536" s="306"/>
      <c r="AY536" s="306"/>
      <c r="AZ536" s="306"/>
      <c r="BA536" s="306"/>
      <c r="BB536" s="306"/>
      <c r="BC536" s="147">
        <f>QC_Status!T546</f>
        <v>0</v>
      </c>
      <c r="BD536" s="307">
        <f t="shared" si="24"/>
        <v>0</v>
      </c>
      <c r="BE536" s="307">
        <f t="shared" si="25"/>
        <v>0</v>
      </c>
      <c r="BF536" s="307">
        <f t="shared" si="26"/>
        <v>0</v>
      </c>
      <c r="BG536" s="314">
        <f>QC_Status!F546</f>
        <v>0</v>
      </c>
      <c r="BH536" s="288"/>
      <c r="BI536"/>
    </row>
    <row r="537" spans="1:61" x14ac:dyDescent="0.2">
      <c r="A537" s="151">
        <v>537</v>
      </c>
      <c r="B537" s="152">
        <f>QC_Status!B547</f>
        <v>0</v>
      </c>
      <c r="C537" s="153">
        <f>QC_Status!C547</f>
        <v>0</v>
      </c>
      <c r="D537" s="151">
        <f>QC_Status!D547</f>
        <v>0</v>
      </c>
      <c r="E537" s="153">
        <f>QC_Status!E547</f>
        <v>0</v>
      </c>
      <c r="F537" s="151">
        <f>QC_Status!L547</f>
        <v>0</v>
      </c>
      <c r="G537" s="154">
        <f>QC_Status!M547</f>
        <v>0</v>
      </c>
      <c r="H537" s="189">
        <f>QC_Status!C547</f>
        <v>0</v>
      </c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  <c r="AA537" s="306"/>
      <c r="AB537" s="306"/>
      <c r="AC537" s="306"/>
      <c r="AD537" s="306"/>
      <c r="AE537" s="306"/>
      <c r="AF537" s="306"/>
      <c r="AG537" s="306"/>
      <c r="AH537" s="306"/>
      <c r="AI537" s="306"/>
      <c r="AJ537" s="306"/>
      <c r="AK537" s="306"/>
      <c r="AL537" s="306"/>
      <c r="AM537" s="306"/>
      <c r="AN537" s="306"/>
      <c r="AO537" s="306"/>
      <c r="AP537" s="306"/>
      <c r="AQ537" s="306"/>
      <c r="AR537" s="306"/>
      <c r="AS537" s="306"/>
      <c r="AT537" s="306"/>
      <c r="AU537" s="306"/>
      <c r="AV537" s="306"/>
      <c r="AW537" s="306"/>
      <c r="AX537" s="306"/>
      <c r="AY537" s="306"/>
      <c r="AZ537" s="306"/>
      <c r="BA537" s="306"/>
      <c r="BB537" s="306"/>
      <c r="BC537" s="147">
        <f>QC_Status!T547</f>
        <v>0</v>
      </c>
      <c r="BD537" s="307">
        <f t="shared" si="24"/>
        <v>0</v>
      </c>
      <c r="BE537" s="307">
        <f t="shared" si="25"/>
        <v>0</v>
      </c>
      <c r="BF537" s="307">
        <f t="shared" si="26"/>
        <v>0</v>
      </c>
      <c r="BG537" s="314">
        <f>QC_Status!F547</f>
        <v>0</v>
      </c>
      <c r="BH537" s="288"/>
      <c r="BI537"/>
    </row>
    <row r="538" spans="1:61" x14ac:dyDescent="0.2">
      <c r="A538" s="151">
        <v>538</v>
      </c>
      <c r="B538" s="152">
        <f>QC_Status!B548</f>
        <v>0</v>
      </c>
      <c r="C538" s="153">
        <f>QC_Status!C548</f>
        <v>0</v>
      </c>
      <c r="D538" s="151">
        <f>QC_Status!D548</f>
        <v>0</v>
      </c>
      <c r="E538" s="153">
        <f>QC_Status!E548</f>
        <v>0</v>
      </c>
      <c r="F538" s="151">
        <f>QC_Status!L548</f>
        <v>0</v>
      </c>
      <c r="G538" s="154">
        <f>QC_Status!M548</f>
        <v>0</v>
      </c>
      <c r="H538" s="189">
        <f>QC_Status!C548</f>
        <v>0</v>
      </c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  <c r="AA538" s="306"/>
      <c r="AB538" s="306"/>
      <c r="AC538" s="306"/>
      <c r="AD538" s="306"/>
      <c r="AE538" s="306"/>
      <c r="AF538" s="306"/>
      <c r="AG538" s="306"/>
      <c r="AH538" s="306"/>
      <c r="AI538" s="306"/>
      <c r="AJ538" s="306"/>
      <c r="AK538" s="306"/>
      <c r="AL538" s="306"/>
      <c r="AM538" s="306"/>
      <c r="AN538" s="306"/>
      <c r="AO538" s="306"/>
      <c r="AP538" s="306"/>
      <c r="AQ538" s="306"/>
      <c r="AR538" s="306"/>
      <c r="AS538" s="306"/>
      <c r="AT538" s="306"/>
      <c r="AU538" s="306"/>
      <c r="AV538" s="306"/>
      <c r="AW538" s="306"/>
      <c r="AX538" s="306"/>
      <c r="AY538" s="306"/>
      <c r="AZ538" s="306"/>
      <c r="BA538" s="306"/>
      <c r="BB538" s="306"/>
      <c r="BC538" s="147">
        <f>QC_Status!T548</f>
        <v>0</v>
      </c>
      <c r="BD538" s="307">
        <f t="shared" si="24"/>
        <v>0</v>
      </c>
      <c r="BE538" s="307">
        <f t="shared" si="25"/>
        <v>0</v>
      </c>
      <c r="BF538" s="307">
        <f t="shared" si="26"/>
        <v>0</v>
      </c>
      <c r="BG538" s="314">
        <f>QC_Status!F548</f>
        <v>0</v>
      </c>
      <c r="BH538" s="288"/>
      <c r="BI538"/>
    </row>
    <row r="539" spans="1:61" x14ac:dyDescent="0.2">
      <c r="A539" s="151">
        <v>539</v>
      </c>
      <c r="B539" s="152">
        <f>QC_Status!B549</f>
        <v>0</v>
      </c>
      <c r="C539" s="153">
        <f>QC_Status!C549</f>
        <v>0</v>
      </c>
      <c r="D539" s="151">
        <f>QC_Status!D549</f>
        <v>0</v>
      </c>
      <c r="E539" s="153">
        <f>QC_Status!E549</f>
        <v>0</v>
      </c>
      <c r="F539" s="151">
        <f>QC_Status!L549</f>
        <v>0</v>
      </c>
      <c r="G539" s="154">
        <f>QC_Status!M549</f>
        <v>0</v>
      </c>
      <c r="H539" s="189">
        <f>QC_Status!C549</f>
        <v>0</v>
      </c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  <c r="AA539" s="306"/>
      <c r="AB539" s="306"/>
      <c r="AC539" s="306"/>
      <c r="AD539" s="306"/>
      <c r="AE539" s="306"/>
      <c r="AF539" s="306"/>
      <c r="AG539" s="306"/>
      <c r="AH539" s="306"/>
      <c r="AI539" s="306"/>
      <c r="AJ539" s="306"/>
      <c r="AK539" s="306"/>
      <c r="AL539" s="306"/>
      <c r="AM539" s="306"/>
      <c r="AN539" s="306"/>
      <c r="AO539" s="306"/>
      <c r="AP539" s="306"/>
      <c r="AQ539" s="306"/>
      <c r="AR539" s="306"/>
      <c r="AS539" s="306"/>
      <c r="AT539" s="306"/>
      <c r="AU539" s="306"/>
      <c r="AV539" s="306"/>
      <c r="AW539" s="306"/>
      <c r="AX539" s="306"/>
      <c r="AY539" s="306"/>
      <c r="AZ539" s="306"/>
      <c r="BA539" s="306"/>
      <c r="BB539" s="306"/>
      <c r="BC539" s="147">
        <f>QC_Status!T549</f>
        <v>0</v>
      </c>
      <c r="BD539" s="307">
        <f t="shared" si="24"/>
        <v>0</v>
      </c>
      <c r="BE539" s="307">
        <f t="shared" si="25"/>
        <v>0</v>
      </c>
      <c r="BF539" s="307">
        <f t="shared" si="26"/>
        <v>0</v>
      </c>
      <c r="BG539" s="314">
        <f>QC_Status!F549</f>
        <v>0</v>
      </c>
      <c r="BH539" s="288"/>
      <c r="BI539"/>
    </row>
    <row r="540" spans="1:61" x14ac:dyDescent="0.2">
      <c r="A540" s="151">
        <v>540</v>
      </c>
      <c r="B540" s="152">
        <f>QC_Status!B550</f>
        <v>0</v>
      </c>
      <c r="C540" s="153">
        <f>QC_Status!C550</f>
        <v>0</v>
      </c>
      <c r="D540" s="151">
        <f>QC_Status!D550</f>
        <v>0</v>
      </c>
      <c r="E540" s="153">
        <f>QC_Status!E550</f>
        <v>0</v>
      </c>
      <c r="F540" s="151">
        <f>QC_Status!L550</f>
        <v>0</v>
      </c>
      <c r="G540" s="154">
        <f>QC_Status!M550</f>
        <v>0</v>
      </c>
      <c r="H540" s="189">
        <f>QC_Status!C550</f>
        <v>0</v>
      </c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  <c r="AA540" s="306"/>
      <c r="AB540" s="306"/>
      <c r="AC540" s="306"/>
      <c r="AD540" s="306"/>
      <c r="AE540" s="306"/>
      <c r="AF540" s="306"/>
      <c r="AG540" s="306"/>
      <c r="AH540" s="306"/>
      <c r="AI540" s="306"/>
      <c r="AJ540" s="306"/>
      <c r="AK540" s="306"/>
      <c r="AL540" s="306"/>
      <c r="AM540" s="306"/>
      <c r="AN540" s="306"/>
      <c r="AO540" s="306"/>
      <c r="AP540" s="306"/>
      <c r="AQ540" s="306"/>
      <c r="AR540" s="306"/>
      <c r="AS540" s="306"/>
      <c r="AT540" s="306"/>
      <c r="AU540" s="306"/>
      <c r="AV540" s="306"/>
      <c r="AW540" s="306"/>
      <c r="AX540" s="306"/>
      <c r="AY540" s="306"/>
      <c r="AZ540" s="306"/>
      <c r="BA540" s="306"/>
      <c r="BB540" s="306"/>
      <c r="BC540" s="147">
        <f>QC_Status!T550</f>
        <v>0</v>
      </c>
      <c r="BD540" s="307">
        <f t="shared" si="24"/>
        <v>0</v>
      </c>
      <c r="BE540" s="307">
        <f t="shared" si="25"/>
        <v>0</v>
      </c>
      <c r="BF540" s="307">
        <f t="shared" si="26"/>
        <v>0</v>
      </c>
      <c r="BG540" s="314">
        <f>QC_Status!F550</f>
        <v>0</v>
      </c>
      <c r="BH540" s="288"/>
      <c r="BI540"/>
    </row>
    <row r="541" spans="1:61" x14ac:dyDescent="0.2">
      <c r="A541" s="151">
        <v>541</v>
      </c>
      <c r="B541" s="152">
        <f>QC_Status!B551</f>
        <v>0</v>
      </c>
      <c r="C541" s="153">
        <f>QC_Status!C551</f>
        <v>0</v>
      </c>
      <c r="D541" s="151">
        <f>QC_Status!D551</f>
        <v>0</v>
      </c>
      <c r="E541" s="153">
        <f>QC_Status!E551</f>
        <v>0</v>
      </c>
      <c r="F541" s="151">
        <f>QC_Status!L551</f>
        <v>0</v>
      </c>
      <c r="G541" s="154">
        <f>QC_Status!M551</f>
        <v>0</v>
      </c>
      <c r="H541" s="189">
        <f>QC_Status!C551</f>
        <v>0</v>
      </c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  <c r="AA541" s="306"/>
      <c r="AB541" s="306"/>
      <c r="AC541" s="306"/>
      <c r="AD541" s="306"/>
      <c r="AE541" s="306"/>
      <c r="AF541" s="306"/>
      <c r="AG541" s="306"/>
      <c r="AH541" s="306"/>
      <c r="AI541" s="306"/>
      <c r="AJ541" s="306"/>
      <c r="AK541" s="306"/>
      <c r="AL541" s="306"/>
      <c r="AM541" s="306"/>
      <c r="AN541" s="306"/>
      <c r="AO541" s="306"/>
      <c r="AP541" s="306"/>
      <c r="AQ541" s="306"/>
      <c r="AR541" s="306"/>
      <c r="AS541" s="306"/>
      <c r="AT541" s="306"/>
      <c r="AU541" s="306"/>
      <c r="AV541" s="306"/>
      <c r="AW541" s="306"/>
      <c r="AX541" s="306"/>
      <c r="AY541" s="306"/>
      <c r="AZ541" s="306"/>
      <c r="BA541" s="306"/>
      <c r="BB541" s="306"/>
      <c r="BC541" s="147">
        <f>QC_Status!T551</f>
        <v>0</v>
      </c>
      <c r="BD541" s="307">
        <f t="shared" si="24"/>
        <v>0</v>
      </c>
      <c r="BE541" s="307">
        <f t="shared" si="25"/>
        <v>0</v>
      </c>
      <c r="BF541" s="307">
        <f t="shared" si="26"/>
        <v>0</v>
      </c>
      <c r="BG541" s="314">
        <f>QC_Status!F551</f>
        <v>0</v>
      </c>
      <c r="BH541" s="288"/>
      <c r="BI541"/>
    </row>
    <row r="542" spans="1:61" x14ac:dyDescent="0.2">
      <c r="A542" s="151">
        <v>542</v>
      </c>
      <c r="B542" s="152">
        <f>QC_Status!B552</f>
        <v>0</v>
      </c>
      <c r="C542" s="153">
        <f>QC_Status!C552</f>
        <v>0</v>
      </c>
      <c r="D542" s="151">
        <f>QC_Status!D552</f>
        <v>0</v>
      </c>
      <c r="E542" s="153">
        <f>QC_Status!E552</f>
        <v>0</v>
      </c>
      <c r="F542" s="151">
        <f>QC_Status!L552</f>
        <v>0</v>
      </c>
      <c r="G542" s="154">
        <f>QC_Status!M552</f>
        <v>0</v>
      </c>
      <c r="H542" s="189">
        <f>QC_Status!C552</f>
        <v>0</v>
      </c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  <c r="AA542" s="306"/>
      <c r="AB542" s="306"/>
      <c r="AC542" s="306"/>
      <c r="AD542" s="306"/>
      <c r="AE542" s="306"/>
      <c r="AF542" s="306"/>
      <c r="AG542" s="306"/>
      <c r="AH542" s="306"/>
      <c r="AI542" s="306"/>
      <c r="AJ542" s="306"/>
      <c r="AK542" s="306"/>
      <c r="AL542" s="306"/>
      <c r="AM542" s="306"/>
      <c r="AN542" s="306"/>
      <c r="AO542" s="306"/>
      <c r="AP542" s="306"/>
      <c r="AQ542" s="306"/>
      <c r="AR542" s="306"/>
      <c r="AS542" s="306"/>
      <c r="AT542" s="306"/>
      <c r="AU542" s="306"/>
      <c r="AV542" s="306"/>
      <c r="AW542" s="306"/>
      <c r="AX542" s="306"/>
      <c r="AY542" s="306"/>
      <c r="AZ542" s="306"/>
      <c r="BA542" s="306"/>
      <c r="BB542" s="306"/>
      <c r="BC542" s="147">
        <f>QC_Status!T552</f>
        <v>0</v>
      </c>
      <c r="BD542" s="307">
        <f t="shared" si="24"/>
        <v>0</v>
      </c>
      <c r="BE542" s="307">
        <f t="shared" si="25"/>
        <v>0</v>
      </c>
      <c r="BF542" s="307">
        <f t="shared" si="26"/>
        <v>0</v>
      </c>
      <c r="BG542" s="314">
        <f>QC_Status!F552</f>
        <v>0</v>
      </c>
      <c r="BH542" s="288"/>
      <c r="BI542"/>
    </row>
    <row r="543" spans="1:61" x14ac:dyDescent="0.2">
      <c r="A543" s="151">
        <v>543</v>
      </c>
      <c r="B543" s="152">
        <f>QC_Status!B553</f>
        <v>0</v>
      </c>
      <c r="C543" s="153">
        <f>QC_Status!C553</f>
        <v>0</v>
      </c>
      <c r="D543" s="151">
        <f>QC_Status!D553</f>
        <v>0</v>
      </c>
      <c r="E543" s="153">
        <f>QC_Status!E553</f>
        <v>0</v>
      </c>
      <c r="F543" s="151">
        <f>QC_Status!L553</f>
        <v>0</v>
      </c>
      <c r="G543" s="154">
        <f>QC_Status!M553</f>
        <v>0</v>
      </c>
      <c r="H543" s="189">
        <f>QC_Status!C553</f>
        <v>0</v>
      </c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  <c r="AA543" s="306"/>
      <c r="AB543" s="306"/>
      <c r="AC543" s="306"/>
      <c r="AD543" s="306"/>
      <c r="AE543" s="306"/>
      <c r="AF543" s="306"/>
      <c r="AG543" s="306"/>
      <c r="AH543" s="306"/>
      <c r="AI543" s="306"/>
      <c r="AJ543" s="306"/>
      <c r="AK543" s="306"/>
      <c r="AL543" s="306"/>
      <c r="AM543" s="306"/>
      <c r="AN543" s="306"/>
      <c r="AO543" s="306"/>
      <c r="AP543" s="306"/>
      <c r="AQ543" s="306"/>
      <c r="AR543" s="306"/>
      <c r="AS543" s="306"/>
      <c r="AT543" s="306"/>
      <c r="AU543" s="306"/>
      <c r="AV543" s="306"/>
      <c r="AW543" s="306"/>
      <c r="AX543" s="306"/>
      <c r="AY543" s="306"/>
      <c r="AZ543" s="306"/>
      <c r="BA543" s="306"/>
      <c r="BB543" s="306"/>
      <c r="BC543" s="147">
        <f>QC_Status!T553</f>
        <v>0</v>
      </c>
      <c r="BD543" s="307">
        <f t="shared" si="24"/>
        <v>0</v>
      </c>
      <c r="BE543" s="307">
        <f t="shared" si="25"/>
        <v>0</v>
      </c>
      <c r="BF543" s="307">
        <f t="shared" si="26"/>
        <v>0</v>
      </c>
      <c r="BG543" s="314">
        <f>QC_Status!F553</f>
        <v>0</v>
      </c>
      <c r="BH543" s="288"/>
      <c r="BI543"/>
    </row>
    <row r="544" spans="1:61" x14ac:dyDescent="0.2">
      <c r="A544" s="151">
        <v>544</v>
      </c>
      <c r="B544" s="152">
        <f>QC_Status!B554</f>
        <v>0</v>
      </c>
      <c r="C544" s="153">
        <f>QC_Status!C554</f>
        <v>0</v>
      </c>
      <c r="D544" s="151">
        <f>QC_Status!D554</f>
        <v>0</v>
      </c>
      <c r="E544" s="153">
        <f>QC_Status!E554</f>
        <v>0</v>
      </c>
      <c r="F544" s="151">
        <f>QC_Status!L554</f>
        <v>0</v>
      </c>
      <c r="G544" s="154">
        <f>QC_Status!M554</f>
        <v>0</v>
      </c>
      <c r="H544" s="189">
        <f>QC_Status!C554</f>
        <v>0</v>
      </c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  <c r="AA544" s="306"/>
      <c r="AB544" s="306"/>
      <c r="AC544" s="306"/>
      <c r="AD544" s="306"/>
      <c r="AE544" s="306"/>
      <c r="AF544" s="306"/>
      <c r="AG544" s="306"/>
      <c r="AH544" s="306"/>
      <c r="AI544" s="306"/>
      <c r="AJ544" s="306"/>
      <c r="AK544" s="306"/>
      <c r="AL544" s="306"/>
      <c r="AM544" s="306"/>
      <c r="AN544" s="306"/>
      <c r="AO544" s="306"/>
      <c r="AP544" s="306"/>
      <c r="AQ544" s="306"/>
      <c r="AR544" s="306"/>
      <c r="AS544" s="306"/>
      <c r="AT544" s="306"/>
      <c r="AU544" s="306"/>
      <c r="AV544" s="306"/>
      <c r="AW544" s="306"/>
      <c r="AX544" s="306"/>
      <c r="AY544" s="306"/>
      <c r="AZ544" s="306"/>
      <c r="BA544" s="306"/>
      <c r="BB544" s="306"/>
      <c r="BC544" s="147">
        <f>QC_Status!T554</f>
        <v>0</v>
      </c>
      <c r="BD544" s="307">
        <f t="shared" si="24"/>
        <v>0</v>
      </c>
      <c r="BE544" s="307">
        <f t="shared" si="25"/>
        <v>0</v>
      </c>
      <c r="BF544" s="307">
        <f t="shared" si="26"/>
        <v>0</v>
      </c>
      <c r="BG544" s="314">
        <f>QC_Status!F554</f>
        <v>0</v>
      </c>
      <c r="BH544" s="288"/>
      <c r="BI544"/>
    </row>
    <row r="545" spans="1:61" x14ac:dyDescent="0.2">
      <c r="A545" s="151">
        <v>545</v>
      </c>
      <c r="B545" s="152">
        <f>QC_Status!B555</f>
        <v>0</v>
      </c>
      <c r="C545" s="153">
        <f>QC_Status!C555</f>
        <v>0</v>
      </c>
      <c r="D545" s="151">
        <f>QC_Status!D555</f>
        <v>0</v>
      </c>
      <c r="E545" s="153">
        <f>QC_Status!E555</f>
        <v>0</v>
      </c>
      <c r="F545" s="151">
        <f>QC_Status!L555</f>
        <v>0</v>
      </c>
      <c r="G545" s="154">
        <f>QC_Status!M555</f>
        <v>0</v>
      </c>
      <c r="H545" s="189">
        <f>QC_Status!C555</f>
        <v>0</v>
      </c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  <c r="AA545" s="306"/>
      <c r="AB545" s="306"/>
      <c r="AC545" s="306"/>
      <c r="AD545" s="306"/>
      <c r="AE545" s="306"/>
      <c r="AF545" s="306"/>
      <c r="AG545" s="306"/>
      <c r="AH545" s="306"/>
      <c r="AI545" s="306"/>
      <c r="AJ545" s="306"/>
      <c r="AK545" s="306"/>
      <c r="AL545" s="306"/>
      <c r="AM545" s="306"/>
      <c r="AN545" s="306"/>
      <c r="AO545" s="306"/>
      <c r="AP545" s="306"/>
      <c r="AQ545" s="306"/>
      <c r="AR545" s="306"/>
      <c r="AS545" s="306"/>
      <c r="AT545" s="306"/>
      <c r="AU545" s="306"/>
      <c r="AV545" s="306"/>
      <c r="AW545" s="306"/>
      <c r="AX545" s="306"/>
      <c r="AY545" s="306"/>
      <c r="AZ545" s="306"/>
      <c r="BA545" s="306"/>
      <c r="BB545" s="306"/>
      <c r="BC545" s="147">
        <f>QC_Status!T555</f>
        <v>0</v>
      </c>
      <c r="BD545" s="307">
        <f t="shared" si="24"/>
        <v>0</v>
      </c>
      <c r="BE545" s="307">
        <f t="shared" si="25"/>
        <v>0</v>
      </c>
      <c r="BF545" s="307">
        <f t="shared" si="26"/>
        <v>0</v>
      </c>
      <c r="BG545" s="314">
        <f>QC_Status!F555</f>
        <v>0</v>
      </c>
      <c r="BH545" s="288"/>
      <c r="BI545"/>
    </row>
    <row r="546" spans="1:61" x14ac:dyDescent="0.2">
      <c r="A546" s="151">
        <v>546</v>
      </c>
      <c r="B546" s="152">
        <f>QC_Status!B556</f>
        <v>0</v>
      </c>
      <c r="C546" s="153">
        <f>QC_Status!C556</f>
        <v>0</v>
      </c>
      <c r="D546" s="151">
        <f>QC_Status!D556</f>
        <v>0</v>
      </c>
      <c r="E546" s="153">
        <f>QC_Status!E556</f>
        <v>0</v>
      </c>
      <c r="F546" s="151">
        <f>QC_Status!L556</f>
        <v>0</v>
      </c>
      <c r="G546" s="154">
        <f>QC_Status!M556</f>
        <v>0</v>
      </c>
      <c r="H546" s="189">
        <f>QC_Status!C556</f>
        <v>0</v>
      </c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  <c r="AA546" s="306"/>
      <c r="AB546" s="306"/>
      <c r="AC546" s="306"/>
      <c r="AD546" s="306"/>
      <c r="AE546" s="306"/>
      <c r="AF546" s="306"/>
      <c r="AG546" s="306"/>
      <c r="AH546" s="306"/>
      <c r="AI546" s="306"/>
      <c r="AJ546" s="306"/>
      <c r="AK546" s="306"/>
      <c r="AL546" s="306"/>
      <c r="AM546" s="306"/>
      <c r="AN546" s="306"/>
      <c r="AO546" s="306"/>
      <c r="AP546" s="306"/>
      <c r="AQ546" s="306"/>
      <c r="AR546" s="306"/>
      <c r="AS546" s="306"/>
      <c r="AT546" s="306"/>
      <c r="AU546" s="306"/>
      <c r="AV546" s="306"/>
      <c r="AW546" s="306"/>
      <c r="AX546" s="306"/>
      <c r="AY546" s="306"/>
      <c r="AZ546" s="306"/>
      <c r="BA546" s="306"/>
      <c r="BB546" s="306"/>
      <c r="BC546" s="147">
        <f>QC_Status!T556</f>
        <v>0</v>
      </c>
      <c r="BD546" s="307">
        <f t="shared" si="24"/>
        <v>0</v>
      </c>
      <c r="BE546" s="307">
        <f t="shared" si="25"/>
        <v>0</v>
      </c>
      <c r="BF546" s="307">
        <f t="shared" si="26"/>
        <v>0</v>
      </c>
      <c r="BG546" s="314">
        <f>QC_Status!F556</f>
        <v>0</v>
      </c>
      <c r="BH546" s="288"/>
      <c r="BI546"/>
    </row>
    <row r="547" spans="1:61" x14ac:dyDescent="0.2">
      <c r="A547" s="151">
        <v>547</v>
      </c>
      <c r="B547" s="152">
        <f>QC_Status!B557</f>
        <v>0</v>
      </c>
      <c r="C547" s="153">
        <f>QC_Status!C557</f>
        <v>0</v>
      </c>
      <c r="D547" s="151">
        <f>QC_Status!D557</f>
        <v>0</v>
      </c>
      <c r="E547" s="153">
        <f>QC_Status!E557</f>
        <v>0</v>
      </c>
      <c r="F547" s="151">
        <f>QC_Status!L557</f>
        <v>0</v>
      </c>
      <c r="G547" s="154">
        <f>QC_Status!M557</f>
        <v>0</v>
      </c>
      <c r="H547" s="189">
        <f>QC_Status!C557</f>
        <v>0</v>
      </c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  <c r="AA547" s="306"/>
      <c r="AB547" s="306"/>
      <c r="AC547" s="306"/>
      <c r="AD547" s="306"/>
      <c r="AE547" s="306"/>
      <c r="AF547" s="306"/>
      <c r="AG547" s="306"/>
      <c r="AH547" s="306"/>
      <c r="AI547" s="306"/>
      <c r="AJ547" s="306"/>
      <c r="AK547" s="306"/>
      <c r="AL547" s="306"/>
      <c r="AM547" s="306"/>
      <c r="AN547" s="306"/>
      <c r="AO547" s="306"/>
      <c r="AP547" s="306"/>
      <c r="AQ547" s="306"/>
      <c r="AR547" s="306"/>
      <c r="AS547" s="306"/>
      <c r="AT547" s="306"/>
      <c r="AU547" s="306"/>
      <c r="AV547" s="306"/>
      <c r="AW547" s="306"/>
      <c r="AX547" s="306"/>
      <c r="AY547" s="306"/>
      <c r="AZ547" s="306"/>
      <c r="BA547" s="306"/>
      <c r="BB547" s="306"/>
      <c r="BC547" s="147">
        <f>QC_Status!T557</f>
        <v>0</v>
      </c>
      <c r="BD547" s="307">
        <f t="shared" si="24"/>
        <v>0</v>
      </c>
      <c r="BE547" s="307">
        <f t="shared" si="25"/>
        <v>0</v>
      </c>
      <c r="BF547" s="307">
        <f t="shared" si="26"/>
        <v>0</v>
      </c>
      <c r="BG547" s="314">
        <f>QC_Status!F557</f>
        <v>0</v>
      </c>
      <c r="BH547" s="288"/>
      <c r="BI547"/>
    </row>
    <row r="548" spans="1:61" x14ac:dyDescent="0.2">
      <c r="A548" s="151">
        <v>548</v>
      </c>
      <c r="B548" s="152">
        <f>QC_Status!B558</f>
        <v>0</v>
      </c>
      <c r="C548" s="153">
        <f>QC_Status!C558</f>
        <v>0</v>
      </c>
      <c r="D548" s="151">
        <f>QC_Status!D558</f>
        <v>0</v>
      </c>
      <c r="E548" s="153">
        <f>QC_Status!E558</f>
        <v>0</v>
      </c>
      <c r="F548" s="151">
        <f>QC_Status!L558</f>
        <v>0</v>
      </c>
      <c r="G548" s="154">
        <f>QC_Status!M558</f>
        <v>0</v>
      </c>
      <c r="H548" s="189">
        <f>QC_Status!C558</f>
        <v>0</v>
      </c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  <c r="AA548" s="306"/>
      <c r="AB548" s="306"/>
      <c r="AC548" s="306"/>
      <c r="AD548" s="306"/>
      <c r="AE548" s="306"/>
      <c r="AF548" s="306"/>
      <c r="AG548" s="306"/>
      <c r="AH548" s="306"/>
      <c r="AI548" s="306"/>
      <c r="AJ548" s="306"/>
      <c r="AK548" s="306"/>
      <c r="AL548" s="306"/>
      <c r="AM548" s="306"/>
      <c r="AN548" s="306"/>
      <c r="AO548" s="306"/>
      <c r="AP548" s="306"/>
      <c r="AQ548" s="306"/>
      <c r="AR548" s="306"/>
      <c r="AS548" s="306"/>
      <c r="AT548" s="306"/>
      <c r="AU548" s="306"/>
      <c r="AV548" s="306"/>
      <c r="AW548" s="306"/>
      <c r="AX548" s="306"/>
      <c r="AY548" s="306"/>
      <c r="AZ548" s="306"/>
      <c r="BA548" s="306"/>
      <c r="BB548" s="306"/>
      <c r="BC548" s="147">
        <f>QC_Status!T558</f>
        <v>0</v>
      </c>
      <c r="BD548" s="307">
        <f t="shared" si="24"/>
        <v>0</v>
      </c>
      <c r="BE548" s="307">
        <f t="shared" si="25"/>
        <v>0</v>
      </c>
      <c r="BF548" s="307">
        <f t="shared" si="26"/>
        <v>0</v>
      </c>
      <c r="BG548" s="314">
        <f>QC_Status!F558</f>
        <v>0</v>
      </c>
      <c r="BH548" s="288"/>
      <c r="BI548"/>
    </row>
    <row r="549" spans="1:61" x14ac:dyDescent="0.2">
      <c r="A549" s="151">
        <v>549</v>
      </c>
      <c r="B549" s="152">
        <f>QC_Status!B559</f>
        <v>0</v>
      </c>
      <c r="C549" s="153">
        <f>QC_Status!C559</f>
        <v>0</v>
      </c>
      <c r="D549" s="151">
        <f>QC_Status!D559</f>
        <v>0</v>
      </c>
      <c r="E549" s="153">
        <f>QC_Status!E559</f>
        <v>0</v>
      </c>
      <c r="F549" s="151">
        <f>QC_Status!L559</f>
        <v>0</v>
      </c>
      <c r="G549" s="154">
        <f>QC_Status!M559</f>
        <v>0</v>
      </c>
      <c r="H549" s="189">
        <f>QC_Status!C559</f>
        <v>0</v>
      </c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  <c r="AA549" s="306"/>
      <c r="AB549" s="306"/>
      <c r="AC549" s="306"/>
      <c r="AD549" s="306"/>
      <c r="AE549" s="306"/>
      <c r="AF549" s="306"/>
      <c r="AG549" s="306"/>
      <c r="AH549" s="306"/>
      <c r="AI549" s="306"/>
      <c r="AJ549" s="306"/>
      <c r="AK549" s="306"/>
      <c r="AL549" s="306"/>
      <c r="AM549" s="306"/>
      <c r="AN549" s="306"/>
      <c r="AO549" s="306"/>
      <c r="AP549" s="306"/>
      <c r="AQ549" s="306"/>
      <c r="AR549" s="306"/>
      <c r="AS549" s="306"/>
      <c r="AT549" s="306"/>
      <c r="AU549" s="306"/>
      <c r="AV549" s="306"/>
      <c r="AW549" s="306"/>
      <c r="AX549" s="306"/>
      <c r="AY549" s="306"/>
      <c r="AZ549" s="306"/>
      <c r="BA549" s="306"/>
      <c r="BB549" s="306"/>
      <c r="BC549" s="147">
        <f>QC_Status!T559</f>
        <v>0</v>
      </c>
      <c r="BD549" s="307">
        <f t="shared" si="24"/>
        <v>0</v>
      </c>
      <c r="BE549" s="307">
        <f t="shared" si="25"/>
        <v>0</v>
      </c>
      <c r="BF549" s="307">
        <f t="shared" si="26"/>
        <v>0</v>
      </c>
      <c r="BG549" s="314">
        <f>QC_Status!F559</f>
        <v>0</v>
      </c>
      <c r="BH549" s="288"/>
      <c r="BI549"/>
    </row>
    <row r="550" spans="1:61" x14ac:dyDescent="0.2">
      <c r="A550" s="151">
        <v>550</v>
      </c>
      <c r="B550" s="152">
        <f>QC_Status!B560</f>
        <v>0</v>
      </c>
      <c r="C550" s="153">
        <f>QC_Status!C560</f>
        <v>0</v>
      </c>
      <c r="D550" s="151">
        <f>QC_Status!D560</f>
        <v>0</v>
      </c>
      <c r="E550" s="153">
        <f>QC_Status!E560</f>
        <v>0</v>
      </c>
      <c r="F550" s="151">
        <f>QC_Status!L560</f>
        <v>0</v>
      </c>
      <c r="G550" s="154">
        <f>QC_Status!M560</f>
        <v>0</v>
      </c>
      <c r="H550" s="189">
        <f>QC_Status!C560</f>
        <v>0</v>
      </c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  <c r="AA550" s="306"/>
      <c r="AB550" s="306"/>
      <c r="AC550" s="306"/>
      <c r="AD550" s="306"/>
      <c r="AE550" s="306"/>
      <c r="AF550" s="306"/>
      <c r="AG550" s="306"/>
      <c r="AH550" s="306"/>
      <c r="AI550" s="306"/>
      <c r="AJ550" s="306"/>
      <c r="AK550" s="306"/>
      <c r="AL550" s="306"/>
      <c r="AM550" s="306"/>
      <c r="AN550" s="306"/>
      <c r="AO550" s="306"/>
      <c r="AP550" s="306"/>
      <c r="AQ550" s="306"/>
      <c r="AR550" s="306"/>
      <c r="AS550" s="306"/>
      <c r="AT550" s="306"/>
      <c r="AU550" s="306"/>
      <c r="AV550" s="306"/>
      <c r="AW550" s="306"/>
      <c r="AX550" s="306"/>
      <c r="AY550" s="306"/>
      <c r="AZ550" s="306"/>
      <c r="BA550" s="306"/>
      <c r="BB550" s="306"/>
      <c r="BC550" s="147">
        <f>QC_Status!T560</f>
        <v>0</v>
      </c>
      <c r="BD550" s="307">
        <f t="shared" si="24"/>
        <v>0</v>
      </c>
      <c r="BE550" s="307">
        <f t="shared" si="25"/>
        <v>0</v>
      </c>
      <c r="BF550" s="307">
        <f t="shared" si="26"/>
        <v>0</v>
      </c>
      <c r="BG550" s="314">
        <f>QC_Status!F560</f>
        <v>0</v>
      </c>
      <c r="BH550" s="288"/>
      <c r="BI550"/>
    </row>
    <row r="551" spans="1:61" x14ac:dyDescent="0.2">
      <c r="A551" s="151">
        <v>551</v>
      </c>
      <c r="B551" s="152">
        <f>QC_Status!B561</f>
        <v>0</v>
      </c>
      <c r="C551" s="153">
        <f>QC_Status!C561</f>
        <v>0</v>
      </c>
      <c r="D551" s="151">
        <f>QC_Status!D561</f>
        <v>0</v>
      </c>
      <c r="E551" s="153">
        <f>QC_Status!E561</f>
        <v>0</v>
      </c>
      <c r="F551" s="151">
        <f>QC_Status!L561</f>
        <v>0</v>
      </c>
      <c r="G551" s="154">
        <f>QC_Status!M561</f>
        <v>0</v>
      </c>
      <c r="H551" s="189">
        <f>QC_Status!C561</f>
        <v>0</v>
      </c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  <c r="AA551" s="306"/>
      <c r="AB551" s="306"/>
      <c r="AC551" s="306"/>
      <c r="AD551" s="306"/>
      <c r="AE551" s="306"/>
      <c r="AF551" s="306"/>
      <c r="AG551" s="306"/>
      <c r="AH551" s="306"/>
      <c r="AI551" s="306"/>
      <c r="AJ551" s="306"/>
      <c r="AK551" s="306"/>
      <c r="AL551" s="306"/>
      <c r="AM551" s="306"/>
      <c r="AN551" s="306"/>
      <c r="AO551" s="306"/>
      <c r="AP551" s="306"/>
      <c r="AQ551" s="306"/>
      <c r="AR551" s="306"/>
      <c r="AS551" s="306"/>
      <c r="AT551" s="306"/>
      <c r="AU551" s="306"/>
      <c r="AV551" s="306"/>
      <c r="AW551" s="306"/>
      <c r="AX551" s="306"/>
      <c r="AY551" s="306"/>
      <c r="AZ551" s="306"/>
      <c r="BA551" s="306"/>
      <c r="BB551" s="306"/>
      <c r="BC551" s="147">
        <f>QC_Status!T561</f>
        <v>0</v>
      </c>
      <c r="BD551" s="307">
        <f t="shared" si="24"/>
        <v>0</v>
      </c>
      <c r="BE551" s="307">
        <f t="shared" si="25"/>
        <v>0</v>
      </c>
      <c r="BF551" s="307">
        <f t="shared" si="26"/>
        <v>0</v>
      </c>
      <c r="BG551" s="314">
        <f>QC_Status!F561</f>
        <v>0</v>
      </c>
      <c r="BH551" s="288"/>
      <c r="BI551"/>
    </row>
    <row r="552" spans="1:61" x14ac:dyDescent="0.2">
      <c r="A552" s="151">
        <v>552</v>
      </c>
      <c r="B552" s="152">
        <f>QC_Status!B562</f>
        <v>0</v>
      </c>
      <c r="C552" s="153">
        <f>QC_Status!C562</f>
        <v>0</v>
      </c>
      <c r="D552" s="151">
        <f>QC_Status!D562</f>
        <v>0</v>
      </c>
      <c r="E552" s="153">
        <f>QC_Status!E562</f>
        <v>0</v>
      </c>
      <c r="F552" s="151">
        <f>QC_Status!L562</f>
        <v>0</v>
      </c>
      <c r="G552" s="154">
        <f>QC_Status!M562</f>
        <v>0</v>
      </c>
      <c r="H552" s="189">
        <f>QC_Status!C562</f>
        <v>0</v>
      </c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  <c r="AA552" s="306"/>
      <c r="AB552" s="306"/>
      <c r="AC552" s="306"/>
      <c r="AD552" s="306"/>
      <c r="AE552" s="306"/>
      <c r="AF552" s="306"/>
      <c r="AG552" s="306"/>
      <c r="AH552" s="306"/>
      <c r="AI552" s="306"/>
      <c r="AJ552" s="306"/>
      <c r="AK552" s="306"/>
      <c r="AL552" s="306"/>
      <c r="AM552" s="306"/>
      <c r="AN552" s="306"/>
      <c r="AO552" s="306"/>
      <c r="AP552" s="306"/>
      <c r="AQ552" s="306"/>
      <c r="AR552" s="306"/>
      <c r="AS552" s="306"/>
      <c r="AT552" s="306"/>
      <c r="AU552" s="306"/>
      <c r="AV552" s="306"/>
      <c r="AW552" s="306"/>
      <c r="AX552" s="306"/>
      <c r="AY552" s="306"/>
      <c r="AZ552" s="306"/>
      <c r="BA552" s="306"/>
      <c r="BB552" s="306"/>
      <c r="BC552" s="147">
        <f>QC_Status!T562</f>
        <v>0</v>
      </c>
      <c r="BD552" s="307">
        <f t="shared" si="24"/>
        <v>0</v>
      </c>
      <c r="BE552" s="307">
        <f t="shared" si="25"/>
        <v>0</v>
      </c>
      <c r="BF552" s="307">
        <f t="shared" si="26"/>
        <v>0</v>
      </c>
      <c r="BG552" s="314">
        <f>QC_Status!F562</f>
        <v>0</v>
      </c>
      <c r="BH552" s="288"/>
      <c r="BI552"/>
    </row>
    <row r="553" spans="1:61" x14ac:dyDescent="0.2">
      <c r="A553" s="151">
        <v>553</v>
      </c>
      <c r="B553" s="152">
        <f>QC_Status!B563</f>
        <v>0</v>
      </c>
      <c r="C553" s="153">
        <f>QC_Status!C563</f>
        <v>0</v>
      </c>
      <c r="D553" s="151">
        <f>QC_Status!D563</f>
        <v>0</v>
      </c>
      <c r="E553" s="153">
        <f>QC_Status!E563</f>
        <v>0</v>
      </c>
      <c r="F553" s="151">
        <f>QC_Status!L563</f>
        <v>0</v>
      </c>
      <c r="G553" s="154">
        <f>QC_Status!M563</f>
        <v>0</v>
      </c>
      <c r="H553" s="189">
        <f>QC_Status!C563</f>
        <v>0</v>
      </c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  <c r="AA553" s="306"/>
      <c r="AB553" s="306"/>
      <c r="AC553" s="306"/>
      <c r="AD553" s="306"/>
      <c r="AE553" s="306"/>
      <c r="AF553" s="306"/>
      <c r="AG553" s="306"/>
      <c r="AH553" s="306"/>
      <c r="AI553" s="306"/>
      <c r="AJ553" s="306"/>
      <c r="AK553" s="306"/>
      <c r="AL553" s="306"/>
      <c r="AM553" s="306"/>
      <c r="AN553" s="306"/>
      <c r="AO553" s="306"/>
      <c r="AP553" s="306"/>
      <c r="AQ553" s="306"/>
      <c r="AR553" s="306"/>
      <c r="AS553" s="306"/>
      <c r="AT553" s="306"/>
      <c r="AU553" s="306"/>
      <c r="AV553" s="306"/>
      <c r="AW553" s="306"/>
      <c r="AX553" s="306"/>
      <c r="AY553" s="306"/>
      <c r="AZ553" s="306"/>
      <c r="BA553" s="306"/>
      <c r="BB553" s="306"/>
      <c r="BC553" s="147">
        <f>QC_Status!T563</f>
        <v>0</v>
      </c>
      <c r="BD553" s="307">
        <f t="shared" si="24"/>
        <v>0</v>
      </c>
      <c r="BE553" s="307">
        <f t="shared" si="25"/>
        <v>0</v>
      </c>
      <c r="BF553" s="307">
        <f t="shared" si="26"/>
        <v>0</v>
      </c>
      <c r="BG553" s="314">
        <f>QC_Status!F563</f>
        <v>0</v>
      </c>
      <c r="BH553" s="288"/>
      <c r="BI553"/>
    </row>
    <row r="554" spans="1:61" x14ac:dyDescent="0.2">
      <c r="A554" s="151">
        <v>554</v>
      </c>
      <c r="B554" s="152">
        <f>QC_Status!B564</f>
        <v>0</v>
      </c>
      <c r="C554" s="153">
        <f>QC_Status!C564</f>
        <v>0</v>
      </c>
      <c r="D554" s="151">
        <f>QC_Status!D564</f>
        <v>0</v>
      </c>
      <c r="E554" s="153">
        <f>QC_Status!E564</f>
        <v>0</v>
      </c>
      <c r="F554" s="151">
        <f>QC_Status!L564</f>
        <v>0</v>
      </c>
      <c r="G554" s="154">
        <f>QC_Status!M564</f>
        <v>0</v>
      </c>
      <c r="H554" s="189">
        <f>QC_Status!C564</f>
        <v>0</v>
      </c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  <c r="AA554" s="306"/>
      <c r="AB554" s="306"/>
      <c r="AC554" s="306"/>
      <c r="AD554" s="306"/>
      <c r="AE554" s="306"/>
      <c r="AF554" s="306"/>
      <c r="AG554" s="306"/>
      <c r="AH554" s="306"/>
      <c r="AI554" s="306"/>
      <c r="AJ554" s="306"/>
      <c r="AK554" s="306"/>
      <c r="AL554" s="306"/>
      <c r="AM554" s="306"/>
      <c r="AN554" s="306"/>
      <c r="AO554" s="306"/>
      <c r="AP554" s="306"/>
      <c r="AQ554" s="306"/>
      <c r="AR554" s="306"/>
      <c r="AS554" s="306"/>
      <c r="AT554" s="306"/>
      <c r="AU554" s="306"/>
      <c r="AV554" s="306"/>
      <c r="AW554" s="306"/>
      <c r="AX554" s="306"/>
      <c r="AY554" s="306"/>
      <c r="AZ554" s="306"/>
      <c r="BA554" s="306"/>
      <c r="BB554" s="306"/>
      <c r="BC554" s="147">
        <f>QC_Status!T564</f>
        <v>0</v>
      </c>
      <c r="BD554" s="307">
        <f t="shared" si="24"/>
        <v>0</v>
      </c>
      <c r="BE554" s="307">
        <f t="shared" si="25"/>
        <v>0</v>
      </c>
      <c r="BF554" s="307">
        <f t="shared" si="26"/>
        <v>0</v>
      </c>
      <c r="BG554" s="314">
        <f>QC_Status!F564</f>
        <v>0</v>
      </c>
      <c r="BH554" s="288"/>
      <c r="BI554"/>
    </row>
    <row r="555" spans="1:61" x14ac:dyDescent="0.2">
      <c r="A555" s="151">
        <v>555</v>
      </c>
      <c r="B555" s="152">
        <f>QC_Status!B565</f>
        <v>0</v>
      </c>
      <c r="C555" s="153">
        <f>QC_Status!C565</f>
        <v>0</v>
      </c>
      <c r="D555" s="151">
        <f>QC_Status!D565</f>
        <v>0</v>
      </c>
      <c r="E555" s="153">
        <f>QC_Status!E565</f>
        <v>0</v>
      </c>
      <c r="F555" s="151">
        <f>QC_Status!L565</f>
        <v>0</v>
      </c>
      <c r="G555" s="154">
        <f>QC_Status!M565</f>
        <v>0</v>
      </c>
      <c r="H555" s="189">
        <f>QC_Status!C565</f>
        <v>0</v>
      </c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  <c r="AA555" s="306"/>
      <c r="AB555" s="306"/>
      <c r="AC555" s="306"/>
      <c r="AD555" s="306"/>
      <c r="AE555" s="306"/>
      <c r="AF555" s="306"/>
      <c r="AG555" s="306"/>
      <c r="AH555" s="306"/>
      <c r="AI555" s="306"/>
      <c r="AJ555" s="306"/>
      <c r="AK555" s="306"/>
      <c r="AL555" s="306"/>
      <c r="AM555" s="306"/>
      <c r="AN555" s="306"/>
      <c r="AO555" s="306"/>
      <c r="AP555" s="306"/>
      <c r="AQ555" s="306"/>
      <c r="AR555" s="306"/>
      <c r="AS555" s="306"/>
      <c r="AT555" s="306"/>
      <c r="AU555" s="306"/>
      <c r="AV555" s="306"/>
      <c r="AW555" s="306"/>
      <c r="AX555" s="306"/>
      <c r="AY555" s="306"/>
      <c r="AZ555" s="306"/>
      <c r="BA555" s="306"/>
      <c r="BB555" s="306"/>
      <c r="BC555" s="147">
        <f>QC_Status!T565</f>
        <v>0</v>
      </c>
      <c r="BD555" s="307">
        <f t="shared" si="24"/>
        <v>0</v>
      </c>
      <c r="BE555" s="307">
        <f t="shared" si="25"/>
        <v>0</v>
      </c>
      <c r="BF555" s="307">
        <f t="shared" si="26"/>
        <v>0</v>
      </c>
      <c r="BG555" s="314">
        <f>QC_Status!F565</f>
        <v>0</v>
      </c>
      <c r="BH555" s="288"/>
      <c r="BI555"/>
    </row>
    <row r="556" spans="1:61" x14ac:dyDescent="0.2">
      <c r="A556" s="151">
        <v>556</v>
      </c>
      <c r="B556" s="152">
        <f>QC_Status!B566</f>
        <v>0</v>
      </c>
      <c r="C556" s="153">
        <f>QC_Status!C566</f>
        <v>0</v>
      </c>
      <c r="D556" s="151">
        <f>QC_Status!D566</f>
        <v>0</v>
      </c>
      <c r="E556" s="153">
        <f>QC_Status!E566</f>
        <v>0</v>
      </c>
      <c r="F556" s="151">
        <f>QC_Status!L566</f>
        <v>0</v>
      </c>
      <c r="G556" s="154">
        <f>QC_Status!M566</f>
        <v>0</v>
      </c>
      <c r="H556" s="189">
        <f>QC_Status!C566</f>
        <v>0</v>
      </c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  <c r="AA556" s="306"/>
      <c r="AB556" s="306"/>
      <c r="AC556" s="306"/>
      <c r="AD556" s="306"/>
      <c r="AE556" s="306"/>
      <c r="AF556" s="306"/>
      <c r="AG556" s="306"/>
      <c r="AH556" s="306"/>
      <c r="AI556" s="306"/>
      <c r="AJ556" s="306"/>
      <c r="AK556" s="306"/>
      <c r="AL556" s="306"/>
      <c r="AM556" s="306"/>
      <c r="AN556" s="306"/>
      <c r="AO556" s="306"/>
      <c r="AP556" s="306"/>
      <c r="AQ556" s="306"/>
      <c r="AR556" s="306"/>
      <c r="AS556" s="306"/>
      <c r="AT556" s="306"/>
      <c r="AU556" s="306"/>
      <c r="AV556" s="306"/>
      <c r="AW556" s="306"/>
      <c r="AX556" s="306"/>
      <c r="AY556" s="306"/>
      <c r="AZ556" s="306"/>
      <c r="BA556" s="306"/>
      <c r="BB556" s="306"/>
      <c r="BC556" s="147">
        <f>QC_Status!T566</f>
        <v>0</v>
      </c>
      <c r="BD556" s="307">
        <f t="shared" si="24"/>
        <v>0</v>
      </c>
      <c r="BE556" s="307">
        <f t="shared" si="25"/>
        <v>0</v>
      </c>
      <c r="BF556" s="307">
        <f t="shared" si="26"/>
        <v>0</v>
      </c>
      <c r="BG556" s="314">
        <f>QC_Status!F566</f>
        <v>0</v>
      </c>
      <c r="BH556" s="288"/>
      <c r="BI556"/>
    </row>
    <row r="557" spans="1:61" x14ac:dyDescent="0.2">
      <c r="A557" s="151">
        <v>557</v>
      </c>
      <c r="B557" s="152">
        <f>QC_Status!B567</f>
        <v>0</v>
      </c>
      <c r="C557" s="153">
        <f>QC_Status!C567</f>
        <v>0</v>
      </c>
      <c r="D557" s="151">
        <f>QC_Status!D567</f>
        <v>0</v>
      </c>
      <c r="E557" s="153">
        <f>QC_Status!E567</f>
        <v>0</v>
      </c>
      <c r="F557" s="151">
        <f>QC_Status!L567</f>
        <v>0</v>
      </c>
      <c r="G557" s="154">
        <f>QC_Status!M567</f>
        <v>0</v>
      </c>
      <c r="H557" s="189">
        <f>QC_Status!C567</f>
        <v>0</v>
      </c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  <c r="AA557" s="306"/>
      <c r="AB557" s="306"/>
      <c r="AC557" s="306"/>
      <c r="AD557" s="306"/>
      <c r="AE557" s="306"/>
      <c r="AF557" s="306"/>
      <c r="AG557" s="306"/>
      <c r="AH557" s="306"/>
      <c r="AI557" s="306"/>
      <c r="AJ557" s="306"/>
      <c r="AK557" s="306"/>
      <c r="AL557" s="306"/>
      <c r="AM557" s="306"/>
      <c r="AN557" s="306"/>
      <c r="AO557" s="306"/>
      <c r="AP557" s="306"/>
      <c r="AQ557" s="306"/>
      <c r="AR557" s="306"/>
      <c r="AS557" s="306"/>
      <c r="AT557" s="306"/>
      <c r="AU557" s="306"/>
      <c r="AV557" s="306"/>
      <c r="AW557" s="306"/>
      <c r="AX557" s="306"/>
      <c r="AY557" s="306"/>
      <c r="AZ557" s="306"/>
      <c r="BA557" s="306"/>
      <c r="BB557" s="306"/>
      <c r="BC557" s="147">
        <f>QC_Status!T567</f>
        <v>0</v>
      </c>
      <c r="BD557" s="307">
        <f t="shared" si="24"/>
        <v>0</v>
      </c>
      <c r="BE557" s="307">
        <f t="shared" si="25"/>
        <v>0</v>
      </c>
      <c r="BF557" s="307">
        <f t="shared" si="26"/>
        <v>0</v>
      </c>
      <c r="BG557" s="314">
        <f>QC_Status!F567</f>
        <v>0</v>
      </c>
      <c r="BH557" s="288"/>
      <c r="BI557"/>
    </row>
    <row r="558" spans="1:61" x14ac:dyDescent="0.2">
      <c r="A558" s="151">
        <v>558</v>
      </c>
      <c r="B558" s="152">
        <f>QC_Status!B568</f>
        <v>0</v>
      </c>
      <c r="C558" s="153">
        <f>QC_Status!C568</f>
        <v>0</v>
      </c>
      <c r="D558" s="151">
        <f>QC_Status!D568</f>
        <v>0</v>
      </c>
      <c r="E558" s="153">
        <f>QC_Status!E568</f>
        <v>0</v>
      </c>
      <c r="F558" s="151">
        <f>QC_Status!L568</f>
        <v>0</v>
      </c>
      <c r="G558" s="154">
        <f>QC_Status!M568</f>
        <v>0</v>
      </c>
      <c r="H558" s="189">
        <f>QC_Status!C568</f>
        <v>0</v>
      </c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  <c r="AA558" s="306"/>
      <c r="AB558" s="306"/>
      <c r="AC558" s="306"/>
      <c r="AD558" s="306"/>
      <c r="AE558" s="306"/>
      <c r="AF558" s="306"/>
      <c r="AG558" s="306"/>
      <c r="AH558" s="306"/>
      <c r="AI558" s="306"/>
      <c r="AJ558" s="306"/>
      <c r="AK558" s="306"/>
      <c r="AL558" s="306"/>
      <c r="AM558" s="306"/>
      <c r="AN558" s="306"/>
      <c r="AO558" s="306"/>
      <c r="AP558" s="306"/>
      <c r="AQ558" s="306"/>
      <c r="AR558" s="306"/>
      <c r="AS558" s="306"/>
      <c r="AT558" s="306"/>
      <c r="AU558" s="306"/>
      <c r="AV558" s="306"/>
      <c r="AW558" s="306"/>
      <c r="AX558" s="306"/>
      <c r="AY558" s="306"/>
      <c r="AZ558" s="306"/>
      <c r="BA558" s="306"/>
      <c r="BB558" s="306"/>
      <c r="BC558" s="147">
        <f>QC_Status!T568</f>
        <v>0</v>
      </c>
      <c r="BD558" s="307">
        <f t="shared" si="24"/>
        <v>0</v>
      </c>
      <c r="BE558" s="307">
        <f t="shared" si="25"/>
        <v>0</v>
      </c>
      <c r="BF558" s="307">
        <f t="shared" si="26"/>
        <v>0</v>
      </c>
      <c r="BG558" s="314">
        <f>QC_Status!F568</f>
        <v>0</v>
      </c>
      <c r="BH558" s="288"/>
      <c r="BI558"/>
    </row>
    <row r="559" spans="1:61" x14ac:dyDescent="0.2">
      <c r="A559" s="151">
        <v>559</v>
      </c>
      <c r="B559" s="152">
        <f>QC_Status!B569</f>
        <v>0</v>
      </c>
      <c r="C559" s="153">
        <f>QC_Status!C569</f>
        <v>0</v>
      </c>
      <c r="D559" s="151">
        <f>QC_Status!D569</f>
        <v>0</v>
      </c>
      <c r="E559" s="153">
        <f>QC_Status!E569</f>
        <v>0</v>
      </c>
      <c r="F559" s="151">
        <f>QC_Status!L569</f>
        <v>0</v>
      </c>
      <c r="G559" s="154">
        <f>QC_Status!M569</f>
        <v>0</v>
      </c>
      <c r="H559" s="189">
        <f>QC_Status!C569</f>
        <v>0</v>
      </c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  <c r="AA559" s="306"/>
      <c r="AB559" s="306"/>
      <c r="AC559" s="306"/>
      <c r="AD559" s="306"/>
      <c r="AE559" s="306"/>
      <c r="AF559" s="306"/>
      <c r="AG559" s="306"/>
      <c r="AH559" s="306"/>
      <c r="AI559" s="306"/>
      <c r="AJ559" s="306"/>
      <c r="AK559" s="306"/>
      <c r="AL559" s="306"/>
      <c r="AM559" s="306"/>
      <c r="AN559" s="306"/>
      <c r="AO559" s="306"/>
      <c r="AP559" s="306"/>
      <c r="AQ559" s="306"/>
      <c r="AR559" s="306"/>
      <c r="AS559" s="306"/>
      <c r="AT559" s="306"/>
      <c r="AU559" s="306"/>
      <c r="AV559" s="306"/>
      <c r="AW559" s="306"/>
      <c r="AX559" s="306"/>
      <c r="AY559" s="306"/>
      <c r="AZ559" s="306"/>
      <c r="BA559" s="306"/>
      <c r="BB559" s="306"/>
      <c r="BC559" s="147">
        <f>QC_Status!T569</f>
        <v>0</v>
      </c>
      <c r="BD559" s="307">
        <f t="shared" si="24"/>
        <v>0</v>
      </c>
      <c r="BE559" s="307">
        <f t="shared" si="25"/>
        <v>0</v>
      </c>
      <c r="BF559" s="307">
        <f t="shared" si="26"/>
        <v>0</v>
      </c>
      <c r="BG559" s="314">
        <f>QC_Status!F569</f>
        <v>0</v>
      </c>
      <c r="BH559" s="288"/>
      <c r="BI559"/>
    </row>
    <row r="560" spans="1:61" x14ac:dyDescent="0.2">
      <c r="A560" s="151">
        <v>560</v>
      </c>
      <c r="B560" s="152">
        <f>QC_Status!B570</f>
        <v>0</v>
      </c>
      <c r="C560" s="153">
        <f>QC_Status!C570</f>
        <v>0</v>
      </c>
      <c r="D560" s="151">
        <f>QC_Status!D570</f>
        <v>0</v>
      </c>
      <c r="E560" s="153">
        <f>QC_Status!E570</f>
        <v>0</v>
      </c>
      <c r="F560" s="151">
        <f>QC_Status!L570</f>
        <v>0</v>
      </c>
      <c r="G560" s="154">
        <f>QC_Status!M570</f>
        <v>0</v>
      </c>
      <c r="H560" s="189">
        <f>QC_Status!C570</f>
        <v>0</v>
      </c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  <c r="AA560" s="306"/>
      <c r="AB560" s="306"/>
      <c r="AC560" s="306"/>
      <c r="AD560" s="306"/>
      <c r="AE560" s="306"/>
      <c r="AF560" s="306"/>
      <c r="AG560" s="306"/>
      <c r="AH560" s="306"/>
      <c r="AI560" s="306"/>
      <c r="AJ560" s="306"/>
      <c r="AK560" s="306"/>
      <c r="AL560" s="306"/>
      <c r="AM560" s="306"/>
      <c r="AN560" s="306"/>
      <c r="AO560" s="306"/>
      <c r="AP560" s="306"/>
      <c r="AQ560" s="306"/>
      <c r="AR560" s="306"/>
      <c r="AS560" s="306"/>
      <c r="AT560" s="306"/>
      <c r="AU560" s="306"/>
      <c r="AV560" s="306"/>
      <c r="AW560" s="306"/>
      <c r="AX560" s="306"/>
      <c r="AY560" s="306"/>
      <c r="AZ560" s="306"/>
      <c r="BA560" s="306"/>
      <c r="BB560" s="306"/>
      <c r="BC560" s="147">
        <f>QC_Status!T570</f>
        <v>0</v>
      </c>
      <c r="BD560" s="307">
        <f t="shared" si="24"/>
        <v>0</v>
      </c>
      <c r="BE560" s="307">
        <f t="shared" si="25"/>
        <v>0</v>
      </c>
      <c r="BF560" s="307">
        <f t="shared" si="26"/>
        <v>0</v>
      </c>
      <c r="BG560" s="314">
        <f>QC_Status!F570</f>
        <v>0</v>
      </c>
      <c r="BH560" s="288"/>
      <c r="BI560"/>
    </row>
    <row r="561" spans="1:61" x14ac:dyDescent="0.2">
      <c r="A561" s="151">
        <v>561</v>
      </c>
      <c r="B561" s="152">
        <f>QC_Status!B571</f>
        <v>0</v>
      </c>
      <c r="C561" s="153">
        <f>QC_Status!C571</f>
        <v>0</v>
      </c>
      <c r="D561" s="151">
        <f>QC_Status!D571</f>
        <v>0</v>
      </c>
      <c r="E561" s="153">
        <f>QC_Status!E571</f>
        <v>0</v>
      </c>
      <c r="F561" s="151">
        <f>QC_Status!L571</f>
        <v>0</v>
      </c>
      <c r="G561" s="154">
        <f>QC_Status!M571</f>
        <v>0</v>
      </c>
      <c r="H561" s="189">
        <f>QC_Status!C571</f>
        <v>0</v>
      </c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  <c r="AA561" s="306"/>
      <c r="AB561" s="306"/>
      <c r="AC561" s="306"/>
      <c r="AD561" s="306"/>
      <c r="AE561" s="306"/>
      <c r="AF561" s="306"/>
      <c r="AG561" s="306"/>
      <c r="AH561" s="306"/>
      <c r="AI561" s="306"/>
      <c r="AJ561" s="306"/>
      <c r="AK561" s="306"/>
      <c r="AL561" s="306"/>
      <c r="AM561" s="306"/>
      <c r="AN561" s="306"/>
      <c r="AO561" s="306"/>
      <c r="AP561" s="306"/>
      <c r="AQ561" s="306"/>
      <c r="AR561" s="306"/>
      <c r="AS561" s="306"/>
      <c r="AT561" s="306"/>
      <c r="AU561" s="306"/>
      <c r="AV561" s="306"/>
      <c r="AW561" s="306"/>
      <c r="AX561" s="306"/>
      <c r="AY561" s="306"/>
      <c r="AZ561" s="306"/>
      <c r="BA561" s="306"/>
      <c r="BB561" s="306"/>
      <c r="BC561" s="147">
        <f>QC_Status!T571</f>
        <v>0</v>
      </c>
      <c r="BD561" s="307">
        <f t="shared" si="24"/>
        <v>0</v>
      </c>
      <c r="BE561" s="307">
        <f t="shared" si="25"/>
        <v>0</v>
      </c>
      <c r="BF561" s="307">
        <f t="shared" si="26"/>
        <v>0</v>
      </c>
      <c r="BG561" s="314">
        <f>QC_Status!F571</f>
        <v>0</v>
      </c>
      <c r="BH561" s="288"/>
      <c r="BI561"/>
    </row>
    <row r="562" spans="1:61" x14ac:dyDescent="0.2">
      <c r="A562" s="151">
        <v>562</v>
      </c>
      <c r="B562" s="152">
        <f>QC_Status!B572</f>
        <v>0</v>
      </c>
      <c r="C562" s="153">
        <f>QC_Status!C572</f>
        <v>0</v>
      </c>
      <c r="D562" s="151">
        <f>QC_Status!D572</f>
        <v>0</v>
      </c>
      <c r="E562" s="153">
        <f>QC_Status!E572</f>
        <v>0</v>
      </c>
      <c r="F562" s="151">
        <f>QC_Status!L572</f>
        <v>0</v>
      </c>
      <c r="G562" s="154">
        <f>QC_Status!M572</f>
        <v>0</v>
      </c>
      <c r="H562" s="189">
        <f>QC_Status!C572</f>
        <v>0</v>
      </c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  <c r="AA562" s="306"/>
      <c r="AB562" s="306"/>
      <c r="AC562" s="306"/>
      <c r="AD562" s="306"/>
      <c r="AE562" s="306"/>
      <c r="AF562" s="306"/>
      <c r="AG562" s="306"/>
      <c r="AH562" s="306"/>
      <c r="AI562" s="306"/>
      <c r="AJ562" s="306"/>
      <c r="AK562" s="306"/>
      <c r="AL562" s="306"/>
      <c r="AM562" s="306"/>
      <c r="AN562" s="306"/>
      <c r="AO562" s="306"/>
      <c r="AP562" s="306"/>
      <c r="AQ562" s="306"/>
      <c r="AR562" s="306"/>
      <c r="AS562" s="306"/>
      <c r="AT562" s="306"/>
      <c r="AU562" s="306"/>
      <c r="AV562" s="306"/>
      <c r="AW562" s="306"/>
      <c r="AX562" s="306"/>
      <c r="AY562" s="306"/>
      <c r="AZ562" s="306"/>
      <c r="BA562" s="306"/>
      <c r="BB562" s="306"/>
      <c r="BC562" s="147">
        <f>QC_Status!T572</f>
        <v>0</v>
      </c>
      <c r="BD562" s="307">
        <f t="shared" si="24"/>
        <v>0</v>
      </c>
      <c r="BE562" s="307">
        <f t="shared" si="25"/>
        <v>0</v>
      </c>
      <c r="BF562" s="307">
        <f t="shared" si="26"/>
        <v>0</v>
      </c>
      <c r="BG562" s="314">
        <f>QC_Status!F572</f>
        <v>0</v>
      </c>
      <c r="BH562" s="288"/>
      <c r="BI562"/>
    </row>
    <row r="563" spans="1:61" x14ac:dyDescent="0.2">
      <c r="A563" s="151">
        <v>563</v>
      </c>
      <c r="B563" s="152">
        <f>QC_Status!B573</f>
        <v>0</v>
      </c>
      <c r="C563" s="153">
        <f>QC_Status!C573</f>
        <v>0</v>
      </c>
      <c r="D563" s="151">
        <f>QC_Status!D573</f>
        <v>0</v>
      </c>
      <c r="E563" s="153">
        <f>QC_Status!E573</f>
        <v>0</v>
      </c>
      <c r="F563" s="151">
        <f>QC_Status!L573</f>
        <v>0</v>
      </c>
      <c r="G563" s="154">
        <f>QC_Status!M573</f>
        <v>0</v>
      </c>
      <c r="H563" s="189">
        <f>QC_Status!C573</f>
        <v>0</v>
      </c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  <c r="AA563" s="306"/>
      <c r="AB563" s="306"/>
      <c r="AC563" s="306"/>
      <c r="AD563" s="306"/>
      <c r="AE563" s="306"/>
      <c r="AF563" s="306"/>
      <c r="AG563" s="306"/>
      <c r="AH563" s="306"/>
      <c r="AI563" s="306"/>
      <c r="AJ563" s="306"/>
      <c r="AK563" s="306"/>
      <c r="AL563" s="306"/>
      <c r="AM563" s="306"/>
      <c r="AN563" s="306"/>
      <c r="AO563" s="306"/>
      <c r="AP563" s="306"/>
      <c r="AQ563" s="306"/>
      <c r="AR563" s="306"/>
      <c r="AS563" s="306"/>
      <c r="AT563" s="306"/>
      <c r="AU563" s="306"/>
      <c r="AV563" s="306"/>
      <c r="AW563" s="306"/>
      <c r="AX563" s="306"/>
      <c r="AY563" s="306"/>
      <c r="AZ563" s="306"/>
      <c r="BA563" s="306"/>
      <c r="BB563" s="306"/>
      <c r="BC563" s="147">
        <f>QC_Status!T573</f>
        <v>0</v>
      </c>
      <c r="BD563" s="307">
        <f t="shared" si="24"/>
        <v>0</v>
      </c>
      <c r="BE563" s="307">
        <f t="shared" si="25"/>
        <v>0</v>
      </c>
      <c r="BF563" s="307">
        <f t="shared" si="26"/>
        <v>0</v>
      </c>
      <c r="BG563" s="314">
        <f>QC_Status!F573</f>
        <v>0</v>
      </c>
      <c r="BH563" s="288"/>
      <c r="BI563"/>
    </row>
    <row r="564" spans="1:61" x14ac:dyDescent="0.2">
      <c r="A564" s="151">
        <v>564</v>
      </c>
      <c r="B564" s="152">
        <f>QC_Status!B574</f>
        <v>0</v>
      </c>
      <c r="C564" s="153">
        <f>QC_Status!C574</f>
        <v>0</v>
      </c>
      <c r="D564" s="151">
        <f>QC_Status!D574</f>
        <v>0</v>
      </c>
      <c r="E564" s="153">
        <f>QC_Status!E574</f>
        <v>0</v>
      </c>
      <c r="F564" s="151">
        <f>QC_Status!L574</f>
        <v>0</v>
      </c>
      <c r="G564" s="154">
        <f>QC_Status!M574</f>
        <v>0</v>
      </c>
      <c r="H564" s="189">
        <f>QC_Status!C574</f>
        <v>0</v>
      </c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  <c r="AA564" s="306"/>
      <c r="AB564" s="306"/>
      <c r="AC564" s="306"/>
      <c r="AD564" s="306"/>
      <c r="AE564" s="306"/>
      <c r="AF564" s="306"/>
      <c r="AG564" s="306"/>
      <c r="AH564" s="306"/>
      <c r="AI564" s="306"/>
      <c r="AJ564" s="306"/>
      <c r="AK564" s="306"/>
      <c r="AL564" s="306"/>
      <c r="AM564" s="306"/>
      <c r="AN564" s="306"/>
      <c r="AO564" s="306"/>
      <c r="AP564" s="306"/>
      <c r="AQ564" s="306"/>
      <c r="AR564" s="306"/>
      <c r="AS564" s="306"/>
      <c r="AT564" s="306"/>
      <c r="AU564" s="306"/>
      <c r="AV564" s="306"/>
      <c r="AW564" s="306"/>
      <c r="AX564" s="306"/>
      <c r="AY564" s="306"/>
      <c r="AZ564" s="306"/>
      <c r="BA564" s="306"/>
      <c r="BB564" s="306"/>
      <c r="BC564" s="147">
        <f>QC_Status!T574</f>
        <v>0</v>
      </c>
      <c r="BD564" s="307">
        <f t="shared" si="24"/>
        <v>0</v>
      </c>
      <c r="BE564" s="307">
        <f t="shared" si="25"/>
        <v>0</v>
      </c>
      <c r="BF564" s="307">
        <f t="shared" si="26"/>
        <v>0</v>
      </c>
      <c r="BG564" s="314">
        <f>QC_Status!F574</f>
        <v>0</v>
      </c>
      <c r="BH564" s="288"/>
      <c r="BI564"/>
    </row>
    <row r="565" spans="1:61" x14ac:dyDescent="0.2">
      <c r="A565" s="151">
        <v>565</v>
      </c>
      <c r="B565" s="152">
        <f>QC_Status!B575</f>
        <v>0</v>
      </c>
      <c r="C565" s="153">
        <f>QC_Status!C575</f>
        <v>0</v>
      </c>
      <c r="D565" s="151">
        <f>QC_Status!D575</f>
        <v>0</v>
      </c>
      <c r="E565" s="153">
        <f>QC_Status!E575</f>
        <v>0</v>
      </c>
      <c r="F565" s="151">
        <f>QC_Status!L575</f>
        <v>0</v>
      </c>
      <c r="G565" s="154">
        <f>QC_Status!M575</f>
        <v>0</v>
      </c>
      <c r="H565" s="189">
        <f>QC_Status!C575</f>
        <v>0</v>
      </c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  <c r="AA565" s="306"/>
      <c r="AB565" s="306"/>
      <c r="AC565" s="306"/>
      <c r="AD565" s="306"/>
      <c r="AE565" s="306"/>
      <c r="AF565" s="306"/>
      <c r="AG565" s="306"/>
      <c r="AH565" s="306"/>
      <c r="AI565" s="306"/>
      <c r="AJ565" s="306"/>
      <c r="AK565" s="306"/>
      <c r="AL565" s="306"/>
      <c r="AM565" s="306"/>
      <c r="AN565" s="306"/>
      <c r="AO565" s="306"/>
      <c r="AP565" s="306"/>
      <c r="AQ565" s="306"/>
      <c r="AR565" s="306"/>
      <c r="AS565" s="306"/>
      <c r="AT565" s="306"/>
      <c r="AU565" s="306"/>
      <c r="AV565" s="306"/>
      <c r="AW565" s="306"/>
      <c r="AX565" s="306"/>
      <c r="AY565" s="306"/>
      <c r="AZ565" s="306"/>
      <c r="BA565" s="306"/>
      <c r="BB565" s="306"/>
      <c r="BC565" s="147">
        <f>QC_Status!T575</f>
        <v>0</v>
      </c>
      <c r="BD565" s="307">
        <f t="shared" si="24"/>
        <v>0</v>
      </c>
      <c r="BE565" s="307">
        <f t="shared" si="25"/>
        <v>0</v>
      </c>
      <c r="BF565" s="307">
        <f t="shared" si="26"/>
        <v>0</v>
      </c>
      <c r="BG565" s="314">
        <f>QC_Status!F575</f>
        <v>0</v>
      </c>
      <c r="BH565" s="288"/>
      <c r="BI565"/>
    </row>
    <row r="566" spans="1:61" x14ac:dyDescent="0.2">
      <c r="A566" s="151">
        <v>566</v>
      </c>
      <c r="B566" s="152">
        <f>QC_Status!B576</f>
        <v>0</v>
      </c>
      <c r="C566" s="153">
        <f>QC_Status!C576</f>
        <v>0</v>
      </c>
      <c r="D566" s="151">
        <f>QC_Status!D576</f>
        <v>0</v>
      </c>
      <c r="E566" s="153">
        <f>QC_Status!E576</f>
        <v>0</v>
      </c>
      <c r="F566" s="151">
        <f>QC_Status!L576</f>
        <v>0</v>
      </c>
      <c r="G566" s="154">
        <f>QC_Status!M576</f>
        <v>0</v>
      </c>
      <c r="H566" s="189">
        <f>QC_Status!C576</f>
        <v>0</v>
      </c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  <c r="AA566" s="306"/>
      <c r="AB566" s="306"/>
      <c r="AC566" s="306"/>
      <c r="AD566" s="306"/>
      <c r="AE566" s="306"/>
      <c r="AF566" s="306"/>
      <c r="AG566" s="306"/>
      <c r="AH566" s="306"/>
      <c r="AI566" s="306"/>
      <c r="AJ566" s="306"/>
      <c r="AK566" s="306"/>
      <c r="AL566" s="306"/>
      <c r="AM566" s="306"/>
      <c r="AN566" s="306"/>
      <c r="AO566" s="306"/>
      <c r="AP566" s="306"/>
      <c r="AQ566" s="306"/>
      <c r="AR566" s="306"/>
      <c r="AS566" s="306"/>
      <c r="AT566" s="306"/>
      <c r="AU566" s="306"/>
      <c r="AV566" s="306"/>
      <c r="AW566" s="306"/>
      <c r="AX566" s="306"/>
      <c r="AY566" s="306"/>
      <c r="AZ566" s="306"/>
      <c r="BA566" s="306"/>
      <c r="BB566" s="306"/>
      <c r="BC566" s="147">
        <f>QC_Status!T576</f>
        <v>0</v>
      </c>
      <c r="BD566" s="307">
        <f t="shared" si="24"/>
        <v>0</v>
      </c>
      <c r="BE566" s="307">
        <f t="shared" si="25"/>
        <v>0</v>
      </c>
      <c r="BF566" s="307">
        <f t="shared" si="26"/>
        <v>0</v>
      </c>
      <c r="BG566" s="314">
        <f>QC_Status!F576</f>
        <v>0</v>
      </c>
      <c r="BH566" s="288"/>
      <c r="BI566"/>
    </row>
    <row r="567" spans="1:61" x14ac:dyDescent="0.2">
      <c r="A567" s="151">
        <v>567</v>
      </c>
      <c r="B567" s="152">
        <f>QC_Status!B577</f>
        <v>0</v>
      </c>
      <c r="C567" s="153">
        <f>QC_Status!C577</f>
        <v>0</v>
      </c>
      <c r="D567" s="151">
        <f>QC_Status!D577</f>
        <v>0</v>
      </c>
      <c r="E567" s="153">
        <f>QC_Status!E577</f>
        <v>0</v>
      </c>
      <c r="F567" s="151">
        <f>QC_Status!L577</f>
        <v>0</v>
      </c>
      <c r="G567" s="154">
        <f>QC_Status!M577</f>
        <v>0</v>
      </c>
      <c r="H567" s="189">
        <f>QC_Status!C577</f>
        <v>0</v>
      </c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  <c r="AA567" s="306"/>
      <c r="AB567" s="306"/>
      <c r="AC567" s="306"/>
      <c r="AD567" s="306"/>
      <c r="AE567" s="306"/>
      <c r="AF567" s="306"/>
      <c r="AG567" s="306"/>
      <c r="AH567" s="306"/>
      <c r="AI567" s="306"/>
      <c r="AJ567" s="306"/>
      <c r="AK567" s="306"/>
      <c r="AL567" s="306"/>
      <c r="AM567" s="306"/>
      <c r="AN567" s="306"/>
      <c r="AO567" s="306"/>
      <c r="AP567" s="306"/>
      <c r="AQ567" s="306"/>
      <c r="AR567" s="306"/>
      <c r="AS567" s="306"/>
      <c r="AT567" s="306"/>
      <c r="AU567" s="306"/>
      <c r="AV567" s="306"/>
      <c r="AW567" s="306"/>
      <c r="AX567" s="306"/>
      <c r="AY567" s="306"/>
      <c r="AZ567" s="306"/>
      <c r="BA567" s="306"/>
      <c r="BB567" s="306"/>
      <c r="BC567" s="147">
        <f>QC_Status!T577</f>
        <v>0</v>
      </c>
      <c r="BD567" s="307">
        <f t="shared" si="24"/>
        <v>0</v>
      </c>
      <c r="BE567" s="307">
        <f t="shared" si="25"/>
        <v>0</v>
      </c>
      <c r="BF567" s="307">
        <f t="shared" si="26"/>
        <v>0</v>
      </c>
      <c r="BG567" s="314">
        <f>QC_Status!F577</f>
        <v>0</v>
      </c>
      <c r="BH567" s="288"/>
      <c r="BI567"/>
    </row>
    <row r="568" spans="1:61" x14ac:dyDescent="0.2">
      <c r="A568" s="151">
        <v>568</v>
      </c>
      <c r="B568" s="152">
        <f>QC_Status!B578</f>
        <v>0</v>
      </c>
      <c r="C568" s="153">
        <f>QC_Status!C578</f>
        <v>0</v>
      </c>
      <c r="D568" s="151">
        <f>QC_Status!D578</f>
        <v>0</v>
      </c>
      <c r="E568" s="153">
        <f>QC_Status!E578</f>
        <v>0</v>
      </c>
      <c r="F568" s="151">
        <f>QC_Status!L578</f>
        <v>0</v>
      </c>
      <c r="G568" s="154">
        <f>QC_Status!M578</f>
        <v>0</v>
      </c>
      <c r="H568" s="189">
        <f>QC_Status!C578</f>
        <v>0</v>
      </c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  <c r="AA568" s="306"/>
      <c r="AB568" s="306"/>
      <c r="AC568" s="306"/>
      <c r="AD568" s="306"/>
      <c r="AE568" s="306"/>
      <c r="AF568" s="306"/>
      <c r="AG568" s="306"/>
      <c r="AH568" s="306"/>
      <c r="AI568" s="306"/>
      <c r="AJ568" s="306"/>
      <c r="AK568" s="306"/>
      <c r="AL568" s="306"/>
      <c r="AM568" s="306"/>
      <c r="AN568" s="306"/>
      <c r="AO568" s="306"/>
      <c r="AP568" s="306"/>
      <c r="AQ568" s="306"/>
      <c r="AR568" s="306"/>
      <c r="AS568" s="306"/>
      <c r="AT568" s="306"/>
      <c r="AU568" s="306"/>
      <c r="AV568" s="306"/>
      <c r="AW568" s="306"/>
      <c r="AX568" s="306"/>
      <c r="AY568" s="306"/>
      <c r="AZ568" s="306"/>
      <c r="BA568" s="306"/>
      <c r="BB568" s="306"/>
      <c r="BC568" s="147">
        <f>QC_Status!T578</f>
        <v>0</v>
      </c>
      <c r="BD568" s="307">
        <f t="shared" si="24"/>
        <v>0</v>
      </c>
      <c r="BE568" s="307">
        <f t="shared" si="25"/>
        <v>0</v>
      </c>
      <c r="BF568" s="307">
        <f t="shared" si="26"/>
        <v>0</v>
      </c>
      <c r="BG568" s="314">
        <f>QC_Status!F578</f>
        <v>0</v>
      </c>
      <c r="BH568" s="288"/>
      <c r="BI568"/>
    </row>
    <row r="569" spans="1:61" x14ac:dyDescent="0.2">
      <c r="A569" s="151">
        <v>569</v>
      </c>
      <c r="B569" s="152">
        <f>QC_Status!B579</f>
        <v>0</v>
      </c>
      <c r="C569" s="153">
        <f>QC_Status!C579</f>
        <v>0</v>
      </c>
      <c r="D569" s="151">
        <f>QC_Status!D579</f>
        <v>0</v>
      </c>
      <c r="E569" s="153">
        <f>QC_Status!E579</f>
        <v>0</v>
      </c>
      <c r="F569" s="151">
        <f>QC_Status!L579</f>
        <v>0</v>
      </c>
      <c r="G569" s="154">
        <f>QC_Status!M579</f>
        <v>0</v>
      </c>
      <c r="H569" s="189">
        <f>QC_Status!C579</f>
        <v>0</v>
      </c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  <c r="AA569" s="306"/>
      <c r="AB569" s="306"/>
      <c r="AC569" s="306"/>
      <c r="AD569" s="306"/>
      <c r="AE569" s="306"/>
      <c r="AF569" s="306"/>
      <c r="AG569" s="306"/>
      <c r="AH569" s="306"/>
      <c r="AI569" s="306"/>
      <c r="AJ569" s="306"/>
      <c r="AK569" s="306"/>
      <c r="AL569" s="306"/>
      <c r="AM569" s="306"/>
      <c r="AN569" s="306"/>
      <c r="AO569" s="306"/>
      <c r="AP569" s="306"/>
      <c r="AQ569" s="306"/>
      <c r="AR569" s="306"/>
      <c r="AS569" s="306"/>
      <c r="AT569" s="306"/>
      <c r="AU569" s="306"/>
      <c r="AV569" s="306"/>
      <c r="AW569" s="306"/>
      <c r="AX569" s="306"/>
      <c r="AY569" s="306"/>
      <c r="AZ569" s="306"/>
      <c r="BA569" s="306"/>
      <c r="BB569" s="306"/>
      <c r="BC569" s="147">
        <f>QC_Status!T579</f>
        <v>0</v>
      </c>
      <c r="BD569" s="307">
        <f t="shared" si="24"/>
        <v>0</v>
      </c>
      <c r="BE569" s="307">
        <f t="shared" si="25"/>
        <v>0</v>
      </c>
      <c r="BF569" s="307">
        <f t="shared" si="26"/>
        <v>0</v>
      </c>
      <c r="BG569" s="314">
        <f>QC_Status!F579</f>
        <v>0</v>
      </c>
      <c r="BH569" s="288"/>
      <c r="BI569"/>
    </row>
    <row r="570" spans="1:61" x14ac:dyDescent="0.2">
      <c r="A570" s="151">
        <v>570</v>
      </c>
      <c r="B570" s="152">
        <f>QC_Status!B580</f>
        <v>0</v>
      </c>
      <c r="C570" s="153">
        <f>QC_Status!C580</f>
        <v>0</v>
      </c>
      <c r="D570" s="151">
        <f>QC_Status!D580</f>
        <v>0</v>
      </c>
      <c r="E570" s="153">
        <f>QC_Status!E580</f>
        <v>0</v>
      </c>
      <c r="F570" s="151">
        <f>QC_Status!L580</f>
        <v>0</v>
      </c>
      <c r="G570" s="154">
        <f>QC_Status!M580</f>
        <v>0</v>
      </c>
      <c r="H570" s="189">
        <f>QC_Status!C580</f>
        <v>0</v>
      </c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  <c r="AA570" s="306"/>
      <c r="AB570" s="306"/>
      <c r="AC570" s="306"/>
      <c r="AD570" s="306"/>
      <c r="AE570" s="306"/>
      <c r="AF570" s="306"/>
      <c r="AG570" s="306"/>
      <c r="AH570" s="306"/>
      <c r="AI570" s="306"/>
      <c r="AJ570" s="306"/>
      <c r="AK570" s="306"/>
      <c r="AL570" s="306"/>
      <c r="AM570" s="306"/>
      <c r="AN570" s="306"/>
      <c r="AO570" s="306"/>
      <c r="AP570" s="306"/>
      <c r="AQ570" s="306"/>
      <c r="AR570" s="306"/>
      <c r="AS570" s="306"/>
      <c r="AT570" s="306"/>
      <c r="AU570" s="306"/>
      <c r="AV570" s="306"/>
      <c r="AW570" s="306"/>
      <c r="AX570" s="306"/>
      <c r="AY570" s="306"/>
      <c r="AZ570" s="306"/>
      <c r="BA570" s="306"/>
      <c r="BB570" s="306"/>
      <c r="BC570" s="147">
        <f>QC_Status!T580</f>
        <v>0</v>
      </c>
      <c r="BD570" s="307">
        <f t="shared" si="24"/>
        <v>0</v>
      </c>
      <c r="BE570" s="307">
        <f t="shared" si="25"/>
        <v>0</v>
      </c>
      <c r="BF570" s="307">
        <f t="shared" si="26"/>
        <v>0</v>
      </c>
      <c r="BG570" s="314">
        <f>QC_Status!F580</f>
        <v>0</v>
      </c>
      <c r="BH570" s="288"/>
      <c r="BI570"/>
    </row>
    <row r="571" spans="1:61" x14ac:dyDescent="0.2">
      <c r="A571" s="151">
        <v>571</v>
      </c>
      <c r="B571" s="152">
        <f>QC_Status!B581</f>
        <v>0</v>
      </c>
      <c r="C571" s="153">
        <f>QC_Status!C581</f>
        <v>0</v>
      </c>
      <c r="D571" s="151">
        <f>QC_Status!D581</f>
        <v>0</v>
      </c>
      <c r="E571" s="153">
        <f>QC_Status!E581</f>
        <v>0</v>
      </c>
      <c r="F571" s="151">
        <f>QC_Status!L581</f>
        <v>0</v>
      </c>
      <c r="G571" s="154">
        <f>QC_Status!M581</f>
        <v>0</v>
      </c>
      <c r="H571" s="189">
        <f>QC_Status!C581</f>
        <v>0</v>
      </c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  <c r="AA571" s="306"/>
      <c r="AB571" s="306"/>
      <c r="AC571" s="306"/>
      <c r="AD571" s="306"/>
      <c r="AE571" s="306"/>
      <c r="AF571" s="306"/>
      <c r="AG571" s="306"/>
      <c r="AH571" s="306"/>
      <c r="AI571" s="306"/>
      <c r="AJ571" s="306"/>
      <c r="AK571" s="306"/>
      <c r="AL571" s="306"/>
      <c r="AM571" s="306"/>
      <c r="AN571" s="306"/>
      <c r="AO571" s="306"/>
      <c r="AP571" s="306"/>
      <c r="AQ571" s="306"/>
      <c r="AR571" s="306"/>
      <c r="AS571" s="306"/>
      <c r="AT571" s="306"/>
      <c r="AU571" s="306"/>
      <c r="AV571" s="306"/>
      <c r="AW571" s="306"/>
      <c r="AX571" s="306"/>
      <c r="AY571" s="306"/>
      <c r="AZ571" s="306"/>
      <c r="BA571" s="306"/>
      <c r="BB571" s="306"/>
      <c r="BC571" s="147">
        <f>QC_Status!T581</f>
        <v>0</v>
      </c>
      <c r="BD571" s="307">
        <f t="shared" si="24"/>
        <v>0</v>
      </c>
      <c r="BE571" s="307">
        <f t="shared" si="25"/>
        <v>0</v>
      </c>
      <c r="BF571" s="307">
        <f t="shared" si="26"/>
        <v>0</v>
      </c>
      <c r="BG571" s="314">
        <f>QC_Status!F581</f>
        <v>0</v>
      </c>
      <c r="BH571" s="288"/>
      <c r="BI571"/>
    </row>
    <row r="572" spans="1:61" x14ac:dyDescent="0.2">
      <c r="A572" s="151">
        <v>572</v>
      </c>
      <c r="B572" s="152">
        <f>QC_Status!B582</f>
        <v>0</v>
      </c>
      <c r="C572" s="153">
        <f>QC_Status!C582</f>
        <v>0</v>
      </c>
      <c r="D572" s="151">
        <f>QC_Status!D582</f>
        <v>0</v>
      </c>
      <c r="E572" s="153">
        <f>QC_Status!E582</f>
        <v>0</v>
      </c>
      <c r="F572" s="151">
        <f>QC_Status!L582</f>
        <v>0</v>
      </c>
      <c r="G572" s="154">
        <f>QC_Status!M582</f>
        <v>0</v>
      </c>
      <c r="H572" s="189">
        <f>QC_Status!C582</f>
        <v>0</v>
      </c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  <c r="AA572" s="306"/>
      <c r="AB572" s="306"/>
      <c r="AC572" s="306"/>
      <c r="AD572" s="306"/>
      <c r="AE572" s="306"/>
      <c r="AF572" s="306"/>
      <c r="AG572" s="306"/>
      <c r="AH572" s="306"/>
      <c r="AI572" s="306"/>
      <c r="AJ572" s="306"/>
      <c r="AK572" s="306"/>
      <c r="AL572" s="306"/>
      <c r="AM572" s="306"/>
      <c r="AN572" s="306"/>
      <c r="AO572" s="306"/>
      <c r="AP572" s="306"/>
      <c r="AQ572" s="306"/>
      <c r="AR572" s="306"/>
      <c r="AS572" s="306"/>
      <c r="AT572" s="306"/>
      <c r="AU572" s="306"/>
      <c r="AV572" s="306"/>
      <c r="AW572" s="306"/>
      <c r="AX572" s="306"/>
      <c r="AY572" s="306"/>
      <c r="AZ572" s="306"/>
      <c r="BA572" s="306"/>
      <c r="BB572" s="306"/>
      <c r="BC572" s="147">
        <f>QC_Status!T582</f>
        <v>0</v>
      </c>
      <c r="BD572" s="307">
        <f t="shared" si="24"/>
        <v>0</v>
      </c>
      <c r="BE572" s="307">
        <f t="shared" si="25"/>
        <v>0</v>
      </c>
      <c r="BF572" s="307">
        <f t="shared" si="26"/>
        <v>0</v>
      </c>
      <c r="BG572" s="314">
        <f>QC_Status!F582</f>
        <v>0</v>
      </c>
      <c r="BH572" s="288"/>
      <c r="BI572"/>
    </row>
    <row r="573" spans="1:61" x14ac:dyDescent="0.2">
      <c r="A573" s="151">
        <v>573</v>
      </c>
      <c r="B573" s="152">
        <f>QC_Status!B583</f>
        <v>0</v>
      </c>
      <c r="C573" s="153">
        <f>QC_Status!C583</f>
        <v>0</v>
      </c>
      <c r="D573" s="151">
        <f>QC_Status!D583</f>
        <v>0</v>
      </c>
      <c r="E573" s="153">
        <f>QC_Status!E583</f>
        <v>0</v>
      </c>
      <c r="F573" s="151">
        <f>QC_Status!L583</f>
        <v>0</v>
      </c>
      <c r="G573" s="154">
        <f>QC_Status!M583</f>
        <v>0</v>
      </c>
      <c r="H573" s="189">
        <f>QC_Status!C583</f>
        <v>0</v>
      </c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  <c r="AA573" s="306"/>
      <c r="AB573" s="306"/>
      <c r="AC573" s="306"/>
      <c r="AD573" s="306"/>
      <c r="AE573" s="306"/>
      <c r="AF573" s="306"/>
      <c r="AG573" s="306"/>
      <c r="AH573" s="306"/>
      <c r="AI573" s="306"/>
      <c r="AJ573" s="306"/>
      <c r="AK573" s="306"/>
      <c r="AL573" s="306"/>
      <c r="AM573" s="306"/>
      <c r="AN573" s="306"/>
      <c r="AO573" s="306"/>
      <c r="AP573" s="306"/>
      <c r="AQ573" s="306"/>
      <c r="AR573" s="306"/>
      <c r="AS573" s="306"/>
      <c r="AT573" s="306"/>
      <c r="AU573" s="306"/>
      <c r="AV573" s="306"/>
      <c r="AW573" s="306"/>
      <c r="AX573" s="306"/>
      <c r="AY573" s="306"/>
      <c r="AZ573" s="306"/>
      <c r="BA573" s="306"/>
      <c r="BB573" s="306"/>
      <c r="BC573" s="147">
        <f>QC_Status!T583</f>
        <v>0</v>
      </c>
      <c r="BD573" s="307">
        <f t="shared" si="24"/>
        <v>0</v>
      </c>
      <c r="BE573" s="307">
        <f t="shared" si="25"/>
        <v>0</v>
      </c>
      <c r="BF573" s="307">
        <f t="shared" si="26"/>
        <v>0</v>
      </c>
      <c r="BG573" s="314">
        <f>QC_Status!F583</f>
        <v>0</v>
      </c>
      <c r="BH573" s="288"/>
      <c r="BI573"/>
    </row>
    <row r="574" spans="1:61" x14ac:dyDescent="0.2">
      <c r="A574" s="151">
        <v>574</v>
      </c>
      <c r="B574" s="152">
        <f>QC_Status!B584</f>
        <v>0</v>
      </c>
      <c r="C574" s="153">
        <f>QC_Status!C584</f>
        <v>0</v>
      </c>
      <c r="D574" s="151">
        <f>QC_Status!D584</f>
        <v>0</v>
      </c>
      <c r="E574" s="153">
        <f>QC_Status!E584</f>
        <v>0</v>
      </c>
      <c r="F574" s="151">
        <f>QC_Status!L584</f>
        <v>0</v>
      </c>
      <c r="G574" s="154">
        <f>QC_Status!M584</f>
        <v>0</v>
      </c>
      <c r="H574" s="189">
        <f>QC_Status!C584</f>
        <v>0</v>
      </c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  <c r="AA574" s="306"/>
      <c r="AB574" s="306"/>
      <c r="AC574" s="306"/>
      <c r="AD574" s="306"/>
      <c r="AE574" s="306"/>
      <c r="AF574" s="306"/>
      <c r="AG574" s="306"/>
      <c r="AH574" s="306"/>
      <c r="AI574" s="306"/>
      <c r="AJ574" s="306"/>
      <c r="AK574" s="306"/>
      <c r="AL574" s="306"/>
      <c r="AM574" s="306"/>
      <c r="AN574" s="306"/>
      <c r="AO574" s="306"/>
      <c r="AP574" s="306"/>
      <c r="AQ574" s="306"/>
      <c r="AR574" s="306"/>
      <c r="AS574" s="306"/>
      <c r="AT574" s="306"/>
      <c r="AU574" s="306"/>
      <c r="AV574" s="306"/>
      <c r="AW574" s="306"/>
      <c r="AX574" s="306"/>
      <c r="AY574" s="306"/>
      <c r="AZ574" s="306"/>
      <c r="BA574" s="306"/>
      <c r="BB574" s="306"/>
      <c r="BC574" s="147">
        <f>QC_Status!T584</f>
        <v>0</v>
      </c>
      <c r="BD574" s="307">
        <f t="shared" si="24"/>
        <v>0</v>
      </c>
      <c r="BE574" s="307">
        <f t="shared" si="25"/>
        <v>0</v>
      </c>
      <c r="BF574" s="307">
        <f t="shared" si="26"/>
        <v>0</v>
      </c>
      <c r="BG574" s="314">
        <f>QC_Status!F584</f>
        <v>0</v>
      </c>
      <c r="BH574" s="288"/>
      <c r="BI574"/>
    </row>
    <row r="575" spans="1:61" x14ac:dyDescent="0.2">
      <c r="A575" s="151">
        <v>575</v>
      </c>
      <c r="B575" s="152">
        <f>QC_Status!B585</f>
        <v>0</v>
      </c>
      <c r="C575" s="153">
        <f>QC_Status!C585</f>
        <v>0</v>
      </c>
      <c r="D575" s="151">
        <f>QC_Status!D585</f>
        <v>0</v>
      </c>
      <c r="E575" s="153">
        <f>QC_Status!E585</f>
        <v>0</v>
      </c>
      <c r="F575" s="151">
        <f>QC_Status!L585</f>
        <v>0</v>
      </c>
      <c r="G575" s="154">
        <f>QC_Status!M585</f>
        <v>0</v>
      </c>
      <c r="H575" s="189">
        <f>QC_Status!C585</f>
        <v>0</v>
      </c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  <c r="AA575" s="306"/>
      <c r="AB575" s="306"/>
      <c r="AC575" s="306"/>
      <c r="AD575" s="306"/>
      <c r="AE575" s="306"/>
      <c r="AF575" s="306"/>
      <c r="AG575" s="306"/>
      <c r="AH575" s="306"/>
      <c r="AI575" s="306"/>
      <c r="AJ575" s="306"/>
      <c r="AK575" s="306"/>
      <c r="AL575" s="306"/>
      <c r="AM575" s="306"/>
      <c r="AN575" s="306"/>
      <c r="AO575" s="306"/>
      <c r="AP575" s="306"/>
      <c r="AQ575" s="306"/>
      <c r="AR575" s="306"/>
      <c r="AS575" s="306"/>
      <c r="AT575" s="306"/>
      <c r="AU575" s="306"/>
      <c r="AV575" s="306"/>
      <c r="AW575" s="306"/>
      <c r="AX575" s="306"/>
      <c r="AY575" s="306"/>
      <c r="AZ575" s="306"/>
      <c r="BA575" s="306"/>
      <c r="BB575" s="306"/>
      <c r="BC575" s="147">
        <f>QC_Status!T585</f>
        <v>0</v>
      </c>
      <c r="BD575" s="307">
        <f t="shared" si="24"/>
        <v>0</v>
      </c>
      <c r="BE575" s="307">
        <f t="shared" si="25"/>
        <v>0</v>
      </c>
      <c r="BF575" s="307">
        <f t="shared" si="26"/>
        <v>0</v>
      </c>
      <c r="BG575" s="314">
        <f>QC_Status!F585</f>
        <v>0</v>
      </c>
      <c r="BH575" s="288"/>
      <c r="BI575"/>
    </row>
    <row r="576" spans="1:61" x14ac:dyDescent="0.2">
      <c r="A576" s="151">
        <v>576</v>
      </c>
      <c r="B576" s="152">
        <f>QC_Status!B586</f>
        <v>0</v>
      </c>
      <c r="C576" s="153">
        <f>QC_Status!C586</f>
        <v>0</v>
      </c>
      <c r="D576" s="151">
        <f>QC_Status!D586</f>
        <v>0</v>
      </c>
      <c r="E576" s="153">
        <f>QC_Status!E586</f>
        <v>0</v>
      </c>
      <c r="F576" s="151">
        <f>QC_Status!L586</f>
        <v>0</v>
      </c>
      <c r="G576" s="154">
        <f>QC_Status!M586</f>
        <v>0</v>
      </c>
      <c r="H576" s="189">
        <f>QC_Status!C586</f>
        <v>0</v>
      </c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  <c r="AA576" s="306"/>
      <c r="AB576" s="306"/>
      <c r="AC576" s="306"/>
      <c r="AD576" s="306"/>
      <c r="AE576" s="306"/>
      <c r="AF576" s="306"/>
      <c r="AG576" s="306"/>
      <c r="AH576" s="306"/>
      <c r="AI576" s="306"/>
      <c r="AJ576" s="306"/>
      <c r="AK576" s="306"/>
      <c r="AL576" s="306"/>
      <c r="AM576" s="306"/>
      <c r="AN576" s="306"/>
      <c r="AO576" s="306"/>
      <c r="AP576" s="306"/>
      <c r="AQ576" s="306"/>
      <c r="AR576" s="306"/>
      <c r="AS576" s="306"/>
      <c r="AT576" s="306"/>
      <c r="AU576" s="306"/>
      <c r="AV576" s="306"/>
      <c r="AW576" s="306"/>
      <c r="AX576" s="306"/>
      <c r="AY576" s="306"/>
      <c r="AZ576" s="306"/>
      <c r="BA576" s="306"/>
      <c r="BB576" s="306"/>
      <c r="BC576" s="147">
        <f>QC_Status!T586</f>
        <v>0</v>
      </c>
      <c r="BD576" s="307">
        <f t="shared" si="24"/>
        <v>0</v>
      </c>
      <c r="BE576" s="307">
        <f t="shared" si="25"/>
        <v>0</v>
      </c>
      <c r="BF576" s="307">
        <f t="shared" si="26"/>
        <v>0</v>
      </c>
      <c r="BG576" s="314">
        <f>QC_Status!F586</f>
        <v>0</v>
      </c>
      <c r="BH576" s="288"/>
      <c r="BI576"/>
    </row>
    <row r="577" spans="1:61" x14ac:dyDescent="0.2">
      <c r="A577" s="151">
        <v>577</v>
      </c>
      <c r="B577" s="152">
        <f>QC_Status!B587</f>
        <v>0</v>
      </c>
      <c r="C577" s="153">
        <f>QC_Status!C587</f>
        <v>0</v>
      </c>
      <c r="D577" s="151">
        <f>QC_Status!D587</f>
        <v>0</v>
      </c>
      <c r="E577" s="153">
        <f>QC_Status!E587</f>
        <v>0</v>
      </c>
      <c r="F577" s="151">
        <f>QC_Status!L587</f>
        <v>0</v>
      </c>
      <c r="G577" s="154">
        <f>QC_Status!M587</f>
        <v>0</v>
      </c>
      <c r="H577" s="189">
        <f>QC_Status!C587</f>
        <v>0</v>
      </c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  <c r="AA577" s="306"/>
      <c r="AB577" s="306"/>
      <c r="AC577" s="306"/>
      <c r="AD577" s="306"/>
      <c r="AE577" s="306"/>
      <c r="AF577" s="306"/>
      <c r="AG577" s="306"/>
      <c r="AH577" s="306"/>
      <c r="AI577" s="306"/>
      <c r="AJ577" s="306"/>
      <c r="AK577" s="306"/>
      <c r="AL577" s="306"/>
      <c r="AM577" s="306"/>
      <c r="AN577" s="306"/>
      <c r="AO577" s="306"/>
      <c r="AP577" s="306"/>
      <c r="AQ577" s="306"/>
      <c r="AR577" s="306"/>
      <c r="AS577" s="306"/>
      <c r="AT577" s="306"/>
      <c r="AU577" s="306"/>
      <c r="AV577" s="306"/>
      <c r="AW577" s="306"/>
      <c r="AX577" s="306"/>
      <c r="AY577" s="306"/>
      <c r="AZ577" s="306"/>
      <c r="BA577" s="306"/>
      <c r="BB577" s="306"/>
      <c r="BC577" s="147">
        <f>QC_Status!T587</f>
        <v>0</v>
      </c>
      <c r="BD577" s="307">
        <f t="shared" si="24"/>
        <v>0</v>
      </c>
      <c r="BE577" s="307">
        <f t="shared" si="25"/>
        <v>0</v>
      </c>
      <c r="BF577" s="307">
        <f t="shared" si="26"/>
        <v>0</v>
      </c>
      <c r="BG577" s="314">
        <f>QC_Status!F587</f>
        <v>0</v>
      </c>
      <c r="BH577" s="288"/>
      <c r="BI577"/>
    </row>
    <row r="578" spans="1:61" x14ac:dyDescent="0.2">
      <c r="A578" s="151">
        <v>578</v>
      </c>
      <c r="B578" s="152">
        <f>QC_Status!B588</f>
        <v>0</v>
      </c>
      <c r="C578" s="153">
        <f>QC_Status!C588</f>
        <v>0</v>
      </c>
      <c r="D578" s="151">
        <f>QC_Status!D588</f>
        <v>0</v>
      </c>
      <c r="E578" s="153">
        <f>QC_Status!E588</f>
        <v>0</v>
      </c>
      <c r="F578" s="151">
        <f>QC_Status!L588</f>
        <v>0</v>
      </c>
      <c r="G578" s="154">
        <f>QC_Status!M588</f>
        <v>0</v>
      </c>
      <c r="H578" s="189">
        <f>QC_Status!C588</f>
        <v>0</v>
      </c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  <c r="AA578" s="306"/>
      <c r="AB578" s="306"/>
      <c r="AC578" s="306"/>
      <c r="AD578" s="306"/>
      <c r="AE578" s="306"/>
      <c r="AF578" s="306"/>
      <c r="AG578" s="306"/>
      <c r="AH578" s="306"/>
      <c r="AI578" s="306"/>
      <c r="AJ578" s="306"/>
      <c r="AK578" s="306"/>
      <c r="AL578" s="306"/>
      <c r="AM578" s="306"/>
      <c r="AN578" s="306"/>
      <c r="AO578" s="306"/>
      <c r="AP578" s="306"/>
      <c r="AQ578" s="306"/>
      <c r="AR578" s="306"/>
      <c r="AS578" s="306"/>
      <c r="AT578" s="306"/>
      <c r="AU578" s="306"/>
      <c r="AV578" s="306"/>
      <c r="AW578" s="306"/>
      <c r="AX578" s="306"/>
      <c r="AY578" s="306"/>
      <c r="AZ578" s="306"/>
      <c r="BA578" s="306"/>
      <c r="BB578" s="306"/>
      <c r="BC578" s="147">
        <f>QC_Status!T588</f>
        <v>0</v>
      </c>
      <c r="BD578" s="307">
        <f t="shared" si="24"/>
        <v>0</v>
      </c>
      <c r="BE578" s="307">
        <f t="shared" si="25"/>
        <v>0</v>
      </c>
      <c r="BF578" s="307">
        <f t="shared" si="26"/>
        <v>0</v>
      </c>
      <c r="BG578" s="314">
        <f>QC_Status!F588</f>
        <v>0</v>
      </c>
      <c r="BH578" s="288"/>
      <c r="BI578"/>
    </row>
    <row r="579" spans="1:61" x14ac:dyDescent="0.2">
      <c r="A579" s="151">
        <v>579</v>
      </c>
      <c r="B579" s="152">
        <f>QC_Status!B589</f>
        <v>0</v>
      </c>
      <c r="C579" s="153">
        <f>QC_Status!C589</f>
        <v>0</v>
      </c>
      <c r="D579" s="151">
        <f>QC_Status!D589</f>
        <v>0</v>
      </c>
      <c r="E579" s="153">
        <f>QC_Status!E589</f>
        <v>0</v>
      </c>
      <c r="F579" s="151">
        <f>QC_Status!L589</f>
        <v>0</v>
      </c>
      <c r="G579" s="154">
        <f>QC_Status!M589</f>
        <v>0</v>
      </c>
      <c r="H579" s="189">
        <f>QC_Status!C589</f>
        <v>0</v>
      </c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  <c r="AA579" s="306"/>
      <c r="AB579" s="306"/>
      <c r="AC579" s="306"/>
      <c r="AD579" s="306"/>
      <c r="AE579" s="306"/>
      <c r="AF579" s="306"/>
      <c r="AG579" s="306"/>
      <c r="AH579" s="306"/>
      <c r="AI579" s="306"/>
      <c r="AJ579" s="306"/>
      <c r="AK579" s="306"/>
      <c r="AL579" s="306"/>
      <c r="AM579" s="306"/>
      <c r="AN579" s="306"/>
      <c r="AO579" s="306"/>
      <c r="AP579" s="306"/>
      <c r="AQ579" s="306"/>
      <c r="AR579" s="306"/>
      <c r="AS579" s="306"/>
      <c r="AT579" s="306"/>
      <c r="AU579" s="306"/>
      <c r="AV579" s="306"/>
      <c r="AW579" s="306"/>
      <c r="AX579" s="306"/>
      <c r="AY579" s="306"/>
      <c r="AZ579" s="306"/>
      <c r="BA579" s="306"/>
      <c r="BB579" s="306"/>
      <c r="BC579" s="147">
        <f>QC_Status!T589</f>
        <v>0</v>
      </c>
      <c r="BD579" s="307">
        <f t="shared" si="24"/>
        <v>0</v>
      </c>
      <c r="BE579" s="307">
        <f t="shared" si="25"/>
        <v>0</v>
      </c>
      <c r="BF579" s="307">
        <f t="shared" si="26"/>
        <v>0</v>
      </c>
      <c r="BG579" s="314">
        <f>QC_Status!F589</f>
        <v>0</v>
      </c>
      <c r="BH579" s="288"/>
      <c r="BI579"/>
    </row>
    <row r="580" spans="1:61" x14ac:dyDescent="0.2">
      <c r="A580" s="151">
        <v>580</v>
      </c>
      <c r="B580" s="152">
        <f>QC_Status!B590</f>
        <v>0</v>
      </c>
      <c r="C580" s="153">
        <f>QC_Status!C590</f>
        <v>0</v>
      </c>
      <c r="D580" s="151">
        <f>QC_Status!D590</f>
        <v>0</v>
      </c>
      <c r="E580" s="153">
        <f>QC_Status!E590</f>
        <v>0</v>
      </c>
      <c r="F580" s="151">
        <f>QC_Status!L590</f>
        <v>0</v>
      </c>
      <c r="G580" s="154">
        <f>QC_Status!M590</f>
        <v>0</v>
      </c>
      <c r="H580" s="189">
        <f>QC_Status!C590</f>
        <v>0</v>
      </c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  <c r="AA580" s="306"/>
      <c r="AB580" s="306"/>
      <c r="AC580" s="306"/>
      <c r="AD580" s="306"/>
      <c r="AE580" s="306"/>
      <c r="AF580" s="306"/>
      <c r="AG580" s="306"/>
      <c r="AH580" s="306"/>
      <c r="AI580" s="306"/>
      <c r="AJ580" s="306"/>
      <c r="AK580" s="306"/>
      <c r="AL580" s="306"/>
      <c r="AM580" s="306"/>
      <c r="AN580" s="306"/>
      <c r="AO580" s="306"/>
      <c r="AP580" s="306"/>
      <c r="AQ580" s="306"/>
      <c r="AR580" s="306"/>
      <c r="AS580" s="306"/>
      <c r="AT580" s="306"/>
      <c r="AU580" s="306"/>
      <c r="AV580" s="306"/>
      <c r="AW580" s="306"/>
      <c r="AX580" s="306"/>
      <c r="AY580" s="306"/>
      <c r="AZ580" s="306"/>
      <c r="BA580" s="306"/>
      <c r="BB580" s="306"/>
      <c r="BC580" s="147">
        <f>QC_Status!T590</f>
        <v>0</v>
      </c>
      <c r="BD580" s="307">
        <f t="shared" ref="BD580:BD643" si="27">SUM(I580:BC580)</f>
        <v>0</v>
      </c>
      <c r="BE580" s="307">
        <f t="shared" ref="BE580:BE643" si="28">SUM(I580:AE580)</f>
        <v>0</v>
      </c>
      <c r="BF580" s="307">
        <f t="shared" ref="BF580:BF643" si="29">SUM(AF580:BB580)</f>
        <v>0</v>
      </c>
      <c r="BG580" s="314">
        <f>QC_Status!F590</f>
        <v>0</v>
      </c>
      <c r="BH580" s="288"/>
      <c r="BI580"/>
    </row>
    <row r="581" spans="1:61" x14ac:dyDescent="0.2">
      <c r="A581" s="151">
        <v>581</v>
      </c>
      <c r="B581" s="152">
        <f>QC_Status!B591</f>
        <v>0</v>
      </c>
      <c r="C581" s="153">
        <f>QC_Status!C591</f>
        <v>0</v>
      </c>
      <c r="D581" s="151">
        <f>QC_Status!D591</f>
        <v>0</v>
      </c>
      <c r="E581" s="153">
        <f>QC_Status!E591</f>
        <v>0</v>
      </c>
      <c r="F581" s="151">
        <f>QC_Status!L591</f>
        <v>0</v>
      </c>
      <c r="G581" s="154">
        <f>QC_Status!M591</f>
        <v>0</v>
      </c>
      <c r="H581" s="189">
        <f>QC_Status!C591</f>
        <v>0</v>
      </c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  <c r="AA581" s="306"/>
      <c r="AB581" s="306"/>
      <c r="AC581" s="306"/>
      <c r="AD581" s="306"/>
      <c r="AE581" s="306"/>
      <c r="AF581" s="306"/>
      <c r="AG581" s="306"/>
      <c r="AH581" s="306"/>
      <c r="AI581" s="306"/>
      <c r="AJ581" s="306"/>
      <c r="AK581" s="306"/>
      <c r="AL581" s="306"/>
      <c r="AM581" s="306"/>
      <c r="AN581" s="306"/>
      <c r="AO581" s="306"/>
      <c r="AP581" s="306"/>
      <c r="AQ581" s="306"/>
      <c r="AR581" s="306"/>
      <c r="AS581" s="306"/>
      <c r="AT581" s="306"/>
      <c r="AU581" s="306"/>
      <c r="AV581" s="306"/>
      <c r="AW581" s="306"/>
      <c r="AX581" s="306"/>
      <c r="AY581" s="306"/>
      <c r="AZ581" s="306"/>
      <c r="BA581" s="306"/>
      <c r="BB581" s="306"/>
      <c r="BC581" s="147">
        <f>QC_Status!T591</f>
        <v>0</v>
      </c>
      <c r="BD581" s="307">
        <f t="shared" si="27"/>
        <v>0</v>
      </c>
      <c r="BE581" s="307">
        <f t="shared" si="28"/>
        <v>0</v>
      </c>
      <c r="BF581" s="307">
        <f t="shared" si="29"/>
        <v>0</v>
      </c>
      <c r="BG581" s="314">
        <f>QC_Status!F591</f>
        <v>0</v>
      </c>
      <c r="BH581" s="288"/>
      <c r="BI581"/>
    </row>
    <row r="582" spans="1:61" x14ac:dyDescent="0.2">
      <c r="A582" s="151">
        <v>582</v>
      </c>
      <c r="B582" s="152">
        <f>QC_Status!B592</f>
        <v>0</v>
      </c>
      <c r="C582" s="153">
        <f>QC_Status!C592</f>
        <v>0</v>
      </c>
      <c r="D582" s="151">
        <f>QC_Status!D592</f>
        <v>0</v>
      </c>
      <c r="E582" s="153">
        <f>QC_Status!E592</f>
        <v>0</v>
      </c>
      <c r="F582" s="151">
        <f>QC_Status!L592</f>
        <v>0</v>
      </c>
      <c r="G582" s="154">
        <f>QC_Status!M592</f>
        <v>0</v>
      </c>
      <c r="H582" s="189">
        <f>QC_Status!C592</f>
        <v>0</v>
      </c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  <c r="AA582" s="306"/>
      <c r="AB582" s="306"/>
      <c r="AC582" s="306"/>
      <c r="AD582" s="306"/>
      <c r="AE582" s="306"/>
      <c r="AF582" s="306"/>
      <c r="AG582" s="306"/>
      <c r="AH582" s="306"/>
      <c r="AI582" s="306"/>
      <c r="AJ582" s="306"/>
      <c r="AK582" s="306"/>
      <c r="AL582" s="306"/>
      <c r="AM582" s="306"/>
      <c r="AN582" s="306"/>
      <c r="AO582" s="306"/>
      <c r="AP582" s="306"/>
      <c r="AQ582" s="306"/>
      <c r="AR582" s="306"/>
      <c r="AS582" s="306"/>
      <c r="AT582" s="306"/>
      <c r="AU582" s="306"/>
      <c r="AV582" s="306"/>
      <c r="AW582" s="306"/>
      <c r="AX582" s="306"/>
      <c r="AY582" s="306"/>
      <c r="AZ582" s="306"/>
      <c r="BA582" s="306"/>
      <c r="BB582" s="306"/>
      <c r="BC582" s="465">
        <f>QC_Status!T592</f>
        <v>0</v>
      </c>
      <c r="BD582" s="307">
        <f t="shared" si="27"/>
        <v>0</v>
      </c>
      <c r="BE582" s="307">
        <f t="shared" si="28"/>
        <v>0</v>
      </c>
      <c r="BF582" s="307">
        <f t="shared" si="29"/>
        <v>0</v>
      </c>
      <c r="BG582" s="314">
        <f>QC_Status!F592</f>
        <v>0</v>
      </c>
      <c r="BH582" s="288"/>
      <c r="BI582"/>
    </row>
    <row r="583" spans="1:61" x14ac:dyDescent="0.2">
      <c r="A583" s="151">
        <v>583</v>
      </c>
      <c r="B583" s="152">
        <f>QC_Status!B593</f>
        <v>0</v>
      </c>
      <c r="C583" s="153">
        <f>QC_Status!C593</f>
        <v>0</v>
      </c>
      <c r="D583" s="151">
        <f>QC_Status!D593</f>
        <v>0</v>
      </c>
      <c r="E583" s="153">
        <f>QC_Status!E593</f>
        <v>0</v>
      </c>
      <c r="F583" s="151">
        <f>QC_Status!L593</f>
        <v>0</v>
      </c>
      <c r="G583" s="154">
        <f>QC_Status!M593</f>
        <v>0</v>
      </c>
      <c r="H583" s="189">
        <f>QC_Status!C593</f>
        <v>0</v>
      </c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  <c r="AA583" s="306"/>
      <c r="AB583" s="306"/>
      <c r="AC583" s="306"/>
      <c r="AD583" s="306"/>
      <c r="AE583" s="306"/>
      <c r="AF583" s="306"/>
      <c r="AG583" s="306"/>
      <c r="AH583" s="306"/>
      <c r="AI583" s="306"/>
      <c r="AJ583" s="306"/>
      <c r="AK583" s="306"/>
      <c r="AL583" s="306"/>
      <c r="AM583" s="306"/>
      <c r="AN583" s="306"/>
      <c r="AO583" s="306"/>
      <c r="AP583" s="306"/>
      <c r="AQ583" s="306"/>
      <c r="AR583" s="306"/>
      <c r="AS583" s="306"/>
      <c r="AT583" s="306"/>
      <c r="AU583" s="306"/>
      <c r="AV583" s="306"/>
      <c r="AW583" s="306"/>
      <c r="AX583" s="306"/>
      <c r="AY583" s="306"/>
      <c r="AZ583" s="306"/>
      <c r="BA583" s="306"/>
      <c r="BB583" s="306"/>
      <c r="BC583" s="147">
        <f>QC_Status!T593</f>
        <v>0</v>
      </c>
      <c r="BD583" s="307">
        <f t="shared" si="27"/>
        <v>0</v>
      </c>
      <c r="BE583" s="307">
        <f t="shared" si="28"/>
        <v>0</v>
      </c>
      <c r="BF583" s="307">
        <f t="shared" si="29"/>
        <v>0</v>
      </c>
      <c r="BG583" s="314">
        <f>QC_Status!F593</f>
        <v>0</v>
      </c>
      <c r="BH583" s="288"/>
      <c r="BI583"/>
    </row>
    <row r="584" spans="1:61" x14ac:dyDescent="0.2">
      <c r="A584" s="151">
        <v>584</v>
      </c>
      <c r="B584" s="152">
        <f>QC_Status!B594</f>
        <v>0</v>
      </c>
      <c r="C584" s="153">
        <f>QC_Status!C594</f>
        <v>0</v>
      </c>
      <c r="D584" s="151">
        <f>QC_Status!D594</f>
        <v>0</v>
      </c>
      <c r="E584" s="153">
        <f>QC_Status!E594</f>
        <v>0</v>
      </c>
      <c r="F584" s="151">
        <f>QC_Status!L594</f>
        <v>0</v>
      </c>
      <c r="G584" s="154">
        <f>QC_Status!M594</f>
        <v>0</v>
      </c>
      <c r="H584" s="189">
        <f>QC_Status!C594</f>
        <v>0</v>
      </c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  <c r="AA584" s="306"/>
      <c r="AB584" s="306"/>
      <c r="AC584" s="306"/>
      <c r="AD584" s="306"/>
      <c r="AE584" s="306"/>
      <c r="AF584" s="306"/>
      <c r="AG584" s="306"/>
      <c r="AH584" s="306"/>
      <c r="AI584" s="306"/>
      <c r="AJ584" s="306"/>
      <c r="AK584" s="306"/>
      <c r="AL584" s="306"/>
      <c r="AM584" s="306"/>
      <c r="AN584" s="306"/>
      <c r="AO584" s="306"/>
      <c r="AP584" s="306"/>
      <c r="AQ584" s="306"/>
      <c r="AR584" s="306"/>
      <c r="AS584" s="306"/>
      <c r="AT584" s="306"/>
      <c r="AU584" s="306"/>
      <c r="AV584" s="306"/>
      <c r="AW584" s="306"/>
      <c r="AX584" s="306"/>
      <c r="AY584" s="306"/>
      <c r="AZ584" s="306"/>
      <c r="BA584" s="306"/>
      <c r="BB584" s="306"/>
      <c r="BC584" s="147">
        <f>QC_Status!T594</f>
        <v>0</v>
      </c>
      <c r="BD584" s="307">
        <f t="shared" si="27"/>
        <v>0</v>
      </c>
      <c r="BE584" s="307">
        <f t="shared" si="28"/>
        <v>0</v>
      </c>
      <c r="BF584" s="307">
        <f t="shared" si="29"/>
        <v>0</v>
      </c>
      <c r="BG584" s="314">
        <f>QC_Status!F594</f>
        <v>0</v>
      </c>
      <c r="BH584" s="288"/>
      <c r="BI584"/>
    </row>
    <row r="585" spans="1:61" x14ac:dyDescent="0.2">
      <c r="A585" s="151">
        <v>585</v>
      </c>
      <c r="B585" s="152">
        <f>QC_Status!B595</f>
        <v>0</v>
      </c>
      <c r="C585" s="153">
        <f>QC_Status!C595</f>
        <v>0</v>
      </c>
      <c r="D585" s="151">
        <f>QC_Status!D595</f>
        <v>0</v>
      </c>
      <c r="E585" s="153">
        <f>QC_Status!E595</f>
        <v>0</v>
      </c>
      <c r="F585" s="151">
        <f>QC_Status!L595</f>
        <v>0</v>
      </c>
      <c r="G585" s="154">
        <f>QC_Status!M595</f>
        <v>0</v>
      </c>
      <c r="H585" s="189">
        <f>QC_Status!C595</f>
        <v>0</v>
      </c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  <c r="AA585" s="306"/>
      <c r="AB585" s="306"/>
      <c r="AC585" s="306"/>
      <c r="AD585" s="306"/>
      <c r="AE585" s="306"/>
      <c r="AF585" s="306"/>
      <c r="AG585" s="306"/>
      <c r="AH585" s="306"/>
      <c r="AI585" s="306"/>
      <c r="AJ585" s="306"/>
      <c r="AK585" s="306"/>
      <c r="AL585" s="306"/>
      <c r="AM585" s="306"/>
      <c r="AN585" s="306"/>
      <c r="AO585" s="306"/>
      <c r="AP585" s="306"/>
      <c r="AQ585" s="306"/>
      <c r="AR585" s="306"/>
      <c r="AS585" s="306"/>
      <c r="AT585" s="306"/>
      <c r="AU585" s="306"/>
      <c r="AV585" s="306"/>
      <c r="AW585" s="306"/>
      <c r="AX585" s="306"/>
      <c r="AY585" s="306"/>
      <c r="AZ585" s="306"/>
      <c r="BA585" s="306"/>
      <c r="BB585" s="306"/>
      <c r="BC585" s="147">
        <f>QC_Status!T595</f>
        <v>0</v>
      </c>
      <c r="BD585" s="307">
        <f t="shared" si="27"/>
        <v>0</v>
      </c>
      <c r="BE585" s="307">
        <f t="shared" si="28"/>
        <v>0</v>
      </c>
      <c r="BF585" s="307">
        <f t="shared" si="29"/>
        <v>0</v>
      </c>
      <c r="BG585" s="314">
        <f>QC_Status!F595</f>
        <v>0</v>
      </c>
      <c r="BH585" s="288"/>
      <c r="BI585"/>
    </row>
    <row r="586" spans="1:61" x14ac:dyDescent="0.2">
      <c r="A586" s="151">
        <v>586</v>
      </c>
      <c r="B586" s="152">
        <f>QC_Status!B596</f>
        <v>0</v>
      </c>
      <c r="C586" s="153">
        <f>QC_Status!C596</f>
        <v>0</v>
      </c>
      <c r="D586" s="151">
        <f>QC_Status!D596</f>
        <v>0</v>
      </c>
      <c r="E586" s="153">
        <f>QC_Status!E596</f>
        <v>0</v>
      </c>
      <c r="F586" s="151">
        <f>QC_Status!L596</f>
        <v>0</v>
      </c>
      <c r="G586" s="154">
        <f>QC_Status!M596</f>
        <v>0</v>
      </c>
      <c r="H586" s="189">
        <f>QC_Status!C596</f>
        <v>0</v>
      </c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  <c r="AA586" s="306"/>
      <c r="AB586" s="306"/>
      <c r="AC586" s="306"/>
      <c r="AD586" s="306"/>
      <c r="AE586" s="306"/>
      <c r="AF586" s="306"/>
      <c r="AG586" s="306"/>
      <c r="AH586" s="306"/>
      <c r="AI586" s="306"/>
      <c r="AJ586" s="306"/>
      <c r="AK586" s="306"/>
      <c r="AL586" s="306"/>
      <c r="AM586" s="306"/>
      <c r="AN586" s="306"/>
      <c r="AO586" s="306"/>
      <c r="AP586" s="306"/>
      <c r="AQ586" s="306"/>
      <c r="AR586" s="306"/>
      <c r="AS586" s="306"/>
      <c r="AT586" s="306"/>
      <c r="AU586" s="306"/>
      <c r="AV586" s="306"/>
      <c r="AW586" s="306"/>
      <c r="AX586" s="306"/>
      <c r="AY586" s="306"/>
      <c r="AZ586" s="306"/>
      <c r="BA586" s="306"/>
      <c r="BB586" s="306"/>
      <c r="BC586" s="147">
        <f>QC_Status!T596</f>
        <v>0</v>
      </c>
      <c r="BD586" s="307">
        <f t="shared" si="27"/>
        <v>0</v>
      </c>
      <c r="BE586" s="307">
        <f t="shared" si="28"/>
        <v>0</v>
      </c>
      <c r="BF586" s="307">
        <f t="shared" si="29"/>
        <v>0</v>
      </c>
      <c r="BG586" s="314">
        <f>QC_Status!F596</f>
        <v>0</v>
      </c>
      <c r="BH586" s="288"/>
      <c r="BI586"/>
    </row>
    <row r="587" spans="1:61" x14ac:dyDescent="0.2">
      <c r="A587" s="151">
        <v>587</v>
      </c>
      <c r="B587" s="152">
        <f>QC_Status!B597</f>
        <v>0</v>
      </c>
      <c r="C587" s="153">
        <f>QC_Status!C597</f>
        <v>0</v>
      </c>
      <c r="D587" s="151">
        <f>QC_Status!D597</f>
        <v>0</v>
      </c>
      <c r="E587" s="153">
        <f>QC_Status!E597</f>
        <v>0</v>
      </c>
      <c r="F587" s="151">
        <f>QC_Status!L597</f>
        <v>0</v>
      </c>
      <c r="G587" s="154">
        <f>QC_Status!M597</f>
        <v>0</v>
      </c>
      <c r="H587" s="189">
        <f>QC_Status!C597</f>
        <v>0</v>
      </c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  <c r="AA587" s="306"/>
      <c r="AB587" s="306"/>
      <c r="AC587" s="306"/>
      <c r="AD587" s="306"/>
      <c r="AE587" s="306"/>
      <c r="AF587" s="306"/>
      <c r="AG587" s="306"/>
      <c r="AH587" s="306"/>
      <c r="AI587" s="306"/>
      <c r="AJ587" s="306"/>
      <c r="AK587" s="306"/>
      <c r="AL587" s="306"/>
      <c r="AM587" s="306"/>
      <c r="AN587" s="306"/>
      <c r="AO587" s="306"/>
      <c r="AP587" s="306"/>
      <c r="AQ587" s="306"/>
      <c r="AR587" s="306"/>
      <c r="AS587" s="306"/>
      <c r="AT587" s="306"/>
      <c r="AU587" s="306"/>
      <c r="AV587" s="306"/>
      <c r="AW587" s="306"/>
      <c r="AX587" s="306"/>
      <c r="AY587" s="306"/>
      <c r="AZ587" s="306"/>
      <c r="BA587" s="306"/>
      <c r="BB587" s="306"/>
      <c r="BC587" s="147">
        <f>QC_Status!T597</f>
        <v>0</v>
      </c>
      <c r="BD587" s="307">
        <f t="shared" si="27"/>
        <v>0</v>
      </c>
      <c r="BE587" s="307">
        <f t="shared" si="28"/>
        <v>0</v>
      </c>
      <c r="BF587" s="307">
        <f t="shared" si="29"/>
        <v>0</v>
      </c>
      <c r="BG587" s="314">
        <f>QC_Status!F597</f>
        <v>0</v>
      </c>
      <c r="BH587" s="288"/>
      <c r="BI587"/>
    </row>
    <row r="588" spans="1:61" x14ac:dyDescent="0.2">
      <c r="A588" s="151">
        <v>588</v>
      </c>
      <c r="B588" s="152">
        <f>QC_Status!B598</f>
        <v>0</v>
      </c>
      <c r="C588" s="153">
        <f>QC_Status!C598</f>
        <v>0</v>
      </c>
      <c r="D588" s="151">
        <f>QC_Status!D598</f>
        <v>0</v>
      </c>
      <c r="E588" s="153">
        <f>QC_Status!E598</f>
        <v>0</v>
      </c>
      <c r="F588" s="151">
        <f>QC_Status!L598</f>
        <v>0</v>
      </c>
      <c r="G588" s="154">
        <f>QC_Status!M598</f>
        <v>0</v>
      </c>
      <c r="H588" s="189">
        <f>QC_Status!C598</f>
        <v>0</v>
      </c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  <c r="AA588" s="306"/>
      <c r="AB588" s="306"/>
      <c r="AC588" s="306"/>
      <c r="AD588" s="306"/>
      <c r="AE588" s="306"/>
      <c r="AF588" s="306"/>
      <c r="AG588" s="306"/>
      <c r="AH588" s="306"/>
      <c r="AI588" s="306"/>
      <c r="AJ588" s="306"/>
      <c r="AK588" s="306"/>
      <c r="AL588" s="306"/>
      <c r="AM588" s="306"/>
      <c r="AN588" s="306"/>
      <c r="AO588" s="306"/>
      <c r="AP588" s="306"/>
      <c r="AQ588" s="306"/>
      <c r="AR588" s="306"/>
      <c r="AS588" s="306"/>
      <c r="AT588" s="306"/>
      <c r="AU588" s="306"/>
      <c r="AV588" s="306"/>
      <c r="AW588" s="306"/>
      <c r="AX588" s="306"/>
      <c r="AY588" s="306"/>
      <c r="AZ588" s="306"/>
      <c r="BA588" s="306"/>
      <c r="BB588" s="306"/>
      <c r="BC588" s="147">
        <f>QC_Status!T598</f>
        <v>0</v>
      </c>
      <c r="BD588" s="307">
        <f t="shared" si="27"/>
        <v>0</v>
      </c>
      <c r="BE588" s="307">
        <f t="shared" si="28"/>
        <v>0</v>
      </c>
      <c r="BF588" s="307">
        <f t="shared" si="29"/>
        <v>0</v>
      </c>
      <c r="BG588" s="314">
        <f>QC_Status!F598</f>
        <v>0</v>
      </c>
      <c r="BH588" s="288"/>
      <c r="BI588"/>
    </row>
    <row r="589" spans="1:61" x14ac:dyDescent="0.2">
      <c r="A589" s="151">
        <v>589</v>
      </c>
      <c r="B589" s="152">
        <f>QC_Status!B599</f>
        <v>0</v>
      </c>
      <c r="C589" s="153">
        <f>QC_Status!C599</f>
        <v>0</v>
      </c>
      <c r="D589" s="151">
        <f>QC_Status!D599</f>
        <v>0</v>
      </c>
      <c r="E589" s="153">
        <f>QC_Status!E599</f>
        <v>0</v>
      </c>
      <c r="F589" s="151">
        <f>QC_Status!L599</f>
        <v>0</v>
      </c>
      <c r="G589" s="154">
        <f>QC_Status!M599</f>
        <v>0</v>
      </c>
      <c r="H589" s="189">
        <f>QC_Status!C599</f>
        <v>0</v>
      </c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  <c r="AA589" s="306"/>
      <c r="AB589" s="306"/>
      <c r="AC589" s="306"/>
      <c r="AD589" s="306"/>
      <c r="AE589" s="306"/>
      <c r="AF589" s="306"/>
      <c r="AG589" s="306"/>
      <c r="AH589" s="306"/>
      <c r="AI589" s="306"/>
      <c r="AJ589" s="306"/>
      <c r="AK589" s="306"/>
      <c r="AL589" s="306"/>
      <c r="AM589" s="306"/>
      <c r="AN589" s="306"/>
      <c r="AO589" s="306"/>
      <c r="AP589" s="306"/>
      <c r="AQ589" s="306"/>
      <c r="AR589" s="306"/>
      <c r="AS589" s="306"/>
      <c r="AT589" s="306"/>
      <c r="AU589" s="306"/>
      <c r="AV589" s="306"/>
      <c r="AW589" s="306"/>
      <c r="AX589" s="306"/>
      <c r="AY589" s="306"/>
      <c r="AZ589" s="306"/>
      <c r="BA589" s="306"/>
      <c r="BB589" s="306"/>
      <c r="BC589" s="147">
        <f>QC_Status!T599</f>
        <v>0</v>
      </c>
      <c r="BD589" s="307">
        <f t="shared" si="27"/>
        <v>0</v>
      </c>
      <c r="BE589" s="307">
        <f t="shared" si="28"/>
        <v>0</v>
      </c>
      <c r="BF589" s="307">
        <f t="shared" si="29"/>
        <v>0</v>
      </c>
      <c r="BG589" s="314">
        <f>QC_Status!F599</f>
        <v>0</v>
      </c>
      <c r="BH589" s="288"/>
      <c r="BI589"/>
    </row>
    <row r="590" spans="1:61" x14ac:dyDescent="0.2">
      <c r="A590" s="151">
        <v>590</v>
      </c>
      <c r="B590" s="152">
        <f>QC_Status!B600</f>
        <v>0</v>
      </c>
      <c r="C590" s="153">
        <f>QC_Status!C600</f>
        <v>0</v>
      </c>
      <c r="D590" s="151">
        <f>QC_Status!D600</f>
        <v>0</v>
      </c>
      <c r="E590" s="153">
        <f>QC_Status!E600</f>
        <v>0</v>
      </c>
      <c r="F590" s="151">
        <f>QC_Status!L600</f>
        <v>0</v>
      </c>
      <c r="G590" s="154">
        <f>QC_Status!M600</f>
        <v>0</v>
      </c>
      <c r="H590" s="189">
        <f>QC_Status!C600</f>
        <v>0</v>
      </c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  <c r="AA590" s="306"/>
      <c r="AB590" s="306"/>
      <c r="AC590" s="306"/>
      <c r="AD590" s="306"/>
      <c r="AE590" s="306"/>
      <c r="AF590" s="306"/>
      <c r="AG590" s="306"/>
      <c r="AH590" s="306"/>
      <c r="AI590" s="306"/>
      <c r="AJ590" s="306"/>
      <c r="AK590" s="306"/>
      <c r="AL590" s="306"/>
      <c r="AM590" s="306"/>
      <c r="AN590" s="306"/>
      <c r="AO590" s="306"/>
      <c r="AP590" s="306"/>
      <c r="AQ590" s="306"/>
      <c r="AR590" s="306"/>
      <c r="AS590" s="306"/>
      <c r="AT590" s="306"/>
      <c r="AU590" s="306"/>
      <c r="AV590" s="306"/>
      <c r="AW590" s="306"/>
      <c r="AX590" s="306"/>
      <c r="AY590" s="306"/>
      <c r="AZ590" s="306"/>
      <c r="BA590" s="306"/>
      <c r="BB590" s="306"/>
      <c r="BC590" s="465">
        <f>QC_Status!T600</f>
        <v>0</v>
      </c>
      <c r="BD590" s="307">
        <f t="shared" si="27"/>
        <v>0</v>
      </c>
      <c r="BE590" s="307">
        <f t="shared" si="28"/>
        <v>0</v>
      </c>
      <c r="BF590" s="307">
        <f t="shared" si="29"/>
        <v>0</v>
      </c>
      <c r="BG590" s="314">
        <f>QC_Status!F600</f>
        <v>0</v>
      </c>
      <c r="BH590" s="288"/>
      <c r="BI590"/>
    </row>
    <row r="591" spans="1:61" x14ac:dyDescent="0.2">
      <c r="A591" s="151">
        <v>591</v>
      </c>
      <c r="B591" s="152">
        <f>QC_Status!B601</f>
        <v>0</v>
      </c>
      <c r="C591" s="153">
        <f>QC_Status!C601</f>
        <v>0</v>
      </c>
      <c r="D591" s="151">
        <f>QC_Status!D601</f>
        <v>0</v>
      </c>
      <c r="E591" s="153">
        <f>QC_Status!E601</f>
        <v>0</v>
      </c>
      <c r="F591" s="151">
        <f>QC_Status!L601</f>
        <v>0</v>
      </c>
      <c r="G591" s="154">
        <f>QC_Status!M601</f>
        <v>0</v>
      </c>
      <c r="H591" s="189">
        <f>QC_Status!C601</f>
        <v>0</v>
      </c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  <c r="AA591" s="306"/>
      <c r="AB591" s="306"/>
      <c r="AC591" s="306"/>
      <c r="AD591" s="306"/>
      <c r="AE591" s="306"/>
      <c r="AF591" s="306"/>
      <c r="AG591" s="306"/>
      <c r="AH591" s="306"/>
      <c r="AI591" s="306"/>
      <c r="AJ591" s="306"/>
      <c r="AK591" s="306"/>
      <c r="AL591" s="306"/>
      <c r="AM591" s="306"/>
      <c r="AN591" s="306"/>
      <c r="AO591" s="306"/>
      <c r="AP591" s="306"/>
      <c r="AQ591" s="306"/>
      <c r="AR591" s="306"/>
      <c r="AS591" s="306"/>
      <c r="AT591" s="306"/>
      <c r="AU591" s="306"/>
      <c r="AV591" s="306"/>
      <c r="AW591" s="306"/>
      <c r="AX591" s="306"/>
      <c r="AY591" s="306"/>
      <c r="AZ591" s="306"/>
      <c r="BA591" s="306"/>
      <c r="BB591" s="306"/>
      <c r="BC591" s="147">
        <f>QC_Status!T601</f>
        <v>0</v>
      </c>
      <c r="BD591" s="307">
        <f t="shared" si="27"/>
        <v>0</v>
      </c>
      <c r="BE591" s="307">
        <f t="shared" si="28"/>
        <v>0</v>
      </c>
      <c r="BF591" s="307">
        <f t="shared" si="29"/>
        <v>0</v>
      </c>
      <c r="BG591" s="314">
        <f>QC_Status!F601</f>
        <v>0</v>
      </c>
      <c r="BH591" s="288"/>
      <c r="BI591"/>
    </row>
    <row r="592" spans="1:61" x14ac:dyDescent="0.2">
      <c r="A592" s="151">
        <v>592</v>
      </c>
      <c r="B592" s="152">
        <f>QC_Status!B602</f>
        <v>0</v>
      </c>
      <c r="C592" s="153">
        <f>QC_Status!C602</f>
        <v>0</v>
      </c>
      <c r="D592" s="151">
        <f>QC_Status!D602</f>
        <v>0</v>
      </c>
      <c r="E592" s="153">
        <f>QC_Status!E602</f>
        <v>0</v>
      </c>
      <c r="F592" s="151">
        <f>QC_Status!L602</f>
        <v>0</v>
      </c>
      <c r="G592" s="154">
        <f>QC_Status!M602</f>
        <v>0</v>
      </c>
      <c r="H592" s="189">
        <f>QC_Status!C602</f>
        <v>0</v>
      </c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  <c r="AA592" s="306"/>
      <c r="AB592" s="306"/>
      <c r="AC592" s="306"/>
      <c r="AD592" s="306"/>
      <c r="AE592" s="306"/>
      <c r="AF592" s="306"/>
      <c r="AG592" s="306"/>
      <c r="AH592" s="306"/>
      <c r="AI592" s="306"/>
      <c r="AJ592" s="306"/>
      <c r="AK592" s="306"/>
      <c r="AL592" s="306"/>
      <c r="AM592" s="306"/>
      <c r="AN592" s="306"/>
      <c r="AO592" s="306"/>
      <c r="AP592" s="306"/>
      <c r="AQ592" s="306"/>
      <c r="AR592" s="306"/>
      <c r="AS592" s="306"/>
      <c r="AT592" s="306"/>
      <c r="AU592" s="306"/>
      <c r="AV592" s="306"/>
      <c r="AW592" s="306"/>
      <c r="AX592" s="306"/>
      <c r="AY592" s="306"/>
      <c r="AZ592" s="306"/>
      <c r="BA592" s="306"/>
      <c r="BB592" s="306"/>
      <c r="BC592" s="147">
        <f>QC_Status!T602</f>
        <v>0</v>
      </c>
      <c r="BD592" s="307">
        <f t="shared" si="27"/>
        <v>0</v>
      </c>
      <c r="BE592" s="307">
        <f t="shared" si="28"/>
        <v>0</v>
      </c>
      <c r="BF592" s="307">
        <f t="shared" si="29"/>
        <v>0</v>
      </c>
      <c r="BG592" s="314">
        <f>QC_Status!F602</f>
        <v>0</v>
      </c>
      <c r="BH592" s="288"/>
      <c r="BI592"/>
    </row>
    <row r="593" spans="1:61" x14ac:dyDescent="0.2">
      <c r="A593" s="151">
        <v>593</v>
      </c>
      <c r="B593" s="152">
        <f>QC_Status!B603</f>
        <v>0</v>
      </c>
      <c r="C593" s="153">
        <f>QC_Status!C603</f>
        <v>0</v>
      </c>
      <c r="D593" s="151">
        <f>QC_Status!D603</f>
        <v>0</v>
      </c>
      <c r="E593" s="153">
        <f>QC_Status!E603</f>
        <v>0</v>
      </c>
      <c r="F593" s="151">
        <f>QC_Status!L603</f>
        <v>0</v>
      </c>
      <c r="G593" s="154">
        <f>QC_Status!M603</f>
        <v>0</v>
      </c>
      <c r="H593" s="189">
        <f>QC_Status!C603</f>
        <v>0</v>
      </c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  <c r="AA593" s="306"/>
      <c r="AB593" s="306"/>
      <c r="AC593" s="306"/>
      <c r="AD593" s="306"/>
      <c r="AE593" s="306"/>
      <c r="AF593" s="306"/>
      <c r="AG593" s="306"/>
      <c r="AH593" s="306"/>
      <c r="AI593" s="306"/>
      <c r="AJ593" s="306"/>
      <c r="AK593" s="306"/>
      <c r="AL593" s="306"/>
      <c r="AM593" s="306"/>
      <c r="AN593" s="306"/>
      <c r="AO593" s="306"/>
      <c r="AP593" s="306"/>
      <c r="AQ593" s="306"/>
      <c r="AR593" s="306"/>
      <c r="AS593" s="306"/>
      <c r="AT593" s="306"/>
      <c r="AU593" s="306"/>
      <c r="AV593" s="306"/>
      <c r="AW593" s="306"/>
      <c r="AX593" s="306"/>
      <c r="AY593" s="306"/>
      <c r="AZ593" s="306"/>
      <c r="BA593" s="306"/>
      <c r="BB593" s="306"/>
      <c r="BC593" s="465">
        <f>QC_Status!T603</f>
        <v>0</v>
      </c>
      <c r="BD593" s="307">
        <f t="shared" si="27"/>
        <v>0</v>
      </c>
      <c r="BE593" s="307">
        <f t="shared" si="28"/>
        <v>0</v>
      </c>
      <c r="BF593" s="307">
        <f t="shared" si="29"/>
        <v>0</v>
      </c>
      <c r="BG593" s="314">
        <f>QC_Status!F603</f>
        <v>0</v>
      </c>
      <c r="BH593" s="288"/>
      <c r="BI593"/>
    </row>
    <row r="594" spans="1:61" x14ac:dyDescent="0.2">
      <c r="A594" s="151">
        <v>594</v>
      </c>
      <c r="B594" s="152">
        <f>QC_Status!B604</f>
        <v>0</v>
      </c>
      <c r="C594" s="153">
        <f>QC_Status!C604</f>
        <v>0</v>
      </c>
      <c r="D594" s="151">
        <f>QC_Status!D604</f>
        <v>0</v>
      </c>
      <c r="E594" s="153">
        <f>QC_Status!E604</f>
        <v>0</v>
      </c>
      <c r="F594" s="151">
        <f>QC_Status!L604</f>
        <v>0</v>
      </c>
      <c r="G594" s="154">
        <f>QC_Status!M604</f>
        <v>0</v>
      </c>
      <c r="H594" s="189">
        <f>QC_Status!C604</f>
        <v>0</v>
      </c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  <c r="AA594" s="306"/>
      <c r="AB594" s="306"/>
      <c r="AC594" s="306"/>
      <c r="AD594" s="306"/>
      <c r="AE594" s="306"/>
      <c r="AF594" s="306"/>
      <c r="AG594" s="306"/>
      <c r="AH594" s="306"/>
      <c r="AI594" s="306"/>
      <c r="AJ594" s="306"/>
      <c r="AK594" s="306"/>
      <c r="AL594" s="306"/>
      <c r="AM594" s="306"/>
      <c r="AN594" s="306"/>
      <c r="AO594" s="306"/>
      <c r="AP594" s="306"/>
      <c r="AQ594" s="306"/>
      <c r="AR594" s="306"/>
      <c r="AS594" s="306"/>
      <c r="AT594" s="306"/>
      <c r="AU594" s="306"/>
      <c r="AV594" s="306"/>
      <c r="AW594" s="306"/>
      <c r="AX594" s="306"/>
      <c r="AY594" s="306"/>
      <c r="AZ594" s="306"/>
      <c r="BA594" s="306"/>
      <c r="BB594" s="306"/>
      <c r="BC594" s="147">
        <f>QC_Status!T604</f>
        <v>0</v>
      </c>
      <c r="BD594" s="307">
        <f t="shared" si="27"/>
        <v>0</v>
      </c>
      <c r="BE594" s="307">
        <f t="shared" si="28"/>
        <v>0</v>
      </c>
      <c r="BF594" s="307">
        <f t="shared" si="29"/>
        <v>0</v>
      </c>
      <c r="BG594" s="314">
        <f>QC_Status!F604</f>
        <v>0</v>
      </c>
      <c r="BH594" s="288"/>
      <c r="BI594"/>
    </row>
    <row r="595" spans="1:61" x14ac:dyDescent="0.2">
      <c r="A595" s="151">
        <v>595</v>
      </c>
      <c r="B595" s="152">
        <f>QC_Status!B605</f>
        <v>0</v>
      </c>
      <c r="C595" s="153">
        <f>QC_Status!C605</f>
        <v>0</v>
      </c>
      <c r="D595" s="151">
        <f>QC_Status!D605</f>
        <v>0</v>
      </c>
      <c r="E595" s="153">
        <f>QC_Status!E605</f>
        <v>0</v>
      </c>
      <c r="F595" s="151">
        <f>QC_Status!L605</f>
        <v>0</v>
      </c>
      <c r="G595" s="154">
        <f>QC_Status!M605</f>
        <v>0</v>
      </c>
      <c r="H595" s="189">
        <f>QC_Status!C605</f>
        <v>0</v>
      </c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  <c r="AA595" s="306"/>
      <c r="AB595" s="306"/>
      <c r="AC595" s="306"/>
      <c r="AD595" s="306"/>
      <c r="AE595" s="306"/>
      <c r="AF595" s="306"/>
      <c r="AG595" s="306"/>
      <c r="AH595" s="306"/>
      <c r="AI595" s="306"/>
      <c r="AJ595" s="306"/>
      <c r="AK595" s="306"/>
      <c r="AL595" s="306"/>
      <c r="AM595" s="306"/>
      <c r="AN595" s="306"/>
      <c r="AO595" s="306"/>
      <c r="AP595" s="306"/>
      <c r="AQ595" s="306"/>
      <c r="AR595" s="306"/>
      <c r="AS595" s="306"/>
      <c r="AT595" s="306"/>
      <c r="AU595" s="306"/>
      <c r="AV595" s="306"/>
      <c r="AW595" s="306"/>
      <c r="AX595" s="306"/>
      <c r="AY595" s="306"/>
      <c r="AZ595" s="306"/>
      <c r="BA595" s="306"/>
      <c r="BB595" s="306"/>
      <c r="BC595" s="147">
        <f>QC_Status!T605</f>
        <v>0</v>
      </c>
      <c r="BD595" s="307">
        <f t="shared" si="27"/>
        <v>0</v>
      </c>
      <c r="BE595" s="307">
        <f t="shared" si="28"/>
        <v>0</v>
      </c>
      <c r="BF595" s="307">
        <f t="shared" si="29"/>
        <v>0</v>
      </c>
      <c r="BG595" s="314">
        <f>QC_Status!F605</f>
        <v>0</v>
      </c>
      <c r="BH595" s="288"/>
      <c r="BI595"/>
    </row>
    <row r="596" spans="1:61" x14ac:dyDescent="0.2">
      <c r="A596" s="151">
        <v>596</v>
      </c>
      <c r="B596" s="152">
        <f>QC_Status!B606</f>
        <v>0</v>
      </c>
      <c r="C596" s="153">
        <f>QC_Status!C606</f>
        <v>0</v>
      </c>
      <c r="D596" s="151">
        <f>QC_Status!D606</f>
        <v>0</v>
      </c>
      <c r="E596" s="153">
        <f>QC_Status!E606</f>
        <v>0</v>
      </c>
      <c r="F596" s="151">
        <f>QC_Status!L606</f>
        <v>0</v>
      </c>
      <c r="G596" s="154">
        <f>QC_Status!M606</f>
        <v>0</v>
      </c>
      <c r="H596" s="189">
        <f>QC_Status!C606</f>
        <v>0</v>
      </c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  <c r="AA596" s="306"/>
      <c r="AB596" s="306"/>
      <c r="AC596" s="306"/>
      <c r="AD596" s="306"/>
      <c r="AE596" s="306"/>
      <c r="AF596" s="306"/>
      <c r="AG596" s="306"/>
      <c r="AH596" s="306"/>
      <c r="AI596" s="306"/>
      <c r="AJ596" s="306"/>
      <c r="AK596" s="306"/>
      <c r="AL596" s="306"/>
      <c r="AM596" s="306"/>
      <c r="AN596" s="306"/>
      <c r="AO596" s="306"/>
      <c r="AP596" s="306"/>
      <c r="AQ596" s="306"/>
      <c r="AR596" s="306"/>
      <c r="AS596" s="306"/>
      <c r="AT596" s="306"/>
      <c r="AU596" s="306"/>
      <c r="AV596" s="306"/>
      <c r="AW596" s="306"/>
      <c r="AX596" s="306"/>
      <c r="AY596" s="306"/>
      <c r="AZ596" s="306"/>
      <c r="BA596" s="306"/>
      <c r="BB596" s="306"/>
      <c r="BC596" s="465">
        <f>QC_Status!T606</f>
        <v>0</v>
      </c>
      <c r="BD596" s="307">
        <f t="shared" si="27"/>
        <v>0</v>
      </c>
      <c r="BE596" s="307">
        <f t="shared" si="28"/>
        <v>0</v>
      </c>
      <c r="BF596" s="307">
        <f t="shared" si="29"/>
        <v>0</v>
      </c>
      <c r="BG596" s="314">
        <f>QC_Status!F606</f>
        <v>0</v>
      </c>
      <c r="BH596" s="288"/>
      <c r="BI596"/>
    </row>
    <row r="597" spans="1:61" x14ac:dyDescent="0.2">
      <c r="A597" s="151">
        <v>597</v>
      </c>
      <c r="B597" s="152">
        <f>QC_Status!B607</f>
        <v>0</v>
      </c>
      <c r="C597" s="153">
        <f>QC_Status!C607</f>
        <v>0</v>
      </c>
      <c r="D597" s="151">
        <f>QC_Status!D607</f>
        <v>0</v>
      </c>
      <c r="E597" s="153">
        <f>QC_Status!E607</f>
        <v>0</v>
      </c>
      <c r="F597" s="151">
        <f>QC_Status!L607</f>
        <v>0</v>
      </c>
      <c r="G597" s="154">
        <f>QC_Status!M607</f>
        <v>0</v>
      </c>
      <c r="H597" s="189">
        <f>QC_Status!C607</f>
        <v>0</v>
      </c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  <c r="AA597" s="306"/>
      <c r="AB597" s="306"/>
      <c r="AC597" s="306"/>
      <c r="AD597" s="306"/>
      <c r="AE597" s="306"/>
      <c r="AF597" s="306"/>
      <c r="AG597" s="306"/>
      <c r="AH597" s="306"/>
      <c r="AI597" s="306"/>
      <c r="AJ597" s="306"/>
      <c r="AK597" s="306"/>
      <c r="AL597" s="306"/>
      <c r="AM597" s="306"/>
      <c r="AN597" s="306"/>
      <c r="AO597" s="306"/>
      <c r="AP597" s="306"/>
      <c r="AQ597" s="306"/>
      <c r="AR597" s="306"/>
      <c r="AS597" s="306"/>
      <c r="AT597" s="306"/>
      <c r="AU597" s="306"/>
      <c r="AV597" s="306"/>
      <c r="AW597" s="306"/>
      <c r="AX597" s="306"/>
      <c r="AY597" s="306"/>
      <c r="AZ597" s="306"/>
      <c r="BA597" s="306"/>
      <c r="BB597" s="306"/>
      <c r="BC597" s="147">
        <f>QC_Status!T607</f>
        <v>0</v>
      </c>
      <c r="BD597" s="307">
        <f t="shared" si="27"/>
        <v>0</v>
      </c>
      <c r="BE597" s="307">
        <f t="shared" si="28"/>
        <v>0</v>
      </c>
      <c r="BF597" s="307">
        <f t="shared" si="29"/>
        <v>0</v>
      </c>
      <c r="BG597" s="314">
        <f>QC_Status!F607</f>
        <v>0</v>
      </c>
      <c r="BH597" s="288"/>
      <c r="BI597"/>
    </row>
    <row r="598" spans="1:61" x14ac:dyDescent="0.2">
      <c r="A598" s="151">
        <v>598</v>
      </c>
      <c r="B598" s="152">
        <f>QC_Status!B608</f>
        <v>0</v>
      </c>
      <c r="C598" s="153">
        <f>QC_Status!C608</f>
        <v>0</v>
      </c>
      <c r="D598" s="151">
        <f>QC_Status!D608</f>
        <v>0</v>
      </c>
      <c r="E598" s="153">
        <f>QC_Status!E608</f>
        <v>0</v>
      </c>
      <c r="F598" s="151">
        <f>QC_Status!L608</f>
        <v>0</v>
      </c>
      <c r="G598" s="154">
        <f>QC_Status!M608</f>
        <v>0</v>
      </c>
      <c r="H598" s="189">
        <f>QC_Status!C608</f>
        <v>0</v>
      </c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  <c r="AA598" s="306"/>
      <c r="AB598" s="306"/>
      <c r="AC598" s="306"/>
      <c r="AD598" s="306"/>
      <c r="AE598" s="306"/>
      <c r="AF598" s="306"/>
      <c r="AG598" s="306"/>
      <c r="AH598" s="306"/>
      <c r="AI598" s="306"/>
      <c r="AJ598" s="306"/>
      <c r="AK598" s="306"/>
      <c r="AL598" s="306"/>
      <c r="AM598" s="306"/>
      <c r="AN598" s="306"/>
      <c r="AO598" s="306"/>
      <c r="AP598" s="306"/>
      <c r="AQ598" s="306"/>
      <c r="AR598" s="306"/>
      <c r="AS598" s="306"/>
      <c r="AT598" s="306"/>
      <c r="AU598" s="306"/>
      <c r="AV598" s="306"/>
      <c r="AW598" s="306"/>
      <c r="AX598" s="306"/>
      <c r="AY598" s="306"/>
      <c r="AZ598" s="306"/>
      <c r="BA598" s="306"/>
      <c r="BB598" s="306"/>
      <c r="BC598" s="147">
        <f>QC_Status!T608</f>
        <v>0</v>
      </c>
      <c r="BD598" s="307">
        <f t="shared" si="27"/>
        <v>0</v>
      </c>
      <c r="BE598" s="307">
        <f t="shared" si="28"/>
        <v>0</v>
      </c>
      <c r="BF598" s="307">
        <f t="shared" si="29"/>
        <v>0</v>
      </c>
      <c r="BG598" s="314">
        <f>QC_Status!F608</f>
        <v>0</v>
      </c>
      <c r="BH598" s="288"/>
      <c r="BI598"/>
    </row>
    <row r="599" spans="1:61" x14ac:dyDescent="0.2">
      <c r="A599" s="151">
        <v>599</v>
      </c>
      <c r="B599" s="152">
        <f>QC_Status!B609</f>
        <v>0</v>
      </c>
      <c r="C599" s="153">
        <f>QC_Status!C609</f>
        <v>0</v>
      </c>
      <c r="D599" s="151">
        <f>QC_Status!D609</f>
        <v>0</v>
      </c>
      <c r="E599" s="153">
        <f>QC_Status!E609</f>
        <v>0</v>
      </c>
      <c r="F599" s="151">
        <f>QC_Status!L609</f>
        <v>0</v>
      </c>
      <c r="G599" s="154">
        <f>QC_Status!M609</f>
        <v>0</v>
      </c>
      <c r="H599" s="189">
        <f>QC_Status!C609</f>
        <v>0</v>
      </c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  <c r="AA599" s="306"/>
      <c r="AB599" s="306"/>
      <c r="AC599" s="306"/>
      <c r="AD599" s="306"/>
      <c r="AE599" s="306"/>
      <c r="AF599" s="306"/>
      <c r="AG599" s="306"/>
      <c r="AH599" s="306"/>
      <c r="AI599" s="306"/>
      <c r="AJ599" s="306"/>
      <c r="AK599" s="306"/>
      <c r="AL599" s="306"/>
      <c r="AM599" s="306"/>
      <c r="AN599" s="306"/>
      <c r="AO599" s="306"/>
      <c r="AP599" s="306"/>
      <c r="AQ599" s="306"/>
      <c r="AR599" s="306"/>
      <c r="AS599" s="306"/>
      <c r="AT599" s="306"/>
      <c r="AU599" s="306"/>
      <c r="AV599" s="306"/>
      <c r="AW599" s="306"/>
      <c r="AX599" s="306"/>
      <c r="AY599" s="306"/>
      <c r="AZ599" s="306"/>
      <c r="BA599" s="306"/>
      <c r="BB599" s="306"/>
      <c r="BC599" s="465">
        <f>QC_Status!T609</f>
        <v>0</v>
      </c>
      <c r="BD599" s="307">
        <f t="shared" si="27"/>
        <v>0</v>
      </c>
      <c r="BE599" s="307">
        <f t="shared" si="28"/>
        <v>0</v>
      </c>
      <c r="BF599" s="307">
        <f t="shared" si="29"/>
        <v>0</v>
      </c>
      <c r="BG599" s="314">
        <f>QC_Status!F609</f>
        <v>0</v>
      </c>
      <c r="BH599" s="288"/>
      <c r="BI599"/>
    </row>
    <row r="600" spans="1:61" x14ac:dyDescent="0.2">
      <c r="A600" s="151">
        <v>600</v>
      </c>
      <c r="B600" s="152">
        <f>QC_Status!B610</f>
        <v>0</v>
      </c>
      <c r="C600" s="153">
        <f>QC_Status!C610</f>
        <v>0</v>
      </c>
      <c r="D600" s="151">
        <f>QC_Status!D610</f>
        <v>0</v>
      </c>
      <c r="E600" s="153">
        <f>QC_Status!E610</f>
        <v>0</v>
      </c>
      <c r="F600" s="151">
        <f>QC_Status!L610</f>
        <v>0</v>
      </c>
      <c r="G600" s="154">
        <f>QC_Status!M610</f>
        <v>0</v>
      </c>
      <c r="H600" s="189">
        <f>QC_Status!C610</f>
        <v>0</v>
      </c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  <c r="AA600" s="306"/>
      <c r="AB600" s="306"/>
      <c r="AC600" s="306"/>
      <c r="AD600" s="306"/>
      <c r="AE600" s="306"/>
      <c r="AF600" s="306"/>
      <c r="AG600" s="306"/>
      <c r="AH600" s="306"/>
      <c r="AI600" s="306"/>
      <c r="AJ600" s="306"/>
      <c r="AK600" s="306"/>
      <c r="AL600" s="306"/>
      <c r="AM600" s="306"/>
      <c r="AN600" s="306"/>
      <c r="AO600" s="306"/>
      <c r="AP600" s="306"/>
      <c r="AQ600" s="306"/>
      <c r="AR600" s="306"/>
      <c r="AS600" s="306"/>
      <c r="AT600" s="306"/>
      <c r="AU600" s="306"/>
      <c r="AV600" s="306"/>
      <c r="AW600" s="306"/>
      <c r="AX600" s="306"/>
      <c r="AY600" s="306"/>
      <c r="AZ600" s="306"/>
      <c r="BA600" s="306"/>
      <c r="BB600" s="306"/>
      <c r="BC600" s="465">
        <f>QC_Status!T610</f>
        <v>0</v>
      </c>
      <c r="BD600" s="307">
        <f t="shared" si="27"/>
        <v>0</v>
      </c>
      <c r="BE600" s="307">
        <f t="shared" si="28"/>
        <v>0</v>
      </c>
      <c r="BF600" s="307">
        <f t="shared" si="29"/>
        <v>0</v>
      </c>
      <c r="BG600" s="314">
        <f>QC_Status!F610</f>
        <v>0</v>
      </c>
      <c r="BH600" s="288"/>
      <c r="BI600"/>
    </row>
    <row r="601" spans="1:61" x14ac:dyDescent="0.2">
      <c r="A601" s="151">
        <v>601</v>
      </c>
      <c r="B601" s="152">
        <f>QC_Status!B611</f>
        <v>0</v>
      </c>
      <c r="C601" s="153">
        <f>QC_Status!C611</f>
        <v>0</v>
      </c>
      <c r="D601" s="151">
        <f>QC_Status!D611</f>
        <v>0</v>
      </c>
      <c r="E601" s="153">
        <f>QC_Status!E611</f>
        <v>0</v>
      </c>
      <c r="F601" s="151">
        <f>QC_Status!L611</f>
        <v>0</v>
      </c>
      <c r="G601" s="154">
        <f>QC_Status!M611</f>
        <v>0</v>
      </c>
      <c r="H601" s="189">
        <f>QC_Status!C611</f>
        <v>0</v>
      </c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  <c r="AA601" s="306"/>
      <c r="AB601" s="306"/>
      <c r="AC601" s="306"/>
      <c r="AD601" s="306"/>
      <c r="AE601" s="306"/>
      <c r="AF601" s="306"/>
      <c r="AG601" s="306"/>
      <c r="AH601" s="306"/>
      <c r="AI601" s="306"/>
      <c r="AJ601" s="306"/>
      <c r="AK601" s="306"/>
      <c r="AL601" s="306"/>
      <c r="AM601" s="306"/>
      <c r="AN601" s="306"/>
      <c r="AO601" s="306"/>
      <c r="AP601" s="306"/>
      <c r="AQ601" s="306"/>
      <c r="AR601" s="306"/>
      <c r="AS601" s="306"/>
      <c r="AT601" s="306"/>
      <c r="AU601" s="306"/>
      <c r="AV601" s="306"/>
      <c r="AW601" s="306"/>
      <c r="AX601" s="306"/>
      <c r="AY601" s="306"/>
      <c r="AZ601" s="306"/>
      <c r="BA601" s="306"/>
      <c r="BB601" s="306"/>
      <c r="BC601" s="465">
        <f>QC_Status!T611</f>
        <v>0</v>
      </c>
      <c r="BD601" s="307">
        <f t="shared" si="27"/>
        <v>0</v>
      </c>
      <c r="BE601" s="307">
        <f t="shared" si="28"/>
        <v>0</v>
      </c>
      <c r="BF601" s="307">
        <f t="shared" si="29"/>
        <v>0</v>
      </c>
      <c r="BG601" s="314">
        <f>QC_Status!F611</f>
        <v>0</v>
      </c>
      <c r="BH601" s="288"/>
      <c r="BI601"/>
    </row>
    <row r="602" spans="1:61" x14ac:dyDescent="0.2">
      <c r="A602" s="151">
        <v>602</v>
      </c>
      <c r="B602" s="152">
        <f>QC_Status!B612</f>
        <v>0</v>
      </c>
      <c r="C602" s="153">
        <f>QC_Status!C612</f>
        <v>0</v>
      </c>
      <c r="D602" s="151">
        <f>QC_Status!D612</f>
        <v>0</v>
      </c>
      <c r="E602" s="153">
        <f>QC_Status!E612</f>
        <v>0</v>
      </c>
      <c r="F602" s="151">
        <f>QC_Status!L612</f>
        <v>0</v>
      </c>
      <c r="G602" s="154">
        <f>QC_Status!M612</f>
        <v>0</v>
      </c>
      <c r="H602" s="189">
        <f>QC_Status!C612</f>
        <v>0</v>
      </c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  <c r="AA602" s="306"/>
      <c r="AB602" s="306"/>
      <c r="AC602" s="306"/>
      <c r="AD602" s="306"/>
      <c r="AE602" s="306"/>
      <c r="AF602" s="306"/>
      <c r="AG602" s="306"/>
      <c r="AH602" s="306"/>
      <c r="AI602" s="306"/>
      <c r="AJ602" s="306"/>
      <c r="AK602" s="306"/>
      <c r="AL602" s="306"/>
      <c r="AM602" s="306"/>
      <c r="AN602" s="306"/>
      <c r="AO602" s="306"/>
      <c r="AP602" s="306"/>
      <c r="AQ602" s="306"/>
      <c r="AR602" s="306"/>
      <c r="AS602" s="306"/>
      <c r="AT602" s="306"/>
      <c r="AU602" s="306"/>
      <c r="AV602" s="306"/>
      <c r="AW602" s="306"/>
      <c r="AX602" s="306"/>
      <c r="AY602" s="306"/>
      <c r="AZ602" s="306"/>
      <c r="BA602" s="306"/>
      <c r="BB602" s="306"/>
      <c r="BC602" s="147">
        <f>QC_Status!T612</f>
        <v>0</v>
      </c>
      <c r="BD602" s="307">
        <f t="shared" si="27"/>
        <v>0</v>
      </c>
      <c r="BE602" s="307">
        <f t="shared" si="28"/>
        <v>0</v>
      </c>
      <c r="BF602" s="307">
        <f t="shared" si="29"/>
        <v>0</v>
      </c>
      <c r="BG602" s="314">
        <f>QC_Status!F612</f>
        <v>0</v>
      </c>
      <c r="BH602" s="288"/>
      <c r="BI602"/>
    </row>
    <row r="603" spans="1:61" x14ac:dyDescent="0.2">
      <c r="A603" s="151">
        <v>603</v>
      </c>
      <c r="B603" s="152">
        <f>QC_Status!B613</f>
        <v>0</v>
      </c>
      <c r="C603" s="153">
        <f>QC_Status!C613</f>
        <v>0</v>
      </c>
      <c r="D603" s="151">
        <f>QC_Status!D613</f>
        <v>0</v>
      </c>
      <c r="E603" s="153">
        <f>QC_Status!E613</f>
        <v>0</v>
      </c>
      <c r="F603" s="151">
        <f>QC_Status!L613</f>
        <v>0</v>
      </c>
      <c r="G603" s="154">
        <f>QC_Status!M613</f>
        <v>0</v>
      </c>
      <c r="H603" s="189">
        <f>QC_Status!C613</f>
        <v>0</v>
      </c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  <c r="AA603" s="306"/>
      <c r="AB603" s="306"/>
      <c r="AC603" s="306"/>
      <c r="AD603" s="306"/>
      <c r="AE603" s="306"/>
      <c r="AF603" s="306"/>
      <c r="AG603" s="306"/>
      <c r="AH603" s="306"/>
      <c r="AI603" s="306"/>
      <c r="AJ603" s="306"/>
      <c r="AK603" s="306"/>
      <c r="AL603" s="306"/>
      <c r="AM603" s="306"/>
      <c r="AN603" s="306"/>
      <c r="AO603" s="306"/>
      <c r="AP603" s="306"/>
      <c r="AQ603" s="306"/>
      <c r="AR603" s="306"/>
      <c r="AS603" s="306"/>
      <c r="AT603" s="306"/>
      <c r="AU603" s="306"/>
      <c r="AV603" s="306"/>
      <c r="AW603" s="306"/>
      <c r="AX603" s="306"/>
      <c r="AY603" s="306"/>
      <c r="AZ603" s="306"/>
      <c r="BA603" s="306"/>
      <c r="BB603" s="306"/>
      <c r="BC603" s="465">
        <f>QC_Status!T613</f>
        <v>0</v>
      </c>
      <c r="BD603" s="307">
        <f t="shared" si="27"/>
        <v>0</v>
      </c>
      <c r="BE603" s="307">
        <f t="shared" si="28"/>
        <v>0</v>
      </c>
      <c r="BF603" s="307">
        <f t="shared" si="29"/>
        <v>0</v>
      </c>
      <c r="BG603" s="314">
        <f>QC_Status!F613</f>
        <v>0</v>
      </c>
      <c r="BH603" s="288"/>
      <c r="BI603"/>
    </row>
    <row r="604" spans="1:61" x14ac:dyDescent="0.2">
      <c r="A604" s="151">
        <v>604</v>
      </c>
      <c r="B604" s="152">
        <f>QC_Status!B614</f>
        <v>0</v>
      </c>
      <c r="C604" s="153">
        <f>QC_Status!C614</f>
        <v>0</v>
      </c>
      <c r="D604" s="151">
        <f>QC_Status!D614</f>
        <v>0</v>
      </c>
      <c r="E604" s="153">
        <f>QC_Status!E614</f>
        <v>0</v>
      </c>
      <c r="F604" s="151">
        <f>QC_Status!L614</f>
        <v>0</v>
      </c>
      <c r="G604" s="154">
        <f>QC_Status!M614</f>
        <v>0</v>
      </c>
      <c r="H604" s="189">
        <f>QC_Status!C614</f>
        <v>0</v>
      </c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  <c r="AA604" s="306"/>
      <c r="AB604" s="306"/>
      <c r="AC604" s="306"/>
      <c r="AD604" s="306"/>
      <c r="AE604" s="306"/>
      <c r="AF604" s="306"/>
      <c r="AG604" s="306"/>
      <c r="AH604" s="306"/>
      <c r="AI604" s="306"/>
      <c r="AJ604" s="306"/>
      <c r="AK604" s="306"/>
      <c r="AL604" s="306"/>
      <c r="AM604" s="306"/>
      <c r="AN604" s="306"/>
      <c r="AO604" s="306"/>
      <c r="AP604" s="306"/>
      <c r="AQ604" s="306"/>
      <c r="AR604" s="306"/>
      <c r="AS604" s="306"/>
      <c r="AT604" s="306"/>
      <c r="AU604" s="306"/>
      <c r="AV604" s="306"/>
      <c r="AW604" s="306"/>
      <c r="AX604" s="306"/>
      <c r="AY604" s="306"/>
      <c r="AZ604" s="306"/>
      <c r="BA604" s="306"/>
      <c r="BB604" s="306"/>
      <c r="BC604" s="147">
        <f>QC_Status!T614</f>
        <v>0</v>
      </c>
      <c r="BD604" s="307">
        <f t="shared" si="27"/>
        <v>0</v>
      </c>
      <c r="BE604" s="307">
        <f t="shared" si="28"/>
        <v>0</v>
      </c>
      <c r="BF604" s="307">
        <f t="shared" si="29"/>
        <v>0</v>
      </c>
      <c r="BG604" s="314">
        <f>QC_Status!F614</f>
        <v>0</v>
      </c>
      <c r="BH604" s="288"/>
      <c r="BI604"/>
    </row>
    <row r="605" spans="1:61" x14ac:dyDescent="0.2">
      <c r="A605" s="151">
        <v>605</v>
      </c>
      <c r="B605" s="152">
        <f>QC_Status!B615</f>
        <v>0</v>
      </c>
      <c r="C605" s="153">
        <f>QC_Status!C615</f>
        <v>0</v>
      </c>
      <c r="D605" s="151">
        <f>QC_Status!D615</f>
        <v>0</v>
      </c>
      <c r="E605" s="153">
        <f>QC_Status!E615</f>
        <v>0</v>
      </c>
      <c r="F605" s="151">
        <f>QC_Status!L615</f>
        <v>0</v>
      </c>
      <c r="G605" s="154">
        <f>QC_Status!M615</f>
        <v>0</v>
      </c>
      <c r="H605" s="189">
        <f>QC_Status!C615</f>
        <v>0</v>
      </c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  <c r="AA605" s="306"/>
      <c r="AB605" s="306"/>
      <c r="AC605" s="306"/>
      <c r="AD605" s="306"/>
      <c r="AE605" s="306"/>
      <c r="AF605" s="306"/>
      <c r="AG605" s="306"/>
      <c r="AH605" s="306"/>
      <c r="AI605" s="306"/>
      <c r="AJ605" s="306"/>
      <c r="AK605" s="306"/>
      <c r="AL605" s="306"/>
      <c r="AM605" s="306"/>
      <c r="AN605" s="306"/>
      <c r="AO605" s="306"/>
      <c r="AP605" s="306"/>
      <c r="AQ605" s="306"/>
      <c r="AR605" s="306"/>
      <c r="AS605" s="306"/>
      <c r="AT605" s="306"/>
      <c r="AU605" s="306"/>
      <c r="AV605" s="306"/>
      <c r="AW605" s="306"/>
      <c r="AX605" s="306"/>
      <c r="AY605" s="306"/>
      <c r="AZ605" s="306"/>
      <c r="BA605" s="306"/>
      <c r="BB605" s="306"/>
      <c r="BC605" s="465">
        <f>QC_Status!T615</f>
        <v>0</v>
      </c>
      <c r="BD605" s="307">
        <f t="shared" si="27"/>
        <v>0</v>
      </c>
      <c r="BE605" s="307">
        <f t="shared" si="28"/>
        <v>0</v>
      </c>
      <c r="BF605" s="307">
        <f t="shared" si="29"/>
        <v>0</v>
      </c>
      <c r="BG605" s="314">
        <f>QC_Status!F615</f>
        <v>0</v>
      </c>
      <c r="BH605" s="288"/>
      <c r="BI605"/>
    </row>
    <row r="606" spans="1:61" x14ac:dyDescent="0.2">
      <c r="A606" s="151">
        <v>606</v>
      </c>
      <c r="B606" s="152">
        <f>QC_Status!B616</f>
        <v>0</v>
      </c>
      <c r="C606" s="153">
        <f>QC_Status!C616</f>
        <v>0</v>
      </c>
      <c r="D606" s="151">
        <f>QC_Status!D616</f>
        <v>0</v>
      </c>
      <c r="E606" s="153">
        <f>QC_Status!E616</f>
        <v>0</v>
      </c>
      <c r="F606" s="151">
        <f>QC_Status!L616</f>
        <v>0</v>
      </c>
      <c r="G606" s="154">
        <f>QC_Status!M616</f>
        <v>0</v>
      </c>
      <c r="H606" s="189">
        <f>QC_Status!C616</f>
        <v>0</v>
      </c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  <c r="AA606" s="306"/>
      <c r="AB606" s="306"/>
      <c r="AC606" s="306"/>
      <c r="AD606" s="306"/>
      <c r="AE606" s="306"/>
      <c r="AF606" s="306"/>
      <c r="AG606" s="306"/>
      <c r="AH606" s="306"/>
      <c r="AI606" s="306"/>
      <c r="AJ606" s="306"/>
      <c r="AK606" s="306"/>
      <c r="AL606" s="306"/>
      <c r="AM606" s="306"/>
      <c r="AN606" s="306"/>
      <c r="AO606" s="306"/>
      <c r="AP606" s="306"/>
      <c r="AQ606" s="306"/>
      <c r="AR606" s="306"/>
      <c r="AS606" s="306"/>
      <c r="AT606" s="306"/>
      <c r="AU606" s="306"/>
      <c r="AV606" s="306"/>
      <c r="AW606" s="306"/>
      <c r="AX606" s="306"/>
      <c r="AY606" s="306"/>
      <c r="AZ606" s="306"/>
      <c r="BA606" s="306"/>
      <c r="BB606" s="306"/>
      <c r="BC606" s="465">
        <f>QC_Status!T616</f>
        <v>0</v>
      </c>
      <c r="BD606" s="307">
        <f t="shared" si="27"/>
        <v>0</v>
      </c>
      <c r="BE606" s="307">
        <f t="shared" si="28"/>
        <v>0</v>
      </c>
      <c r="BF606" s="307">
        <f t="shared" si="29"/>
        <v>0</v>
      </c>
      <c r="BG606" s="314">
        <f>QC_Status!F616</f>
        <v>0</v>
      </c>
      <c r="BH606" s="288"/>
      <c r="BI606"/>
    </row>
    <row r="607" spans="1:61" x14ac:dyDescent="0.2">
      <c r="A607" s="151">
        <v>607</v>
      </c>
      <c r="B607" s="152">
        <f>QC_Status!B617</f>
        <v>0</v>
      </c>
      <c r="C607" s="153">
        <f>QC_Status!C617</f>
        <v>0</v>
      </c>
      <c r="D607" s="151">
        <f>QC_Status!D617</f>
        <v>0</v>
      </c>
      <c r="E607" s="153">
        <f>QC_Status!E617</f>
        <v>0</v>
      </c>
      <c r="F607" s="151">
        <f>QC_Status!L617</f>
        <v>0</v>
      </c>
      <c r="G607" s="154">
        <f>QC_Status!M617</f>
        <v>0</v>
      </c>
      <c r="H607" s="189">
        <f>QC_Status!C617</f>
        <v>0</v>
      </c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  <c r="AA607" s="306"/>
      <c r="AB607" s="306"/>
      <c r="AC607" s="306"/>
      <c r="AD607" s="306"/>
      <c r="AE607" s="306"/>
      <c r="AF607" s="306"/>
      <c r="AG607" s="306"/>
      <c r="AH607" s="306"/>
      <c r="AI607" s="306"/>
      <c r="AJ607" s="306"/>
      <c r="AK607" s="306"/>
      <c r="AL607" s="306"/>
      <c r="AM607" s="306"/>
      <c r="AN607" s="306"/>
      <c r="AO607" s="306"/>
      <c r="AP607" s="306"/>
      <c r="AQ607" s="306"/>
      <c r="AR607" s="306"/>
      <c r="AS607" s="306"/>
      <c r="AT607" s="306"/>
      <c r="AU607" s="306"/>
      <c r="AV607" s="306"/>
      <c r="AW607" s="306"/>
      <c r="AX607" s="306"/>
      <c r="AY607" s="306"/>
      <c r="AZ607" s="306"/>
      <c r="BA607" s="306"/>
      <c r="BB607" s="306"/>
      <c r="BC607" s="147">
        <f>QC_Status!T617</f>
        <v>0</v>
      </c>
      <c r="BD607" s="307">
        <f t="shared" si="27"/>
        <v>0</v>
      </c>
      <c r="BE607" s="307">
        <f t="shared" si="28"/>
        <v>0</v>
      </c>
      <c r="BF607" s="307">
        <f t="shared" si="29"/>
        <v>0</v>
      </c>
      <c r="BG607" s="314">
        <f>QC_Status!F617</f>
        <v>0</v>
      </c>
      <c r="BH607" s="288"/>
      <c r="BI607"/>
    </row>
    <row r="608" spans="1:61" x14ac:dyDescent="0.2">
      <c r="A608" s="151">
        <v>608</v>
      </c>
      <c r="B608" s="152">
        <f>QC_Status!B618</f>
        <v>0</v>
      </c>
      <c r="C608" s="153">
        <f>QC_Status!C618</f>
        <v>0</v>
      </c>
      <c r="D608" s="151">
        <f>QC_Status!D618</f>
        <v>0</v>
      </c>
      <c r="E608" s="153">
        <f>QC_Status!E618</f>
        <v>0</v>
      </c>
      <c r="F608" s="151">
        <f>QC_Status!L618</f>
        <v>0</v>
      </c>
      <c r="G608" s="154">
        <f>QC_Status!M618</f>
        <v>0</v>
      </c>
      <c r="H608" s="189">
        <f>QC_Status!C618</f>
        <v>0</v>
      </c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  <c r="AA608" s="306"/>
      <c r="AB608" s="306"/>
      <c r="AC608" s="306"/>
      <c r="AD608" s="306"/>
      <c r="AE608" s="306"/>
      <c r="AF608" s="306"/>
      <c r="AG608" s="306"/>
      <c r="AH608" s="306"/>
      <c r="AI608" s="306"/>
      <c r="AJ608" s="306"/>
      <c r="AK608" s="306"/>
      <c r="AL608" s="306"/>
      <c r="AM608" s="306"/>
      <c r="AN608" s="306"/>
      <c r="AO608" s="306"/>
      <c r="AP608" s="306"/>
      <c r="AQ608" s="306"/>
      <c r="AR608" s="306"/>
      <c r="AS608" s="306"/>
      <c r="AT608" s="306"/>
      <c r="AU608" s="306"/>
      <c r="AV608" s="306"/>
      <c r="AW608" s="306"/>
      <c r="AX608" s="306"/>
      <c r="AY608" s="306"/>
      <c r="AZ608" s="306"/>
      <c r="BA608" s="306"/>
      <c r="BB608" s="306"/>
      <c r="BC608" s="147">
        <f>QC_Status!T618</f>
        <v>0</v>
      </c>
      <c r="BD608" s="307">
        <f t="shared" si="27"/>
        <v>0</v>
      </c>
      <c r="BE608" s="307">
        <f t="shared" si="28"/>
        <v>0</v>
      </c>
      <c r="BF608" s="307">
        <f t="shared" si="29"/>
        <v>0</v>
      </c>
      <c r="BG608" s="314">
        <f>QC_Status!F618</f>
        <v>0</v>
      </c>
      <c r="BH608" s="288"/>
      <c r="BI608"/>
    </row>
    <row r="609" spans="1:61" x14ac:dyDescent="0.2">
      <c r="A609" s="151">
        <v>609</v>
      </c>
      <c r="B609" s="152">
        <f>QC_Status!B619</f>
        <v>0</v>
      </c>
      <c r="C609" s="153">
        <f>QC_Status!C619</f>
        <v>0</v>
      </c>
      <c r="D609" s="151">
        <f>QC_Status!D619</f>
        <v>0</v>
      </c>
      <c r="E609" s="153">
        <f>QC_Status!E619</f>
        <v>0</v>
      </c>
      <c r="F609" s="151">
        <f>QC_Status!L619</f>
        <v>0</v>
      </c>
      <c r="G609" s="154">
        <f>QC_Status!M619</f>
        <v>0</v>
      </c>
      <c r="H609" s="189">
        <f>QC_Status!C619</f>
        <v>0</v>
      </c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  <c r="AA609" s="306"/>
      <c r="AB609" s="306"/>
      <c r="AC609" s="306"/>
      <c r="AD609" s="306"/>
      <c r="AE609" s="306"/>
      <c r="AF609" s="306"/>
      <c r="AG609" s="306"/>
      <c r="AH609" s="306"/>
      <c r="AI609" s="306"/>
      <c r="AJ609" s="306"/>
      <c r="AK609" s="306"/>
      <c r="AL609" s="306"/>
      <c r="AM609" s="306"/>
      <c r="AN609" s="306"/>
      <c r="AO609" s="306"/>
      <c r="AP609" s="306"/>
      <c r="AQ609" s="306"/>
      <c r="AR609" s="306"/>
      <c r="AS609" s="306"/>
      <c r="AT609" s="306"/>
      <c r="AU609" s="306"/>
      <c r="AV609" s="306"/>
      <c r="AW609" s="306"/>
      <c r="AX609" s="306"/>
      <c r="AY609" s="306"/>
      <c r="AZ609" s="306"/>
      <c r="BA609" s="306"/>
      <c r="BB609" s="306"/>
      <c r="BC609" s="147">
        <f>QC_Status!T619</f>
        <v>0</v>
      </c>
      <c r="BD609" s="307">
        <f t="shared" si="27"/>
        <v>0</v>
      </c>
      <c r="BE609" s="307">
        <f t="shared" si="28"/>
        <v>0</v>
      </c>
      <c r="BF609" s="307">
        <f t="shared" si="29"/>
        <v>0</v>
      </c>
      <c r="BG609" s="314">
        <f>QC_Status!F619</f>
        <v>0</v>
      </c>
      <c r="BH609" s="288"/>
      <c r="BI609"/>
    </row>
    <row r="610" spans="1:61" x14ac:dyDescent="0.2">
      <c r="A610" s="151">
        <v>610</v>
      </c>
      <c r="B610" s="152">
        <f>QC_Status!B620</f>
        <v>0</v>
      </c>
      <c r="C610" s="153">
        <f>QC_Status!C620</f>
        <v>0</v>
      </c>
      <c r="D610" s="151">
        <f>QC_Status!D620</f>
        <v>0</v>
      </c>
      <c r="E610" s="153">
        <f>QC_Status!E620</f>
        <v>0</v>
      </c>
      <c r="F610" s="151">
        <f>QC_Status!L620</f>
        <v>0</v>
      </c>
      <c r="G610" s="154">
        <f>QC_Status!M620</f>
        <v>0</v>
      </c>
      <c r="H610" s="189">
        <f>QC_Status!C620</f>
        <v>0</v>
      </c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  <c r="AA610" s="306"/>
      <c r="AB610" s="306"/>
      <c r="AC610" s="306"/>
      <c r="AD610" s="306"/>
      <c r="AE610" s="306"/>
      <c r="AF610" s="306"/>
      <c r="AG610" s="306"/>
      <c r="AH610" s="306"/>
      <c r="AI610" s="306"/>
      <c r="AJ610" s="306"/>
      <c r="AK610" s="306"/>
      <c r="AL610" s="306"/>
      <c r="AM610" s="306"/>
      <c r="AN610" s="306"/>
      <c r="AO610" s="306"/>
      <c r="AP610" s="306"/>
      <c r="AQ610" s="306"/>
      <c r="AR610" s="306"/>
      <c r="AS610" s="306"/>
      <c r="AT610" s="306"/>
      <c r="AU610" s="306"/>
      <c r="AV610" s="306"/>
      <c r="AW610" s="306"/>
      <c r="AX610" s="306"/>
      <c r="AY610" s="306"/>
      <c r="AZ610" s="306"/>
      <c r="BA610" s="306"/>
      <c r="BB610" s="306"/>
      <c r="BC610" s="147">
        <f>QC_Status!T620</f>
        <v>0</v>
      </c>
      <c r="BD610" s="307">
        <f t="shared" si="27"/>
        <v>0</v>
      </c>
      <c r="BE610" s="307">
        <f t="shared" si="28"/>
        <v>0</v>
      </c>
      <c r="BF610" s="307">
        <f t="shared" si="29"/>
        <v>0</v>
      </c>
      <c r="BG610" s="314">
        <f>QC_Status!F620</f>
        <v>0</v>
      </c>
      <c r="BH610" s="288"/>
      <c r="BI610"/>
    </row>
    <row r="611" spans="1:61" x14ac:dyDescent="0.2">
      <c r="A611" s="151">
        <v>611</v>
      </c>
      <c r="B611" s="152">
        <f>QC_Status!B621</f>
        <v>0</v>
      </c>
      <c r="C611" s="153">
        <f>QC_Status!C621</f>
        <v>0</v>
      </c>
      <c r="D611" s="151">
        <f>QC_Status!D621</f>
        <v>0</v>
      </c>
      <c r="E611" s="153">
        <f>QC_Status!E621</f>
        <v>0</v>
      </c>
      <c r="F611" s="151">
        <f>QC_Status!L621</f>
        <v>0</v>
      </c>
      <c r="G611" s="154">
        <f>QC_Status!M621</f>
        <v>0</v>
      </c>
      <c r="H611" s="189">
        <f>QC_Status!C621</f>
        <v>0</v>
      </c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  <c r="AA611" s="306"/>
      <c r="AB611" s="306"/>
      <c r="AC611" s="306"/>
      <c r="AD611" s="306"/>
      <c r="AE611" s="306"/>
      <c r="AF611" s="306"/>
      <c r="AG611" s="306"/>
      <c r="AH611" s="306"/>
      <c r="AI611" s="306"/>
      <c r="AJ611" s="306"/>
      <c r="AK611" s="306"/>
      <c r="AL611" s="306"/>
      <c r="AM611" s="306"/>
      <c r="AN611" s="306"/>
      <c r="AO611" s="306"/>
      <c r="AP611" s="306"/>
      <c r="AQ611" s="306"/>
      <c r="AR611" s="306"/>
      <c r="AS611" s="306"/>
      <c r="AT611" s="306"/>
      <c r="AU611" s="306"/>
      <c r="AV611" s="306"/>
      <c r="AW611" s="306"/>
      <c r="AX611" s="306"/>
      <c r="AY611" s="306"/>
      <c r="AZ611" s="306"/>
      <c r="BA611" s="306"/>
      <c r="BB611" s="306"/>
      <c r="BC611" s="147">
        <f>QC_Status!T621</f>
        <v>0</v>
      </c>
      <c r="BD611" s="307">
        <f t="shared" si="27"/>
        <v>0</v>
      </c>
      <c r="BE611" s="307">
        <f t="shared" si="28"/>
        <v>0</v>
      </c>
      <c r="BF611" s="307">
        <f t="shared" si="29"/>
        <v>0</v>
      </c>
      <c r="BG611" s="314">
        <f>QC_Status!F621</f>
        <v>0</v>
      </c>
      <c r="BH611" s="288"/>
      <c r="BI611"/>
    </row>
    <row r="612" spans="1:61" x14ac:dyDescent="0.2">
      <c r="A612" s="151">
        <v>612</v>
      </c>
      <c r="B612" s="152">
        <f>QC_Status!B622</f>
        <v>0</v>
      </c>
      <c r="C612" s="153">
        <f>QC_Status!C622</f>
        <v>0</v>
      </c>
      <c r="D612" s="151">
        <f>QC_Status!D622</f>
        <v>0</v>
      </c>
      <c r="E612" s="153">
        <f>QC_Status!E622</f>
        <v>0</v>
      </c>
      <c r="F612" s="151">
        <f>QC_Status!L622</f>
        <v>0</v>
      </c>
      <c r="G612" s="154">
        <f>QC_Status!M622</f>
        <v>0</v>
      </c>
      <c r="H612" s="189">
        <f>QC_Status!C622</f>
        <v>0</v>
      </c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  <c r="AA612" s="306"/>
      <c r="AB612" s="306"/>
      <c r="AC612" s="306"/>
      <c r="AD612" s="306"/>
      <c r="AE612" s="306"/>
      <c r="AF612" s="306"/>
      <c r="AG612" s="306"/>
      <c r="AH612" s="306"/>
      <c r="AI612" s="306"/>
      <c r="AJ612" s="306"/>
      <c r="AK612" s="306"/>
      <c r="AL612" s="306"/>
      <c r="AM612" s="306"/>
      <c r="AN612" s="306"/>
      <c r="AO612" s="306"/>
      <c r="AP612" s="306"/>
      <c r="AQ612" s="306"/>
      <c r="AR612" s="306"/>
      <c r="AS612" s="306"/>
      <c r="AT612" s="306"/>
      <c r="AU612" s="306"/>
      <c r="AV612" s="306"/>
      <c r="AW612" s="306"/>
      <c r="AX612" s="306"/>
      <c r="AY612" s="306"/>
      <c r="AZ612" s="306"/>
      <c r="BA612" s="306"/>
      <c r="BB612" s="306"/>
      <c r="BC612" s="147">
        <f>QC_Status!T622</f>
        <v>0</v>
      </c>
      <c r="BD612" s="307">
        <f t="shared" si="27"/>
        <v>0</v>
      </c>
      <c r="BE612" s="307">
        <f t="shared" si="28"/>
        <v>0</v>
      </c>
      <c r="BF612" s="307">
        <f t="shared" si="29"/>
        <v>0</v>
      </c>
      <c r="BG612" s="314">
        <f>QC_Status!F622</f>
        <v>0</v>
      </c>
      <c r="BH612" s="288"/>
      <c r="BI612"/>
    </row>
    <row r="613" spans="1:61" x14ac:dyDescent="0.2">
      <c r="A613" s="151">
        <v>613</v>
      </c>
      <c r="B613" s="152">
        <f>QC_Status!B623</f>
        <v>0</v>
      </c>
      <c r="C613" s="153">
        <f>QC_Status!C623</f>
        <v>0</v>
      </c>
      <c r="D613" s="151">
        <f>QC_Status!D623</f>
        <v>0</v>
      </c>
      <c r="E613" s="153">
        <f>QC_Status!E623</f>
        <v>0</v>
      </c>
      <c r="F613" s="151">
        <f>QC_Status!L623</f>
        <v>0</v>
      </c>
      <c r="G613" s="154">
        <f>QC_Status!M623</f>
        <v>0</v>
      </c>
      <c r="H613" s="189">
        <f>QC_Status!C623</f>
        <v>0</v>
      </c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  <c r="AA613" s="306"/>
      <c r="AB613" s="306"/>
      <c r="AC613" s="306"/>
      <c r="AD613" s="306"/>
      <c r="AE613" s="306"/>
      <c r="AF613" s="306"/>
      <c r="AG613" s="306"/>
      <c r="AH613" s="306"/>
      <c r="AI613" s="306"/>
      <c r="AJ613" s="306"/>
      <c r="AK613" s="306"/>
      <c r="AL613" s="306"/>
      <c r="AM613" s="306"/>
      <c r="AN613" s="306"/>
      <c r="AO613" s="306"/>
      <c r="AP613" s="306"/>
      <c r="AQ613" s="306"/>
      <c r="AR613" s="306"/>
      <c r="AS613" s="306"/>
      <c r="AT613" s="306"/>
      <c r="AU613" s="306"/>
      <c r="AV613" s="306"/>
      <c r="AW613" s="306"/>
      <c r="AX613" s="306"/>
      <c r="AY613" s="306"/>
      <c r="AZ613" s="306"/>
      <c r="BA613" s="306"/>
      <c r="BB613" s="306"/>
      <c r="BC613" s="147">
        <f>QC_Status!T623</f>
        <v>0</v>
      </c>
      <c r="BD613" s="307">
        <f t="shared" si="27"/>
        <v>0</v>
      </c>
      <c r="BE613" s="307">
        <f t="shared" si="28"/>
        <v>0</v>
      </c>
      <c r="BF613" s="307">
        <f t="shared" si="29"/>
        <v>0</v>
      </c>
      <c r="BG613" s="314">
        <f>QC_Status!F623</f>
        <v>0</v>
      </c>
      <c r="BH613" s="288"/>
      <c r="BI613"/>
    </row>
    <row r="614" spans="1:61" x14ac:dyDescent="0.2">
      <c r="A614" s="151">
        <v>614</v>
      </c>
      <c r="B614" s="152">
        <f>QC_Status!B624</f>
        <v>0</v>
      </c>
      <c r="C614" s="153">
        <f>QC_Status!C624</f>
        <v>0</v>
      </c>
      <c r="D614" s="151">
        <f>QC_Status!D624</f>
        <v>0</v>
      </c>
      <c r="E614" s="153">
        <f>QC_Status!E624</f>
        <v>0</v>
      </c>
      <c r="F614" s="151">
        <f>QC_Status!L624</f>
        <v>0</v>
      </c>
      <c r="G614" s="154">
        <f>QC_Status!M624</f>
        <v>0</v>
      </c>
      <c r="H614" s="189">
        <f>QC_Status!C624</f>
        <v>0</v>
      </c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  <c r="AA614" s="306"/>
      <c r="AB614" s="306"/>
      <c r="AC614" s="306"/>
      <c r="AD614" s="306"/>
      <c r="AE614" s="306"/>
      <c r="AF614" s="306"/>
      <c r="AG614" s="306"/>
      <c r="AH614" s="306"/>
      <c r="AI614" s="306"/>
      <c r="AJ614" s="306"/>
      <c r="AK614" s="306"/>
      <c r="AL614" s="306"/>
      <c r="AM614" s="306"/>
      <c r="AN614" s="306"/>
      <c r="AO614" s="306"/>
      <c r="AP614" s="306"/>
      <c r="AQ614" s="306"/>
      <c r="AR614" s="306"/>
      <c r="AS614" s="306"/>
      <c r="AT614" s="306"/>
      <c r="AU614" s="306"/>
      <c r="AV614" s="306"/>
      <c r="AW614" s="306"/>
      <c r="AX614" s="306"/>
      <c r="AY614" s="306"/>
      <c r="AZ614" s="306"/>
      <c r="BA614" s="306"/>
      <c r="BB614" s="306"/>
      <c r="BC614" s="147">
        <f>QC_Status!T624</f>
        <v>0</v>
      </c>
      <c r="BD614" s="307">
        <f t="shared" si="27"/>
        <v>0</v>
      </c>
      <c r="BE614" s="307">
        <f t="shared" si="28"/>
        <v>0</v>
      </c>
      <c r="BF614" s="307">
        <f t="shared" si="29"/>
        <v>0</v>
      </c>
      <c r="BG614" s="314">
        <f>QC_Status!F624</f>
        <v>0</v>
      </c>
      <c r="BH614" s="288"/>
      <c r="BI614"/>
    </row>
    <row r="615" spans="1:61" x14ac:dyDescent="0.2">
      <c r="A615" s="151">
        <v>615</v>
      </c>
      <c r="B615" s="152">
        <f>QC_Status!B625</f>
        <v>0</v>
      </c>
      <c r="C615" s="153">
        <f>QC_Status!C625</f>
        <v>0</v>
      </c>
      <c r="D615" s="151">
        <f>QC_Status!D625</f>
        <v>0</v>
      </c>
      <c r="E615" s="153">
        <f>QC_Status!E625</f>
        <v>0</v>
      </c>
      <c r="F615" s="151">
        <f>QC_Status!L625</f>
        <v>0</v>
      </c>
      <c r="G615" s="154">
        <f>QC_Status!M625</f>
        <v>0</v>
      </c>
      <c r="H615" s="189">
        <f>QC_Status!C625</f>
        <v>0</v>
      </c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  <c r="AA615" s="306"/>
      <c r="AB615" s="306"/>
      <c r="AC615" s="306"/>
      <c r="AD615" s="306"/>
      <c r="AE615" s="306"/>
      <c r="AF615" s="306"/>
      <c r="AG615" s="306"/>
      <c r="AH615" s="306"/>
      <c r="AI615" s="306"/>
      <c r="AJ615" s="306"/>
      <c r="AK615" s="306"/>
      <c r="AL615" s="306"/>
      <c r="AM615" s="306"/>
      <c r="AN615" s="306"/>
      <c r="AO615" s="306"/>
      <c r="AP615" s="306"/>
      <c r="AQ615" s="306"/>
      <c r="AR615" s="306"/>
      <c r="AS615" s="306"/>
      <c r="AT615" s="306"/>
      <c r="AU615" s="306"/>
      <c r="AV615" s="306"/>
      <c r="AW615" s="306"/>
      <c r="AX615" s="306"/>
      <c r="AY615" s="306"/>
      <c r="AZ615" s="306"/>
      <c r="BA615" s="306"/>
      <c r="BB615" s="306"/>
      <c r="BC615" s="147">
        <f>QC_Status!T625</f>
        <v>0</v>
      </c>
      <c r="BD615" s="307">
        <f t="shared" si="27"/>
        <v>0</v>
      </c>
      <c r="BE615" s="307">
        <f t="shared" si="28"/>
        <v>0</v>
      </c>
      <c r="BF615" s="307">
        <f t="shared" si="29"/>
        <v>0</v>
      </c>
      <c r="BG615" s="314">
        <f>QC_Status!F625</f>
        <v>0</v>
      </c>
      <c r="BH615" s="288"/>
      <c r="BI615"/>
    </row>
    <row r="616" spans="1:61" x14ac:dyDescent="0.2">
      <c r="A616" s="151">
        <v>616</v>
      </c>
      <c r="B616" s="152">
        <f>QC_Status!B626</f>
        <v>0</v>
      </c>
      <c r="C616" s="153">
        <f>QC_Status!C626</f>
        <v>0</v>
      </c>
      <c r="D616" s="151">
        <f>QC_Status!D626</f>
        <v>0</v>
      </c>
      <c r="E616" s="153">
        <f>QC_Status!E626</f>
        <v>0</v>
      </c>
      <c r="F616" s="151">
        <f>QC_Status!L626</f>
        <v>0</v>
      </c>
      <c r="G616" s="154">
        <f>QC_Status!M626</f>
        <v>0</v>
      </c>
      <c r="H616" s="189">
        <f>QC_Status!C626</f>
        <v>0</v>
      </c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  <c r="AA616" s="306"/>
      <c r="AB616" s="306"/>
      <c r="AC616" s="306"/>
      <c r="AD616" s="306"/>
      <c r="AE616" s="306"/>
      <c r="AF616" s="306"/>
      <c r="AG616" s="306"/>
      <c r="AH616" s="306"/>
      <c r="AI616" s="306"/>
      <c r="AJ616" s="306"/>
      <c r="AK616" s="306"/>
      <c r="AL616" s="306"/>
      <c r="AM616" s="306"/>
      <c r="AN616" s="306"/>
      <c r="AO616" s="306"/>
      <c r="AP616" s="306"/>
      <c r="AQ616" s="306"/>
      <c r="AR616" s="306"/>
      <c r="AS616" s="306"/>
      <c r="AT616" s="306"/>
      <c r="AU616" s="306"/>
      <c r="AV616" s="306"/>
      <c r="AW616" s="306"/>
      <c r="AX616" s="306"/>
      <c r="AY616" s="306"/>
      <c r="AZ616" s="306"/>
      <c r="BA616" s="306"/>
      <c r="BB616" s="306"/>
      <c r="BC616" s="147">
        <f>QC_Status!T626</f>
        <v>0</v>
      </c>
      <c r="BD616" s="307">
        <f t="shared" si="27"/>
        <v>0</v>
      </c>
      <c r="BE616" s="307">
        <f t="shared" si="28"/>
        <v>0</v>
      </c>
      <c r="BF616" s="307">
        <f t="shared" si="29"/>
        <v>0</v>
      </c>
      <c r="BG616" s="314">
        <f>QC_Status!F626</f>
        <v>0</v>
      </c>
      <c r="BH616" s="288"/>
      <c r="BI616"/>
    </row>
    <row r="617" spans="1:61" x14ac:dyDescent="0.2">
      <c r="A617" s="151">
        <v>617</v>
      </c>
      <c r="B617" s="152">
        <f>QC_Status!B627</f>
        <v>0</v>
      </c>
      <c r="C617" s="153">
        <f>QC_Status!C627</f>
        <v>0</v>
      </c>
      <c r="D617" s="151">
        <f>QC_Status!D627</f>
        <v>0</v>
      </c>
      <c r="E617" s="153">
        <f>QC_Status!E627</f>
        <v>0</v>
      </c>
      <c r="F617" s="151">
        <f>QC_Status!L627</f>
        <v>0</v>
      </c>
      <c r="G617" s="154">
        <f>QC_Status!M627</f>
        <v>0</v>
      </c>
      <c r="H617" s="189">
        <f>QC_Status!C627</f>
        <v>0</v>
      </c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  <c r="AA617" s="306"/>
      <c r="AB617" s="306"/>
      <c r="AC617" s="306"/>
      <c r="AD617" s="306"/>
      <c r="AE617" s="306"/>
      <c r="AF617" s="306"/>
      <c r="AG617" s="306"/>
      <c r="AH617" s="306"/>
      <c r="AI617" s="306"/>
      <c r="AJ617" s="306"/>
      <c r="AK617" s="306"/>
      <c r="AL617" s="306"/>
      <c r="AM617" s="306"/>
      <c r="AN617" s="306"/>
      <c r="AO617" s="306"/>
      <c r="AP617" s="306"/>
      <c r="AQ617" s="306"/>
      <c r="AR617" s="306"/>
      <c r="AS617" s="306"/>
      <c r="AT617" s="306"/>
      <c r="AU617" s="306"/>
      <c r="AV617" s="306"/>
      <c r="AW617" s="306"/>
      <c r="AX617" s="306"/>
      <c r="AY617" s="306"/>
      <c r="AZ617" s="306"/>
      <c r="BA617" s="306"/>
      <c r="BB617" s="306"/>
      <c r="BC617" s="147">
        <f>QC_Status!T627</f>
        <v>0</v>
      </c>
      <c r="BD617" s="307">
        <f t="shared" si="27"/>
        <v>0</v>
      </c>
      <c r="BE617" s="307">
        <f t="shared" si="28"/>
        <v>0</v>
      </c>
      <c r="BF617" s="307">
        <f t="shared" si="29"/>
        <v>0</v>
      </c>
      <c r="BG617" s="314">
        <f>QC_Status!F627</f>
        <v>0</v>
      </c>
      <c r="BH617" s="288"/>
      <c r="BI617"/>
    </row>
    <row r="618" spans="1:61" x14ac:dyDescent="0.2">
      <c r="A618" s="151">
        <v>618</v>
      </c>
      <c r="B618" s="152">
        <f>QC_Status!B628</f>
        <v>0</v>
      </c>
      <c r="C618" s="153">
        <f>QC_Status!C628</f>
        <v>0</v>
      </c>
      <c r="D618" s="151">
        <f>QC_Status!D628</f>
        <v>0</v>
      </c>
      <c r="E618" s="153">
        <f>QC_Status!E628</f>
        <v>0</v>
      </c>
      <c r="F618" s="151">
        <f>QC_Status!L628</f>
        <v>0</v>
      </c>
      <c r="G618" s="154">
        <f>QC_Status!M628</f>
        <v>0</v>
      </c>
      <c r="H618" s="189">
        <f>QC_Status!C628</f>
        <v>0</v>
      </c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  <c r="AA618" s="306"/>
      <c r="AB618" s="306"/>
      <c r="AC618" s="306"/>
      <c r="AD618" s="306"/>
      <c r="AE618" s="306"/>
      <c r="AF618" s="306"/>
      <c r="AG618" s="306"/>
      <c r="AH618" s="306"/>
      <c r="AI618" s="306"/>
      <c r="AJ618" s="306"/>
      <c r="AK618" s="306"/>
      <c r="AL618" s="306"/>
      <c r="AM618" s="306"/>
      <c r="AN618" s="306"/>
      <c r="AO618" s="306"/>
      <c r="AP618" s="306"/>
      <c r="AQ618" s="306"/>
      <c r="AR618" s="306"/>
      <c r="AS618" s="306"/>
      <c r="AT618" s="306"/>
      <c r="AU618" s="306"/>
      <c r="AV618" s="306"/>
      <c r="AW618" s="306"/>
      <c r="AX618" s="306"/>
      <c r="AY618" s="306"/>
      <c r="AZ618" s="306"/>
      <c r="BA618" s="306"/>
      <c r="BB618" s="306"/>
      <c r="BC618" s="147">
        <f>QC_Status!T628</f>
        <v>0</v>
      </c>
      <c r="BD618" s="307">
        <f t="shared" si="27"/>
        <v>0</v>
      </c>
      <c r="BE618" s="307">
        <f t="shared" si="28"/>
        <v>0</v>
      </c>
      <c r="BF618" s="307">
        <f t="shared" si="29"/>
        <v>0</v>
      </c>
      <c r="BG618" s="314">
        <f>QC_Status!F628</f>
        <v>0</v>
      </c>
      <c r="BH618" s="288"/>
      <c r="BI618"/>
    </row>
    <row r="619" spans="1:61" x14ac:dyDescent="0.2">
      <c r="A619" s="151">
        <v>619</v>
      </c>
      <c r="B619" s="152">
        <f>QC_Status!B629</f>
        <v>0</v>
      </c>
      <c r="C619" s="153">
        <f>QC_Status!C629</f>
        <v>0</v>
      </c>
      <c r="D619" s="151">
        <f>QC_Status!D629</f>
        <v>0</v>
      </c>
      <c r="E619" s="153">
        <f>QC_Status!E629</f>
        <v>0</v>
      </c>
      <c r="F619" s="151">
        <f>QC_Status!L629</f>
        <v>0</v>
      </c>
      <c r="G619" s="154">
        <f>QC_Status!M629</f>
        <v>0</v>
      </c>
      <c r="H619" s="189">
        <f>QC_Status!C629</f>
        <v>0</v>
      </c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  <c r="AA619" s="306"/>
      <c r="AB619" s="306"/>
      <c r="AC619" s="306"/>
      <c r="AD619" s="306"/>
      <c r="AE619" s="306"/>
      <c r="AF619" s="306"/>
      <c r="AG619" s="306"/>
      <c r="AH619" s="306"/>
      <c r="AI619" s="306"/>
      <c r="AJ619" s="306"/>
      <c r="AK619" s="306"/>
      <c r="AL619" s="306"/>
      <c r="AM619" s="306"/>
      <c r="AN619" s="306"/>
      <c r="AO619" s="306"/>
      <c r="AP619" s="306"/>
      <c r="AQ619" s="306"/>
      <c r="AR619" s="306"/>
      <c r="AS619" s="306"/>
      <c r="AT619" s="306"/>
      <c r="AU619" s="306"/>
      <c r="AV619" s="306"/>
      <c r="AW619" s="306"/>
      <c r="AX619" s="306"/>
      <c r="AY619" s="306"/>
      <c r="AZ619" s="306"/>
      <c r="BA619" s="306"/>
      <c r="BB619" s="306"/>
      <c r="BC619" s="147">
        <f>QC_Status!T629</f>
        <v>0</v>
      </c>
      <c r="BD619" s="307">
        <f t="shared" si="27"/>
        <v>0</v>
      </c>
      <c r="BE619" s="307">
        <f t="shared" si="28"/>
        <v>0</v>
      </c>
      <c r="BF619" s="307">
        <f t="shared" si="29"/>
        <v>0</v>
      </c>
      <c r="BG619" s="314">
        <f>QC_Status!F629</f>
        <v>0</v>
      </c>
      <c r="BH619" s="288"/>
      <c r="BI619"/>
    </row>
    <row r="620" spans="1:61" x14ac:dyDescent="0.2">
      <c r="A620" s="151">
        <v>620</v>
      </c>
      <c r="B620" s="152">
        <f>QC_Status!B630</f>
        <v>0</v>
      </c>
      <c r="C620" s="153">
        <f>QC_Status!C630</f>
        <v>0</v>
      </c>
      <c r="D620" s="151">
        <f>QC_Status!D630</f>
        <v>0</v>
      </c>
      <c r="E620" s="153">
        <f>QC_Status!E630</f>
        <v>0</v>
      </c>
      <c r="F620" s="151">
        <f>QC_Status!L630</f>
        <v>0</v>
      </c>
      <c r="G620" s="154">
        <f>QC_Status!M630</f>
        <v>0</v>
      </c>
      <c r="H620" s="189">
        <f>QC_Status!C630</f>
        <v>0</v>
      </c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  <c r="AA620" s="306"/>
      <c r="AB620" s="306"/>
      <c r="AC620" s="306"/>
      <c r="AD620" s="306"/>
      <c r="AE620" s="306"/>
      <c r="AF620" s="306"/>
      <c r="AG620" s="306"/>
      <c r="AH620" s="306"/>
      <c r="AI620" s="306"/>
      <c r="AJ620" s="306"/>
      <c r="AK620" s="306"/>
      <c r="AL620" s="306"/>
      <c r="AM620" s="306"/>
      <c r="AN620" s="306"/>
      <c r="AO620" s="306"/>
      <c r="AP620" s="306"/>
      <c r="AQ620" s="306"/>
      <c r="AR620" s="306"/>
      <c r="AS620" s="306"/>
      <c r="AT620" s="306"/>
      <c r="AU620" s="306"/>
      <c r="AV620" s="306"/>
      <c r="AW620" s="306"/>
      <c r="AX620" s="306"/>
      <c r="AY620" s="306"/>
      <c r="AZ620" s="306"/>
      <c r="BA620" s="306"/>
      <c r="BB620" s="306"/>
      <c r="BC620" s="147">
        <f>QC_Status!T630</f>
        <v>0</v>
      </c>
      <c r="BD620" s="307">
        <f t="shared" si="27"/>
        <v>0</v>
      </c>
      <c r="BE620" s="307">
        <f t="shared" si="28"/>
        <v>0</v>
      </c>
      <c r="BF620" s="307">
        <f t="shared" si="29"/>
        <v>0</v>
      </c>
      <c r="BG620" s="314">
        <f>QC_Status!F630</f>
        <v>0</v>
      </c>
      <c r="BH620" s="288"/>
      <c r="BI620"/>
    </row>
    <row r="621" spans="1:61" x14ac:dyDescent="0.2">
      <c r="A621" s="151">
        <v>621</v>
      </c>
      <c r="B621" s="152">
        <f>QC_Status!B631</f>
        <v>0</v>
      </c>
      <c r="C621" s="153">
        <f>QC_Status!C631</f>
        <v>0</v>
      </c>
      <c r="D621" s="151">
        <f>QC_Status!D631</f>
        <v>0</v>
      </c>
      <c r="E621" s="153">
        <f>QC_Status!E631</f>
        <v>0</v>
      </c>
      <c r="F621" s="151">
        <f>QC_Status!L631</f>
        <v>0</v>
      </c>
      <c r="G621" s="154">
        <f>QC_Status!M631</f>
        <v>0</v>
      </c>
      <c r="H621" s="189">
        <f>QC_Status!C631</f>
        <v>0</v>
      </c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  <c r="AA621" s="306"/>
      <c r="AB621" s="306"/>
      <c r="AC621" s="306"/>
      <c r="AD621" s="306"/>
      <c r="AE621" s="306"/>
      <c r="AF621" s="306"/>
      <c r="AG621" s="306"/>
      <c r="AH621" s="306"/>
      <c r="AI621" s="306"/>
      <c r="AJ621" s="306"/>
      <c r="AK621" s="306"/>
      <c r="AL621" s="306"/>
      <c r="AM621" s="306"/>
      <c r="AN621" s="306"/>
      <c r="AO621" s="306"/>
      <c r="AP621" s="306"/>
      <c r="AQ621" s="306"/>
      <c r="AR621" s="306"/>
      <c r="AS621" s="306"/>
      <c r="AT621" s="306"/>
      <c r="AU621" s="306"/>
      <c r="AV621" s="306"/>
      <c r="AW621" s="306"/>
      <c r="AX621" s="306"/>
      <c r="AY621" s="306"/>
      <c r="AZ621" s="306"/>
      <c r="BA621" s="306"/>
      <c r="BB621" s="306"/>
      <c r="BC621" s="147">
        <f>QC_Status!T631</f>
        <v>0</v>
      </c>
      <c r="BD621" s="307">
        <f t="shared" si="27"/>
        <v>0</v>
      </c>
      <c r="BE621" s="307">
        <f t="shared" si="28"/>
        <v>0</v>
      </c>
      <c r="BF621" s="307">
        <f t="shared" si="29"/>
        <v>0</v>
      </c>
      <c r="BG621" s="314">
        <f>QC_Status!F631</f>
        <v>0</v>
      </c>
      <c r="BH621" s="288"/>
      <c r="BI621"/>
    </row>
    <row r="622" spans="1:61" x14ac:dyDescent="0.2">
      <c r="A622" s="151">
        <v>622</v>
      </c>
      <c r="B622" s="152">
        <f>QC_Status!B632</f>
        <v>0</v>
      </c>
      <c r="C622" s="153">
        <f>QC_Status!C632</f>
        <v>0</v>
      </c>
      <c r="D622" s="151">
        <f>QC_Status!D632</f>
        <v>0</v>
      </c>
      <c r="E622" s="153">
        <f>QC_Status!E632</f>
        <v>0</v>
      </c>
      <c r="F622" s="151">
        <f>QC_Status!L632</f>
        <v>0</v>
      </c>
      <c r="G622" s="154">
        <f>QC_Status!M632</f>
        <v>0</v>
      </c>
      <c r="H622" s="189">
        <f>QC_Status!C632</f>
        <v>0</v>
      </c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  <c r="AA622" s="306"/>
      <c r="AB622" s="306"/>
      <c r="AC622" s="306"/>
      <c r="AD622" s="306"/>
      <c r="AE622" s="306"/>
      <c r="AF622" s="306"/>
      <c r="AG622" s="306"/>
      <c r="AH622" s="306"/>
      <c r="AI622" s="306"/>
      <c r="AJ622" s="306"/>
      <c r="AK622" s="306"/>
      <c r="AL622" s="306"/>
      <c r="AM622" s="306"/>
      <c r="AN622" s="306"/>
      <c r="AO622" s="306"/>
      <c r="AP622" s="306"/>
      <c r="AQ622" s="306"/>
      <c r="AR622" s="306"/>
      <c r="AS622" s="306"/>
      <c r="AT622" s="306"/>
      <c r="AU622" s="306"/>
      <c r="AV622" s="306"/>
      <c r="AW622" s="306"/>
      <c r="AX622" s="306"/>
      <c r="AY622" s="306"/>
      <c r="AZ622" s="306"/>
      <c r="BA622" s="306"/>
      <c r="BB622" s="306"/>
      <c r="BC622" s="147">
        <f>QC_Status!T632</f>
        <v>0</v>
      </c>
      <c r="BD622" s="307">
        <f t="shared" si="27"/>
        <v>0</v>
      </c>
      <c r="BE622" s="307">
        <f t="shared" si="28"/>
        <v>0</v>
      </c>
      <c r="BF622" s="307">
        <f t="shared" si="29"/>
        <v>0</v>
      </c>
      <c r="BG622" s="314">
        <f>QC_Status!F632</f>
        <v>0</v>
      </c>
      <c r="BH622" s="288"/>
      <c r="BI622"/>
    </row>
    <row r="623" spans="1:61" x14ac:dyDescent="0.2">
      <c r="A623" s="151">
        <v>623</v>
      </c>
      <c r="B623" s="152">
        <f>QC_Status!B633</f>
        <v>0</v>
      </c>
      <c r="C623" s="153">
        <f>QC_Status!C633</f>
        <v>0</v>
      </c>
      <c r="D623" s="151">
        <f>QC_Status!D633</f>
        <v>0</v>
      </c>
      <c r="E623" s="153">
        <f>QC_Status!E633</f>
        <v>0</v>
      </c>
      <c r="F623" s="151">
        <f>QC_Status!L633</f>
        <v>0</v>
      </c>
      <c r="G623" s="154">
        <f>QC_Status!M633</f>
        <v>0</v>
      </c>
      <c r="H623" s="189">
        <f>QC_Status!C633</f>
        <v>0</v>
      </c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  <c r="AA623" s="306"/>
      <c r="AB623" s="306"/>
      <c r="AC623" s="306"/>
      <c r="AD623" s="306"/>
      <c r="AE623" s="306"/>
      <c r="AF623" s="306"/>
      <c r="AG623" s="306"/>
      <c r="AH623" s="306"/>
      <c r="AI623" s="306"/>
      <c r="AJ623" s="306"/>
      <c r="AK623" s="306"/>
      <c r="AL623" s="306"/>
      <c r="AM623" s="306"/>
      <c r="AN623" s="306"/>
      <c r="AO623" s="306"/>
      <c r="AP623" s="306"/>
      <c r="AQ623" s="306"/>
      <c r="AR623" s="306"/>
      <c r="AS623" s="306"/>
      <c r="AT623" s="306"/>
      <c r="AU623" s="306"/>
      <c r="AV623" s="306"/>
      <c r="AW623" s="306"/>
      <c r="AX623" s="306"/>
      <c r="AY623" s="306"/>
      <c r="AZ623" s="306"/>
      <c r="BA623" s="306"/>
      <c r="BB623" s="306"/>
      <c r="BC623" s="147">
        <f>QC_Status!T633</f>
        <v>0</v>
      </c>
      <c r="BD623" s="307">
        <f t="shared" si="27"/>
        <v>0</v>
      </c>
      <c r="BE623" s="307">
        <f t="shared" si="28"/>
        <v>0</v>
      </c>
      <c r="BF623" s="307">
        <f t="shared" si="29"/>
        <v>0</v>
      </c>
      <c r="BG623" s="314">
        <f>QC_Status!F633</f>
        <v>0</v>
      </c>
      <c r="BH623" s="288"/>
      <c r="BI623"/>
    </row>
    <row r="624" spans="1:61" x14ac:dyDescent="0.2">
      <c r="A624" s="151">
        <v>624</v>
      </c>
      <c r="B624" s="152">
        <f>QC_Status!B634</f>
        <v>0</v>
      </c>
      <c r="C624" s="153">
        <f>QC_Status!C634</f>
        <v>0</v>
      </c>
      <c r="D624" s="151">
        <f>QC_Status!D634</f>
        <v>0</v>
      </c>
      <c r="E624" s="153">
        <f>QC_Status!E634</f>
        <v>0</v>
      </c>
      <c r="F624" s="151">
        <f>QC_Status!L634</f>
        <v>0</v>
      </c>
      <c r="G624" s="154">
        <f>QC_Status!M634</f>
        <v>0</v>
      </c>
      <c r="H624" s="189">
        <f>QC_Status!C634</f>
        <v>0</v>
      </c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  <c r="AA624" s="306"/>
      <c r="AB624" s="306"/>
      <c r="AC624" s="306"/>
      <c r="AD624" s="306"/>
      <c r="AE624" s="306"/>
      <c r="AF624" s="306"/>
      <c r="AG624" s="306"/>
      <c r="AH624" s="306"/>
      <c r="AI624" s="306"/>
      <c r="AJ624" s="306"/>
      <c r="AK624" s="306"/>
      <c r="AL624" s="306"/>
      <c r="AM624" s="306"/>
      <c r="AN624" s="306"/>
      <c r="AO624" s="306"/>
      <c r="AP624" s="306"/>
      <c r="AQ624" s="306"/>
      <c r="AR624" s="306"/>
      <c r="AS624" s="306"/>
      <c r="AT624" s="306"/>
      <c r="AU624" s="306"/>
      <c r="AV624" s="306"/>
      <c r="AW624" s="306"/>
      <c r="AX624" s="306"/>
      <c r="AY624" s="306"/>
      <c r="AZ624" s="306"/>
      <c r="BA624" s="306"/>
      <c r="BB624" s="306"/>
      <c r="BC624" s="147">
        <f>QC_Status!T634</f>
        <v>0</v>
      </c>
      <c r="BD624" s="307">
        <f t="shared" si="27"/>
        <v>0</v>
      </c>
      <c r="BE624" s="307">
        <f t="shared" si="28"/>
        <v>0</v>
      </c>
      <c r="BF624" s="307">
        <f t="shared" si="29"/>
        <v>0</v>
      </c>
      <c r="BG624" s="314">
        <f>QC_Status!F634</f>
        <v>0</v>
      </c>
      <c r="BH624" s="288"/>
      <c r="BI624"/>
    </row>
    <row r="625" spans="1:61" x14ac:dyDescent="0.2">
      <c r="A625" s="151">
        <v>625</v>
      </c>
      <c r="B625" s="152">
        <f>QC_Status!B635</f>
        <v>0</v>
      </c>
      <c r="C625" s="153">
        <f>QC_Status!C635</f>
        <v>0</v>
      </c>
      <c r="D625" s="151">
        <f>QC_Status!D635</f>
        <v>0</v>
      </c>
      <c r="E625" s="153">
        <f>QC_Status!E635</f>
        <v>0</v>
      </c>
      <c r="F625" s="151">
        <f>QC_Status!L635</f>
        <v>0</v>
      </c>
      <c r="G625" s="154">
        <f>QC_Status!M635</f>
        <v>0</v>
      </c>
      <c r="H625" s="189">
        <f>QC_Status!C635</f>
        <v>0</v>
      </c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  <c r="AA625" s="306"/>
      <c r="AB625" s="306"/>
      <c r="AC625" s="306"/>
      <c r="AD625" s="306"/>
      <c r="AE625" s="306"/>
      <c r="AF625" s="306"/>
      <c r="AG625" s="306"/>
      <c r="AH625" s="306"/>
      <c r="AI625" s="306"/>
      <c r="AJ625" s="306"/>
      <c r="AK625" s="306"/>
      <c r="AL625" s="306"/>
      <c r="AM625" s="306"/>
      <c r="AN625" s="306"/>
      <c r="AO625" s="306"/>
      <c r="AP625" s="306"/>
      <c r="AQ625" s="306"/>
      <c r="AR625" s="306"/>
      <c r="AS625" s="306"/>
      <c r="AT625" s="306"/>
      <c r="AU625" s="306"/>
      <c r="AV625" s="306"/>
      <c r="AW625" s="306"/>
      <c r="AX625" s="306"/>
      <c r="AY625" s="306"/>
      <c r="AZ625" s="306"/>
      <c r="BA625" s="306"/>
      <c r="BB625" s="306"/>
      <c r="BC625" s="147">
        <f>QC_Status!T635</f>
        <v>0</v>
      </c>
      <c r="BD625" s="307">
        <f t="shared" si="27"/>
        <v>0</v>
      </c>
      <c r="BE625" s="307">
        <f t="shared" si="28"/>
        <v>0</v>
      </c>
      <c r="BF625" s="307">
        <f t="shared" si="29"/>
        <v>0</v>
      </c>
      <c r="BG625" s="314">
        <f>QC_Status!F635</f>
        <v>0</v>
      </c>
      <c r="BH625" s="288"/>
      <c r="BI625"/>
    </row>
    <row r="626" spans="1:61" x14ac:dyDescent="0.2">
      <c r="A626" s="151">
        <v>626</v>
      </c>
      <c r="B626" s="152">
        <f>QC_Status!B636</f>
        <v>0</v>
      </c>
      <c r="C626" s="153">
        <f>QC_Status!C636</f>
        <v>0</v>
      </c>
      <c r="D626" s="151">
        <f>QC_Status!D636</f>
        <v>0</v>
      </c>
      <c r="E626" s="153">
        <f>QC_Status!E636</f>
        <v>0</v>
      </c>
      <c r="F626" s="151">
        <f>QC_Status!L636</f>
        <v>0</v>
      </c>
      <c r="G626" s="154">
        <f>QC_Status!M636</f>
        <v>0</v>
      </c>
      <c r="H626" s="189">
        <f>QC_Status!C636</f>
        <v>0</v>
      </c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  <c r="AA626" s="306"/>
      <c r="AB626" s="306"/>
      <c r="AC626" s="306"/>
      <c r="AD626" s="306"/>
      <c r="AE626" s="306"/>
      <c r="AF626" s="306"/>
      <c r="AG626" s="306"/>
      <c r="AH626" s="306"/>
      <c r="AI626" s="306"/>
      <c r="AJ626" s="306"/>
      <c r="AK626" s="306"/>
      <c r="AL626" s="306"/>
      <c r="AM626" s="306"/>
      <c r="AN626" s="306"/>
      <c r="AO626" s="306"/>
      <c r="AP626" s="306"/>
      <c r="AQ626" s="306"/>
      <c r="AR626" s="306"/>
      <c r="AS626" s="306"/>
      <c r="AT626" s="306"/>
      <c r="AU626" s="306"/>
      <c r="AV626" s="306"/>
      <c r="AW626" s="306"/>
      <c r="AX626" s="306"/>
      <c r="AY626" s="306"/>
      <c r="AZ626" s="306"/>
      <c r="BA626" s="306"/>
      <c r="BB626" s="306"/>
      <c r="BC626" s="147">
        <f>QC_Status!T636</f>
        <v>0</v>
      </c>
      <c r="BD626" s="307">
        <f t="shared" si="27"/>
        <v>0</v>
      </c>
      <c r="BE626" s="307">
        <f t="shared" si="28"/>
        <v>0</v>
      </c>
      <c r="BF626" s="307">
        <f t="shared" si="29"/>
        <v>0</v>
      </c>
      <c r="BG626" s="314">
        <f>QC_Status!F636</f>
        <v>0</v>
      </c>
      <c r="BH626" s="288"/>
      <c r="BI626"/>
    </row>
    <row r="627" spans="1:61" x14ac:dyDescent="0.2">
      <c r="A627" s="151">
        <v>627</v>
      </c>
      <c r="B627" s="152">
        <f>QC_Status!B637</f>
        <v>0</v>
      </c>
      <c r="C627" s="153">
        <f>QC_Status!C637</f>
        <v>0</v>
      </c>
      <c r="D627" s="151">
        <f>QC_Status!D637</f>
        <v>0</v>
      </c>
      <c r="E627" s="153">
        <f>QC_Status!E637</f>
        <v>0</v>
      </c>
      <c r="F627" s="151">
        <f>QC_Status!L637</f>
        <v>0</v>
      </c>
      <c r="G627" s="154">
        <f>QC_Status!M637</f>
        <v>0</v>
      </c>
      <c r="H627" s="189">
        <f>QC_Status!C637</f>
        <v>0</v>
      </c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  <c r="AA627" s="306"/>
      <c r="AB627" s="306"/>
      <c r="AC627" s="306"/>
      <c r="AD627" s="306"/>
      <c r="AE627" s="306"/>
      <c r="AF627" s="306"/>
      <c r="AG627" s="306"/>
      <c r="AH627" s="306"/>
      <c r="AI627" s="306"/>
      <c r="AJ627" s="306"/>
      <c r="AK627" s="306"/>
      <c r="AL627" s="306"/>
      <c r="AM627" s="306"/>
      <c r="AN627" s="306"/>
      <c r="AO627" s="306"/>
      <c r="AP627" s="306"/>
      <c r="AQ627" s="306"/>
      <c r="AR627" s="306"/>
      <c r="AS627" s="306"/>
      <c r="AT627" s="306"/>
      <c r="AU627" s="306"/>
      <c r="AV627" s="306"/>
      <c r="AW627" s="306"/>
      <c r="AX627" s="306"/>
      <c r="AY627" s="306"/>
      <c r="AZ627" s="306"/>
      <c r="BA627" s="306"/>
      <c r="BB627" s="306"/>
      <c r="BC627" s="147">
        <f>QC_Status!T637</f>
        <v>0</v>
      </c>
      <c r="BD627" s="307">
        <f t="shared" si="27"/>
        <v>0</v>
      </c>
      <c r="BE627" s="307">
        <f t="shared" si="28"/>
        <v>0</v>
      </c>
      <c r="BF627" s="307">
        <f t="shared" si="29"/>
        <v>0</v>
      </c>
      <c r="BG627" s="314">
        <f>QC_Status!F637</f>
        <v>0</v>
      </c>
      <c r="BH627" s="288"/>
      <c r="BI627"/>
    </row>
    <row r="628" spans="1:61" x14ac:dyDescent="0.2">
      <c r="A628" s="151">
        <v>628</v>
      </c>
      <c r="B628" s="152">
        <f>QC_Status!B638</f>
        <v>0</v>
      </c>
      <c r="C628" s="153">
        <f>QC_Status!C638</f>
        <v>0</v>
      </c>
      <c r="D628" s="151">
        <f>QC_Status!D638</f>
        <v>0</v>
      </c>
      <c r="E628" s="153">
        <f>QC_Status!E638</f>
        <v>0</v>
      </c>
      <c r="F628" s="151">
        <f>QC_Status!L638</f>
        <v>0</v>
      </c>
      <c r="G628" s="154">
        <f>QC_Status!M638</f>
        <v>0</v>
      </c>
      <c r="H628" s="189">
        <f>QC_Status!C638</f>
        <v>0</v>
      </c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  <c r="AA628" s="306"/>
      <c r="AB628" s="306"/>
      <c r="AC628" s="306"/>
      <c r="AD628" s="306"/>
      <c r="AE628" s="306"/>
      <c r="AF628" s="306"/>
      <c r="AG628" s="306"/>
      <c r="AH628" s="306"/>
      <c r="AI628" s="306"/>
      <c r="AJ628" s="306"/>
      <c r="AK628" s="306"/>
      <c r="AL628" s="306"/>
      <c r="AM628" s="306"/>
      <c r="AN628" s="306"/>
      <c r="AO628" s="306"/>
      <c r="AP628" s="306"/>
      <c r="AQ628" s="306"/>
      <c r="AR628" s="306"/>
      <c r="AS628" s="306"/>
      <c r="AT628" s="306"/>
      <c r="AU628" s="306"/>
      <c r="AV628" s="306"/>
      <c r="AW628" s="306"/>
      <c r="AX628" s="306"/>
      <c r="AY628" s="306"/>
      <c r="AZ628" s="306"/>
      <c r="BA628" s="306"/>
      <c r="BB628" s="306"/>
      <c r="BC628" s="147">
        <f>QC_Status!T638</f>
        <v>0</v>
      </c>
      <c r="BD628" s="307">
        <f t="shared" si="27"/>
        <v>0</v>
      </c>
      <c r="BE628" s="307">
        <f t="shared" si="28"/>
        <v>0</v>
      </c>
      <c r="BF628" s="307">
        <f t="shared" si="29"/>
        <v>0</v>
      </c>
      <c r="BG628" s="314">
        <f>QC_Status!F638</f>
        <v>0</v>
      </c>
      <c r="BH628" s="288"/>
      <c r="BI628"/>
    </row>
    <row r="629" spans="1:61" x14ac:dyDescent="0.2">
      <c r="A629" s="151">
        <v>629</v>
      </c>
      <c r="B629" s="152">
        <f>QC_Status!B639</f>
        <v>0</v>
      </c>
      <c r="C629" s="153">
        <f>QC_Status!C639</f>
        <v>0</v>
      </c>
      <c r="D629" s="151">
        <f>QC_Status!D639</f>
        <v>0</v>
      </c>
      <c r="E629" s="153">
        <f>QC_Status!E639</f>
        <v>0</v>
      </c>
      <c r="F629" s="151">
        <f>QC_Status!L639</f>
        <v>0</v>
      </c>
      <c r="G629" s="154">
        <f>QC_Status!M639</f>
        <v>0</v>
      </c>
      <c r="H629" s="189">
        <f>QC_Status!C639</f>
        <v>0</v>
      </c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  <c r="AA629" s="306"/>
      <c r="AB629" s="306"/>
      <c r="AC629" s="306"/>
      <c r="AD629" s="306"/>
      <c r="AE629" s="306"/>
      <c r="AF629" s="306"/>
      <c r="AG629" s="306"/>
      <c r="AH629" s="306"/>
      <c r="AI629" s="306"/>
      <c r="AJ629" s="306"/>
      <c r="AK629" s="306"/>
      <c r="AL629" s="306"/>
      <c r="AM629" s="306"/>
      <c r="AN629" s="306"/>
      <c r="AO629" s="306"/>
      <c r="AP629" s="306"/>
      <c r="AQ629" s="306"/>
      <c r="AR629" s="306"/>
      <c r="AS629" s="306"/>
      <c r="AT629" s="306"/>
      <c r="AU629" s="306"/>
      <c r="AV629" s="306"/>
      <c r="AW629" s="306"/>
      <c r="AX629" s="306"/>
      <c r="AY629" s="306"/>
      <c r="AZ629" s="306"/>
      <c r="BA629" s="306"/>
      <c r="BB629" s="306"/>
      <c r="BC629" s="147">
        <f>QC_Status!T639</f>
        <v>0</v>
      </c>
      <c r="BD629" s="307">
        <f t="shared" si="27"/>
        <v>0</v>
      </c>
      <c r="BE629" s="307">
        <f t="shared" si="28"/>
        <v>0</v>
      </c>
      <c r="BF629" s="307">
        <f t="shared" si="29"/>
        <v>0</v>
      </c>
      <c r="BG629" s="314">
        <f>QC_Status!F639</f>
        <v>0</v>
      </c>
      <c r="BH629" s="288"/>
      <c r="BI629"/>
    </row>
    <row r="630" spans="1:61" x14ac:dyDescent="0.2">
      <c r="A630" s="151">
        <v>630</v>
      </c>
      <c r="B630" s="152">
        <f>QC_Status!B640</f>
        <v>0</v>
      </c>
      <c r="C630" s="153">
        <f>QC_Status!C640</f>
        <v>0</v>
      </c>
      <c r="D630" s="151">
        <f>QC_Status!D640</f>
        <v>0</v>
      </c>
      <c r="E630" s="153">
        <f>QC_Status!E640</f>
        <v>0</v>
      </c>
      <c r="F630" s="151">
        <f>QC_Status!L640</f>
        <v>0</v>
      </c>
      <c r="G630" s="154">
        <f>QC_Status!M640</f>
        <v>0</v>
      </c>
      <c r="H630" s="189">
        <f>QC_Status!C640</f>
        <v>0</v>
      </c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  <c r="AA630" s="306"/>
      <c r="AB630" s="306"/>
      <c r="AC630" s="306"/>
      <c r="AD630" s="306"/>
      <c r="AE630" s="306"/>
      <c r="AF630" s="306"/>
      <c r="AG630" s="306"/>
      <c r="AH630" s="306"/>
      <c r="AI630" s="306"/>
      <c r="AJ630" s="306"/>
      <c r="AK630" s="306"/>
      <c r="AL630" s="306"/>
      <c r="AM630" s="306"/>
      <c r="AN630" s="306"/>
      <c r="AO630" s="306"/>
      <c r="AP630" s="306"/>
      <c r="AQ630" s="306"/>
      <c r="AR630" s="306"/>
      <c r="AS630" s="306"/>
      <c r="AT630" s="306"/>
      <c r="AU630" s="306"/>
      <c r="AV630" s="306"/>
      <c r="AW630" s="306"/>
      <c r="AX630" s="306"/>
      <c r="AY630" s="306"/>
      <c r="AZ630" s="306"/>
      <c r="BA630" s="306"/>
      <c r="BB630" s="306"/>
      <c r="BC630" s="147">
        <f>QC_Status!T640</f>
        <v>0</v>
      </c>
      <c r="BD630" s="307">
        <f t="shared" si="27"/>
        <v>0</v>
      </c>
      <c r="BE630" s="307">
        <f t="shared" si="28"/>
        <v>0</v>
      </c>
      <c r="BF630" s="307">
        <f t="shared" si="29"/>
        <v>0</v>
      </c>
      <c r="BG630" s="314">
        <f>QC_Status!F640</f>
        <v>0</v>
      </c>
      <c r="BH630" s="288"/>
      <c r="BI630"/>
    </row>
    <row r="631" spans="1:61" x14ac:dyDescent="0.2">
      <c r="A631" s="151">
        <v>631</v>
      </c>
      <c r="B631" s="152">
        <f>QC_Status!B641</f>
        <v>0</v>
      </c>
      <c r="C631" s="153">
        <f>QC_Status!C641</f>
        <v>0</v>
      </c>
      <c r="D631" s="151">
        <f>QC_Status!D641</f>
        <v>0</v>
      </c>
      <c r="E631" s="153">
        <f>QC_Status!E641</f>
        <v>0</v>
      </c>
      <c r="F631" s="151">
        <f>QC_Status!L641</f>
        <v>0</v>
      </c>
      <c r="G631" s="154">
        <f>QC_Status!M641</f>
        <v>0</v>
      </c>
      <c r="H631" s="189">
        <f>QC_Status!C641</f>
        <v>0</v>
      </c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  <c r="AA631" s="306"/>
      <c r="AB631" s="306"/>
      <c r="AC631" s="306"/>
      <c r="AD631" s="306"/>
      <c r="AE631" s="306"/>
      <c r="AF631" s="306"/>
      <c r="AG631" s="306"/>
      <c r="AH631" s="306"/>
      <c r="AI631" s="306"/>
      <c r="AJ631" s="306"/>
      <c r="AK631" s="306"/>
      <c r="AL631" s="306"/>
      <c r="AM631" s="306"/>
      <c r="AN631" s="306"/>
      <c r="AO631" s="306"/>
      <c r="AP631" s="306"/>
      <c r="AQ631" s="306"/>
      <c r="AR631" s="306"/>
      <c r="AS631" s="306"/>
      <c r="AT631" s="306"/>
      <c r="AU631" s="306"/>
      <c r="AV631" s="306"/>
      <c r="AW631" s="306"/>
      <c r="AX631" s="306"/>
      <c r="AY631" s="306"/>
      <c r="AZ631" s="306"/>
      <c r="BA631" s="306"/>
      <c r="BB631" s="306"/>
      <c r="BC631" s="147">
        <f>QC_Status!T641</f>
        <v>0</v>
      </c>
      <c r="BD631" s="307">
        <f t="shared" si="27"/>
        <v>0</v>
      </c>
      <c r="BE631" s="307">
        <f t="shared" si="28"/>
        <v>0</v>
      </c>
      <c r="BF631" s="307">
        <f t="shared" si="29"/>
        <v>0</v>
      </c>
      <c r="BG631" s="314">
        <f>QC_Status!F641</f>
        <v>0</v>
      </c>
      <c r="BH631" s="288"/>
      <c r="BI631"/>
    </row>
    <row r="632" spans="1:61" x14ac:dyDescent="0.2">
      <c r="A632" s="151">
        <v>632</v>
      </c>
      <c r="B632" s="152">
        <f>QC_Status!B642</f>
        <v>0</v>
      </c>
      <c r="C632" s="153">
        <f>QC_Status!C642</f>
        <v>0</v>
      </c>
      <c r="D632" s="151">
        <f>QC_Status!D642</f>
        <v>0</v>
      </c>
      <c r="E632" s="153">
        <f>QC_Status!E642</f>
        <v>0</v>
      </c>
      <c r="F632" s="151">
        <f>QC_Status!L642</f>
        <v>0</v>
      </c>
      <c r="G632" s="154">
        <f>QC_Status!M642</f>
        <v>0</v>
      </c>
      <c r="H632" s="189">
        <f>QC_Status!C642</f>
        <v>0</v>
      </c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  <c r="AA632" s="306"/>
      <c r="AB632" s="306"/>
      <c r="AC632" s="306"/>
      <c r="AD632" s="306"/>
      <c r="AE632" s="306"/>
      <c r="AF632" s="306"/>
      <c r="AG632" s="306"/>
      <c r="AH632" s="306"/>
      <c r="AI632" s="306"/>
      <c r="AJ632" s="306"/>
      <c r="AK632" s="306"/>
      <c r="AL632" s="306"/>
      <c r="AM632" s="306"/>
      <c r="AN632" s="306"/>
      <c r="AO632" s="306"/>
      <c r="AP632" s="306"/>
      <c r="AQ632" s="306"/>
      <c r="AR632" s="306"/>
      <c r="AS632" s="306"/>
      <c r="AT632" s="306"/>
      <c r="AU632" s="306"/>
      <c r="AV632" s="306"/>
      <c r="AW632" s="306"/>
      <c r="AX632" s="306"/>
      <c r="AY632" s="306"/>
      <c r="AZ632" s="306"/>
      <c r="BA632" s="306"/>
      <c r="BB632" s="306"/>
      <c r="BC632" s="147">
        <f>QC_Status!T642</f>
        <v>0</v>
      </c>
      <c r="BD632" s="307">
        <f t="shared" si="27"/>
        <v>0</v>
      </c>
      <c r="BE632" s="307">
        <f t="shared" si="28"/>
        <v>0</v>
      </c>
      <c r="BF632" s="307">
        <f t="shared" si="29"/>
        <v>0</v>
      </c>
      <c r="BG632" s="314">
        <f>QC_Status!F642</f>
        <v>0</v>
      </c>
      <c r="BH632" s="288"/>
      <c r="BI632"/>
    </row>
    <row r="633" spans="1:61" x14ac:dyDescent="0.2">
      <c r="A633" s="151">
        <v>633</v>
      </c>
      <c r="B633" s="152">
        <f>QC_Status!B643</f>
        <v>0</v>
      </c>
      <c r="C633" s="153">
        <f>QC_Status!C643</f>
        <v>0</v>
      </c>
      <c r="D633" s="151">
        <f>QC_Status!D643</f>
        <v>0</v>
      </c>
      <c r="E633" s="153">
        <f>QC_Status!E643</f>
        <v>0</v>
      </c>
      <c r="F633" s="151">
        <f>QC_Status!L643</f>
        <v>0</v>
      </c>
      <c r="G633" s="154">
        <f>QC_Status!M643</f>
        <v>0</v>
      </c>
      <c r="H633" s="189">
        <f>QC_Status!C643</f>
        <v>0</v>
      </c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  <c r="AA633" s="306"/>
      <c r="AB633" s="306"/>
      <c r="AC633" s="306"/>
      <c r="AD633" s="306"/>
      <c r="AE633" s="306"/>
      <c r="AF633" s="306"/>
      <c r="AG633" s="306"/>
      <c r="AH633" s="306"/>
      <c r="AI633" s="306"/>
      <c r="AJ633" s="306"/>
      <c r="AK633" s="306"/>
      <c r="AL633" s="306"/>
      <c r="AM633" s="306"/>
      <c r="AN633" s="306"/>
      <c r="AO633" s="306"/>
      <c r="AP633" s="306"/>
      <c r="AQ633" s="306"/>
      <c r="AR633" s="306"/>
      <c r="AS633" s="306"/>
      <c r="AT633" s="306"/>
      <c r="AU633" s="306"/>
      <c r="AV633" s="306"/>
      <c r="AW633" s="306"/>
      <c r="AX633" s="306"/>
      <c r="AY633" s="306"/>
      <c r="AZ633" s="306"/>
      <c r="BA633" s="306"/>
      <c r="BB633" s="306"/>
      <c r="BC633" s="147">
        <f>QC_Status!T643</f>
        <v>0</v>
      </c>
      <c r="BD633" s="307">
        <f t="shared" si="27"/>
        <v>0</v>
      </c>
      <c r="BE633" s="307">
        <f t="shared" si="28"/>
        <v>0</v>
      </c>
      <c r="BF633" s="307">
        <f t="shared" si="29"/>
        <v>0</v>
      </c>
      <c r="BG633" s="314">
        <f>QC_Status!F643</f>
        <v>0</v>
      </c>
      <c r="BH633" s="288"/>
      <c r="BI633"/>
    </row>
    <row r="634" spans="1:61" x14ac:dyDescent="0.2">
      <c r="A634" s="151">
        <v>634</v>
      </c>
      <c r="B634" s="152">
        <f>QC_Status!B644</f>
        <v>0</v>
      </c>
      <c r="C634" s="153">
        <f>QC_Status!C644</f>
        <v>0</v>
      </c>
      <c r="D634" s="151">
        <f>QC_Status!D644</f>
        <v>0</v>
      </c>
      <c r="E634" s="153">
        <f>QC_Status!E644</f>
        <v>0</v>
      </c>
      <c r="F634" s="151">
        <f>QC_Status!L644</f>
        <v>0</v>
      </c>
      <c r="G634" s="154">
        <f>QC_Status!M644</f>
        <v>0</v>
      </c>
      <c r="H634" s="189">
        <f>QC_Status!C644</f>
        <v>0</v>
      </c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  <c r="AA634" s="306"/>
      <c r="AB634" s="306"/>
      <c r="AC634" s="306"/>
      <c r="AD634" s="306"/>
      <c r="AE634" s="306"/>
      <c r="AF634" s="306"/>
      <c r="AG634" s="306"/>
      <c r="AH634" s="306"/>
      <c r="AI634" s="306"/>
      <c r="AJ634" s="306"/>
      <c r="AK634" s="306"/>
      <c r="AL634" s="306"/>
      <c r="AM634" s="306"/>
      <c r="AN634" s="306"/>
      <c r="AO634" s="306"/>
      <c r="AP634" s="306"/>
      <c r="AQ634" s="306"/>
      <c r="AR634" s="306"/>
      <c r="AS634" s="306"/>
      <c r="AT634" s="306"/>
      <c r="AU634" s="306"/>
      <c r="AV634" s="306"/>
      <c r="AW634" s="306"/>
      <c r="AX634" s="306"/>
      <c r="AY634" s="306"/>
      <c r="AZ634" s="306"/>
      <c r="BA634" s="306"/>
      <c r="BB634" s="306"/>
      <c r="BC634" s="147">
        <f>QC_Status!T644</f>
        <v>0</v>
      </c>
      <c r="BD634" s="307">
        <f t="shared" si="27"/>
        <v>0</v>
      </c>
      <c r="BE634" s="307">
        <f t="shared" si="28"/>
        <v>0</v>
      </c>
      <c r="BF634" s="307">
        <f t="shared" si="29"/>
        <v>0</v>
      </c>
      <c r="BG634" s="314">
        <f>QC_Status!F644</f>
        <v>0</v>
      </c>
      <c r="BH634" s="288"/>
      <c r="BI634"/>
    </row>
    <row r="635" spans="1:61" x14ac:dyDescent="0.2">
      <c r="A635" s="151">
        <v>635</v>
      </c>
      <c r="B635" s="152">
        <f>QC_Status!B645</f>
        <v>0</v>
      </c>
      <c r="C635" s="153">
        <f>QC_Status!C645</f>
        <v>0</v>
      </c>
      <c r="D635" s="151">
        <f>QC_Status!D645</f>
        <v>0</v>
      </c>
      <c r="E635" s="153">
        <f>QC_Status!E645</f>
        <v>0</v>
      </c>
      <c r="F635" s="151">
        <f>QC_Status!L645</f>
        <v>0</v>
      </c>
      <c r="G635" s="154">
        <f>QC_Status!M645</f>
        <v>0</v>
      </c>
      <c r="H635" s="189">
        <f>QC_Status!C645</f>
        <v>0</v>
      </c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  <c r="AA635" s="306"/>
      <c r="AB635" s="306"/>
      <c r="AC635" s="306"/>
      <c r="AD635" s="306"/>
      <c r="AE635" s="306"/>
      <c r="AF635" s="306"/>
      <c r="AG635" s="306"/>
      <c r="AH635" s="306"/>
      <c r="AI635" s="306"/>
      <c r="AJ635" s="306"/>
      <c r="AK635" s="306"/>
      <c r="AL635" s="306"/>
      <c r="AM635" s="306"/>
      <c r="AN635" s="306"/>
      <c r="AO635" s="306"/>
      <c r="AP635" s="306"/>
      <c r="AQ635" s="306"/>
      <c r="AR635" s="306"/>
      <c r="AS635" s="306"/>
      <c r="AT635" s="306"/>
      <c r="AU635" s="306"/>
      <c r="AV635" s="306"/>
      <c r="AW635" s="306"/>
      <c r="AX635" s="306"/>
      <c r="AY635" s="306"/>
      <c r="AZ635" s="306"/>
      <c r="BA635" s="306"/>
      <c r="BB635" s="306"/>
      <c r="BC635" s="147">
        <f>QC_Status!T645</f>
        <v>0</v>
      </c>
      <c r="BD635" s="307">
        <f t="shared" si="27"/>
        <v>0</v>
      </c>
      <c r="BE635" s="307">
        <f t="shared" si="28"/>
        <v>0</v>
      </c>
      <c r="BF635" s="307">
        <f t="shared" si="29"/>
        <v>0</v>
      </c>
      <c r="BG635" s="314">
        <f>QC_Status!F645</f>
        <v>0</v>
      </c>
      <c r="BH635" s="288"/>
      <c r="BI635"/>
    </row>
    <row r="636" spans="1:61" x14ac:dyDescent="0.2">
      <c r="A636" s="151">
        <v>636</v>
      </c>
      <c r="B636" s="152">
        <f>QC_Status!B646</f>
        <v>0</v>
      </c>
      <c r="C636" s="153">
        <f>QC_Status!C646</f>
        <v>0</v>
      </c>
      <c r="D636" s="151">
        <f>QC_Status!D646</f>
        <v>0</v>
      </c>
      <c r="E636" s="153">
        <f>QC_Status!E646</f>
        <v>0</v>
      </c>
      <c r="F636" s="151">
        <f>QC_Status!L646</f>
        <v>0</v>
      </c>
      <c r="G636" s="154">
        <f>QC_Status!M646</f>
        <v>0</v>
      </c>
      <c r="H636" s="189">
        <f>QC_Status!C646</f>
        <v>0</v>
      </c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  <c r="AA636" s="306"/>
      <c r="AB636" s="306"/>
      <c r="AC636" s="306"/>
      <c r="AD636" s="306"/>
      <c r="AE636" s="306"/>
      <c r="AF636" s="306"/>
      <c r="AG636" s="306"/>
      <c r="AH636" s="306"/>
      <c r="AI636" s="306"/>
      <c r="AJ636" s="306"/>
      <c r="AK636" s="306"/>
      <c r="AL636" s="306"/>
      <c r="AM636" s="306"/>
      <c r="AN636" s="306"/>
      <c r="AO636" s="306"/>
      <c r="AP636" s="306"/>
      <c r="AQ636" s="306"/>
      <c r="AR636" s="306"/>
      <c r="AS636" s="306"/>
      <c r="AT636" s="306"/>
      <c r="AU636" s="306"/>
      <c r="AV636" s="306"/>
      <c r="AW636" s="306"/>
      <c r="AX636" s="306"/>
      <c r="AY636" s="306"/>
      <c r="AZ636" s="306"/>
      <c r="BA636" s="306"/>
      <c r="BB636" s="306"/>
      <c r="BC636" s="147">
        <f>QC_Status!T646</f>
        <v>0</v>
      </c>
      <c r="BD636" s="307">
        <f t="shared" si="27"/>
        <v>0</v>
      </c>
      <c r="BE636" s="307">
        <f t="shared" si="28"/>
        <v>0</v>
      </c>
      <c r="BF636" s="307">
        <f t="shared" si="29"/>
        <v>0</v>
      </c>
      <c r="BG636" s="314">
        <f>QC_Status!F646</f>
        <v>0</v>
      </c>
      <c r="BH636" s="288"/>
      <c r="BI636"/>
    </row>
    <row r="637" spans="1:61" x14ac:dyDescent="0.2">
      <c r="A637" s="151">
        <v>637</v>
      </c>
      <c r="B637" s="152">
        <f>QC_Status!B647</f>
        <v>0</v>
      </c>
      <c r="C637" s="153">
        <f>QC_Status!C647</f>
        <v>0</v>
      </c>
      <c r="D637" s="151">
        <f>QC_Status!D647</f>
        <v>0</v>
      </c>
      <c r="E637" s="153">
        <f>QC_Status!E647</f>
        <v>0</v>
      </c>
      <c r="F637" s="151">
        <f>QC_Status!L647</f>
        <v>0</v>
      </c>
      <c r="G637" s="154">
        <f>QC_Status!M647</f>
        <v>0</v>
      </c>
      <c r="H637" s="189">
        <f>QC_Status!C647</f>
        <v>0</v>
      </c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  <c r="AA637" s="306"/>
      <c r="AB637" s="306"/>
      <c r="AC637" s="306"/>
      <c r="AD637" s="306"/>
      <c r="AE637" s="306"/>
      <c r="AF637" s="306"/>
      <c r="AG637" s="306"/>
      <c r="AH637" s="306"/>
      <c r="AI637" s="306"/>
      <c r="AJ637" s="306"/>
      <c r="AK637" s="306"/>
      <c r="AL637" s="306"/>
      <c r="AM637" s="306"/>
      <c r="AN637" s="306"/>
      <c r="AO637" s="306"/>
      <c r="AP637" s="306"/>
      <c r="AQ637" s="306"/>
      <c r="AR637" s="306"/>
      <c r="AS637" s="306"/>
      <c r="AT637" s="306"/>
      <c r="AU637" s="306"/>
      <c r="AV637" s="306"/>
      <c r="AW637" s="306"/>
      <c r="AX637" s="306"/>
      <c r="AY637" s="306"/>
      <c r="AZ637" s="306"/>
      <c r="BA637" s="306"/>
      <c r="BB637" s="306"/>
      <c r="BC637" s="147">
        <f>QC_Status!T647</f>
        <v>0</v>
      </c>
      <c r="BD637" s="307">
        <f t="shared" si="27"/>
        <v>0</v>
      </c>
      <c r="BE637" s="307">
        <f t="shared" si="28"/>
        <v>0</v>
      </c>
      <c r="BF637" s="307">
        <f t="shared" si="29"/>
        <v>0</v>
      </c>
      <c r="BG637" s="314">
        <f>QC_Status!F647</f>
        <v>0</v>
      </c>
      <c r="BH637" s="288"/>
      <c r="BI637"/>
    </row>
    <row r="638" spans="1:61" x14ac:dyDescent="0.2">
      <c r="A638" s="151">
        <v>638</v>
      </c>
      <c r="B638" s="152">
        <f>QC_Status!B648</f>
        <v>0</v>
      </c>
      <c r="C638" s="153">
        <f>QC_Status!C648</f>
        <v>0</v>
      </c>
      <c r="D638" s="151">
        <f>QC_Status!D648</f>
        <v>0</v>
      </c>
      <c r="E638" s="153">
        <f>QC_Status!E648</f>
        <v>0</v>
      </c>
      <c r="F638" s="151">
        <f>QC_Status!L648</f>
        <v>0</v>
      </c>
      <c r="G638" s="154">
        <f>QC_Status!M648</f>
        <v>0</v>
      </c>
      <c r="H638" s="189">
        <f>QC_Status!C648</f>
        <v>0</v>
      </c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  <c r="AA638" s="306"/>
      <c r="AB638" s="306"/>
      <c r="AC638" s="306"/>
      <c r="AD638" s="306"/>
      <c r="AE638" s="306"/>
      <c r="AF638" s="306"/>
      <c r="AG638" s="306"/>
      <c r="AH638" s="306"/>
      <c r="AI638" s="306"/>
      <c r="AJ638" s="306"/>
      <c r="AK638" s="306"/>
      <c r="AL638" s="306"/>
      <c r="AM638" s="306"/>
      <c r="AN638" s="306"/>
      <c r="AO638" s="306"/>
      <c r="AP638" s="306"/>
      <c r="AQ638" s="306"/>
      <c r="AR638" s="306"/>
      <c r="AS638" s="306"/>
      <c r="AT638" s="306"/>
      <c r="AU638" s="306"/>
      <c r="AV638" s="306"/>
      <c r="AW638" s="306"/>
      <c r="AX638" s="306"/>
      <c r="AY638" s="306"/>
      <c r="AZ638" s="306"/>
      <c r="BA638" s="306"/>
      <c r="BB638" s="306"/>
      <c r="BC638" s="147">
        <f>QC_Status!T648</f>
        <v>0</v>
      </c>
      <c r="BD638" s="307">
        <f t="shared" si="27"/>
        <v>0</v>
      </c>
      <c r="BE638" s="307">
        <f t="shared" si="28"/>
        <v>0</v>
      </c>
      <c r="BF638" s="307">
        <f t="shared" si="29"/>
        <v>0</v>
      </c>
      <c r="BG638" s="314">
        <f>QC_Status!F648</f>
        <v>0</v>
      </c>
      <c r="BH638" s="288"/>
      <c r="BI638"/>
    </row>
    <row r="639" spans="1:61" x14ac:dyDescent="0.2">
      <c r="A639" s="151">
        <v>639</v>
      </c>
      <c r="B639" s="152">
        <f>QC_Status!B649</f>
        <v>0</v>
      </c>
      <c r="C639" s="153">
        <f>QC_Status!C649</f>
        <v>0</v>
      </c>
      <c r="D639" s="151">
        <f>QC_Status!D649</f>
        <v>0</v>
      </c>
      <c r="E639" s="153">
        <f>QC_Status!E649</f>
        <v>0</v>
      </c>
      <c r="F639" s="151">
        <f>QC_Status!L649</f>
        <v>0</v>
      </c>
      <c r="G639" s="154">
        <f>QC_Status!M649</f>
        <v>0</v>
      </c>
      <c r="H639" s="189">
        <f>QC_Status!C649</f>
        <v>0</v>
      </c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  <c r="AA639" s="306"/>
      <c r="AB639" s="306"/>
      <c r="AC639" s="306"/>
      <c r="AD639" s="306"/>
      <c r="AE639" s="306"/>
      <c r="AF639" s="306"/>
      <c r="AG639" s="306"/>
      <c r="AH639" s="306"/>
      <c r="AI639" s="306"/>
      <c r="AJ639" s="306"/>
      <c r="AK639" s="306"/>
      <c r="AL639" s="306"/>
      <c r="AM639" s="306"/>
      <c r="AN639" s="306"/>
      <c r="AO639" s="306"/>
      <c r="AP639" s="306"/>
      <c r="AQ639" s="306"/>
      <c r="AR639" s="306"/>
      <c r="AS639" s="306"/>
      <c r="AT639" s="306"/>
      <c r="AU639" s="306"/>
      <c r="AV639" s="306"/>
      <c r="AW639" s="306"/>
      <c r="AX639" s="306"/>
      <c r="AY639" s="306"/>
      <c r="AZ639" s="306"/>
      <c r="BA639" s="306"/>
      <c r="BB639" s="306"/>
      <c r="BC639" s="147">
        <f>QC_Status!T649</f>
        <v>0</v>
      </c>
      <c r="BD639" s="307">
        <f t="shared" si="27"/>
        <v>0</v>
      </c>
      <c r="BE639" s="307">
        <f t="shared" si="28"/>
        <v>0</v>
      </c>
      <c r="BF639" s="307">
        <f t="shared" si="29"/>
        <v>0</v>
      </c>
      <c r="BG639" s="314">
        <f>QC_Status!F649</f>
        <v>0</v>
      </c>
      <c r="BH639" s="288"/>
      <c r="BI639"/>
    </row>
    <row r="640" spans="1:61" x14ac:dyDescent="0.2">
      <c r="A640" s="151">
        <v>640</v>
      </c>
      <c r="B640" s="152">
        <f>QC_Status!B650</f>
        <v>0</v>
      </c>
      <c r="C640" s="153">
        <f>QC_Status!C650</f>
        <v>0</v>
      </c>
      <c r="D640" s="151">
        <f>QC_Status!D650</f>
        <v>0</v>
      </c>
      <c r="E640" s="153">
        <f>QC_Status!E650</f>
        <v>0</v>
      </c>
      <c r="F640" s="151">
        <f>QC_Status!L650</f>
        <v>0</v>
      </c>
      <c r="G640" s="154">
        <f>QC_Status!M650</f>
        <v>0</v>
      </c>
      <c r="H640" s="189">
        <f>QC_Status!C650</f>
        <v>0</v>
      </c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  <c r="AA640" s="306"/>
      <c r="AB640" s="306"/>
      <c r="AC640" s="306"/>
      <c r="AD640" s="306"/>
      <c r="AE640" s="306"/>
      <c r="AF640" s="306"/>
      <c r="AG640" s="306"/>
      <c r="AH640" s="306"/>
      <c r="AI640" s="306"/>
      <c r="AJ640" s="306"/>
      <c r="AK640" s="306"/>
      <c r="AL640" s="306"/>
      <c r="AM640" s="306"/>
      <c r="AN640" s="306"/>
      <c r="AO640" s="306"/>
      <c r="AP640" s="306"/>
      <c r="AQ640" s="306"/>
      <c r="AR640" s="306"/>
      <c r="AS640" s="306"/>
      <c r="AT640" s="306"/>
      <c r="AU640" s="306"/>
      <c r="AV640" s="306"/>
      <c r="AW640" s="306"/>
      <c r="AX640" s="306"/>
      <c r="AY640" s="306"/>
      <c r="AZ640" s="306"/>
      <c r="BA640" s="306"/>
      <c r="BB640" s="306"/>
      <c r="BC640" s="147">
        <f>QC_Status!T650</f>
        <v>0</v>
      </c>
      <c r="BD640" s="307">
        <f t="shared" si="27"/>
        <v>0</v>
      </c>
      <c r="BE640" s="307">
        <f t="shared" si="28"/>
        <v>0</v>
      </c>
      <c r="BF640" s="307">
        <f t="shared" si="29"/>
        <v>0</v>
      </c>
      <c r="BG640" s="314">
        <f>QC_Status!F650</f>
        <v>0</v>
      </c>
      <c r="BH640" s="288"/>
      <c r="BI640"/>
    </row>
    <row r="641" spans="1:61" x14ac:dyDescent="0.2">
      <c r="A641" s="151">
        <v>641</v>
      </c>
      <c r="B641" s="152">
        <f>QC_Status!B651</f>
        <v>0</v>
      </c>
      <c r="C641" s="153">
        <f>QC_Status!C651</f>
        <v>0</v>
      </c>
      <c r="D641" s="151">
        <f>QC_Status!D651</f>
        <v>0</v>
      </c>
      <c r="E641" s="153">
        <f>QC_Status!E651</f>
        <v>0</v>
      </c>
      <c r="F641" s="151">
        <f>QC_Status!L651</f>
        <v>0</v>
      </c>
      <c r="G641" s="154">
        <f>QC_Status!M651</f>
        <v>0</v>
      </c>
      <c r="H641" s="189">
        <f>QC_Status!C651</f>
        <v>0</v>
      </c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  <c r="AA641" s="306"/>
      <c r="AB641" s="306"/>
      <c r="AC641" s="306"/>
      <c r="AD641" s="306"/>
      <c r="AE641" s="306"/>
      <c r="AF641" s="306"/>
      <c r="AG641" s="306"/>
      <c r="AH641" s="306"/>
      <c r="AI641" s="306"/>
      <c r="AJ641" s="306"/>
      <c r="AK641" s="306"/>
      <c r="AL641" s="306"/>
      <c r="AM641" s="306"/>
      <c r="AN641" s="306"/>
      <c r="AO641" s="306"/>
      <c r="AP641" s="306"/>
      <c r="AQ641" s="306"/>
      <c r="AR641" s="306"/>
      <c r="AS641" s="306"/>
      <c r="AT641" s="306"/>
      <c r="AU641" s="306"/>
      <c r="AV641" s="306"/>
      <c r="AW641" s="306"/>
      <c r="AX641" s="306"/>
      <c r="AY641" s="306"/>
      <c r="AZ641" s="306"/>
      <c r="BA641" s="306"/>
      <c r="BB641" s="306"/>
      <c r="BC641" s="147">
        <f>QC_Status!T651</f>
        <v>0</v>
      </c>
      <c r="BD641" s="307">
        <f t="shared" si="27"/>
        <v>0</v>
      </c>
      <c r="BE641" s="307">
        <f t="shared" si="28"/>
        <v>0</v>
      </c>
      <c r="BF641" s="307">
        <f t="shared" si="29"/>
        <v>0</v>
      </c>
      <c r="BG641" s="314">
        <f>QC_Status!F651</f>
        <v>0</v>
      </c>
      <c r="BH641" s="288"/>
      <c r="BI641"/>
    </row>
    <row r="642" spans="1:61" x14ac:dyDescent="0.2">
      <c r="A642" s="151">
        <v>642</v>
      </c>
      <c r="B642" s="152">
        <f>QC_Status!B652</f>
        <v>0</v>
      </c>
      <c r="C642" s="153">
        <f>QC_Status!C652</f>
        <v>0</v>
      </c>
      <c r="D642" s="151">
        <f>QC_Status!D652</f>
        <v>0</v>
      </c>
      <c r="E642" s="153">
        <f>QC_Status!E652</f>
        <v>0</v>
      </c>
      <c r="F642" s="151">
        <f>QC_Status!L652</f>
        <v>0</v>
      </c>
      <c r="G642" s="154">
        <f>QC_Status!M652</f>
        <v>0</v>
      </c>
      <c r="H642" s="189">
        <f>QC_Status!C652</f>
        <v>0</v>
      </c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  <c r="AA642" s="306"/>
      <c r="AB642" s="306"/>
      <c r="AC642" s="306"/>
      <c r="AD642" s="306"/>
      <c r="AE642" s="306"/>
      <c r="AF642" s="306"/>
      <c r="AG642" s="306"/>
      <c r="AH642" s="306"/>
      <c r="AI642" s="306"/>
      <c r="AJ642" s="306"/>
      <c r="AK642" s="306"/>
      <c r="AL642" s="306"/>
      <c r="AM642" s="306"/>
      <c r="AN642" s="306"/>
      <c r="AO642" s="306"/>
      <c r="AP642" s="306"/>
      <c r="AQ642" s="306"/>
      <c r="AR642" s="306"/>
      <c r="AS642" s="306"/>
      <c r="AT642" s="306"/>
      <c r="AU642" s="306"/>
      <c r="AV642" s="306"/>
      <c r="AW642" s="306"/>
      <c r="AX642" s="306"/>
      <c r="AY642" s="306"/>
      <c r="AZ642" s="306"/>
      <c r="BA642" s="306"/>
      <c r="BB642" s="306"/>
      <c r="BC642" s="147">
        <f>QC_Status!T652</f>
        <v>0</v>
      </c>
      <c r="BD642" s="307">
        <f t="shared" si="27"/>
        <v>0</v>
      </c>
      <c r="BE642" s="307">
        <f t="shared" si="28"/>
        <v>0</v>
      </c>
      <c r="BF642" s="307">
        <f t="shared" si="29"/>
        <v>0</v>
      </c>
      <c r="BG642" s="314">
        <f>QC_Status!F652</f>
        <v>0</v>
      </c>
      <c r="BH642" s="288"/>
      <c r="BI642"/>
    </row>
    <row r="643" spans="1:61" x14ac:dyDescent="0.2">
      <c r="A643" s="151">
        <v>643</v>
      </c>
      <c r="B643" s="152">
        <f>QC_Status!B653</f>
        <v>0</v>
      </c>
      <c r="C643" s="153">
        <f>QC_Status!C653</f>
        <v>0</v>
      </c>
      <c r="D643" s="151">
        <f>QC_Status!D653</f>
        <v>0</v>
      </c>
      <c r="E643" s="153">
        <f>QC_Status!E653</f>
        <v>0</v>
      </c>
      <c r="F643" s="151">
        <f>QC_Status!L653</f>
        <v>0</v>
      </c>
      <c r="G643" s="154">
        <f>QC_Status!M653</f>
        <v>0</v>
      </c>
      <c r="H643" s="189">
        <f>QC_Status!C653</f>
        <v>0</v>
      </c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  <c r="AA643" s="306"/>
      <c r="AB643" s="306"/>
      <c r="AC643" s="306"/>
      <c r="AD643" s="306"/>
      <c r="AE643" s="306"/>
      <c r="AF643" s="306"/>
      <c r="AG643" s="306"/>
      <c r="AH643" s="306"/>
      <c r="AI643" s="306"/>
      <c r="AJ643" s="306"/>
      <c r="AK643" s="306"/>
      <c r="AL643" s="306"/>
      <c r="AM643" s="306"/>
      <c r="AN643" s="306"/>
      <c r="AO643" s="306"/>
      <c r="AP643" s="306"/>
      <c r="AQ643" s="306"/>
      <c r="AR643" s="306"/>
      <c r="AS643" s="306"/>
      <c r="AT643" s="306"/>
      <c r="AU643" s="306"/>
      <c r="AV643" s="306"/>
      <c r="AW643" s="306"/>
      <c r="AX643" s="306"/>
      <c r="AY643" s="306"/>
      <c r="AZ643" s="306"/>
      <c r="BA643" s="306"/>
      <c r="BB643" s="306"/>
      <c r="BC643" s="147">
        <f>QC_Status!T653</f>
        <v>0</v>
      </c>
      <c r="BD643" s="307">
        <f t="shared" si="27"/>
        <v>0</v>
      </c>
      <c r="BE643" s="307">
        <f t="shared" si="28"/>
        <v>0</v>
      </c>
      <c r="BF643" s="307">
        <f t="shared" si="29"/>
        <v>0</v>
      </c>
      <c r="BG643" s="314">
        <f>QC_Status!F653</f>
        <v>0</v>
      </c>
      <c r="BH643" s="288"/>
      <c r="BI643"/>
    </row>
    <row r="644" spans="1:61" x14ac:dyDescent="0.2">
      <c r="A644" s="151">
        <v>644</v>
      </c>
      <c r="B644" s="152">
        <f>QC_Status!B654</f>
        <v>0</v>
      </c>
      <c r="C644" s="153">
        <f>QC_Status!C654</f>
        <v>0</v>
      </c>
      <c r="D644" s="151">
        <f>QC_Status!D654</f>
        <v>0</v>
      </c>
      <c r="E644" s="153">
        <f>QC_Status!E654</f>
        <v>0</v>
      </c>
      <c r="F644" s="151">
        <f>QC_Status!L654</f>
        <v>0</v>
      </c>
      <c r="G644" s="154">
        <f>QC_Status!M654</f>
        <v>0</v>
      </c>
      <c r="H644" s="189">
        <f>QC_Status!C654</f>
        <v>0</v>
      </c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  <c r="AA644" s="306"/>
      <c r="AB644" s="306"/>
      <c r="AC644" s="306"/>
      <c r="AD644" s="306"/>
      <c r="AE644" s="306"/>
      <c r="AF644" s="306"/>
      <c r="AG644" s="306"/>
      <c r="AH644" s="306"/>
      <c r="AI644" s="306"/>
      <c r="AJ644" s="306"/>
      <c r="AK644" s="306"/>
      <c r="AL644" s="306"/>
      <c r="AM644" s="306"/>
      <c r="AN644" s="306"/>
      <c r="AO644" s="306"/>
      <c r="AP644" s="306"/>
      <c r="AQ644" s="306"/>
      <c r="AR644" s="306"/>
      <c r="AS644" s="306"/>
      <c r="AT644" s="306"/>
      <c r="AU644" s="306"/>
      <c r="AV644" s="306"/>
      <c r="AW644" s="306"/>
      <c r="AX644" s="306"/>
      <c r="AY644" s="306"/>
      <c r="AZ644" s="306"/>
      <c r="BA644" s="306"/>
      <c r="BB644" s="306"/>
      <c r="BC644" s="147">
        <f>QC_Status!T654</f>
        <v>0</v>
      </c>
      <c r="BD644" s="307">
        <f t="shared" ref="BD644:BD707" si="30">SUM(I644:BC644)</f>
        <v>0</v>
      </c>
      <c r="BE644" s="307">
        <f t="shared" ref="BE644:BE707" si="31">SUM(I644:AE644)</f>
        <v>0</v>
      </c>
      <c r="BF644" s="307">
        <f t="shared" ref="BF644:BF707" si="32">SUM(AF644:BB644)</f>
        <v>0</v>
      </c>
      <c r="BG644" s="314">
        <f>QC_Status!F654</f>
        <v>0</v>
      </c>
      <c r="BH644" s="288"/>
      <c r="BI644"/>
    </row>
    <row r="645" spans="1:61" x14ac:dyDescent="0.2">
      <c r="A645" s="151">
        <v>645</v>
      </c>
      <c r="B645" s="152">
        <f>QC_Status!B655</f>
        <v>0</v>
      </c>
      <c r="C645" s="153">
        <f>QC_Status!C655</f>
        <v>0</v>
      </c>
      <c r="D645" s="151">
        <f>QC_Status!D655</f>
        <v>0</v>
      </c>
      <c r="E645" s="153">
        <f>QC_Status!E655</f>
        <v>0</v>
      </c>
      <c r="F645" s="151">
        <f>QC_Status!L655</f>
        <v>0</v>
      </c>
      <c r="G645" s="154">
        <f>QC_Status!M655</f>
        <v>0</v>
      </c>
      <c r="H645" s="189">
        <f>QC_Status!C655</f>
        <v>0</v>
      </c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  <c r="AA645" s="306"/>
      <c r="AB645" s="306"/>
      <c r="AC645" s="306"/>
      <c r="AD645" s="306"/>
      <c r="AE645" s="306"/>
      <c r="AF645" s="306"/>
      <c r="AG645" s="306"/>
      <c r="AH645" s="306"/>
      <c r="AI645" s="306"/>
      <c r="AJ645" s="306"/>
      <c r="AK645" s="306"/>
      <c r="AL645" s="306"/>
      <c r="AM645" s="306"/>
      <c r="AN645" s="306"/>
      <c r="AO645" s="306"/>
      <c r="AP645" s="306"/>
      <c r="AQ645" s="306"/>
      <c r="AR645" s="306"/>
      <c r="AS645" s="306"/>
      <c r="AT645" s="306"/>
      <c r="AU645" s="306"/>
      <c r="AV645" s="306"/>
      <c r="AW645" s="306"/>
      <c r="AX645" s="306"/>
      <c r="AY645" s="306"/>
      <c r="AZ645" s="306"/>
      <c r="BA645" s="306"/>
      <c r="BB645" s="306"/>
      <c r="BC645" s="147">
        <f>QC_Status!T655</f>
        <v>0</v>
      </c>
      <c r="BD645" s="307">
        <f t="shared" si="30"/>
        <v>0</v>
      </c>
      <c r="BE645" s="307">
        <f t="shared" si="31"/>
        <v>0</v>
      </c>
      <c r="BF645" s="307">
        <f t="shared" si="32"/>
        <v>0</v>
      </c>
      <c r="BG645" s="314">
        <f>QC_Status!F655</f>
        <v>0</v>
      </c>
      <c r="BH645" s="288"/>
      <c r="BI645"/>
    </row>
    <row r="646" spans="1:61" x14ac:dyDescent="0.2">
      <c r="A646" s="151">
        <v>646</v>
      </c>
      <c r="B646" s="152">
        <f>QC_Status!B656</f>
        <v>0</v>
      </c>
      <c r="C646" s="153">
        <f>QC_Status!C656</f>
        <v>0</v>
      </c>
      <c r="D646" s="151">
        <f>QC_Status!D656</f>
        <v>0</v>
      </c>
      <c r="E646" s="153">
        <f>QC_Status!E656</f>
        <v>0</v>
      </c>
      <c r="F646" s="151">
        <f>QC_Status!L656</f>
        <v>0</v>
      </c>
      <c r="G646" s="154">
        <f>QC_Status!M656</f>
        <v>0</v>
      </c>
      <c r="H646" s="189">
        <f>QC_Status!C656</f>
        <v>0</v>
      </c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  <c r="AA646" s="306"/>
      <c r="AB646" s="306"/>
      <c r="AC646" s="306"/>
      <c r="AD646" s="306"/>
      <c r="AE646" s="306"/>
      <c r="AF646" s="306"/>
      <c r="AG646" s="306"/>
      <c r="AH646" s="306"/>
      <c r="AI646" s="306"/>
      <c r="AJ646" s="306"/>
      <c r="AK646" s="306"/>
      <c r="AL646" s="306"/>
      <c r="AM646" s="306"/>
      <c r="AN646" s="306"/>
      <c r="AO646" s="306"/>
      <c r="AP646" s="306"/>
      <c r="AQ646" s="306"/>
      <c r="AR646" s="306"/>
      <c r="AS646" s="306"/>
      <c r="AT646" s="306"/>
      <c r="AU646" s="306"/>
      <c r="AV646" s="306"/>
      <c r="AW646" s="306"/>
      <c r="AX646" s="306"/>
      <c r="AY646" s="306"/>
      <c r="AZ646" s="306"/>
      <c r="BA646" s="306"/>
      <c r="BB646" s="306"/>
      <c r="BC646" s="147">
        <f>QC_Status!T656</f>
        <v>0</v>
      </c>
      <c r="BD646" s="307">
        <f t="shared" si="30"/>
        <v>0</v>
      </c>
      <c r="BE646" s="307">
        <f t="shared" si="31"/>
        <v>0</v>
      </c>
      <c r="BF646" s="307">
        <f t="shared" si="32"/>
        <v>0</v>
      </c>
      <c r="BG646" s="314">
        <f>QC_Status!F656</f>
        <v>0</v>
      </c>
      <c r="BH646" s="288"/>
      <c r="BI646"/>
    </row>
    <row r="647" spans="1:61" x14ac:dyDescent="0.2">
      <c r="A647" s="151">
        <v>647</v>
      </c>
      <c r="B647" s="152">
        <f>QC_Status!B657</f>
        <v>0</v>
      </c>
      <c r="C647" s="153">
        <f>QC_Status!C657</f>
        <v>0</v>
      </c>
      <c r="D647" s="151">
        <f>QC_Status!D657</f>
        <v>0</v>
      </c>
      <c r="E647" s="153">
        <f>QC_Status!E657</f>
        <v>0</v>
      </c>
      <c r="F647" s="151">
        <f>QC_Status!L657</f>
        <v>0</v>
      </c>
      <c r="G647" s="154">
        <f>QC_Status!M657</f>
        <v>0</v>
      </c>
      <c r="H647" s="189">
        <f>QC_Status!C657</f>
        <v>0</v>
      </c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  <c r="AA647" s="306"/>
      <c r="AB647" s="306"/>
      <c r="AC647" s="306"/>
      <c r="AD647" s="306"/>
      <c r="AE647" s="306"/>
      <c r="AF647" s="306"/>
      <c r="AG647" s="306"/>
      <c r="AH647" s="306"/>
      <c r="AI647" s="306"/>
      <c r="AJ647" s="306"/>
      <c r="AK647" s="306"/>
      <c r="AL647" s="306"/>
      <c r="AM647" s="306"/>
      <c r="AN647" s="306"/>
      <c r="AO647" s="306"/>
      <c r="AP647" s="306"/>
      <c r="AQ647" s="306"/>
      <c r="AR647" s="306"/>
      <c r="AS647" s="306"/>
      <c r="AT647" s="306"/>
      <c r="AU647" s="306"/>
      <c r="AV647" s="306"/>
      <c r="AW647" s="306"/>
      <c r="AX647" s="306"/>
      <c r="AY647" s="306"/>
      <c r="AZ647" s="306"/>
      <c r="BA647" s="306"/>
      <c r="BB647" s="306"/>
      <c r="BC647" s="147">
        <f>QC_Status!T657</f>
        <v>0</v>
      </c>
      <c r="BD647" s="307">
        <f t="shared" si="30"/>
        <v>0</v>
      </c>
      <c r="BE647" s="307">
        <f t="shared" si="31"/>
        <v>0</v>
      </c>
      <c r="BF647" s="307">
        <f t="shared" si="32"/>
        <v>0</v>
      </c>
      <c r="BG647" s="314">
        <f>QC_Status!F657</f>
        <v>0</v>
      </c>
      <c r="BH647" s="288"/>
      <c r="BI647"/>
    </row>
    <row r="648" spans="1:61" x14ac:dyDescent="0.2">
      <c r="A648" s="151">
        <v>648</v>
      </c>
      <c r="B648" s="152">
        <f>QC_Status!B658</f>
        <v>0</v>
      </c>
      <c r="C648" s="153">
        <f>QC_Status!C658</f>
        <v>0</v>
      </c>
      <c r="D648" s="151">
        <f>QC_Status!D658</f>
        <v>0</v>
      </c>
      <c r="E648" s="153">
        <f>QC_Status!E658</f>
        <v>0</v>
      </c>
      <c r="F648" s="151">
        <f>QC_Status!L658</f>
        <v>0</v>
      </c>
      <c r="G648" s="154">
        <f>QC_Status!M658</f>
        <v>0</v>
      </c>
      <c r="H648" s="189">
        <f>QC_Status!C658</f>
        <v>0</v>
      </c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  <c r="AA648" s="306"/>
      <c r="AB648" s="306"/>
      <c r="AC648" s="306"/>
      <c r="AD648" s="306"/>
      <c r="AE648" s="306"/>
      <c r="AF648" s="306"/>
      <c r="AG648" s="306"/>
      <c r="AH648" s="306"/>
      <c r="AI648" s="306"/>
      <c r="AJ648" s="306"/>
      <c r="AK648" s="306"/>
      <c r="AL648" s="306"/>
      <c r="AM648" s="306"/>
      <c r="AN648" s="306"/>
      <c r="AO648" s="306"/>
      <c r="AP648" s="306"/>
      <c r="AQ648" s="306"/>
      <c r="AR648" s="306"/>
      <c r="AS648" s="306"/>
      <c r="AT648" s="306"/>
      <c r="AU648" s="306"/>
      <c r="AV648" s="306"/>
      <c r="AW648" s="306"/>
      <c r="AX648" s="306"/>
      <c r="AY648" s="306"/>
      <c r="AZ648" s="306"/>
      <c r="BA648" s="306"/>
      <c r="BB648" s="306"/>
      <c r="BC648" s="147">
        <f>QC_Status!T658</f>
        <v>0</v>
      </c>
      <c r="BD648" s="307">
        <f t="shared" si="30"/>
        <v>0</v>
      </c>
      <c r="BE648" s="307">
        <f t="shared" si="31"/>
        <v>0</v>
      </c>
      <c r="BF648" s="307">
        <f t="shared" si="32"/>
        <v>0</v>
      </c>
      <c r="BG648" s="314">
        <f>QC_Status!F658</f>
        <v>0</v>
      </c>
      <c r="BH648" s="288"/>
      <c r="BI648"/>
    </row>
    <row r="649" spans="1:61" x14ac:dyDescent="0.2">
      <c r="A649" s="151">
        <v>649</v>
      </c>
      <c r="B649" s="152">
        <f>QC_Status!B659</f>
        <v>0</v>
      </c>
      <c r="C649" s="153">
        <f>QC_Status!C659</f>
        <v>0</v>
      </c>
      <c r="D649" s="151">
        <f>QC_Status!D659</f>
        <v>0</v>
      </c>
      <c r="E649" s="153">
        <f>QC_Status!E659</f>
        <v>0</v>
      </c>
      <c r="F649" s="151">
        <f>QC_Status!L659</f>
        <v>0</v>
      </c>
      <c r="G649" s="154">
        <f>QC_Status!M659</f>
        <v>0</v>
      </c>
      <c r="H649" s="189">
        <f>QC_Status!C659</f>
        <v>0</v>
      </c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  <c r="AA649" s="306"/>
      <c r="AB649" s="306"/>
      <c r="AC649" s="306"/>
      <c r="AD649" s="306"/>
      <c r="AE649" s="306"/>
      <c r="AF649" s="306"/>
      <c r="AG649" s="306"/>
      <c r="AH649" s="306"/>
      <c r="AI649" s="306"/>
      <c r="AJ649" s="306"/>
      <c r="AK649" s="306"/>
      <c r="AL649" s="306"/>
      <c r="AM649" s="306"/>
      <c r="AN649" s="306"/>
      <c r="AO649" s="306"/>
      <c r="AP649" s="306"/>
      <c r="AQ649" s="306"/>
      <c r="AR649" s="306"/>
      <c r="AS649" s="306"/>
      <c r="AT649" s="306"/>
      <c r="AU649" s="306"/>
      <c r="AV649" s="306"/>
      <c r="AW649" s="306"/>
      <c r="AX649" s="306"/>
      <c r="AY649" s="306"/>
      <c r="AZ649" s="306"/>
      <c r="BA649" s="306"/>
      <c r="BB649" s="306"/>
      <c r="BC649" s="147">
        <f>QC_Status!T659</f>
        <v>0</v>
      </c>
      <c r="BD649" s="307">
        <f t="shared" si="30"/>
        <v>0</v>
      </c>
      <c r="BE649" s="307">
        <f t="shared" si="31"/>
        <v>0</v>
      </c>
      <c r="BF649" s="307">
        <f t="shared" si="32"/>
        <v>0</v>
      </c>
      <c r="BG649" s="314">
        <f>QC_Status!F659</f>
        <v>0</v>
      </c>
      <c r="BH649" s="288"/>
      <c r="BI649"/>
    </row>
    <row r="650" spans="1:61" x14ac:dyDescent="0.2">
      <c r="A650" s="151">
        <v>650</v>
      </c>
      <c r="B650" s="152">
        <f>QC_Status!B660</f>
        <v>0</v>
      </c>
      <c r="C650" s="153">
        <f>QC_Status!C660</f>
        <v>0</v>
      </c>
      <c r="D650" s="151">
        <f>QC_Status!D660</f>
        <v>0</v>
      </c>
      <c r="E650" s="153">
        <f>QC_Status!E660</f>
        <v>0</v>
      </c>
      <c r="F650" s="151">
        <f>QC_Status!L660</f>
        <v>0</v>
      </c>
      <c r="G650" s="154">
        <f>QC_Status!M660</f>
        <v>0</v>
      </c>
      <c r="H650" s="189">
        <f>QC_Status!C660</f>
        <v>0</v>
      </c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  <c r="AA650" s="306"/>
      <c r="AB650" s="306"/>
      <c r="AC650" s="306"/>
      <c r="AD650" s="306"/>
      <c r="AE650" s="306"/>
      <c r="AF650" s="306"/>
      <c r="AG650" s="306"/>
      <c r="AH650" s="306"/>
      <c r="AI650" s="306"/>
      <c r="AJ650" s="306"/>
      <c r="AK650" s="306"/>
      <c r="AL650" s="306"/>
      <c r="AM650" s="306"/>
      <c r="AN650" s="306"/>
      <c r="AO650" s="306"/>
      <c r="AP650" s="306"/>
      <c r="AQ650" s="306"/>
      <c r="AR650" s="306"/>
      <c r="AS650" s="306"/>
      <c r="AT650" s="306"/>
      <c r="AU650" s="306"/>
      <c r="AV650" s="306"/>
      <c r="AW650" s="306"/>
      <c r="AX650" s="306"/>
      <c r="AY650" s="306"/>
      <c r="AZ650" s="306"/>
      <c r="BA650" s="306"/>
      <c r="BB650" s="306"/>
      <c r="BC650" s="147">
        <f>QC_Status!T660</f>
        <v>0</v>
      </c>
      <c r="BD650" s="307">
        <f t="shared" si="30"/>
        <v>0</v>
      </c>
      <c r="BE650" s="307">
        <f t="shared" si="31"/>
        <v>0</v>
      </c>
      <c r="BF650" s="307">
        <f t="shared" si="32"/>
        <v>0</v>
      </c>
      <c r="BG650" s="314">
        <f>QC_Status!F660</f>
        <v>0</v>
      </c>
      <c r="BH650" s="288"/>
      <c r="BI650"/>
    </row>
    <row r="651" spans="1:61" x14ac:dyDescent="0.2">
      <c r="A651" s="151">
        <v>651</v>
      </c>
      <c r="B651" s="152">
        <f>QC_Status!B661</f>
        <v>0</v>
      </c>
      <c r="C651" s="153">
        <f>QC_Status!C661</f>
        <v>0</v>
      </c>
      <c r="D651" s="151">
        <f>QC_Status!D661</f>
        <v>0</v>
      </c>
      <c r="E651" s="153">
        <f>QC_Status!E661</f>
        <v>0</v>
      </c>
      <c r="F651" s="151">
        <f>QC_Status!L661</f>
        <v>0</v>
      </c>
      <c r="G651" s="154">
        <f>QC_Status!M661</f>
        <v>0</v>
      </c>
      <c r="H651" s="189">
        <f>QC_Status!C661</f>
        <v>0</v>
      </c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  <c r="AA651" s="306"/>
      <c r="AB651" s="306"/>
      <c r="AC651" s="306"/>
      <c r="AD651" s="306"/>
      <c r="AE651" s="306"/>
      <c r="AF651" s="306"/>
      <c r="AG651" s="306"/>
      <c r="AH651" s="306"/>
      <c r="AI651" s="306"/>
      <c r="AJ651" s="306"/>
      <c r="AK651" s="306"/>
      <c r="AL651" s="306"/>
      <c r="AM651" s="306"/>
      <c r="AN651" s="306"/>
      <c r="AO651" s="306"/>
      <c r="AP651" s="306"/>
      <c r="AQ651" s="306"/>
      <c r="AR651" s="306"/>
      <c r="AS651" s="306"/>
      <c r="AT651" s="306"/>
      <c r="AU651" s="306"/>
      <c r="AV651" s="306"/>
      <c r="AW651" s="306"/>
      <c r="AX651" s="306"/>
      <c r="AY651" s="306"/>
      <c r="AZ651" s="306"/>
      <c r="BA651" s="306"/>
      <c r="BB651" s="306"/>
      <c r="BC651" s="147">
        <f>QC_Status!T661</f>
        <v>0</v>
      </c>
      <c r="BD651" s="307">
        <f t="shared" si="30"/>
        <v>0</v>
      </c>
      <c r="BE651" s="307">
        <f t="shared" si="31"/>
        <v>0</v>
      </c>
      <c r="BF651" s="307">
        <f t="shared" si="32"/>
        <v>0</v>
      </c>
      <c r="BG651" s="314">
        <f>QC_Status!F661</f>
        <v>0</v>
      </c>
      <c r="BH651" s="288"/>
      <c r="BI651"/>
    </row>
    <row r="652" spans="1:61" x14ac:dyDescent="0.2">
      <c r="A652" s="151">
        <v>652</v>
      </c>
      <c r="B652" s="152">
        <f>QC_Status!B662</f>
        <v>0</v>
      </c>
      <c r="C652" s="153">
        <f>QC_Status!C662</f>
        <v>0</v>
      </c>
      <c r="D652" s="151">
        <f>QC_Status!D662</f>
        <v>0</v>
      </c>
      <c r="E652" s="153">
        <f>QC_Status!E662</f>
        <v>0</v>
      </c>
      <c r="F652" s="151">
        <f>QC_Status!L662</f>
        <v>0</v>
      </c>
      <c r="G652" s="154">
        <f>QC_Status!M662</f>
        <v>0</v>
      </c>
      <c r="H652" s="189">
        <f>QC_Status!C662</f>
        <v>0</v>
      </c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  <c r="AA652" s="306"/>
      <c r="AB652" s="306"/>
      <c r="AC652" s="306"/>
      <c r="AD652" s="306"/>
      <c r="AE652" s="306"/>
      <c r="AF652" s="306"/>
      <c r="AG652" s="306"/>
      <c r="AH652" s="306"/>
      <c r="AI652" s="306"/>
      <c r="AJ652" s="306"/>
      <c r="AK652" s="306"/>
      <c r="AL652" s="306"/>
      <c r="AM652" s="306"/>
      <c r="AN652" s="306"/>
      <c r="AO652" s="306"/>
      <c r="AP652" s="306"/>
      <c r="AQ652" s="306"/>
      <c r="AR652" s="306"/>
      <c r="AS652" s="306"/>
      <c r="AT652" s="306"/>
      <c r="AU652" s="306"/>
      <c r="AV652" s="306"/>
      <c r="AW652" s="306"/>
      <c r="AX652" s="306"/>
      <c r="AY652" s="306"/>
      <c r="AZ652" s="306"/>
      <c r="BA652" s="306"/>
      <c r="BB652" s="306"/>
      <c r="BC652" s="147">
        <f>QC_Status!T662</f>
        <v>0</v>
      </c>
      <c r="BD652" s="307">
        <f t="shared" si="30"/>
        <v>0</v>
      </c>
      <c r="BE652" s="307">
        <f t="shared" si="31"/>
        <v>0</v>
      </c>
      <c r="BF652" s="307">
        <f t="shared" si="32"/>
        <v>0</v>
      </c>
      <c r="BG652" s="314">
        <f>QC_Status!F662</f>
        <v>0</v>
      </c>
      <c r="BH652" s="288"/>
      <c r="BI652"/>
    </row>
    <row r="653" spans="1:61" x14ac:dyDescent="0.2">
      <c r="A653" s="151">
        <v>653</v>
      </c>
      <c r="B653" s="152">
        <f>QC_Status!B663</f>
        <v>0</v>
      </c>
      <c r="C653" s="153">
        <f>QC_Status!C663</f>
        <v>0</v>
      </c>
      <c r="D653" s="151">
        <f>QC_Status!D663</f>
        <v>0</v>
      </c>
      <c r="E653" s="153">
        <f>QC_Status!E663</f>
        <v>0</v>
      </c>
      <c r="F653" s="151">
        <f>QC_Status!L663</f>
        <v>0</v>
      </c>
      <c r="G653" s="154">
        <f>QC_Status!M663</f>
        <v>0</v>
      </c>
      <c r="H653" s="189">
        <f>QC_Status!C663</f>
        <v>0</v>
      </c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  <c r="AA653" s="306"/>
      <c r="AB653" s="306"/>
      <c r="AC653" s="306"/>
      <c r="AD653" s="306"/>
      <c r="AE653" s="306"/>
      <c r="AF653" s="306"/>
      <c r="AG653" s="306"/>
      <c r="AH653" s="306"/>
      <c r="AI653" s="306"/>
      <c r="AJ653" s="306"/>
      <c r="AK653" s="306"/>
      <c r="AL653" s="306"/>
      <c r="AM653" s="306"/>
      <c r="AN653" s="306"/>
      <c r="AO653" s="306"/>
      <c r="AP653" s="306"/>
      <c r="AQ653" s="306"/>
      <c r="AR653" s="306"/>
      <c r="AS653" s="306"/>
      <c r="AT653" s="306"/>
      <c r="AU653" s="306"/>
      <c r="AV653" s="306"/>
      <c r="AW653" s="306"/>
      <c r="AX653" s="306"/>
      <c r="AY653" s="306"/>
      <c r="AZ653" s="306"/>
      <c r="BA653" s="306"/>
      <c r="BB653" s="306"/>
      <c r="BC653" s="147">
        <f>QC_Status!T663</f>
        <v>0</v>
      </c>
      <c r="BD653" s="307">
        <f t="shared" si="30"/>
        <v>0</v>
      </c>
      <c r="BE653" s="307">
        <f t="shared" si="31"/>
        <v>0</v>
      </c>
      <c r="BF653" s="307">
        <f t="shared" si="32"/>
        <v>0</v>
      </c>
      <c r="BG653" s="314">
        <f>QC_Status!F663</f>
        <v>0</v>
      </c>
      <c r="BH653" s="288"/>
      <c r="BI653"/>
    </row>
    <row r="654" spans="1:61" x14ac:dyDescent="0.2">
      <c r="A654" s="151">
        <v>654</v>
      </c>
      <c r="B654" s="152">
        <f>QC_Status!B664</f>
        <v>0</v>
      </c>
      <c r="C654" s="153">
        <f>QC_Status!C664</f>
        <v>0</v>
      </c>
      <c r="D654" s="151">
        <f>QC_Status!D664</f>
        <v>0</v>
      </c>
      <c r="E654" s="153">
        <f>QC_Status!E664</f>
        <v>0</v>
      </c>
      <c r="F654" s="151">
        <f>QC_Status!L664</f>
        <v>0</v>
      </c>
      <c r="G654" s="154">
        <f>QC_Status!M664</f>
        <v>0</v>
      </c>
      <c r="H654" s="189">
        <f>QC_Status!C664</f>
        <v>0</v>
      </c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  <c r="AA654" s="306"/>
      <c r="AB654" s="306"/>
      <c r="AC654" s="306"/>
      <c r="AD654" s="306"/>
      <c r="AE654" s="306"/>
      <c r="AF654" s="306"/>
      <c r="AG654" s="306"/>
      <c r="AH654" s="306"/>
      <c r="AI654" s="306"/>
      <c r="AJ654" s="306"/>
      <c r="AK654" s="306"/>
      <c r="AL654" s="306"/>
      <c r="AM654" s="306"/>
      <c r="AN654" s="306"/>
      <c r="AO654" s="306"/>
      <c r="AP654" s="306"/>
      <c r="AQ654" s="306"/>
      <c r="AR654" s="306"/>
      <c r="AS654" s="306"/>
      <c r="AT654" s="306"/>
      <c r="AU654" s="306"/>
      <c r="AV654" s="306"/>
      <c r="AW654" s="306"/>
      <c r="AX654" s="306"/>
      <c r="AY654" s="306"/>
      <c r="AZ654" s="306"/>
      <c r="BA654" s="306"/>
      <c r="BB654" s="306"/>
      <c r="BC654" s="147">
        <f>QC_Status!T664</f>
        <v>0</v>
      </c>
      <c r="BD654" s="307">
        <f t="shared" si="30"/>
        <v>0</v>
      </c>
      <c r="BE654" s="307">
        <f t="shared" si="31"/>
        <v>0</v>
      </c>
      <c r="BF654" s="307">
        <f t="shared" si="32"/>
        <v>0</v>
      </c>
      <c r="BG654" s="314">
        <f>QC_Status!F664</f>
        <v>0</v>
      </c>
      <c r="BH654" s="288"/>
      <c r="BI654"/>
    </row>
    <row r="655" spans="1:61" x14ac:dyDescent="0.2">
      <c r="A655" s="151">
        <v>655</v>
      </c>
      <c r="B655" s="152">
        <f>QC_Status!B665</f>
        <v>0</v>
      </c>
      <c r="C655" s="153">
        <f>QC_Status!C665</f>
        <v>0</v>
      </c>
      <c r="D655" s="151">
        <f>QC_Status!D665</f>
        <v>0</v>
      </c>
      <c r="E655" s="153">
        <f>QC_Status!E665</f>
        <v>0</v>
      </c>
      <c r="F655" s="151">
        <f>QC_Status!L665</f>
        <v>0</v>
      </c>
      <c r="G655" s="154">
        <f>QC_Status!M665</f>
        <v>0</v>
      </c>
      <c r="H655" s="189">
        <f>QC_Status!C665</f>
        <v>0</v>
      </c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  <c r="AA655" s="306"/>
      <c r="AB655" s="306"/>
      <c r="AC655" s="306"/>
      <c r="AD655" s="306"/>
      <c r="AE655" s="306"/>
      <c r="AF655" s="306"/>
      <c r="AG655" s="306"/>
      <c r="AH655" s="306"/>
      <c r="AI655" s="306"/>
      <c r="AJ655" s="306"/>
      <c r="AK655" s="306"/>
      <c r="AL655" s="306"/>
      <c r="AM655" s="306"/>
      <c r="AN655" s="306"/>
      <c r="AO655" s="306"/>
      <c r="AP655" s="306"/>
      <c r="AQ655" s="306"/>
      <c r="AR655" s="306"/>
      <c r="AS655" s="306"/>
      <c r="AT655" s="306"/>
      <c r="AU655" s="306"/>
      <c r="AV655" s="306"/>
      <c r="AW655" s="306"/>
      <c r="AX655" s="306"/>
      <c r="AY655" s="306"/>
      <c r="AZ655" s="306"/>
      <c r="BA655" s="306"/>
      <c r="BB655" s="306"/>
      <c r="BC655" s="147">
        <f>QC_Status!T665</f>
        <v>0</v>
      </c>
      <c r="BD655" s="307">
        <f t="shared" si="30"/>
        <v>0</v>
      </c>
      <c r="BE655" s="307">
        <f t="shared" si="31"/>
        <v>0</v>
      </c>
      <c r="BF655" s="307">
        <f t="shared" si="32"/>
        <v>0</v>
      </c>
      <c r="BG655" s="314">
        <f>QC_Status!F665</f>
        <v>0</v>
      </c>
      <c r="BH655" s="288"/>
      <c r="BI655"/>
    </row>
    <row r="656" spans="1:61" x14ac:dyDescent="0.2">
      <c r="A656" s="151">
        <v>656</v>
      </c>
      <c r="B656" s="152">
        <f>QC_Status!B666</f>
        <v>0</v>
      </c>
      <c r="C656" s="153">
        <f>QC_Status!C666</f>
        <v>0</v>
      </c>
      <c r="D656" s="151">
        <f>QC_Status!D666</f>
        <v>0</v>
      </c>
      <c r="E656" s="153">
        <f>QC_Status!E666</f>
        <v>0</v>
      </c>
      <c r="F656" s="151">
        <f>QC_Status!L666</f>
        <v>0</v>
      </c>
      <c r="G656" s="154">
        <f>QC_Status!M666</f>
        <v>0</v>
      </c>
      <c r="H656" s="189">
        <f>QC_Status!C666</f>
        <v>0</v>
      </c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  <c r="AA656" s="306"/>
      <c r="AB656" s="306"/>
      <c r="AC656" s="306"/>
      <c r="AD656" s="306"/>
      <c r="AE656" s="306"/>
      <c r="AF656" s="306"/>
      <c r="AG656" s="306"/>
      <c r="AH656" s="306"/>
      <c r="AI656" s="306"/>
      <c r="AJ656" s="306"/>
      <c r="AK656" s="306"/>
      <c r="AL656" s="306"/>
      <c r="AM656" s="306"/>
      <c r="AN656" s="306"/>
      <c r="AO656" s="306"/>
      <c r="AP656" s="306"/>
      <c r="AQ656" s="306"/>
      <c r="AR656" s="306"/>
      <c r="AS656" s="306"/>
      <c r="AT656" s="306"/>
      <c r="AU656" s="306"/>
      <c r="AV656" s="306"/>
      <c r="AW656" s="306"/>
      <c r="AX656" s="306"/>
      <c r="AY656" s="306"/>
      <c r="AZ656" s="306"/>
      <c r="BA656" s="306"/>
      <c r="BB656" s="306"/>
      <c r="BC656" s="147">
        <f>QC_Status!T666</f>
        <v>0</v>
      </c>
      <c r="BD656" s="307">
        <f t="shared" si="30"/>
        <v>0</v>
      </c>
      <c r="BE656" s="307">
        <f t="shared" si="31"/>
        <v>0</v>
      </c>
      <c r="BF656" s="307">
        <f t="shared" si="32"/>
        <v>0</v>
      </c>
      <c r="BG656" s="314">
        <f>QC_Status!F666</f>
        <v>0</v>
      </c>
      <c r="BH656" s="288"/>
      <c r="BI656"/>
    </row>
    <row r="657" spans="1:61" x14ac:dyDescent="0.2">
      <c r="A657" s="151">
        <v>657</v>
      </c>
      <c r="B657" s="152">
        <f>QC_Status!B667</f>
        <v>0</v>
      </c>
      <c r="C657" s="153">
        <f>QC_Status!C667</f>
        <v>0</v>
      </c>
      <c r="D657" s="151">
        <f>QC_Status!D667</f>
        <v>0</v>
      </c>
      <c r="E657" s="153">
        <f>QC_Status!E667</f>
        <v>0</v>
      </c>
      <c r="F657" s="151">
        <f>QC_Status!L667</f>
        <v>0</v>
      </c>
      <c r="G657" s="154">
        <f>QC_Status!M667</f>
        <v>0</v>
      </c>
      <c r="H657" s="189">
        <f>QC_Status!C667</f>
        <v>0</v>
      </c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  <c r="AA657" s="306"/>
      <c r="AB657" s="306"/>
      <c r="AC657" s="306"/>
      <c r="AD657" s="306"/>
      <c r="AE657" s="306"/>
      <c r="AF657" s="306"/>
      <c r="AG657" s="306"/>
      <c r="AH657" s="306"/>
      <c r="AI657" s="306"/>
      <c r="AJ657" s="306"/>
      <c r="AK657" s="306"/>
      <c r="AL657" s="306"/>
      <c r="AM657" s="306"/>
      <c r="AN657" s="306"/>
      <c r="AO657" s="306"/>
      <c r="AP657" s="306"/>
      <c r="AQ657" s="306"/>
      <c r="AR657" s="306"/>
      <c r="AS657" s="306"/>
      <c r="AT657" s="306"/>
      <c r="AU657" s="306"/>
      <c r="AV657" s="306"/>
      <c r="AW657" s="306"/>
      <c r="AX657" s="306"/>
      <c r="AY657" s="306"/>
      <c r="AZ657" s="306"/>
      <c r="BA657" s="306"/>
      <c r="BB657" s="306"/>
      <c r="BC657" s="147">
        <f>QC_Status!T667</f>
        <v>0</v>
      </c>
      <c r="BD657" s="307">
        <f t="shared" si="30"/>
        <v>0</v>
      </c>
      <c r="BE657" s="307">
        <f t="shared" si="31"/>
        <v>0</v>
      </c>
      <c r="BF657" s="307">
        <f t="shared" si="32"/>
        <v>0</v>
      </c>
      <c r="BG657" s="314">
        <f>QC_Status!F667</f>
        <v>0</v>
      </c>
      <c r="BH657" s="288"/>
      <c r="BI657"/>
    </row>
    <row r="658" spans="1:61" x14ac:dyDescent="0.2">
      <c r="A658" s="151">
        <v>658</v>
      </c>
      <c r="B658" s="152">
        <f>QC_Status!B668</f>
        <v>0</v>
      </c>
      <c r="C658" s="153">
        <f>QC_Status!C668</f>
        <v>0</v>
      </c>
      <c r="D658" s="151">
        <f>QC_Status!D668</f>
        <v>0</v>
      </c>
      <c r="E658" s="153">
        <f>QC_Status!E668</f>
        <v>0</v>
      </c>
      <c r="F658" s="151">
        <f>QC_Status!L668</f>
        <v>0</v>
      </c>
      <c r="G658" s="154">
        <f>QC_Status!M668</f>
        <v>0</v>
      </c>
      <c r="H658" s="189">
        <f>QC_Status!C668</f>
        <v>0</v>
      </c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  <c r="AA658" s="306"/>
      <c r="AB658" s="306"/>
      <c r="AC658" s="306"/>
      <c r="AD658" s="306"/>
      <c r="AE658" s="306"/>
      <c r="AF658" s="306"/>
      <c r="AG658" s="306"/>
      <c r="AH658" s="306"/>
      <c r="AI658" s="306"/>
      <c r="AJ658" s="306"/>
      <c r="AK658" s="306"/>
      <c r="AL658" s="306"/>
      <c r="AM658" s="306"/>
      <c r="AN658" s="306"/>
      <c r="AO658" s="306"/>
      <c r="AP658" s="306"/>
      <c r="AQ658" s="306"/>
      <c r="AR658" s="306"/>
      <c r="AS658" s="306"/>
      <c r="AT658" s="306"/>
      <c r="AU658" s="306"/>
      <c r="AV658" s="306"/>
      <c r="AW658" s="306"/>
      <c r="AX658" s="306"/>
      <c r="AY658" s="306"/>
      <c r="AZ658" s="306"/>
      <c r="BA658" s="306"/>
      <c r="BB658" s="306"/>
      <c r="BC658" s="147">
        <f>QC_Status!T668</f>
        <v>0</v>
      </c>
      <c r="BD658" s="307">
        <f t="shared" si="30"/>
        <v>0</v>
      </c>
      <c r="BE658" s="307">
        <f t="shared" si="31"/>
        <v>0</v>
      </c>
      <c r="BF658" s="307">
        <f t="shared" si="32"/>
        <v>0</v>
      </c>
      <c r="BG658" s="314">
        <f>QC_Status!F668</f>
        <v>0</v>
      </c>
      <c r="BH658" s="288"/>
      <c r="BI658"/>
    </row>
    <row r="659" spans="1:61" x14ac:dyDescent="0.2">
      <c r="A659" s="151">
        <v>659</v>
      </c>
      <c r="B659" s="152">
        <f>QC_Status!B669</f>
        <v>0</v>
      </c>
      <c r="C659" s="153">
        <f>QC_Status!C669</f>
        <v>0</v>
      </c>
      <c r="D659" s="151">
        <f>QC_Status!D669</f>
        <v>0</v>
      </c>
      <c r="E659" s="153">
        <f>QC_Status!E669</f>
        <v>0</v>
      </c>
      <c r="F659" s="151">
        <f>QC_Status!L669</f>
        <v>0</v>
      </c>
      <c r="G659" s="154">
        <f>QC_Status!M669</f>
        <v>0</v>
      </c>
      <c r="H659" s="189">
        <f>QC_Status!C669</f>
        <v>0</v>
      </c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  <c r="AA659" s="306"/>
      <c r="AB659" s="306"/>
      <c r="AC659" s="306"/>
      <c r="AD659" s="306"/>
      <c r="AE659" s="306"/>
      <c r="AF659" s="306"/>
      <c r="AG659" s="306"/>
      <c r="AH659" s="306"/>
      <c r="AI659" s="306"/>
      <c r="AJ659" s="306"/>
      <c r="AK659" s="306"/>
      <c r="AL659" s="306"/>
      <c r="AM659" s="306"/>
      <c r="AN659" s="306"/>
      <c r="AO659" s="306"/>
      <c r="AP659" s="306"/>
      <c r="AQ659" s="306"/>
      <c r="AR659" s="306"/>
      <c r="AS659" s="306"/>
      <c r="AT659" s="306"/>
      <c r="AU659" s="306"/>
      <c r="AV659" s="306"/>
      <c r="AW659" s="306"/>
      <c r="AX659" s="306"/>
      <c r="AY659" s="306"/>
      <c r="AZ659" s="306"/>
      <c r="BA659" s="306"/>
      <c r="BB659" s="306"/>
      <c r="BC659" s="147">
        <f>QC_Status!T669</f>
        <v>0</v>
      </c>
      <c r="BD659" s="307">
        <f t="shared" si="30"/>
        <v>0</v>
      </c>
      <c r="BE659" s="307">
        <f t="shared" si="31"/>
        <v>0</v>
      </c>
      <c r="BF659" s="307">
        <f t="shared" si="32"/>
        <v>0</v>
      </c>
      <c r="BG659" s="314">
        <f>QC_Status!F669</f>
        <v>0</v>
      </c>
      <c r="BH659" s="288"/>
      <c r="BI659"/>
    </row>
    <row r="660" spans="1:61" x14ac:dyDescent="0.2">
      <c r="A660" s="151">
        <v>660</v>
      </c>
      <c r="B660" s="152">
        <f>QC_Status!B670</f>
        <v>0</v>
      </c>
      <c r="C660" s="153">
        <f>QC_Status!C670</f>
        <v>0</v>
      </c>
      <c r="D660" s="151">
        <f>QC_Status!D670</f>
        <v>0</v>
      </c>
      <c r="E660" s="153">
        <f>QC_Status!E670</f>
        <v>0</v>
      </c>
      <c r="F660" s="151">
        <f>QC_Status!L670</f>
        <v>0</v>
      </c>
      <c r="G660" s="154">
        <f>QC_Status!M670</f>
        <v>0</v>
      </c>
      <c r="H660" s="189">
        <f>QC_Status!C670</f>
        <v>0</v>
      </c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  <c r="AA660" s="306"/>
      <c r="AB660" s="306"/>
      <c r="AC660" s="306"/>
      <c r="AD660" s="306"/>
      <c r="AE660" s="306"/>
      <c r="AF660" s="306"/>
      <c r="AG660" s="306"/>
      <c r="AH660" s="306"/>
      <c r="AI660" s="306"/>
      <c r="AJ660" s="306"/>
      <c r="AK660" s="306"/>
      <c r="AL660" s="306"/>
      <c r="AM660" s="306"/>
      <c r="AN660" s="306"/>
      <c r="AO660" s="306"/>
      <c r="AP660" s="306"/>
      <c r="AQ660" s="306"/>
      <c r="AR660" s="306"/>
      <c r="AS660" s="306"/>
      <c r="AT660" s="306"/>
      <c r="AU660" s="306"/>
      <c r="AV660" s="306"/>
      <c r="AW660" s="306"/>
      <c r="AX660" s="306"/>
      <c r="AY660" s="306"/>
      <c r="AZ660" s="306"/>
      <c r="BA660" s="306"/>
      <c r="BB660" s="306"/>
      <c r="BC660" s="147">
        <f>QC_Status!T670</f>
        <v>0</v>
      </c>
      <c r="BD660" s="307">
        <f t="shared" si="30"/>
        <v>0</v>
      </c>
      <c r="BE660" s="307">
        <f t="shared" si="31"/>
        <v>0</v>
      </c>
      <c r="BF660" s="307">
        <f t="shared" si="32"/>
        <v>0</v>
      </c>
      <c r="BG660" s="314">
        <f>QC_Status!F670</f>
        <v>0</v>
      </c>
      <c r="BH660" s="288"/>
      <c r="BI660"/>
    </row>
    <row r="661" spans="1:61" x14ac:dyDescent="0.2">
      <c r="A661" s="151">
        <v>661</v>
      </c>
      <c r="B661" s="152">
        <f>QC_Status!B671</f>
        <v>0</v>
      </c>
      <c r="C661" s="153">
        <f>QC_Status!C671</f>
        <v>0</v>
      </c>
      <c r="D661" s="151">
        <f>QC_Status!D671</f>
        <v>0</v>
      </c>
      <c r="E661" s="153">
        <f>QC_Status!E671</f>
        <v>0</v>
      </c>
      <c r="F661" s="151">
        <f>QC_Status!L671</f>
        <v>0</v>
      </c>
      <c r="G661" s="154">
        <f>QC_Status!M671</f>
        <v>0</v>
      </c>
      <c r="H661" s="189">
        <f>QC_Status!C671</f>
        <v>0</v>
      </c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  <c r="AA661" s="306"/>
      <c r="AB661" s="306"/>
      <c r="AC661" s="306"/>
      <c r="AD661" s="306"/>
      <c r="AE661" s="306"/>
      <c r="AF661" s="306"/>
      <c r="AG661" s="306"/>
      <c r="AH661" s="306"/>
      <c r="AI661" s="306"/>
      <c r="AJ661" s="306"/>
      <c r="AK661" s="306"/>
      <c r="AL661" s="306"/>
      <c r="AM661" s="306"/>
      <c r="AN661" s="306"/>
      <c r="AO661" s="306"/>
      <c r="AP661" s="306"/>
      <c r="AQ661" s="306"/>
      <c r="AR661" s="306"/>
      <c r="AS661" s="306"/>
      <c r="AT661" s="306"/>
      <c r="AU661" s="306"/>
      <c r="AV661" s="306"/>
      <c r="AW661" s="306"/>
      <c r="AX661" s="306"/>
      <c r="AY661" s="306"/>
      <c r="AZ661" s="306"/>
      <c r="BA661" s="306"/>
      <c r="BB661" s="306"/>
      <c r="BC661" s="147">
        <f>QC_Status!T671</f>
        <v>0</v>
      </c>
      <c r="BD661" s="307">
        <f t="shared" si="30"/>
        <v>0</v>
      </c>
      <c r="BE661" s="307">
        <f t="shared" si="31"/>
        <v>0</v>
      </c>
      <c r="BF661" s="307">
        <f t="shared" si="32"/>
        <v>0</v>
      </c>
      <c r="BG661" s="314">
        <f>QC_Status!F671</f>
        <v>0</v>
      </c>
      <c r="BH661" s="288"/>
      <c r="BI661"/>
    </row>
    <row r="662" spans="1:61" x14ac:dyDescent="0.2">
      <c r="A662" s="151">
        <v>662</v>
      </c>
      <c r="B662" s="152">
        <f>QC_Status!B672</f>
        <v>0</v>
      </c>
      <c r="C662" s="153">
        <f>QC_Status!C672</f>
        <v>0</v>
      </c>
      <c r="D662" s="151">
        <f>QC_Status!D672</f>
        <v>0</v>
      </c>
      <c r="E662" s="153">
        <f>QC_Status!E672</f>
        <v>0</v>
      </c>
      <c r="F662" s="151">
        <f>QC_Status!L672</f>
        <v>0</v>
      </c>
      <c r="G662" s="154">
        <f>QC_Status!M672</f>
        <v>0</v>
      </c>
      <c r="H662" s="189">
        <f>QC_Status!C672</f>
        <v>0</v>
      </c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  <c r="AA662" s="306"/>
      <c r="AB662" s="306"/>
      <c r="AC662" s="306"/>
      <c r="AD662" s="306"/>
      <c r="AE662" s="306"/>
      <c r="AF662" s="306"/>
      <c r="AG662" s="306"/>
      <c r="AH662" s="306"/>
      <c r="AI662" s="306"/>
      <c r="AJ662" s="306"/>
      <c r="AK662" s="306"/>
      <c r="AL662" s="306"/>
      <c r="AM662" s="306"/>
      <c r="AN662" s="306"/>
      <c r="AO662" s="306"/>
      <c r="AP662" s="306"/>
      <c r="AQ662" s="306"/>
      <c r="AR662" s="306"/>
      <c r="AS662" s="306"/>
      <c r="AT662" s="306"/>
      <c r="AU662" s="306"/>
      <c r="AV662" s="306"/>
      <c r="AW662" s="306"/>
      <c r="AX662" s="306"/>
      <c r="AY662" s="306"/>
      <c r="AZ662" s="306"/>
      <c r="BA662" s="306"/>
      <c r="BB662" s="306"/>
      <c r="BC662" s="147">
        <f>QC_Status!T672</f>
        <v>0</v>
      </c>
      <c r="BD662" s="307">
        <f t="shared" si="30"/>
        <v>0</v>
      </c>
      <c r="BE662" s="307">
        <f t="shared" si="31"/>
        <v>0</v>
      </c>
      <c r="BF662" s="307">
        <f t="shared" si="32"/>
        <v>0</v>
      </c>
      <c r="BG662" s="314">
        <f>QC_Status!F672</f>
        <v>0</v>
      </c>
      <c r="BH662" s="288"/>
      <c r="BI662"/>
    </row>
    <row r="663" spans="1:61" x14ac:dyDescent="0.2">
      <c r="A663" s="151">
        <v>663</v>
      </c>
      <c r="B663" s="152">
        <f>QC_Status!B673</f>
        <v>0</v>
      </c>
      <c r="C663" s="153">
        <f>QC_Status!C673</f>
        <v>0</v>
      </c>
      <c r="D663" s="151">
        <f>QC_Status!D673</f>
        <v>0</v>
      </c>
      <c r="E663" s="153">
        <f>QC_Status!E673</f>
        <v>0</v>
      </c>
      <c r="F663" s="151">
        <f>QC_Status!L673</f>
        <v>0</v>
      </c>
      <c r="G663" s="154">
        <f>QC_Status!M673</f>
        <v>0</v>
      </c>
      <c r="H663" s="189">
        <f>QC_Status!C673</f>
        <v>0</v>
      </c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  <c r="AA663" s="306"/>
      <c r="AB663" s="306"/>
      <c r="AC663" s="306"/>
      <c r="AD663" s="306"/>
      <c r="AE663" s="306"/>
      <c r="AF663" s="306"/>
      <c r="AG663" s="306"/>
      <c r="AH663" s="306"/>
      <c r="AI663" s="306"/>
      <c r="AJ663" s="306"/>
      <c r="AK663" s="306"/>
      <c r="AL663" s="306"/>
      <c r="AM663" s="306"/>
      <c r="AN663" s="306"/>
      <c r="AO663" s="306"/>
      <c r="AP663" s="306"/>
      <c r="AQ663" s="306"/>
      <c r="AR663" s="306"/>
      <c r="AS663" s="306"/>
      <c r="AT663" s="306"/>
      <c r="AU663" s="306"/>
      <c r="AV663" s="306"/>
      <c r="AW663" s="306"/>
      <c r="AX663" s="306"/>
      <c r="AY663" s="306"/>
      <c r="AZ663" s="306"/>
      <c r="BA663" s="306"/>
      <c r="BB663" s="306"/>
      <c r="BC663" s="147">
        <f>QC_Status!T673</f>
        <v>0</v>
      </c>
      <c r="BD663" s="307">
        <f t="shared" si="30"/>
        <v>0</v>
      </c>
      <c r="BE663" s="307">
        <f t="shared" si="31"/>
        <v>0</v>
      </c>
      <c r="BF663" s="307">
        <f t="shared" si="32"/>
        <v>0</v>
      </c>
      <c r="BG663" s="314">
        <f>QC_Status!F673</f>
        <v>0</v>
      </c>
      <c r="BH663" s="288"/>
      <c r="BI663"/>
    </row>
    <row r="664" spans="1:61" x14ac:dyDescent="0.2">
      <c r="A664" s="151">
        <v>664</v>
      </c>
      <c r="B664" s="152">
        <f>QC_Status!B674</f>
        <v>0</v>
      </c>
      <c r="C664" s="153">
        <f>QC_Status!C674</f>
        <v>0</v>
      </c>
      <c r="D664" s="151">
        <f>QC_Status!D674</f>
        <v>0</v>
      </c>
      <c r="E664" s="153">
        <f>QC_Status!E674</f>
        <v>0</v>
      </c>
      <c r="F664" s="151">
        <f>QC_Status!L674</f>
        <v>0</v>
      </c>
      <c r="G664" s="154">
        <f>QC_Status!M674</f>
        <v>0</v>
      </c>
      <c r="H664" s="189">
        <f>QC_Status!C674</f>
        <v>0</v>
      </c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  <c r="AA664" s="306"/>
      <c r="AB664" s="306"/>
      <c r="AC664" s="306"/>
      <c r="AD664" s="306"/>
      <c r="AE664" s="306"/>
      <c r="AF664" s="306"/>
      <c r="AG664" s="306"/>
      <c r="AH664" s="306"/>
      <c r="AI664" s="306"/>
      <c r="AJ664" s="306"/>
      <c r="AK664" s="306"/>
      <c r="AL664" s="306"/>
      <c r="AM664" s="306"/>
      <c r="AN664" s="306"/>
      <c r="AO664" s="306"/>
      <c r="AP664" s="306"/>
      <c r="AQ664" s="306"/>
      <c r="AR664" s="306"/>
      <c r="AS664" s="306"/>
      <c r="AT664" s="306"/>
      <c r="AU664" s="306"/>
      <c r="AV664" s="306"/>
      <c r="AW664" s="306"/>
      <c r="AX664" s="306"/>
      <c r="AY664" s="306"/>
      <c r="AZ664" s="306"/>
      <c r="BA664" s="306"/>
      <c r="BB664" s="306"/>
      <c r="BC664" s="147">
        <f>QC_Status!T674</f>
        <v>0</v>
      </c>
      <c r="BD664" s="307">
        <f t="shared" si="30"/>
        <v>0</v>
      </c>
      <c r="BE664" s="307">
        <f t="shared" si="31"/>
        <v>0</v>
      </c>
      <c r="BF664" s="307">
        <f t="shared" si="32"/>
        <v>0</v>
      </c>
      <c r="BG664" s="314">
        <f>QC_Status!F674</f>
        <v>0</v>
      </c>
      <c r="BH664" s="288"/>
      <c r="BI664"/>
    </row>
    <row r="665" spans="1:61" x14ac:dyDescent="0.2">
      <c r="A665" s="151">
        <v>665</v>
      </c>
      <c r="B665" s="152">
        <f>QC_Status!B675</f>
        <v>0</v>
      </c>
      <c r="C665" s="153">
        <f>QC_Status!C675</f>
        <v>0</v>
      </c>
      <c r="D665" s="151">
        <f>QC_Status!D675</f>
        <v>0</v>
      </c>
      <c r="E665" s="153">
        <f>QC_Status!E675</f>
        <v>0</v>
      </c>
      <c r="F665" s="151">
        <f>QC_Status!L675</f>
        <v>0</v>
      </c>
      <c r="G665" s="154">
        <f>QC_Status!M675</f>
        <v>0</v>
      </c>
      <c r="H665" s="189">
        <f>QC_Status!C675</f>
        <v>0</v>
      </c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  <c r="AA665" s="306"/>
      <c r="AB665" s="306"/>
      <c r="AC665" s="306"/>
      <c r="AD665" s="306"/>
      <c r="AE665" s="306"/>
      <c r="AF665" s="306"/>
      <c r="AG665" s="306"/>
      <c r="AH665" s="306"/>
      <c r="AI665" s="306"/>
      <c r="AJ665" s="306"/>
      <c r="AK665" s="306"/>
      <c r="AL665" s="306"/>
      <c r="AM665" s="306"/>
      <c r="AN665" s="306"/>
      <c r="AO665" s="306"/>
      <c r="AP665" s="306"/>
      <c r="AQ665" s="306"/>
      <c r="AR665" s="306"/>
      <c r="AS665" s="306"/>
      <c r="AT665" s="306"/>
      <c r="AU665" s="306"/>
      <c r="AV665" s="306"/>
      <c r="AW665" s="306"/>
      <c r="AX665" s="306"/>
      <c r="AY665" s="306"/>
      <c r="AZ665" s="306"/>
      <c r="BA665" s="306"/>
      <c r="BB665" s="306"/>
      <c r="BC665" s="147">
        <f>QC_Status!T675</f>
        <v>0</v>
      </c>
      <c r="BD665" s="307">
        <f t="shared" si="30"/>
        <v>0</v>
      </c>
      <c r="BE665" s="307">
        <f t="shared" si="31"/>
        <v>0</v>
      </c>
      <c r="BF665" s="307">
        <f t="shared" si="32"/>
        <v>0</v>
      </c>
      <c r="BG665" s="314">
        <f>QC_Status!F675</f>
        <v>0</v>
      </c>
      <c r="BH665" s="288"/>
      <c r="BI665"/>
    </row>
    <row r="666" spans="1:61" x14ac:dyDescent="0.2">
      <c r="A666" s="151">
        <v>666</v>
      </c>
      <c r="B666" s="152">
        <f>QC_Status!B676</f>
        <v>0</v>
      </c>
      <c r="C666" s="153">
        <f>QC_Status!C676</f>
        <v>0</v>
      </c>
      <c r="D666" s="151">
        <f>QC_Status!D676</f>
        <v>0</v>
      </c>
      <c r="E666" s="153">
        <f>QC_Status!E676</f>
        <v>0</v>
      </c>
      <c r="F666" s="151">
        <f>QC_Status!L676</f>
        <v>0</v>
      </c>
      <c r="G666" s="154">
        <f>QC_Status!M676</f>
        <v>0</v>
      </c>
      <c r="H666" s="189">
        <f>QC_Status!C676</f>
        <v>0</v>
      </c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  <c r="AA666" s="306"/>
      <c r="AB666" s="306"/>
      <c r="AC666" s="306"/>
      <c r="AD666" s="306"/>
      <c r="AE666" s="306"/>
      <c r="AF666" s="306"/>
      <c r="AG666" s="306"/>
      <c r="AH666" s="306"/>
      <c r="AI666" s="306"/>
      <c r="AJ666" s="306"/>
      <c r="AK666" s="306"/>
      <c r="AL666" s="306"/>
      <c r="AM666" s="306"/>
      <c r="AN666" s="306"/>
      <c r="AO666" s="306"/>
      <c r="AP666" s="306"/>
      <c r="AQ666" s="306"/>
      <c r="AR666" s="306"/>
      <c r="AS666" s="306"/>
      <c r="AT666" s="306"/>
      <c r="AU666" s="306"/>
      <c r="AV666" s="306"/>
      <c r="AW666" s="306"/>
      <c r="AX666" s="306"/>
      <c r="AY666" s="306"/>
      <c r="AZ666" s="306"/>
      <c r="BA666" s="306"/>
      <c r="BB666" s="306"/>
      <c r="BC666" s="147">
        <f>QC_Status!T676</f>
        <v>0</v>
      </c>
      <c r="BD666" s="307">
        <f t="shared" si="30"/>
        <v>0</v>
      </c>
      <c r="BE666" s="307">
        <f t="shared" si="31"/>
        <v>0</v>
      </c>
      <c r="BF666" s="307">
        <f t="shared" si="32"/>
        <v>0</v>
      </c>
      <c r="BG666" s="314">
        <f>QC_Status!F676</f>
        <v>0</v>
      </c>
      <c r="BH666" s="288"/>
      <c r="BI666"/>
    </row>
    <row r="667" spans="1:61" x14ac:dyDescent="0.2">
      <c r="A667" s="151">
        <v>667</v>
      </c>
      <c r="B667" s="152">
        <f>QC_Status!B677</f>
        <v>0</v>
      </c>
      <c r="C667" s="153">
        <f>QC_Status!C677</f>
        <v>0</v>
      </c>
      <c r="D667" s="151">
        <f>QC_Status!D677</f>
        <v>0</v>
      </c>
      <c r="E667" s="153">
        <f>QC_Status!E677</f>
        <v>0</v>
      </c>
      <c r="F667" s="151">
        <f>QC_Status!L677</f>
        <v>0</v>
      </c>
      <c r="G667" s="154">
        <f>QC_Status!M677</f>
        <v>0</v>
      </c>
      <c r="H667" s="189">
        <f>QC_Status!C677</f>
        <v>0</v>
      </c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  <c r="AA667" s="306"/>
      <c r="AB667" s="306"/>
      <c r="AC667" s="306"/>
      <c r="AD667" s="306"/>
      <c r="AE667" s="306"/>
      <c r="AF667" s="306"/>
      <c r="AG667" s="306"/>
      <c r="AH667" s="306"/>
      <c r="AI667" s="306"/>
      <c r="AJ667" s="306"/>
      <c r="AK667" s="306"/>
      <c r="AL667" s="306"/>
      <c r="AM667" s="306"/>
      <c r="AN667" s="306"/>
      <c r="AO667" s="306"/>
      <c r="AP667" s="306"/>
      <c r="AQ667" s="306"/>
      <c r="AR667" s="306"/>
      <c r="AS667" s="306"/>
      <c r="AT667" s="306"/>
      <c r="AU667" s="306"/>
      <c r="AV667" s="306"/>
      <c r="AW667" s="306"/>
      <c r="AX667" s="306"/>
      <c r="AY667" s="306"/>
      <c r="AZ667" s="306"/>
      <c r="BA667" s="306"/>
      <c r="BB667" s="306"/>
      <c r="BC667" s="147">
        <f>QC_Status!T677</f>
        <v>0</v>
      </c>
      <c r="BD667" s="307">
        <f t="shared" si="30"/>
        <v>0</v>
      </c>
      <c r="BE667" s="307">
        <f t="shared" si="31"/>
        <v>0</v>
      </c>
      <c r="BF667" s="307">
        <f t="shared" si="32"/>
        <v>0</v>
      </c>
      <c r="BG667" s="314">
        <f>QC_Status!F677</f>
        <v>0</v>
      </c>
      <c r="BH667" s="288"/>
      <c r="BI667"/>
    </row>
    <row r="668" spans="1:61" x14ac:dyDescent="0.2">
      <c r="A668" s="151">
        <v>668</v>
      </c>
      <c r="B668" s="152">
        <f>QC_Status!B678</f>
        <v>0</v>
      </c>
      <c r="C668" s="153">
        <f>QC_Status!C678</f>
        <v>0</v>
      </c>
      <c r="D668" s="151">
        <f>QC_Status!D678</f>
        <v>0</v>
      </c>
      <c r="E668" s="153">
        <f>QC_Status!E678</f>
        <v>0</v>
      </c>
      <c r="F668" s="151">
        <f>QC_Status!L678</f>
        <v>0</v>
      </c>
      <c r="G668" s="154">
        <f>QC_Status!M678</f>
        <v>0</v>
      </c>
      <c r="H668" s="189">
        <f>QC_Status!C678</f>
        <v>0</v>
      </c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  <c r="AA668" s="306"/>
      <c r="AB668" s="306"/>
      <c r="AC668" s="306"/>
      <c r="AD668" s="306"/>
      <c r="AE668" s="306"/>
      <c r="AF668" s="306"/>
      <c r="AG668" s="306"/>
      <c r="AH668" s="306"/>
      <c r="AI668" s="306"/>
      <c r="AJ668" s="306"/>
      <c r="AK668" s="306"/>
      <c r="AL668" s="306"/>
      <c r="AM668" s="306"/>
      <c r="AN668" s="306"/>
      <c r="AO668" s="306"/>
      <c r="AP668" s="306"/>
      <c r="AQ668" s="306"/>
      <c r="AR668" s="306"/>
      <c r="AS668" s="306"/>
      <c r="AT668" s="306"/>
      <c r="AU668" s="306"/>
      <c r="AV668" s="306"/>
      <c r="AW668" s="306"/>
      <c r="AX668" s="306"/>
      <c r="AY668" s="306"/>
      <c r="AZ668" s="306"/>
      <c r="BA668" s="306"/>
      <c r="BB668" s="306"/>
      <c r="BC668" s="147">
        <f>QC_Status!T678</f>
        <v>0</v>
      </c>
      <c r="BD668" s="307">
        <f t="shared" si="30"/>
        <v>0</v>
      </c>
      <c r="BE668" s="307">
        <f t="shared" si="31"/>
        <v>0</v>
      </c>
      <c r="BF668" s="307">
        <f t="shared" si="32"/>
        <v>0</v>
      </c>
      <c r="BG668" s="314">
        <f>QC_Status!F678</f>
        <v>0</v>
      </c>
      <c r="BH668" s="288"/>
      <c r="BI668"/>
    </row>
    <row r="669" spans="1:61" x14ac:dyDescent="0.2">
      <c r="A669" s="151">
        <v>669</v>
      </c>
      <c r="B669" s="152">
        <f>QC_Status!B679</f>
        <v>0</v>
      </c>
      <c r="C669" s="153">
        <f>QC_Status!C679</f>
        <v>0</v>
      </c>
      <c r="D669" s="151">
        <f>QC_Status!D679</f>
        <v>0</v>
      </c>
      <c r="E669" s="153">
        <f>QC_Status!E679</f>
        <v>0</v>
      </c>
      <c r="F669" s="151">
        <f>QC_Status!L679</f>
        <v>0</v>
      </c>
      <c r="G669" s="154">
        <f>QC_Status!M679</f>
        <v>0</v>
      </c>
      <c r="H669" s="189">
        <f>QC_Status!C679</f>
        <v>0</v>
      </c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  <c r="AA669" s="306"/>
      <c r="AB669" s="306"/>
      <c r="AC669" s="306"/>
      <c r="AD669" s="306"/>
      <c r="AE669" s="306"/>
      <c r="AF669" s="306"/>
      <c r="AG669" s="306"/>
      <c r="AH669" s="306"/>
      <c r="AI669" s="306"/>
      <c r="AJ669" s="306"/>
      <c r="AK669" s="306"/>
      <c r="AL669" s="306"/>
      <c r="AM669" s="306"/>
      <c r="AN669" s="306"/>
      <c r="AO669" s="306"/>
      <c r="AP669" s="306"/>
      <c r="AQ669" s="306"/>
      <c r="AR669" s="306"/>
      <c r="AS669" s="306"/>
      <c r="AT669" s="306"/>
      <c r="AU669" s="306"/>
      <c r="AV669" s="306"/>
      <c r="AW669" s="306"/>
      <c r="AX669" s="306"/>
      <c r="AY669" s="306"/>
      <c r="AZ669" s="306"/>
      <c r="BA669" s="306"/>
      <c r="BB669" s="306"/>
      <c r="BC669" s="147">
        <f>QC_Status!T679</f>
        <v>0</v>
      </c>
      <c r="BD669" s="307">
        <f t="shared" si="30"/>
        <v>0</v>
      </c>
      <c r="BE669" s="307">
        <f t="shared" si="31"/>
        <v>0</v>
      </c>
      <c r="BF669" s="307">
        <f t="shared" si="32"/>
        <v>0</v>
      </c>
      <c r="BG669" s="314">
        <f>QC_Status!F679</f>
        <v>0</v>
      </c>
      <c r="BH669" s="288"/>
      <c r="BI669"/>
    </row>
    <row r="670" spans="1:61" x14ac:dyDescent="0.2">
      <c r="A670" s="151">
        <v>670</v>
      </c>
      <c r="B670" s="152">
        <f>QC_Status!B680</f>
        <v>0</v>
      </c>
      <c r="C670" s="153">
        <f>QC_Status!C680</f>
        <v>0</v>
      </c>
      <c r="D670" s="151">
        <f>QC_Status!D680</f>
        <v>0</v>
      </c>
      <c r="E670" s="153">
        <f>QC_Status!E680</f>
        <v>0</v>
      </c>
      <c r="F670" s="151">
        <f>QC_Status!L680</f>
        <v>0</v>
      </c>
      <c r="G670" s="154">
        <f>QC_Status!M680</f>
        <v>0</v>
      </c>
      <c r="H670" s="189">
        <f>QC_Status!C680</f>
        <v>0</v>
      </c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  <c r="AA670" s="306"/>
      <c r="AB670" s="306"/>
      <c r="AC670" s="306"/>
      <c r="AD670" s="306"/>
      <c r="AE670" s="306"/>
      <c r="AF670" s="306"/>
      <c r="AG670" s="306"/>
      <c r="AH670" s="306"/>
      <c r="AI670" s="306"/>
      <c r="AJ670" s="306"/>
      <c r="AK670" s="306"/>
      <c r="AL670" s="306"/>
      <c r="AM670" s="306"/>
      <c r="AN670" s="306"/>
      <c r="AO670" s="306"/>
      <c r="AP670" s="306"/>
      <c r="AQ670" s="306"/>
      <c r="AR670" s="306"/>
      <c r="AS670" s="306"/>
      <c r="AT670" s="306"/>
      <c r="AU670" s="306"/>
      <c r="AV670" s="306"/>
      <c r="AW670" s="306"/>
      <c r="AX670" s="306"/>
      <c r="AY670" s="306"/>
      <c r="AZ670" s="306"/>
      <c r="BA670" s="306"/>
      <c r="BB670" s="306"/>
      <c r="BC670" s="147">
        <f>QC_Status!T680</f>
        <v>0</v>
      </c>
      <c r="BD670" s="307">
        <f t="shared" si="30"/>
        <v>0</v>
      </c>
      <c r="BE670" s="307">
        <f t="shared" si="31"/>
        <v>0</v>
      </c>
      <c r="BF670" s="307">
        <f t="shared" si="32"/>
        <v>0</v>
      </c>
      <c r="BG670" s="314">
        <f>QC_Status!F680</f>
        <v>0</v>
      </c>
      <c r="BH670" s="288"/>
      <c r="BI670"/>
    </row>
    <row r="671" spans="1:61" x14ac:dyDescent="0.2">
      <c r="A671" s="151">
        <v>671</v>
      </c>
      <c r="B671" s="152">
        <f>QC_Status!B681</f>
        <v>0</v>
      </c>
      <c r="C671" s="153">
        <f>QC_Status!C681</f>
        <v>0</v>
      </c>
      <c r="D671" s="151">
        <f>QC_Status!D681</f>
        <v>0</v>
      </c>
      <c r="E671" s="153">
        <f>QC_Status!E681</f>
        <v>0</v>
      </c>
      <c r="F671" s="151">
        <f>QC_Status!L681</f>
        <v>0</v>
      </c>
      <c r="G671" s="154">
        <f>QC_Status!M681</f>
        <v>0</v>
      </c>
      <c r="H671" s="189">
        <f>QC_Status!C681</f>
        <v>0</v>
      </c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  <c r="AA671" s="306"/>
      <c r="AB671" s="306"/>
      <c r="AC671" s="306"/>
      <c r="AD671" s="306"/>
      <c r="AE671" s="306"/>
      <c r="AF671" s="306"/>
      <c r="AG671" s="306"/>
      <c r="AH671" s="306"/>
      <c r="AI671" s="306"/>
      <c r="AJ671" s="306"/>
      <c r="AK671" s="306"/>
      <c r="AL671" s="306"/>
      <c r="AM671" s="306"/>
      <c r="AN671" s="306"/>
      <c r="AO671" s="306"/>
      <c r="AP671" s="306"/>
      <c r="AQ671" s="306"/>
      <c r="AR671" s="306"/>
      <c r="AS671" s="306"/>
      <c r="AT671" s="306"/>
      <c r="AU671" s="306"/>
      <c r="AV671" s="306"/>
      <c r="AW671" s="306"/>
      <c r="AX671" s="306"/>
      <c r="AY671" s="306"/>
      <c r="AZ671" s="306"/>
      <c r="BA671" s="306"/>
      <c r="BB671" s="306"/>
      <c r="BC671" s="147">
        <f>QC_Status!T681</f>
        <v>0</v>
      </c>
      <c r="BD671" s="307">
        <f t="shared" si="30"/>
        <v>0</v>
      </c>
      <c r="BE671" s="307">
        <f t="shared" si="31"/>
        <v>0</v>
      </c>
      <c r="BF671" s="307">
        <f t="shared" si="32"/>
        <v>0</v>
      </c>
      <c r="BG671" s="314">
        <f>QC_Status!F681</f>
        <v>0</v>
      </c>
      <c r="BH671" s="288"/>
      <c r="BI671"/>
    </row>
    <row r="672" spans="1:61" x14ac:dyDescent="0.2">
      <c r="A672" s="151">
        <v>672</v>
      </c>
      <c r="B672" s="152">
        <f>QC_Status!B682</f>
        <v>0</v>
      </c>
      <c r="C672" s="153">
        <f>QC_Status!C682</f>
        <v>0</v>
      </c>
      <c r="D672" s="151">
        <f>QC_Status!D682</f>
        <v>0</v>
      </c>
      <c r="E672" s="153">
        <f>QC_Status!E682</f>
        <v>0</v>
      </c>
      <c r="F672" s="151">
        <f>QC_Status!L682</f>
        <v>0</v>
      </c>
      <c r="G672" s="154">
        <f>QC_Status!M682</f>
        <v>0</v>
      </c>
      <c r="H672" s="189">
        <f>QC_Status!C682</f>
        <v>0</v>
      </c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  <c r="AA672" s="306"/>
      <c r="AB672" s="306"/>
      <c r="AC672" s="306"/>
      <c r="AD672" s="306"/>
      <c r="AE672" s="306"/>
      <c r="AF672" s="306"/>
      <c r="AG672" s="306"/>
      <c r="AH672" s="306"/>
      <c r="AI672" s="306"/>
      <c r="AJ672" s="306"/>
      <c r="AK672" s="306"/>
      <c r="AL672" s="306"/>
      <c r="AM672" s="306"/>
      <c r="AN672" s="306"/>
      <c r="AO672" s="306"/>
      <c r="AP672" s="306"/>
      <c r="AQ672" s="306"/>
      <c r="AR672" s="306"/>
      <c r="AS672" s="306"/>
      <c r="AT672" s="306"/>
      <c r="AU672" s="306"/>
      <c r="AV672" s="306"/>
      <c r="AW672" s="306"/>
      <c r="AX672" s="306"/>
      <c r="AY672" s="306"/>
      <c r="AZ672" s="306"/>
      <c r="BA672" s="306"/>
      <c r="BB672" s="306"/>
      <c r="BC672" s="147">
        <f>QC_Status!T682</f>
        <v>0</v>
      </c>
      <c r="BD672" s="307">
        <f t="shared" si="30"/>
        <v>0</v>
      </c>
      <c r="BE672" s="307">
        <f t="shared" si="31"/>
        <v>0</v>
      </c>
      <c r="BF672" s="307">
        <f t="shared" si="32"/>
        <v>0</v>
      </c>
      <c r="BG672" s="314">
        <f>QC_Status!F682</f>
        <v>0</v>
      </c>
      <c r="BH672" s="288"/>
      <c r="BI672"/>
    </row>
    <row r="673" spans="1:61" x14ac:dyDescent="0.2">
      <c r="A673" s="151">
        <v>673</v>
      </c>
      <c r="B673" s="152">
        <f>QC_Status!B683</f>
        <v>0</v>
      </c>
      <c r="C673" s="153">
        <f>QC_Status!C683</f>
        <v>0</v>
      </c>
      <c r="D673" s="151">
        <f>QC_Status!D683</f>
        <v>0</v>
      </c>
      <c r="E673" s="153">
        <f>QC_Status!E683</f>
        <v>0</v>
      </c>
      <c r="F673" s="151">
        <f>QC_Status!L683</f>
        <v>0</v>
      </c>
      <c r="G673" s="154">
        <f>QC_Status!M683</f>
        <v>0</v>
      </c>
      <c r="H673" s="189">
        <f>QC_Status!C683</f>
        <v>0</v>
      </c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  <c r="AA673" s="306"/>
      <c r="AB673" s="306"/>
      <c r="AC673" s="306"/>
      <c r="AD673" s="306"/>
      <c r="AE673" s="306"/>
      <c r="AF673" s="306"/>
      <c r="AG673" s="306"/>
      <c r="AH673" s="306"/>
      <c r="AI673" s="306"/>
      <c r="AJ673" s="306"/>
      <c r="AK673" s="306"/>
      <c r="AL673" s="306"/>
      <c r="AM673" s="306"/>
      <c r="AN673" s="306"/>
      <c r="AO673" s="306"/>
      <c r="AP673" s="306"/>
      <c r="AQ673" s="306"/>
      <c r="AR673" s="306"/>
      <c r="AS673" s="306"/>
      <c r="AT673" s="306"/>
      <c r="AU673" s="306"/>
      <c r="AV673" s="306"/>
      <c r="AW673" s="306"/>
      <c r="AX673" s="306"/>
      <c r="AY673" s="306"/>
      <c r="AZ673" s="306"/>
      <c r="BA673" s="306"/>
      <c r="BB673" s="306"/>
      <c r="BC673" s="147">
        <f>QC_Status!T683</f>
        <v>0</v>
      </c>
      <c r="BD673" s="307">
        <f t="shared" si="30"/>
        <v>0</v>
      </c>
      <c r="BE673" s="307">
        <f t="shared" si="31"/>
        <v>0</v>
      </c>
      <c r="BF673" s="307">
        <f t="shared" si="32"/>
        <v>0</v>
      </c>
      <c r="BG673" s="314">
        <f>QC_Status!F683</f>
        <v>0</v>
      </c>
      <c r="BH673" s="288"/>
      <c r="BI673"/>
    </row>
    <row r="674" spans="1:61" x14ac:dyDescent="0.2">
      <c r="A674" s="151">
        <v>674</v>
      </c>
      <c r="B674" s="152">
        <f>QC_Status!B684</f>
        <v>0</v>
      </c>
      <c r="C674" s="153">
        <f>QC_Status!C684</f>
        <v>0</v>
      </c>
      <c r="D674" s="151">
        <f>QC_Status!D684</f>
        <v>0</v>
      </c>
      <c r="E674" s="153">
        <f>QC_Status!E684</f>
        <v>0</v>
      </c>
      <c r="F674" s="151">
        <f>QC_Status!L684</f>
        <v>0</v>
      </c>
      <c r="G674" s="154">
        <f>QC_Status!M684</f>
        <v>0</v>
      </c>
      <c r="H674" s="189">
        <f>QC_Status!C684</f>
        <v>0</v>
      </c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  <c r="AA674" s="306"/>
      <c r="AB674" s="306"/>
      <c r="AC674" s="306"/>
      <c r="AD674" s="306"/>
      <c r="AE674" s="306"/>
      <c r="AF674" s="306"/>
      <c r="AG674" s="306"/>
      <c r="AH674" s="306"/>
      <c r="AI674" s="306"/>
      <c r="AJ674" s="306"/>
      <c r="AK674" s="306"/>
      <c r="AL674" s="306"/>
      <c r="AM674" s="306"/>
      <c r="AN674" s="306"/>
      <c r="AO674" s="306"/>
      <c r="AP674" s="306"/>
      <c r="AQ674" s="306"/>
      <c r="AR674" s="306"/>
      <c r="AS674" s="306"/>
      <c r="AT674" s="306"/>
      <c r="AU674" s="306"/>
      <c r="AV674" s="306"/>
      <c r="AW674" s="306"/>
      <c r="AX674" s="306"/>
      <c r="AY674" s="306"/>
      <c r="AZ674" s="306"/>
      <c r="BA674" s="306"/>
      <c r="BB674" s="306"/>
      <c r="BC674" s="147">
        <f>QC_Status!T684</f>
        <v>0</v>
      </c>
      <c r="BD674" s="307">
        <f t="shared" si="30"/>
        <v>0</v>
      </c>
      <c r="BE674" s="307">
        <f t="shared" si="31"/>
        <v>0</v>
      </c>
      <c r="BF674" s="307">
        <f t="shared" si="32"/>
        <v>0</v>
      </c>
      <c r="BG674" s="314">
        <f>QC_Status!F684</f>
        <v>0</v>
      </c>
      <c r="BH674" s="288"/>
      <c r="BI674"/>
    </row>
    <row r="675" spans="1:61" x14ac:dyDescent="0.2">
      <c r="A675" s="151">
        <v>675</v>
      </c>
      <c r="B675" s="152">
        <f>QC_Status!B685</f>
        <v>0</v>
      </c>
      <c r="C675" s="153">
        <f>QC_Status!C685</f>
        <v>0</v>
      </c>
      <c r="D675" s="151">
        <f>QC_Status!D685</f>
        <v>0</v>
      </c>
      <c r="E675" s="153">
        <f>QC_Status!E685</f>
        <v>0</v>
      </c>
      <c r="F675" s="151">
        <f>QC_Status!L685</f>
        <v>0</v>
      </c>
      <c r="G675" s="154">
        <f>QC_Status!M685</f>
        <v>0</v>
      </c>
      <c r="H675" s="189">
        <f>QC_Status!C685</f>
        <v>0</v>
      </c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  <c r="AA675" s="306"/>
      <c r="AB675" s="306"/>
      <c r="AC675" s="306"/>
      <c r="AD675" s="306"/>
      <c r="AE675" s="306"/>
      <c r="AF675" s="306"/>
      <c r="AG675" s="306"/>
      <c r="AH675" s="306"/>
      <c r="AI675" s="306"/>
      <c r="AJ675" s="306"/>
      <c r="AK675" s="306"/>
      <c r="AL675" s="306"/>
      <c r="AM675" s="306"/>
      <c r="AN675" s="306"/>
      <c r="AO675" s="306"/>
      <c r="AP675" s="306"/>
      <c r="AQ675" s="306"/>
      <c r="AR675" s="306"/>
      <c r="AS675" s="306"/>
      <c r="AT675" s="306"/>
      <c r="AU675" s="306"/>
      <c r="AV675" s="306"/>
      <c r="AW675" s="306"/>
      <c r="AX675" s="306"/>
      <c r="AY675" s="306"/>
      <c r="AZ675" s="306"/>
      <c r="BA675" s="306"/>
      <c r="BB675" s="306"/>
      <c r="BC675" s="147">
        <f>QC_Status!T685</f>
        <v>0</v>
      </c>
      <c r="BD675" s="307">
        <f t="shared" si="30"/>
        <v>0</v>
      </c>
      <c r="BE675" s="307">
        <f t="shared" si="31"/>
        <v>0</v>
      </c>
      <c r="BF675" s="307">
        <f t="shared" si="32"/>
        <v>0</v>
      </c>
      <c r="BG675" s="314">
        <f>QC_Status!F685</f>
        <v>0</v>
      </c>
      <c r="BH675" s="288"/>
      <c r="BI675"/>
    </row>
    <row r="676" spans="1:61" x14ac:dyDescent="0.2">
      <c r="A676" s="151">
        <v>676</v>
      </c>
      <c r="B676" s="152">
        <f>QC_Status!B686</f>
        <v>0</v>
      </c>
      <c r="C676" s="153">
        <f>QC_Status!C686</f>
        <v>0</v>
      </c>
      <c r="D676" s="151">
        <f>QC_Status!D686</f>
        <v>0</v>
      </c>
      <c r="E676" s="153">
        <f>QC_Status!E686</f>
        <v>0</v>
      </c>
      <c r="F676" s="151">
        <f>QC_Status!L686</f>
        <v>0</v>
      </c>
      <c r="G676" s="154">
        <f>QC_Status!M686</f>
        <v>0</v>
      </c>
      <c r="H676" s="189">
        <f>QC_Status!C686</f>
        <v>0</v>
      </c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  <c r="AA676" s="306"/>
      <c r="AB676" s="306"/>
      <c r="AC676" s="306"/>
      <c r="AD676" s="306"/>
      <c r="AE676" s="306"/>
      <c r="AF676" s="306"/>
      <c r="AG676" s="306"/>
      <c r="AH676" s="306"/>
      <c r="AI676" s="306"/>
      <c r="AJ676" s="306"/>
      <c r="AK676" s="306"/>
      <c r="AL676" s="306"/>
      <c r="AM676" s="306"/>
      <c r="AN676" s="306"/>
      <c r="AO676" s="306"/>
      <c r="AP676" s="306"/>
      <c r="AQ676" s="306"/>
      <c r="AR676" s="306"/>
      <c r="AS676" s="306"/>
      <c r="AT676" s="306"/>
      <c r="AU676" s="306"/>
      <c r="AV676" s="306"/>
      <c r="AW676" s="306"/>
      <c r="AX676" s="306"/>
      <c r="AY676" s="306"/>
      <c r="AZ676" s="306"/>
      <c r="BA676" s="306"/>
      <c r="BB676" s="306"/>
      <c r="BC676" s="147">
        <f>QC_Status!T686</f>
        <v>0</v>
      </c>
      <c r="BD676" s="307">
        <f t="shared" si="30"/>
        <v>0</v>
      </c>
      <c r="BE676" s="307">
        <f t="shared" si="31"/>
        <v>0</v>
      </c>
      <c r="BF676" s="307">
        <f t="shared" si="32"/>
        <v>0</v>
      </c>
      <c r="BG676" s="314">
        <f>QC_Status!F686</f>
        <v>0</v>
      </c>
      <c r="BH676" s="288"/>
      <c r="BI676"/>
    </row>
    <row r="677" spans="1:61" x14ac:dyDescent="0.2">
      <c r="A677" s="151">
        <v>677</v>
      </c>
      <c r="B677" s="152">
        <f>QC_Status!B687</f>
        <v>0</v>
      </c>
      <c r="C677" s="153">
        <f>QC_Status!C687</f>
        <v>0</v>
      </c>
      <c r="D677" s="151">
        <f>QC_Status!D687</f>
        <v>0</v>
      </c>
      <c r="E677" s="153">
        <f>QC_Status!E687</f>
        <v>0</v>
      </c>
      <c r="F677" s="151">
        <f>QC_Status!L687</f>
        <v>0</v>
      </c>
      <c r="G677" s="154">
        <f>QC_Status!M687</f>
        <v>0</v>
      </c>
      <c r="H677" s="189">
        <f>QC_Status!C687</f>
        <v>0</v>
      </c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  <c r="AA677" s="306"/>
      <c r="AB677" s="306"/>
      <c r="AC677" s="306"/>
      <c r="AD677" s="306"/>
      <c r="AE677" s="306"/>
      <c r="AF677" s="306"/>
      <c r="AG677" s="306"/>
      <c r="AH677" s="306"/>
      <c r="AI677" s="306"/>
      <c r="AJ677" s="306"/>
      <c r="AK677" s="306"/>
      <c r="AL677" s="306"/>
      <c r="AM677" s="306"/>
      <c r="AN677" s="306"/>
      <c r="AO677" s="306"/>
      <c r="AP677" s="306"/>
      <c r="AQ677" s="306"/>
      <c r="AR677" s="306"/>
      <c r="AS677" s="306"/>
      <c r="AT677" s="306"/>
      <c r="AU677" s="306"/>
      <c r="AV677" s="306"/>
      <c r="AW677" s="306"/>
      <c r="AX677" s="306"/>
      <c r="AY677" s="306"/>
      <c r="AZ677" s="306"/>
      <c r="BA677" s="306"/>
      <c r="BB677" s="306"/>
      <c r="BC677" s="147">
        <f>QC_Status!T687</f>
        <v>0</v>
      </c>
      <c r="BD677" s="307">
        <f t="shared" si="30"/>
        <v>0</v>
      </c>
      <c r="BE677" s="307">
        <f t="shared" si="31"/>
        <v>0</v>
      </c>
      <c r="BF677" s="307">
        <f t="shared" si="32"/>
        <v>0</v>
      </c>
      <c r="BG677" s="314">
        <f>QC_Status!F687</f>
        <v>0</v>
      </c>
      <c r="BH677" s="288"/>
      <c r="BI677"/>
    </row>
    <row r="678" spans="1:61" x14ac:dyDescent="0.2">
      <c r="A678" s="151">
        <v>678</v>
      </c>
      <c r="B678" s="152">
        <f>QC_Status!B688</f>
        <v>0</v>
      </c>
      <c r="C678" s="153">
        <f>QC_Status!C688</f>
        <v>0</v>
      </c>
      <c r="D678" s="151">
        <f>QC_Status!D688</f>
        <v>0</v>
      </c>
      <c r="E678" s="153">
        <f>QC_Status!E688</f>
        <v>0</v>
      </c>
      <c r="F678" s="151">
        <f>QC_Status!L688</f>
        <v>0</v>
      </c>
      <c r="G678" s="154">
        <f>QC_Status!M688</f>
        <v>0</v>
      </c>
      <c r="H678" s="189">
        <f>QC_Status!C688</f>
        <v>0</v>
      </c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  <c r="AA678" s="306"/>
      <c r="AB678" s="306"/>
      <c r="AC678" s="306"/>
      <c r="AD678" s="306"/>
      <c r="AE678" s="306"/>
      <c r="AF678" s="306"/>
      <c r="AG678" s="306"/>
      <c r="AH678" s="306"/>
      <c r="AI678" s="306"/>
      <c r="AJ678" s="306"/>
      <c r="AK678" s="306"/>
      <c r="AL678" s="306"/>
      <c r="AM678" s="306"/>
      <c r="AN678" s="306"/>
      <c r="AO678" s="306"/>
      <c r="AP678" s="306"/>
      <c r="AQ678" s="306"/>
      <c r="AR678" s="306"/>
      <c r="AS678" s="306"/>
      <c r="AT678" s="306"/>
      <c r="AU678" s="306"/>
      <c r="AV678" s="306"/>
      <c r="AW678" s="306"/>
      <c r="AX678" s="306"/>
      <c r="AY678" s="306"/>
      <c r="AZ678" s="306"/>
      <c r="BA678" s="306"/>
      <c r="BB678" s="306"/>
      <c r="BC678" s="147">
        <f>QC_Status!T688</f>
        <v>0</v>
      </c>
      <c r="BD678" s="307">
        <f t="shared" si="30"/>
        <v>0</v>
      </c>
      <c r="BE678" s="307">
        <f t="shared" si="31"/>
        <v>0</v>
      </c>
      <c r="BF678" s="307">
        <f t="shared" si="32"/>
        <v>0</v>
      </c>
      <c r="BG678" s="314">
        <f>QC_Status!F688</f>
        <v>0</v>
      </c>
      <c r="BH678" s="288"/>
      <c r="BI678"/>
    </row>
    <row r="679" spans="1:61" x14ac:dyDescent="0.2">
      <c r="A679" s="151">
        <v>679</v>
      </c>
      <c r="B679" s="152">
        <f>QC_Status!B689</f>
        <v>0</v>
      </c>
      <c r="C679" s="153">
        <f>QC_Status!C689</f>
        <v>0</v>
      </c>
      <c r="D679" s="151">
        <f>QC_Status!D689</f>
        <v>0</v>
      </c>
      <c r="E679" s="153">
        <f>QC_Status!E689</f>
        <v>0</v>
      </c>
      <c r="F679" s="151">
        <f>QC_Status!L689</f>
        <v>0</v>
      </c>
      <c r="G679" s="154">
        <f>QC_Status!M689</f>
        <v>0</v>
      </c>
      <c r="H679" s="189">
        <f>QC_Status!C689</f>
        <v>0</v>
      </c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  <c r="AA679" s="306"/>
      <c r="AB679" s="306"/>
      <c r="AC679" s="306"/>
      <c r="AD679" s="306"/>
      <c r="AE679" s="306"/>
      <c r="AF679" s="306"/>
      <c r="AG679" s="306"/>
      <c r="AH679" s="306"/>
      <c r="AI679" s="306"/>
      <c r="AJ679" s="306"/>
      <c r="AK679" s="306"/>
      <c r="AL679" s="306"/>
      <c r="AM679" s="306"/>
      <c r="AN679" s="306"/>
      <c r="AO679" s="306"/>
      <c r="AP679" s="306"/>
      <c r="AQ679" s="306"/>
      <c r="AR679" s="306"/>
      <c r="AS679" s="306"/>
      <c r="AT679" s="306"/>
      <c r="AU679" s="306"/>
      <c r="AV679" s="306"/>
      <c r="AW679" s="306"/>
      <c r="AX679" s="306"/>
      <c r="AY679" s="306"/>
      <c r="AZ679" s="306"/>
      <c r="BA679" s="306"/>
      <c r="BB679" s="306"/>
      <c r="BC679" s="147">
        <f>QC_Status!T689</f>
        <v>0</v>
      </c>
      <c r="BD679" s="307">
        <f t="shared" si="30"/>
        <v>0</v>
      </c>
      <c r="BE679" s="307">
        <f t="shared" si="31"/>
        <v>0</v>
      </c>
      <c r="BF679" s="307">
        <f t="shared" si="32"/>
        <v>0</v>
      </c>
      <c r="BG679" s="314">
        <f>QC_Status!F689</f>
        <v>0</v>
      </c>
      <c r="BH679" s="288"/>
      <c r="BI679"/>
    </row>
    <row r="680" spans="1:61" x14ac:dyDescent="0.2">
      <c r="A680" s="151">
        <v>680</v>
      </c>
      <c r="B680" s="152">
        <f>QC_Status!B690</f>
        <v>0</v>
      </c>
      <c r="C680" s="153">
        <f>QC_Status!C690</f>
        <v>0</v>
      </c>
      <c r="D680" s="151">
        <f>QC_Status!D690</f>
        <v>0</v>
      </c>
      <c r="E680" s="153">
        <f>QC_Status!E690</f>
        <v>0</v>
      </c>
      <c r="F680" s="151">
        <f>QC_Status!L690</f>
        <v>0</v>
      </c>
      <c r="G680" s="154">
        <f>QC_Status!M690</f>
        <v>0</v>
      </c>
      <c r="H680" s="189">
        <f>QC_Status!C690</f>
        <v>0</v>
      </c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  <c r="AA680" s="306"/>
      <c r="AB680" s="306"/>
      <c r="AC680" s="306"/>
      <c r="AD680" s="306"/>
      <c r="AE680" s="306"/>
      <c r="AF680" s="306"/>
      <c r="AG680" s="306"/>
      <c r="AH680" s="306"/>
      <c r="AI680" s="306"/>
      <c r="AJ680" s="306"/>
      <c r="AK680" s="306"/>
      <c r="AL680" s="306"/>
      <c r="AM680" s="306"/>
      <c r="AN680" s="306"/>
      <c r="AO680" s="306"/>
      <c r="AP680" s="306"/>
      <c r="AQ680" s="306"/>
      <c r="AR680" s="306"/>
      <c r="AS680" s="306"/>
      <c r="AT680" s="306"/>
      <c r="AU680" s="306"/>
      <c r="AV680" s="306"/>
      <c r="AW680" s="306"/>
      <c r="AX680" s="306"/>
      <c r="AY680" s="306"/>
      <c r="AZ680" s="306"/>
      <c r="BA680" s="306"/>
      <c r="BB680" s="306"/>
      <c r="BC680" s="147">
        <f>QC_Status!T690</f>
        <v>0</v>
      </c>
      <c r="BD680" s="307">
        <f t="shared" si="30"/>
        <v>0</v>
      </c>
      <c r="BE680" s="307">
        <f t="shared" si="31"/>
        <v>0</v>
      </c>
      <c r="BF680" s="307">
        <f t="shared" si="32"/>
        <v>0</v>
      </c>
      <c r="BG680" s="314">
        <f>QC_Status!F690</f>
        <v>0</v>
      </c>
      <c r="BH680" s="288"/>
      <c r="BI680"/>
    </row>
    <row r="681" spans="1:61" x14ac:dyDescent="0.2">
      <c r="A681" s="151">
        <v>681</v>
      </c>
      <c r="B681" s="152">
        <f>QC_Status!B691</f>
        <v>0</v>
      </c>
      <c r="C681" s="153">
        <f>QC_Status!C691</f>
        <v>0</v>
      </c>
      <c r="D681" s="151">
        <f>QC_Status!D691</f>
        <v>0</v>
      </c>
      <c r="E681" s="153">
        <f>QC_Status!E691</f>
        <v>0</v>
      </c>
      <c r="F681" s="151">
        <f>QC_Status!L691</f>
        <v>0</v>
      </c>
      <c r="G681" s="154">
        <f>QC_Status!M691</f>
        <v>0</v>
      </c>
      <c r="H681" s="189">
        <f>QC_Status!C691</f>
        <v>0</v>
      </c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  <c r="AA681" s="306"/>
      <c r="AB681" s="306"/>
      <c r="AC681" s="306"/>
      <c r="AD681" s="306"/>
      <c r="AE681" s="306"/>
      <c r="AF681" s="306"/>
      <c r="AG681" s="306"/>
      <c r="AH681" s="306"/>
      <c r="AI681" s="306"/>
      <c r="AJ681" s="306"/>
      <c r="AK681" s="306"/>
      <c r="AL681" s="306"/>
      <c r="AM681" s="306"/>
      <c r="AN681" s="306"/>
      <c r="AO681" s="306"/>
      <c r="AP681" s="306"/>
      <c r="AQ681" s="306"/>
      <c r="AR681" s="306"/>
      <c r="AS681" s="306"/>
      <c r="AT681" s="306"/>
      <c r="AU681" s="306"/>
      <c r="AV681" s="306"/>
      <c r="AW681" s="306"/>
      <c r="AX681" s="306"/>
      <c r="AY681" s="306"/>
      <c r="AZ681" s="306"/>
      <c r="BA681" s="306"/>
      <c r="BB681" s="306"/>
      <c r="BC681" s="147">
        <f>QC_Status!T691</f>
        <v>0</v>
      </c>
      <c r="BD681" s="307">
        <f t="shared" si="30"/>
        <v>0</v>
      </c>
      <c r="BE681" s="307">
        <f t="shared" si="31"/>
        <v>0</v>
      </c>
      <c r="BF681" s="307">
        <f t="shared" si="32"/>
        <v>0</v>
      </c>
      <c r="BG681" s="314">
        <f>QC_Status!F691</f>
        <v>0</v>
      </c>
      <c r="BH681" s="288"/>
      <c r="BI681"/>
    </row>
    <row r="682" spans="1:61" x14ac:dyDescent="0.2">
      <c r="A682" s="151">
        <v>682</v>
      </c>
      <c r="B682" s="152">
        <f>QC_Status!B692</f>
        <v>0</v>
      </c>
      <c r="C682" s="153">
        <f>QC_Status!C692</f>
        <v>0</v>
      </c>
      <c r="D682" s="151">
        <f>QC_Status!D692</f>
        <v>0</v>
      </c>
      <c r="E682" s="153">
        <f>QC_Status!E692</f>
        <v>0</v>
      </c>
      <c r="F682" s="151">
        <f>QC_Status!L692</f>
        <v>0</v>
      </c>
      <c r="G682" s="154">
        <f>QC_Status!M692</f>
        <v>0</v>
      </c>
      <c r="H682" s="189">
        <f>QC_Status!C692</f>
        <v>0</v>
      </c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  <c r="AA682" s="306"/>
      <c r="AB682" s="306"/>
      <c r="AC682" s="306"/>
      <c r="AD682" s="306"/>
      <c r="AE682" s="306"/>
      <c r="AF682" s="306"/>
      <c r="AG682" s="306"/>
      <c r="AH682" s="306"/>
      <c r="AI682" s="306"/>
      <c r="AJ682" s="306"/>
      <c r="AK682" s="306"/>
      <c r="AL682" s="306"/>
      <c r="AM682" s="306"/>
      <c r="AN682" s="306"/>
      <c r="AO682" s="306"/>
      <c r="AP682" s="306"/>
      <c r="AQ682" s="306"/>
      <c r="AR682" s="306"/>
      <c r="AS682" s="306"/>
      <c r="AT682" s="306"/>
      <c r="AU682" s="306"/>
      <c r="AV682" s="306"/>
      <c r="AW682" s="306"/>
      <c r="AX682" s="306"/>
      <c r="AY682" s="306"/>
      <c r="AZ682" s="306"/>
      <c r="BA682" s="306"/>
      <c r="BB682" s="306"/>
      <c r="BC682" s="147">
        <f>QC_Status!T692</f>
        <v>0</v>
      </c>
      <c r="BD682" s="307">
        <f t="shared" si="30"/>
        <v>0</v>
      </c>
      <c r="BE682" s="307">
        <f t="shared" si="31"/>
        <v>0</v>
      </c>
      <c r="BF682" s="307">
        <f t="shared" si="32"/>
        <v>0</v>
      </c>
      <c r="BG682" s="314">
        <f>QC_Status!F692</f>
        <v>0</v>
      </c>
      <c r="BH682" s="288"/>
      <c r="BI682"/>
    </row>
    <row r="683" spans="1:61" x14ac:dyDescent="0.2">
      <c r="A683" s="151">
        <v>683</v>
      </c>
      <c r="B683" s="152">
        <f>QC_Status!B693</f>
        <v>0</v>
      </c>
      <c r="C683" s="153">
        <f>QC_Status!C693</f>
        <v>0</v>
      </c>
      <c r="D683" s="151">
        <f>QC_Status!D693</f>
        <v>0</v>
      </c>
      <c r="E683" s="153">
        <f>QC_Status!E693</f>
        <v>0</v>
      </c>
      <c r="F683" s="151">
        <f>QC_Status!L693</f>
        <v>0</v>
      </c>
      <c r="G683" s="154">
        <f>QC_Status!M693</f>
        <v>0</v>
      </c>
      <c r="H683" s="189">
        <f>QC_Status!C693</f>
        <v>0</v>
      </c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  <c r="AA683" s="306"/>
      <c r="AB683" s="306"/>
      <c r="AC683" s="306"/>
      <c r="AD683" s="306"/>
      <c r="AE683" s="306"/>
      <c r="AF683" s="306"/>
      <c r="AG683" s="306"/>
      <c r="AH683" s="306"/>
      <c r="AI683" s="306"/>
      <c r="AJ683" s="306"/>
      <c r="AK683" s="306"/>
      <c r="AL683" s="306"/>
      <c r="AM683" s="306"/>
      <c r="AN683" s="306"/>
      <c r="AO683" s="306"/>
      <c r="AP683" s="306"/>
      <c r="AQ683" s="306"/>
      <c r="AR683" s="306"/>
      <c r="AS683" s="306"/>
      <c r="AT683" s="306"/>
      <c r="AU683" s="306"/>
      <c r="AV683" s="306"/>
      <c r="AW683" s="306"/>
      <c r="AX683" s="306"/>
      <c r="AY683" s="306"/>
      <c r="AZ683" s="306"/>
      <c r="BA683" s="306"/>
      <c r="BB683" s="306"/>
      <c r="BC683" s="147">
        <f>QC_Status!T693</f>
        <v>0</v>
      </c>
      <c r="BD683" s="307">
        <f t="shared" si="30"/>
        <v>0</v>
      </c>
      <c r="BE683" s="307">
        <f t="shared" si="31"/>
        <v>0</v>
      </c>
      <c r="BF683" s="307">
        <f t="shared" si="32"/>
        <v>0</v>
      </c>
      <c r="BG683" s="314">
        <f>QC_Status!F693</f>
        <v>0</v>
      </c>
      <c r="BH683" s="288"/>
      <c r="BI683"/>
    </row>
    <row r="684" spans="1:61" x14ac:dyDescent="0.2">
      <c r="A684" s="151">
        <v>684</v>
      </c>
      <c r="B684" s="152">
        <f>QC_Status!B694</f>
        <v>0</v>
      </c>
      <c r="C684" s="153">
        <f>QC_Status!C694</f>
        <v>0</v>
      </c>
      <c r="D684" s="151">
        <f>QC_Status!D694</f>
        <v>0</v>
      </c>
      <c r="E684" s="153">
        <f>QC_Status!E694</f>
        <v>0</v>
      </c>
      <c r="F684" s="151">
        <f>QC_Status!L694</f>
        <v>0</v>
      </c>
      <c r="G684" s="154">
        <f>QC_Status!M694</f>
        <v>0</v>
      </c>
      <c r="H684" s="189">
        <f>QC_Status!C694</f>
        <v>0</v>
      </c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  <c r="AA684" s="306"/>
      <c r="AB684" s="306"/>
      <c r="AC684" s="306"/>
      <c r="AD684" s="306"/>
      <c r="AE684" s="306"/>
      <c r="AF684" s="306"/>
      <c r="AG684" s="306"/>
      <c r="AH684" s="306"/>
      <c r="AI684" s="306"/>
      <c r="AJ684" s="306"/>
      <c r="AK684" s="306"/>
      <c r="AL684" s="306"/>
      <c r="AM684" s="306"/>
      <c r="AN684" s="306"/>
      <c r="AO684" s="306"/>
      <c r="AP684" s="306"/>
      <c r="AQ684" s="306"/>
      <c r="AR684" s="306"/>
      <c r="AS684" s="306"/>
      <c r="AT684" s="306"/>
      <c r="AU684" s="306"/>
      <c r="AV684" s="306"/>
      <c r="AW684" s="306"/>
      <c r="AX684" s="306"/>
      <c r="AY684" s="306"/>
      <c r="AZ684" s="306"/>
      <c r="BA684" s="306"/>
      <c r="BB684" s="306"/>
      <c r="BC684" s="147">
        <f>QC_Status!T694</f>
        <v>0</v>
      </c>
      <c r="BD684" s="307">
        <f t="shared" si="30"/>
        <v>0</v>
      </c>
      <c r="BE684" s="307">
        <f t="shared" si="31"/>
        <v>0</v>
      </c>
      <c r="BF684" s="307">
        <f t="shared" si="32"/>
        <v>0</v>
      </c>
      <c r="BG684" s="314">
        <f>QC_Status!F694</f>
        <v>0</v>
      </c>
      <c r="BH684" s="288"/>
      <c r="BI684"/>
    </row>
    <row r="685" spans="1:61" x14ac:dyDescent="0.2">
      <c r="A685" s="151">
        <v>685</v>
      </c>
      <c r="B685" s="152">
        <f>QC_Status!B695</f>
        <v>0</v>
      </c>
      <c r="C685" s="153">
        <f>QC_Status!C695</f>
        <v>0</v>
      </c>
      <c r="D685" s="151">
        <f>QC_Status!D695</f>
        <v>0</v>
      </c>
      <c r="E685" s="153">
        <f>QC_Status!E695</f>
        <v>0</v>
      </c>
      <c r="F685" s="151">
        <f>QC_Status!L695</f>
        <v>0</v>
      </c>
      <c r="G685" s="154">
        <f>QC_Status!M695</f>
        <v>0</v>
      </c>
      <c r="H685" s="189">
        <f>QC_Status!C695</f>
        <v>0</v>
      </c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  <c r="AA685" s="306"/>
      <c r="AB685" s="306"/>
      <c r="AC685" s="306"/>
      <c r="AD685" s="306"/>
      <c r="AE685" s="306"/>
      <c r="AF685" s="306"/>
      <c r="AG685" s="306"/>
      <c r="AH685" s="306"/>
      <c r="AI685" s="306"/>
      <c r="AJ685" s="306"/>
      <c r="AK685" s="306"/>
      <c r="AL685" s="306"/>
      <c r="AM685" s="306"/>
      <c r="AN685" s="306"/>
      <c r="AO685" s="306"/>
      <c r="AP685" s="306"/>
      <c r="AQ685" s="306"/>
      <c r="AR685" s="306"/>
      <c r="AS685" s="306"/>
      <c r="AT685" s="306"/>
      <c r="AU685" s="306"/>
      <c r="AV685" s="306"/>
      <c r="AW685" s="306"/>
      <c r="AX685" s="306"/>
      <c r="AY685" s="306"/>
      <c r="AZ685" s="306"/>
      <c r="BA685" s="306"/>
      <c r="BB685" s="306"/>
      <c r="BC685" s="147">
        <f>QC_Status!T695</f>
        <v>0</v>
      </c>
      <c r="BD685" s="307">
        <f t="shared" si="30"/>
        <v>0</v>
      </c>
      <c r="BE685" s="307">
        <f t="shared" si="31"/>
        <v>0</v>
      </c>
      <c r="BF685" s="307">
        <f t="shared" si="32"/>
        <v>0</v>
      </c>
      <c r="BG685" s="314">
        <f>QC_Status!F695</f>
        <v>0</v>
      </c>
      <c r="BH685" s="288"/>
      <c r="BI685"/>
    </row>
    <row r="686" spans="1:61" x14ac:dyDescent="0.2">
      <c r="A686" s="151">
        <v>686</v>
      </c>
      <c r="B686" s="152">
        <f>QC_Status!B696</f>
        <v>0</v>
      </c>
      <c r="C686" s="153">
        <f>QC_Status!C696</f>
        <v>0</v>
      </c>
      <c r="D686" s="151">
        <f>QC_Status!D696</f>
        <v>0</v>
      </c>
      <c r="E686" s="153">
        <f>QC_Status!E696</f>
        <v>0</v>
      </c>
      <c r="F686" s="151">
        <f>QC_Status!L696</f>
        <v>0</v>
      </c>
      <c r="G686" s="154">
        <f>QC_Status!M696</f>
        <v>0</v>
      </c>
      <c r="H686" s="189">
        <f>QC_Status!C696</f>
        <v>0</v>
      </c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  <c r="AA686" s="306"/>
      <c r="AB686" s="306"/>
      <c r="AC686" s="306"/>
      <c r="AD686" s="306"/>
      <c r="AE686" s="306"/>
      <c r="AF686" s="306"/>
      <c r="AG686" s="306"/>
      <c r="AH686" s="306"/>
      <c r="AI686" s="306"/>
      <c r="AJ686" s="306"/>
      <c r="AK686" s="306"/>
      <c r="AL686" s="306"/>
      <c r="AM686" s="306"/>
      <c r="AN686" s="306"/>
      <c r="AO686" s="306"/>
      <c r="AP686" s="306"/>
      <c r="AQ686" s="306"/>
      <c r="AR686" s="306"/>
      <c r="AS686" s="306"/>
      <c r="AT686" s="306"/>
      <c r="AU686" s="306"/>
      <c r="AV686" s="306"/>
      <c r="AW686" s="306"/>
      <c r="AX686" s="306"/>
      <c r="AY686" s="306"/>
      <c r="AZ686" s="306"/>
      <c r="BA686" s="306"/>
      <c r="BB686" s="306"/>
      <c r="BC686" s="147">
        <f>QC_Status!T696</f>
        <v>0</v>
      </c>
      <c r="BD686" s="307">
        <f t="shared" si="30"/>
        <v>0</v>
      </c>
      <c r="BE686" s="307">
        <f t="shared" si="31"/>
        <v>0</v>
      </c>
      <c r="BF686" s="307">
        <f t="shared" si="32"/>
        <v>0</v>
      </c>
      <c r="BG686" s="314">
        <f>QC_Status!F696</f>
        <v>0</v>
      </c>
      <c r="BH686" s="288"/>
      <c r="BI686"/>
    </row>
    <row r="687" spans="1:61" x14ac:dyDescent="0.2">
      <c r="A687" s="151">
        <v>687</v>
      </c>
      <c r="B687" s="152">
        <f>QC_Status!B697</f>
        <v>0</v>
      </c>
      <c r="C687" s="153">
        <f>QC_Status!C697</f>
        <v>0</v>
      </c>
      <c r="D687" s="151">
        <f>QC_Status!D697</f>
        <v>0</v>
      </c>
      <c r="E687" s="153">
        <f>QC_Status!E697</f>
        <v>0</v>
      </c>
      <c r="F687" s="151">
        <f>QC_Status!L697</f>
        <v>0</v>
      </c>
      <c r="G687" s="154">
        <f>QC_Status!M697</f>
        <v>0</v>
      </c>
      <c r="H687" s="189">
        <f>QC_Status!C697</f>
        <v>0</v>
      </c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  <c r="AA687" s="306"/>
      <c r="AB687" s="306"/>
      <c r="AC687" s="306"/>
      <c r="AD687" s="306"/>
      <c r="AE687" s="306"/>
      <c r="AF687" s="306"/>
      <c r="AG687" s="306"/>
      <c r="AH687" s="306"/>
      <c r="AI687" s="306"/>
      <c r="AJ687" s="306"/>
      <c r="AK687" s="306"/>
      <c r="AL687" s="306"/>
      <c r="AM687" s="306"/>
      <c r="AN687" s="306"/>
      <c r="AO687" s="306"/>
      <c r="AP687" s="306"/>
      <c r="AQ687" s="306"/>
      <c r="AR687" s="306"/>
      <c r="AS687" s="306"/>
      <c r="AT687" s="306"/>
      <c r="AU687" s="306"/>
      <c r="AV687" s="306"/>
      <c r="AW687" s="306"/>
      <c r="AX687" s="306"/>
      <c r="AY687" s="306"/>
      <c r="AZ687" s="306"/>
      <c r="BA687" s="306"/>
      <c r="BB687" s="306"/>
      <c r="BC687" s="147">
        <f>QC_Status!T697</f>
        <v>0</v>
      </c>
      <c r="BD687" s="307">
        <f t="shared" si="30"/>
        <v>0</v>
      </c>
      <c r="BE687" s="307">
        <f t="shared" si="31"/>
        <v>0</v>
      </c>
      <c r="BF687" s="307">
        <f t="shared" si="32"/>
        <v>0</v>
      </c>
      <c r="BG687" s="314">
        <f>QC_Status!F697</f>
        <v>0</v>
      </c>
      <c r="BH687" s="288"/>
      <c r="BI687"/>
    </row>
    <row r="688" spans="1:61" x14ac:dyDescent="0.2">
      <c r="A688" s="151">
        <v>688</v>
      </c>
      <c r="B688" s="152">
        <f>QC_Status!B698</f>
        <v>0</v>
      </c>
      <c r="C688" s="153">
        <f>QC_Status!C698</f>
        <v>0</v>
      </c>
      <c r="D688" s="151">
        <f>QC_Status!D698</f>
        <v>0</v>
      </c>
      <c r="E688" s="153">
        <f>QC_Status!E698</f>
        <v>0</v>
      </c>
      <c r="F688" s="151">
        <f>QC_Status!L698</f>
        <v>0</v>
      </c>
      <c r="G688" s="154">
        <f>QC_Status!M698</f>
        <v>0</v>
      </c>
      <c r="H688" s="189">
        <f>QC_Status!C698</f>
        <v>0</v>
      </c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  <c r="AA688" s="306"/>
      <c r="AB688" s="306"/>
      <c r="AC688" s="306"/>
      <c r="AD688" s="306"/>
      <c r="AE688" s="306"/>
      <c r="AF688" s="306"/>
      <c r="AG688" s="306"/>
      <c r="AH688" s="306"/>
      <c r="AI688" s="306"/>
      <c r="AJ688" s="306"/>
      <c r="AK688" s="306"/>
      <c r="AL688" s="306"/>
      <c r="AM688" s="306"/>
      <c r="AN688" s="306"/>
      <c r="AO688" s="306"/>
      <c r="AP688" s="306"/>
      <c r="AQ688" s="306"/>
      <c r="AR688" s="306"/>
      <c r="AS688" s="306"/>
      <c r="AT688" s="306"/>
      <c r="AU688" s="306"/>
      <c r="AV688" s="306"/>
      <c r="AW688" s="306"/>
      <c r="AX688" s="306"/>
      <c r="AY688" s="306"/>
      <c r="AZ688" s="306"/>
      <c r="BA688" s="306"/>
      <c r="BB688" s="306"/>
      <c r="BC688" s="147">
        <f>QC_Status!T698</f>
        <v>0</v>
      </c>
      <c r="BD688" s="307">
        <f t="shared" si="30"/>
        <v>0</v>
      </c>
      <c r="BE688" s="307">
        <f t="shared" si="31"/>
        <v>0</v>
      </c>
      <c r="BF688" s="307">
        <f t="shared" si="32"/>
        <v>0</v>
      </c>
      <c r="BG688" s="314">
        <f>QC_Status!F698</f>
        <v>0</v>
      </c>
      <c r="BH688" s="288"/>
      <c r="BI688"/>
    </row>
    <row r="689" spans="1:61" x14ac:dyDescent="0.2">
      <c r="A689" s="151">
        <v>689</v>
      </c>
      <c r="B689" s="152">
        <f>QC_Status!B699</f>
        <v>0</v>
      </c>
      <c r="C689" s="153">
        <f>QC_Status!C699</f>
        <v>0</v>
      </c>
      <c r="D689" s="151">
        <f>QC_Status!D699</f>
        <v>0</v>
      </c>
      <c r="E689" s="153">
        <f>QC_Status!E699</f>
        <v>0</v>
      </c>
      <c r="F689" s="151">
        <f>QC_Status!L699</f>
        <v>0</v>
      </c>
      <c r="G689" s="154">
        <f>QC_Status!M699</f>
        <v>0</v>
      </c>
      <c r="H689" s="189">
        <f>QC_Status!C699</f>
        <v>0</v>
      </c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  <c r="AA689" s="306"/>
      <c r="AB689" s="306"/>
      <c r="AC689" s="306"/>
      <c r="AD689" s="306"/>
      <c r="AE689" s="306"/>
      <c r="AF689" s="306"/>
      <c r="AG689" s="306"/>
      <c r="AH689" s="306"/>
      <c r="AI689" s="306"/>
      <c r="AJ689" s="306"/>
      <c r="AK689" s="306"/>
      <c r="AL689" s="306"/>
      <c r="AM689" s="306"/>
      <c r="AN689" s="306"/>
      <c r="AO689" s="306"/>
      <c r="AP689" s="306"/>
      <c r="AQ689" s="306"/>
      <c r="AR689" s="306"/>
      <c r="AS689" s="306"/>
      <c r="AT689" s="306"/>
      <c r="AU689" s="306"/>
      <c r="AV689" s="306"/>
      <c r="AW689" s="306"/>
      <c r="AX689" s="306"/>
      <c r="AY689" s="306"/>
      <c r="AZ689" s="306"/>
      <c r="BA689" s="306"/>
      <c r="BB689" s="306"/>
      <c r="BC689" s="147">
        <f>QC_Status!T699</f>
        <v>0</v>
      </c>
      <c r="BD689" s="307">
        <f t="shared" si="30"/>
        <v>0</v>
      </c>
      <c r="BE689" s="307">
        <f t="shared" si="31"/>
        <v>0</v>
      </c>
      <c r="BF689" s="307">
        <f t="shared" si="32"/>
        <v>0</v>
      </c>
      <c r="BG689" s="314">
        <f>QC_Status!F699</f>
        <v>0</v>
      </c>
      <c r="BH689" s="288"/>
      <c r="BI689"/>
    </row>
    <row r="690" spans="1:61" x14ac:dyDescent="0.2">
      <c r="A690" s="151">
        <v>690</v>
      </c>
      <c r="B690" s="152">
        <f>QC_Status!B700</f>
        <v>0</v>
      </c>
      <c r="C690" s="153">
        <f>QC_Status!C700</f>
        <v>0</v>
      </c>
      <c r="D690" s="151">
        <f>QC_Status!D700</f>
        <v>0</v>
      </c>
      <c r="E690" s="153">
        <f>QC_Status!E700</f>
        <v>0</v>
      </c>
      <c r="F690" s="151">
        <f>QC_Status!L700</f>
        <v>0</v>
      </c>
      <c r="G690" s="154">
        <f>QC_Status!M700</f>
        <v>0</v>
      </c>
      <c r="H690" s="189">
        <f>QC_Status!C700</f>
        <v>0</v>
      </c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  <c r="AA690" s="306"/>
      <c r="AB690" s="306"/>
      <c r="AC690" s="306"/>
      <c r="AD690" s="306"/>
      <c r="AE690" s="306"/>
      <c r="AF690" s="306"/>
      <c r="AG690" s="306"/>
      <c r="AH690" s="306"/>
      <c r="AI690" s="306"/>
      <c r="AJ690" s="306"/>
      <c r="AK690" s="306"/>
      <c r="AL690" s="306"/>
      <c r="AM690" s="306"/>
      <c r="AN690" s="306"/>
      <c r="AO690" s="306"/>
      <c r="AP690" s="306"/>
      <c r="AQ690" s="306"/>
      <c r="AR690" s="306"/>
      <c r="AS690" s="306"/>
      <c r="AT690" s="306"/>
      <c r="AU690" s="306"/>
      <c r="AV690" s="306"/>
      <c r="AW690" s="306"/>
      <c r="AX690" s="306"/>
      <c r="AY690" s="306"/>
      <c r="AZ690" s="306"/>
      <c r="BA690" s="306"/>
      <c r="BB690" s="306"/>
      <c r="BC690" s="147">
        <f>QC_Status!T700</f>
        <v>0</v>
      </c>
      <c r="BD690" s="307">
        <f t="shared" si="30"/>
        <v>0</v>
      </c>
      <c r="BE690" s="307">
        <f t="shared" si="31"/>
        <v>0</v>
      </c>
      <c r="BF690" s="307">
        <f t="shared" si="32"/>
        <v>0</v>
      </c>
      <c r="BG690" s="314">
        <f>QC_Status!F700</f>
        <v>0</v>
      </c>
      <c r="BH690" s="288"/>
      <c r="BI690"/>
    </row>
    <row r="691" spans="1:61" x14ac:dyDescent="0.2">
      <c r="A691" s="151">
        <v>691</v>
      </c>
      <c r="B691" s="152">
        <f>QC_Status!B701</f>
        <v>0</v>
      </c>
      <c r="C691" s="153">
        <f>QC_Status!C701</f>
        <v>0</v>
      </c>
      <c r="D691" s="151">
        <f>QC_Status!D701</f>
        <v>0</v>
      </c>
      <c r="E691" s="153">
        <f>QC_Status!E701</f>
        <v>0</v>
      </c>
      <c r="F691" s="151">
        <f>QC_Status!L701</f>
        <v>0</v>
      </c>
      <c r="G691" s="154">
        <f>QC_Status!M701</f>
        <v>0</v>
      </c>
      <c r="H691" s="189">
        <f>QC_Status!C701</f>
        <v>0</v>
      </c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  <c r="AA691" s="306"/>
      <c r="AB691" s="306"/>
      <c r="AC691" s="306"/>
      <c r="AD691" s="306"/>
      <c r="AE691" s="306"/>
      <c r="AF691" s="306"/>
      <c r="AG691" s="306"/>
      <c r="AH691" s="306"/>
      <c r="AI691" s="306"/>
      <c r="AJ691" s="306"/>
      <c r="AK691" s="306"/>
      <c r="AL691" s="306"/>
      <c r="AM691" s="306"/>
      <c r="AN691" s="306"/>
      <c r="AO691" s="306"/>
      <c r="AP691" s="306"/>
      <c r="AQ691" s="306"/>
      <c r="AR691" s="306"/>
      <c r="AS691" s="306"/>
      <c r="AT691" s="306"/>
      <c r="AU691" s="306"/>
      <c r="AV691" s="306"/>
      <c r="AW691" s="306"/>
      <c r="AX691" s="306"/>
      <c r="AY691" s="306"/>
      <c r="AZ691" s="306"/>
      <c r="BA691" s="306"/>
      <c r="BB691" s="306"/>
      <c r="BC691" s="147">
        <f>QC_Status!T701</f>
        <v>0</v>
      </c>
      <c r="BD691" s="307">
        <f t="shared" si="30"/>
        <v>0</v>
      </c>
      <c r="BE691" s="307">
        <f t="shared" si="31"/>
        <v>0</v>
      </c>
      <c r="BF691" s="307">
        <f t="shared" si="32"/>
        <v>0</v>
      </c>
      <c r="BG691" s="314">
        <f>QC_Status!F701</f>
        <v>0</v>
      </c>
      <c r="BH691" s="288"/>
      <c r="BI691"/>
    </row>
    <row r="692" spans="1:61" x14ac:dyDescent="0.2">
      <c r="A692" s="151">
        <v>692</v>
      </c>
      <c r="B692" s="152">
        <f>QC_Status!B702</f>
        <v>0</v>
      </c>
      <c r="C692" s="153">
        <f>QC_Status!C702</f>
        <v>0</v>
      </c>
      <c r="D692" s="151">
        <f>QC_Status!D702</f>
        <v>0</v>
      </c>
      <c r="E692" s="153">
        <f>QC_Status!E702</f>
        <v>0</v>
      </c>
      <c r="F692" s="151">
        <f>QC_Status!L702</f>
        <v>0</v>
      </c>
      <c r="G692" s="154">
        <f>QC_Status!M702</f>
        <v>0</v>
      </c>
      <c r="H692" s="189">
        <f>QC_Status!C702</f>
        <v>0</v>
      </c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  <c r="AA692" s="306"/>
      <c r="AB692" s="306"/>
      <c r="AC692" s="306"/>
      <c r="AD692" s="306"/>
      <c r="AE692" s="306"/>
      <c r="AF692" s="306"/>
      <c r="AG692" s="306"/>
      <c r="AH692" s="306"/>
      <c r="AI692" s="306"/>
      <c r="AJ692" s="306"/>
      <c r="AK692" s="306"/>
      <c r="AL692" s="306"/>
      <c r="AM692" s="306"/>
      <c r="AN692" s="306"/>
      <c r="AO692" s="306"/>
      <c r="AP692" s="306"/>
      <c r="AQ692" s="306"/>
      <c r="AR692" s="306"/>
      <c r="AS692" s="306"/>
      <c r="AT692" s="306"/>
      <c r="AU692" s="306"/>
      <c r="AV692" s="306"/>
      <c r="AW692" s="306"/>
      <c r="AX692" s="306"/>
      <c r="AY692" s="306"/>
      <c r="AZ692" s="306"/>
      <c r="BA692" s="306"/>
      <c r="BB692" s="306"/>
      <c r="BC692" s="147">
        <f>QC_Status!T702</f>
        <v>0</v>
      </c>
      <c r="BD692" s="307">
        <f t="shared" si="30"/>
        <v>0</v>
      </c>
      <c r="BE692" s="307">
        <f t="shared" si="31"/>
        <v>0</v>
      </c>
      <c r="BF692" s="307">
        <f t="shared" si="32"/>
        <v>0</v>
      </c>
      <c r="BG692" s="314">
        <f>QC_Status!F702</f>
        <v>0</v>
      </c>
      <c r="BH692" s="288"/>
      <c r="BI692"/>
    </row>
    <row r="693" spans="1:61" x14ac:dyDescent="0.2">
      <c r="A693" s="151">
        <v>693</v>
      </c>
      <c r="B693" s="152">
        <f>QC_Status!B703</f>
        <v>0</v>
      </c>
      <c r="C693" s="153">
        <f>QC_Status!C703</f>
        <v>0</v>
      </c>
      <c r="D693" s="151">
        <f>QC_Status!D703</f>
        <v>0</v>
      </c>
      <c r="E693" s="153">
        <f>QC_Status!E703</f>
        <v>0</v>
      </c>
      <c r="F693" s="151">
        <f>QC_Status!L703</f>
        <v>0</v>
      </c>
      <c r="G693" s="154">
        <f>QC_Status!M703</f>
        <v>0</v>
      </c>
      <c r="H693" s="189">
        <f>QC_Status!C703</f>
        <v>0</v>
      </c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  <c r="AA693" s="306"/>
      <c r="AB693" s="306"/>
      <c r="AC693" s="306"/>
      <c r="AD693" s="306"/>
      <c r="AE693" s="306"/>
      <c r="AF693" s="306"/>
      <c r="AG693" s="306"/>
      <c r="AH693" s="306"/>
      <c r="AI693" s="306"/>
      <c r="AJ693" s="306"/>
      <c r="AK693" s="306"/>
      <c r="AL693" s="306"/>
      <c r="AM693" s="306"/>
      <c r="AN693" s="306"/>
      <c r="AO693" s="306"/>
      <c r="AP693" s="306"/>
      <c r="AQ693" s="306"/>
      <c r="AR693" s="306"/>
      <c r="AS693" s="306"/>
      <c r="AT693" s="306"/>
      <c r="AU693" s="306"/>
      <c r="AV693" s="306"/>
      <c r="AW693" s="306"/>
      <c r="AX693" s="306"/>
      <c r="AY693" s="306"/>
      <c r="AZ693" s="306"/>
      <c r="BA693" s="306"/>
      <c r="BB693" s="306"/>
      <c r="BC693" s="147">
        <f>QC_Status!T703</f>
        <v>0</v>
      </c>
      <c r="BD693" s="307">
        <f t="shared" si="30"/>
        <v>0</v>
      </c>
      <c r="BE693" s="307">
        <f t="shared" si="31"/>
        <v>0</v>
      </c>
      <c r="BF693" s="307">
        <f t="shared" si="32"/>
        <v>0</v>
      </c>
      <c r="BG693" s="314">
        <f>QC_Status!F703</f>
        <v>0</v>
      </c>
      <c r="BH693" s="288"/>
      <c r="BI693"/>
    </row>
    <row r="694" spans="1:61" x14ac:dyDescent="0.2">
      <c r="A694" s="151">
        <v>694</v>
      </c>
      <c r="B694" s="152">
        <f>QC_Status!B704</f>
        <v>0</v>
      </c>
      <c r="C694" s="153">
        <f>QC_Status!C704</f>
        <v>0</v>
      </c>
      <c r="D694" s="151">
        <f>QC_Status!D704</f>
        <v>0</v>
      </c>
      <c r="E694" s="153">
        <f>QC_Status!E704</f>
        <v>0</v>
      </c>
      <c r="F694" s="151">
        <f>QC_Status!L704</f>
        <v>0</v>
      </c>
      <c r="G694" s="154">
        <f>QC_Status!M704</f>
        <v>0</v>
      </c>
      <c r="H694" s="189">
        <f>QC_Status!C704</f>
        <v>0</v>
      </c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  <c r="AA694" s="306"/>
      <c r="AB694" s="306"/>
      <c r="AC694" s="306"/>
      <c r="AD694" s="306"/>
      <c r="AE694" s="306"/>
      <c r="AF694" s="306"/>
      <c r="AG694" s="306"/>
      <c r="AH694" s="306"/>
      <c r="AI694" s="306"/>
      <c r="AJ694" s="306"/>
      <c r="AK694" s="306"/>
      <c r="AL694" s="306"/>
      <c r="AM694" s="306"/>
      <c r="AN694" s="306"/>
      <c r="AO694" s="306"/>
      <c r="AP694" s="306"/>
      <c r="AQ694" s="306"/>
      <c r="AR694" s="306"/>
      <c r="AS694" s="306"/>
      <c r="AT694" s="306"/>
      <c r="AU694" s="306"/>
      <c r="AV694" s="306"/>
      <c r="AW694" s="306"/>
      <c r="AX694" s="306"/>
      <c r="AY694" s="306"/>
      <c r="AZ694" s="306"/>
      <c r="BA694" s="306"/>
      <c r="BB694" s="306"/>
      <c r="BC694" s="147">
        <f>QC_Status!T704</f>
        <v>0</v>
      </c>
      <c r="BD694" s="307">
        <f t="shared" si="30"/>
        <v>0</v>
      </c>
      <c r="BE694" s="307">
        <f t="shared" si="31"/>
        <v>0</v>
      </c>
      <c r="BF694" s="307">
        <f t="shared" si="32"/>
        <v>0</v>
      </c>
      <c r="BG694" s="314">
        <f>QC_Status!F704</f>
        <v>0</v>
      </c>
      <c r="BH694" s="288"/>
      <c r="BI694"/>
    </row>
    <row r="695" spans="1:61" x14ac:dyDescent="0.2">
      <c r="A695" s="151">
        <v>695</v>
      </c>
      <c r="B695" s="152">
        <f>QC_Status!B705</f>
        <v>0</v>
      </c>
      <c r="C695" s="153">
        <f>QC_Status!C705</f>
        <v>0</v>
      </c>
      <c r="D695" s="151">
        <f>QC_Status!D705</f>
        <v>0</v>
      </c>
      <c r="E695" s="153">
        <f>QC_Status!E705</f>
        <v>0</v>
      </c>
      <c r="F695" s="151">
        <f>QC_Status!L705</f>
        <v>0</v>
      </c>
      <c r="G695" s="154">
        <f>QC_Status!M705</f>
        <v>0</v>
      </c>
      <c r="H695" s="189">
        <f>QC_Status!C705</f>
        <v>0</v>
      </c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  <c r="AA695" s="306"/>
      <c r="AB695" s="306"/>
      <c r="AC695" s="306"/>
      <c r="AD695" s="306"/>
      <c r="AE695" s="306"/>
      <c r="AF695" s="306"/>
      <c r="AG695" s="306"/>
      <c r="AH695" s="306"/>
      <c r="AI695" s="306"/>
      <c r="AJ695" s="306"/>
      <c r="AK695" s="306"/>
      <c r="AL695" s="306"/>
      <c r="AM695" s="306"/>
      <c r="AN695" s="306"/>
      <c r="AO695" s="306"/>
      <c r="AP695" s="306"/>
      <c r="AQ695" s="306"/>
      <c r="AR695" s="306"/>
      <c r="AS695" s="306"/>
      <c r="AT695" s="306"/>
      <c r="AU695" s="306"/>
      <c r="AV695" s="306"/>
      <c r="AW695" s="306"/>
      <c r="AX695" s="306"/>
      <c r="AY695" s="306"/>
      <c r="AZ695" s="306"/>
      <c r="BA695" s="306"/>
      <c r="BB695" s="306"/>
      <c r="BC695" s="147">
        <f>QC_Status!T705</f>
        <v>0</v>
      </c>
      <c r="BD695" s="307">
        <f t="shared" si="30"/>
        <v>0</v>
      </c>
      <c r="BE695" s="307">
        <f t="shared" si="31"/>
        <v>0</v>
      </c>
      <c r="BF695" s="307">
        <f t="shared" si="32"/>
        <v>0</v>
      </c>
      <c r="BG695" s="314">
        <f>QC_Status!F705</f>
        <v>0</v>
      </c>
      <c r="BH695" s="288"/>
      <c r="BI695"/>
    </row>
    <row r="696" spans="1:61" x14ac:dyDescent="0.2">
      <c r="A696" s="151">
        <v>696</v>
      </c>
      <c r="B696" s="152">
        <f>QC_Status!B706</f>
        <v>0</v>
      </c>
      <c r="C696" s="153">
        <f>QC_Status!C706</f>
        <v>0</v>
      </c>
      <c r="D696" s="151">
        <f>QC_Status!D706</f>
        <v>0</v>
      </c>
      <c r="E696" s="153">
        <f>QC_Status!E706</f>
        <v>0</v>
      </c>
      <c r="F696" s="151">
        <f>QC_Status!L706</f>
        <v>0</v>
      </c>
      <c r="G696" s="154">
        <f>QC_Status!M706</f>
        <v>0</v>
      </c>
      <c r="H696" s="189">
        <f>QC_Status!C706</f>
        <v>0</v>
      </c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  <c r="AA696" s="306"/>
      <c r="AB696" s="306"/>
      <c r="AC696" s="306"/>
      <c r="AD696" s="306"/>
      <c r="AE696" s="306"/>
      <c r="AF696" s="306"/>
      <c r="AG696" s="306"/>
      <c r="AH696" s="306"/>
      <c r="AI696" s="306"/>
      <c r="AJ696" s="306"/>
      <c r="AK696" s="306"/>
      <c r="AL696" s="306"/>
      <c r="AM696" s="306"/>
      <c r="AN696" s="306"/>
      <c r="AO696" s="306"/>
      <c r="AP696" s="306"/>
      <c r="AQ696" s="306"/>
      <c r="AR696" s="306"/>
      <c r="AS696" s="306"/>
      <c r="AT696" s="306"/>
      <c r="AU696" s="306"/>
      <c r="AV696" s="306"/>
      <c r="AW696" s="306"/>
      <c r="AX696" s="306"/>
      <c r="AY696" s="306"/>
      <c r="AZ696" s="306"/>
      <c r="BA696" s="306"/>
      <c r="BB696" s="306"/>
      <c r="BC696" s="147">
        <f>QC_Status!T706</f>
        <v>0</v>
      </c>
      <c r="BD696" s="307">
        <f t="shared" si="30"/>
        <v>0</v>
      </c>
      <c r="BE696" s="307">
        <f t="shared" si="31"/>
        <v>0</v>
      </c>
      <c r="BF696" s="307">
        <f t="shared" si="32"/>
        <v>0</v>
      </c>
      <c r="BG696" s="314">
        <f>QC_Status!F706</f>
        <v>0</v>
      </c>
      <c r="BH696" s="288"/>
      <c r="BI696"/>
    </row>
    <row r="697" spans="1:61" x14ac:dyDescent="0.2">
      <c r="A697" s="151">
        <v>697</v>
      </c>
      <c r="B697" s="152">
        <f>QC_Status!B707</f>
        <v>0</v>
      </c>
      <c r="C697" s="153">
        <f>QC_Status!C707</f>
        <v>0</v>
      </c>
      <c r="D697" s="151">
        <f>QC_Status!D707</f>
        <v>0</v>
      </c>
      <c r="E697" s="153">
        <f>QC_Status!E707</f>
        <v>0</v>
      </c>
      <c r="F697" s="151">
        <f>QC_Status!L707</f>
        <v>0</v>
      </c>
      <c r="G697" s="154">
        <f>QC_Status!M707</f>
        <v>0</v>
      </c>
      <c r="H697" s="189">
        <f>QC_Status!C707</f>
        <v>0</v>
      </c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  <c r="AA697" s="306"/>
      <c r="AB697" s="306"/>
      <c r="AC697" s="306"/>
      <c r="AD697" s="306"/>
      <c r="AE697" s="306"/>
      <c r="AF697" s="306"/>
      <c r="AG697" s="306"/>
      <c r="AH697" s="306"/>
      <c r="AI697" s="306"/>
      <c r="AJ697" s="306"/>
      <c r="AK697" s="306"/>
      <c r="AL697" s="306"/>
      <c r="AM697" s="306"/>
      <c r="AN697" s="306"/>
      <c r="AO697" s="306"/>
      <c r="AP697" s="306"/>
      <c r="AQ697" s="306"/>
      <c r="AR697" s="306"/>
      <c r="AS697" s="306"/>
      <c r="AT697" s="306"/>
      <c r="AU697" s="306"/>
      <c r="AV697" s="306"/>
      <c r="AW697" s="306"/>
      <c r="AX697" s="306"/>
      <c r="AY697" s="306"/>
      <c r="AZ697" s="306"/>
      <c r="BA697" s="306"/>
      <c r="BB697" s="306"/>
      <c r="BC697" s="147">
        <f>QC_Status!T707</f>
        <v>0</v>
      </c>
      <c r="BD697" s="307">
        <f t="shared" si="30"/>
        <v>0</v>
      </c>
      <c r="BE697" s="307">
        <f t="shared" si="31"/>
        <v>0</v>
      </c>
      <c r="BF697" s="307">
        <f t="shared" si="32"/>
        <v>0</v>
      </c>
      <c r="BG697" s="314">
        <f>QC_Status!F707</f>
        <v>0</v>
      </c>
      <c r="BH697" s="288"/>
      <c r="BI697"/>
    </row>
    <row r="698" spans="1:61" x14ac:dyDescent="0.2">
      <c r="A698" s="151">
        <v>698</v>
      </c>
      <c r="B698" s="152">
        <f>QC_Status!B708</f>
        <v>0</v>
      </c>
      <c r="C698" s="153">
        <f>QC_Status!C708</f>
        <v>0</v>
      </c>
      <c r="D698" s="151">
        <f>QC_Status!D708</f>
        <v>0</v>
      </c>
      <c r="E698" s="153">
        <f>QC_Status!E708</f>
        <v>0</v>
      </c>
      <c r="F698" s="151">
        <f>QC_Status!L708</f>
        <v>0</v>
      </c>
      <c r="G698" s="154">
        <f>QC_Status!M708</f>
        <v>0</v>
      </c>
      <c r="H698" s="189">
        <f>QC_Status!C708</f>
        <v>0</v>
      </c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  <c r="AA698" s="306"/>
      <c r="AB698" s="306"/>
      <c r="AC698" s="306"/>
      <c r="AD698" s="306"/>
      <c r="AE698" s="306"/>
      <c r="AF698" s="306"/>
      <c r="AG698" s="306"/>
      <c r="AH698" s="306"/>
      <c r="AI698" s="306"/>
      <c r="AJ698" s="306"/>
      <c r="AK698" s="306"/>
      <c r="AL698" s="306"/>
      <c r="AM698" s="306"/>
      <c r="AN698" s="306"/>
      <c r="AO698" s="306"/>
      <c r="AP698" s="306"/>
      <c r="AQ698" s="306"/>
      <c r="AR698" s="306"/>
      <c r="AS698" s="306"/>
      <c r="AT698" s="306"/>
      <c r="AU698" s="306"/>
      <c r="AV698" s="306"/>
      <c r="AW698" s="306"/>
      <c r="AX698" s="306"/>
      <c r="AY698" s="306"/>
      <c r="AZ698" s="306"/>
      <c r="BA698" s="306"/>
      <c r="BB698" s="306"/>
      <c r="BC698" s="147">
        <f>QC_Status!T708</f>
        <v>0</v>
      </c>
      <c r="BD698" s="307">
        <f t="shared" si="30"/>
        <v>0</v>
      </c>
      <c r="BE698" s="307">
        <f t="shared" si="31"/>
        <v>0</v>
      </c>
      <c r="BF698" s="307">
        <f t="shared" si="32"/>
        <v>0</v>
      </c>
      <c r="BG698" s="314">
        <f>QC_Status!F708</f>
        <v>0</v>
      </c>
      <c r="BH698" s="288"/>
      <c r="BI698"/>
    </row>
    <row r="699" spans="1:61" x14ac:dyDescent="0.2">
      <c r="A699" s="151">
        <v>699</v>
      </c>
      <c r="B699" s="152">
        <f>QC_Status!B709</f>
        <v>0</v>
      </c>
      <c r="C699" s="153">
        <f>QC_Status!C709</f>
        <v>0</v>
      </c>
      <c r="D699" s="151">
        <f>QC_Status!D709</f>
        <v>0</v>
      </c>
      <c r="E699" s="153">
        <f>QC_Status!E709</f>
        <v>0</v>
      </c>
      <c r="F699" s="151">
        <f>QC_Status!L709</f>
        <v>0</v>
      </c>
      <c r="G699" s="154">
        <f>QC_Status!M709</f>
        <v>0</v>
      </c>
      <c r="H699" s="189">
        <f>QC_Status!C709</f>
        <v>0</v>
      </c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  <c r="AA699" s="306"/>
      <c r="AB699" s="306"/>
      <c r="AC699" s="306"/>
      <c r="AD699" s="306"/>
      <c r="AE699" s="306"/>
      <c r="AF699" s="306"/>
      <c r="AG699" s="306"/>
      <c r="AH699" s="306"/>
      <c r="AI699" s="306"/>
      <c r="AJ699" s="306"/>
      <c r="AK699" s="306"/>
      <c r="AL699" s="306"/>
      <c r="AM699" s="306"/>
      <c r="AN699" s="306"/>
      <c r="AO699" s="306"/>
      <c r="AP699" s="306"/>
      <c r="AQ699" s="306"/>
      <c r="AR699" s="306"/>
      <c r="AS699" s="306"/>
      <c r="AT699" s="306"/>
      <c r="AU699" s="306"/>
      <c r="AV699" s="306"/>
      <c r="AW699" s="306"/>
      <c r="AX699" s="306"/>
      <c r="AY699" s="306"/>
      <c r="AZ699" s="306"/>
      <c r="BA699" s="306"/>
      <c r="BB699" s="306"/>
      <c r="BC699" s="147">
        <f>QC_Status!T709</f>
        <v>0</v>
      </c>
      <c r="BD699" s="307">
        <f t="shared" si="30"/>
        <v>0</v>
      </c>
      <c r="BE699" s="307">
        <f t="shared" si="31"/>
        <v>0</v>
      </c>
      <c r="BF699" s="307">
        <f t="shared" si="32"/>
        <v>0</v>
      </c>
      <c r="BG699" s="314">
        <f>QC_Status!F709</f>
        <v>0</v>
      </c>
      <c r="BH699" s="288"/>
      <c r="BI699"/>
    </row>
    <row r="700" spans="1:61" x14ac:dyDescent="0.2">
      <c r="A700" s="151">
        <v>700</v>
      </c>
      <c r="B700" s="152">
        <f>QC_Status!B710</f>
        <v>0</v>
      </c>
      <c r="C700" s="153">
        <f>QC_Status!C710</f>
        <v>0</v>
      </c>
      <c r="D700" s="151">
        <f>QC_Status!D710</f>
        <v>0</v>
      </c>
      <c r="E700" s="153">
        <f>QC_Status!E710</f>
        <v>0</v>
      </c>
      <c r="F700" s="151">
        <f>QC_Status!L710</f>
        <v>0</v>
      </c>
      <c r="G700" s="154">
        <f>QC_Status!M710</f>
        <v>0</v>
      </c>
      <c r="H700" s="189">
        <f>QC_Status!C710</f>
        <v>0</v>
      </c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  <c r="AA700" s="306"/>
      <c r="AB700" s="306"/>
      <c r="AC700" s="306"/>
      <c r="AD700" s="306"/>
      <c r="AE700" s="306"/>
      <c r="AF700" s="306"/>
      <c r="AG700" s="306"/>
      <c r="AH700" s="306"/>
      <c r="AI700" s="306"/>
      <c r="AJ700" s="306"/>
      <c r="AK700" s="306"/>
      <c r="AL700" s="306"/>
      <c r="AM700" s="306"/>
      <c r="AN700" s="306"/>
      <c r="AO700" s="306"/>
      <c r="AP700" s="306"/>
      <c r="AQ700" s="306"/>
      <c r="AR700" s="306"/>
      <c r="AS700" s="306"/>
      <c r="AT700" s="306"/>
      <c r="AU700" s="306"/>
      <c r="AV700" s="306"/>
      <c r="AW700" s="306"/>
      <c r="AX700" s="306"/>
      <c r="AY700" s="306"/>
      <c r="AZ700" s="306"/>
      <c r="BA700" s="306"/>
      <c r="BB700" s="306"/>
      <c r="BC700" s="147">
        <f>QC_Status!T710</f>
        <v>0</v>
      </c>
      <c r="BD700" s="307">
        <f t="shared" si="30"/>
        <v>0</v>
      </c>
      <c r="BE700" s="307">
        <f t="shared" si="31"/>
        <v>0</v>
      </c>
      <c r="BF700" s="307">
        <f t="shared" si="32"/>
        <v>0</v>
      </c>
      <c r="BG700" s="314">
        <f>QC_Status!F710</f>
        <v>0</v>
      </c>
      <c r="BH700" s="288"/>
      <c r="BI700"/>
    </row>
    <row r="701" spans="1:61" x14ac:dyDescent="0.2">
      <c r="A701" s="151">
        <v>701</v>
      </c>
      <c r="B701" s="152">
        <f>QC_Status!B711</f>
        <v>0</v>
      </c>
      <c r="C701" s="153">
        <f>QC_Status!C711</f>
        <v>0</v>
      </c>
      <c r="D701" s="151">
        <f>QC_Status!D711</f>
        <v>0</v>
      </c>
      <c r="E701" s="153">
        <f>QC_Status!E711</f>
        <v>0</v>
      </c>
      <c r="F701" s="151">
        <f>QC_Status!L711</f>
        <v>0</v>
      </c>
      <c r="G701" s="154">
        <f>QC_Status!M711</f>
        <v>0</v>
      </c>
      <c r="H701" s="189">
        <f>QC_Status!C711</f>
        <v>0</v>
      </c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  <c r="AA701" s="306"/>
      <c r="AB701" s="306"/>
      <c r="AC701" s="306"/>
      <c r="AD701" s="306"/>
      <c r="AE701" s="306"/>
      <c r="AF701" s="306"/>
      <c r="AG701" s="306"/>
      <c r="AH701" s="306"/>
      <c r="AI701" s="306"/>
      <c r="AJ701" s="306"/>
      <c r="AK701" s="306"/>
      <c r="AL701" s="306"/>
      <c r="AM701" s="306"/>
      <c r="AN701" s="306"/>
      <c r="AO701" s="306"/>
      <c r="AP701" s="306"/>
      <c r="AQ701" s="306"/>
      <c r="AR701" s="306"/>
      <c r="AS701" s="306"/>
      <c r="AT701" s="306"/>
      <c r="AU701" s="306"/>
      <c r="AV701" s="306"/>
      <c r="AW701" s="306"/>
      <c r="AX701" s="306"/>
      <c r="AY701" s="306"/>
      <c r="AZ701" s="306"/>
      <c r="BA701" s="306"/>
      <c r="BB701" s="306"/>
      <c r="BC701" s="147">
        <f>QC_Status!T711</f>
        <v>0</v>
      </c>
      <c r="BD701" s="307">
        <f t="shared" si="30"/>
        <v>0</v>
      </c>
      <c r="BE701" s="307">
        <f t="shared" si="31"/>
        <v>0</v>
      </c>
      <c r="BF701" s="307">
        <f t="shared" si="32"/>
        <v>0</v>
      </c>
      <c r="BG701" s="314">
        <f>QC_Status!F711</f>
        <v>0</v>
      </c>
      <c r="BH701" s="288"/>
      <c r="BI701"/>
    </row>
    <row r="702" spans="1:61" x14ac:dyDescent="0.2">
      <c r="A702" s="151">
        <v>702</v>
      </c>
      <c r="B702" s="152">
        <f>QC_Status!B712</f>
        <v>0</v>
      </c>
      <c r="C702" s="153">
        <f>QC_Status!C712</f>
        <v>0</v>
      </c>
      <c r="D702" s="151">
        <f>QC_Status!D712</f>
        <v>0</v>
      </c>
      <c r="E702" s="153">
        <f>QC_Status!E712</f>
        <v>0</v>
      </c>
      <c r="F702" s="151">
        <f>QC_Status!L712</f>
        <v>0</v>
      </c>
      <c r="G702" s="154">
        <f>QC_Status!M712</f>
        <v>0</v>
      </c>
      <c r="H702" s="189">
        <f>QC_Status!C712</f>
        <v>0</v>
      </c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  <c r="AA702" s="306"/>
      <c r="AB702" s="306"/>
      <c r="AC702" s="306"/>
      <c r="AD702" s="306"/>
      <c r="AE702" s="306"/>
      <c r="AF702" s="306"/>
      <c r="AG702" s="306"/>
      <c r="AH702" s="306"/>
      <c r="AI702" s="306"/>
      <c r="AJ702" s="306"/>
      <c r="AK702" s="306"/>
      <c r="AL702" s="306"/>
      <c r="AM702" s="306"/>
      <c r="AN702" s="306"/>
      <c r="AO702" s="306"/>
      <c r="AP702" s="306"/>
      <c r="AQ702" s="306"/>
      <c r="AR702" s="306"/>
      <c r="AS702" s="306"/>
      <c r="AT702" s="306"/>
      <c r="AU702" s="306"/>
      <c r="AV702" s="306"/>
      <c r="AW702" s="306"/>
      <c r="AX702" s="306"/>
      <c r="AY702" s="306"/>
      <c r="AZ702" s="306"/>
      <c r="BA702" s="306"/>
      <c r="BB702" s="306"/>
      <c r="BC702" s="147">
        <f>QC_Status!T712</f>
        <v>0</v>
      </c>
      <c r="BD702" s="307">
        <f t="shared" si="30"/>
        <v>0</v>
      </c>
      <c r="BE702" s="307">
        <f t="shared" si="31"/>
        <v>0</v>
      </c>
      <c r="BF702" s="307">
        <f t="shared" si="32"/>
        <v>0</v>
      </c>
      <c r="BG702" s="314">
        <f>QC_Status!F712</f>
        <v>0</v>
      </c>
      <c r="BH702" s="288"/>
      <c r="BI702"/>
    </row>
    <row r="703" spans="1:61" x14ac:dyDescent="0.2">
      <c r="A703" s="151">
        <v>703</v>
      </c>
      <c r="B703" s="152">
        <f>QC_Status!B713</f>
        <v>0</v>
      </c>
      <c r="C703" s="153">
        <f>QC_Status!C713</f>
        <v>0</v>
      </c>
      <c r="D703" s="151">
        <f>QC_Status!D713</f>
        <v>0</v>
      </c>
      <c r="E703" s="153">
        <f>QC_Status!E713</f>
        <v>0</v>
      </c>
      <c r="F703" s="151">
        <f>QC_Status!L713</f>
        <v>0</v>
      </c>
      <c r="G703" s="154">
        <f>QC_Status!M713</f>
        <v>0</v>
      </c>
      <c r="H703" s="189">
        <f>QC_Status!C713</f>
        <v>0</v>
      </c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  <c r="AA703" s="306"/>
      <c r="AB703" s="306"/>
      <c r="AC703" s="306"/>
      <c r="AD703" s="306"/>
      <c r="AE703" s="306"/>
      <c r="AF703" s="306"/>
      <c r="AG703" s="306"/>
      <c r="AH703" s="306"/>
      <c r="AI703" s="306"/>
      <c r="AJ703" s="306"/>
      <c r="AK703" s="306"/>
      <c r="AL703" s="306"/>
      <c r="AM703" s="306"/>
      <c r="AN703" s="306"/>
      <c r="AO703" s="306"/>
      <c r="AP703" s="306"/>
      <c r="AQ703" s="306"/>
      <c r="AR703" s="306"/>
      <c r="AS703" s="306"/>
      <c r="AT703" s="306"/>
      <c r="AU703" s="306"/>
      <c r="AV703" s="306"/>
      <c r="AW703" s="306"/>
      <c r="AX703" s="306"/>
      <c r="AY703" s="306"/>
      <c r="AZ703" s="306"/>
      <c r="BA703" s="306"/>
      <c r="BB703" s="306"/>
      <c r="BC703" s="147">
        <f>QC_Status!T713</f>
        <v>0</v>
      </c>
      <c r="BD703" s="307">
        <f t="shared" si="30"/>
        <v>0</v>
      </c>
      <c r="BE703" s="307">
        <f t="shared" si="31"/>
        <v>0</v>
      </c>
      <c r="BF703" s="307">
        <f t="shared" si="32"/>
        <v>0</v>
      </c>
      <c r="BG703" s="314">
        <f>QC_Status!F713</f>
        <v>0</v>
      </c>
      <c r="BH703" s="288"/>
      <c r="BI703"/>
    </row>
    <row r="704" spans="1:61" x14ac:dyDescent="0.2">
      <c r="A704" s="151">
        <v>704</v>
      </c>
      <c r="B704" s="152">
        <f>QC_Status!B714</f>
        <v>0</v>
      </c>
      <c r="C704" s="153">
        <f>QC_Status!C714</f>
        <v>0</v>
      </c>
      <c r="D704" s="151">
        <f>QC_Status!D714</f>
        <v>0</v>
      </c>
      <c r="E704" s="153">
        <f>QC_Status!E714</f>
        <v>0</v>
      </c>
      <c r="F704" s="151">
        <f>QC_Status!L714</f>
        <v>0</v>
      </c>
      <c r="G704" s="154">
        <f>QC_Status!M714</f>
        <v>0</v>
      </c>
      <c r="H704" s="189">
        <f>QC_Status!C714</f>
        <v>0</v>
      </c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  <c r="AA704" s="306"/>
      <c r="AB704" s="306"/>
      <c r="AC704" s="306"/>
      <c r="AD704" s="306"/>
      <c r="AE704" s="306"/>
      <c r="AF704" s="306"/>
      <c r="AG704" s="306"/>
      <c r="AH704" s="306"/>
      <c r="AI704" s="306"/>
      <c r="AJ704" s="306"/>
      <c r="AK704" s="306"/>
      <c r="AL704" s="306"/>
      <c r="AM704" s="306"/>
      <c r="AN704" s="306"/>
      <c r="AO704" s="306"/>
      <c r="AP704" s="306"/>
      <c r="AQ704" s="306"/>
      <c r="AR704" s="306"/>
      <c r="AS704" s="306"/>
      <c r="AT704" s="306"/>
      <c r="AU704" s="306"/>
      <c r="AV704" s="306"/>
      <c r="AW704" s="306"/>
      <c r="AX704" s="306"/>
      <c r="AY704" s="306"/>
      <c r="AZ704" s="306"/>
      <c r="BA704" s="306"/>
      <c r="BB704" s="306"/>
      <c r="BC704" s="147">
        <f>QC_Status!T714</f>
        <v>0</v>
      </c>
      <c r="BD704" s="307">
        <f t="shared" si="30"/>
        <v>0</v>
      </c>
      <c r="BE704" s="307">
        <f t="shared" si="31"/>
        <v>0</v>
      </c>
      <c r="BF704" s="307">
        <f t="shared" si="32"/>
        <v>0</v>
      </c>
      <c r="BG704" s="314">
        <f>QC_Status!F714</f>
        <v>0</v>
      </c>
      <c r="BH704" s="288"/>
      <c r="BI704"/>
    </row>
    <row r="705" spans="1:61" x14ac:dyDescent="0.2">
      <c r="A705" s="151">
        <v>705</v>
      </c>
      <c r="B705" s="152">
        <f>QC_Status!B715</f>
        <v>0</v>
      </c>
      <c r="C705" s="153">
        <f>QC_Status!C715</f>
        <v>0</v>
      </c>
      <c r="D705" s="151">
        <f>QC_Status!D715</f>
        <v>0</v>
      </c>
      <c r="E705" s="153">
        <f>QC_Status!E715</f>
        <v>0</v>
      </c>
      <c r="F705" s="151">
        <f>QC_Status!L715</f>
        <v>0</v>
      </c>
      <c r="G705" s="154">
        <f>QC_Status!M715</f>
        <v>0</v>
      </c>
      <c r="H705" s="189">
        <f>QC_Status!C715</f>
        <v>0</v>
      </c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  <c r="AA705" s="306"/>
      <c r="AB705" s="306"/>
      <c r="AC705" s="306"/>
      <c r="AD705" s="306"/>
      <c r="AE705" s="306"/>
      <c r="AF705" s="306"/>
      <c r="AG705" s="306"/>
      <c r="AH705" s="306"/>
      <c r="AI705" s="306"/>
      <c r="AJ705" s="306"/>
      <c r="AK705" s="306"/>
      <c r="AL705" s="306"/>
      <c r="AM705" s="306"/>
      <c r="AN705" s="306"/>
      <c r="AO705" s="306"/>
      <c r="AP705" s="306"/>
      <c r="AQ705" s="306"/>
      <c r="AR705" s="306"/>
      <c r="AS705" s="306"/>
      <c r="AT705" s="306"/>
      <c r="AU705" s="306"/>
      <c r="AV705" s="306"/>
      <c r="AW705" s="306"/>
      <c r="AX705" s="306"/>
      <c r="AY705" s="306"/>
      <c r="AZ705" s="306"/>
      <c r="BA705" s="306"/>
      <c r="BB705" s="306"/>
      <c r="BC705" s="147">
        <f>QC_Status!T715</f>
        <v>0</v>
      </c>
      <c r="BD705" s="307">
        <f t="shared" si="30"/>
        <v>0</v>
      </c>
      <c r="BE705" s="307">
        <f t="shared" si="31"/>
        <v>0</v>
      </c>
      <c r="BF705" s="307">
        <f t="shared" si="32"/>
        <v>0</v>
      </c>
      <c r="BG705" s="314">
        <f>QC_Status!F715</f>
        <v>0</v>
      </c>
      <c r="BH705" s="288"/>
      <c r="BI705"/>
    </row>
    <row r="706" spans="1:61" x14ac:dyDescent="0.2">
      <c r="A706" s="151">
        <v>706</v>
      </c>
      <c r="B706" s="152">
        <f>QC_Status!B716</f>
        <v>0</v>
      </c>
      <c r="C706" s="153">
        <f>QC_Status!C716</f>
        <v>0</v>
      </c>
      <c r="D706" s="151">
        <f>QC_Status!D716</f>
        <v>0</v>
      </c>
      <c r="E706" s="153">
        <f>QC_Status!E716</f>
        <v>0</v>
      </c>
      <c r="F706" s="151">
        <f>QC_Status!L716</f>
        <v>0</v>
      </c>
      <c r="G706" s="154">
        <f>QC_Status!M716</f>
        <v>0</v>
      </c>
      <c r="H706" s="189">
        <f>QC_Status!C716</f>
        <v>0</v>
      </c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  <c r="AA706" s="306"/>
      <c r="AB706" s="306"/>
      <c r="AC706" s="306"/>
      <c r="AD706" s="306"/>
      <c r="AE706" s="306"/>
      <c r="AF706" s="306"/>
      <c r="AG706" s="306"/>
      <c r="AH706" s="306"/>
      <c r="AI706" s="306"/>
      <c r="AJ706" s="306"/>
      <c r="AK706" s="306"/>
      <c r="AL706" s="306"/>
      <c r="AM706" s="306"/>
      <c r="AN706" s="306"/>
      <c r="AO706" s="306"/>
      <c r="AP706" s="306"/>
      <c r="AQ706" s="306"/>
      <c r="AR706" s="306"/>
      <c r="AS706" s="306"/>
      <c r="AT706" s="306"/>
      <c r="AU706" s="306"/>
      <c r="AV706" s="306"/>
      <c r="AW706" s="306"/>
      <c r="AX706" s="306"/>
      <c r="AY706" s="306"/>
      <c r="AZ706" s="306"/>
      <c r="BA706" s="306"/>
      <c r="BB706" s="306"/>
      <c r="BC706" s="147">
        <f>QC_Status!T716</f>
        <v>0</v>
      </c>
      <c r="BD706" s="307">
        <f t="shared" si="30"/>
        <v>0</v>
      </c>
      <c r="BE706" s="307">
        <f t="shared" si="31"/>
        <v>0</v>
      </c>
      <c r="BF706" s="307">
        <f t="shared" si="32"/>
        <v>0</v>
      </c>
      <c r="BG706" s="314">
        <f>QC_Status!F716</f>
        <v>0</v>
      </c>
      <c r="BH706" s="288"/>
      <c r="BI706"/>
    </row>
    <row r="707" spans="1:61" x14ac:dyDescent="0.2">
      <c r="A707" s="151">
        <v>707</v>
      </c>
      <c r="B707" s="152">
        <f>QC_Status!B717</f>
        <v>0</v>
      </c>
      <c r="C707" s="153">
        <f>QC_Status!C717</f>
        <v>0</v>
      </c>
      <c r="D707" s="151">
        <f>QC_Status!D717</f>
        <v>0</v>
      </c>
      <c r="E707" s="153">
        <f>QC_Status!E717</f>
        <v>0</v>
      </c>
      <c r="F707" s="151">
        <f>QC_Status!L717</f>
        <v>0</v>
      </c>
      <c r="G707" s="154">
        <f>QC_Status!M717</f>
        <v>0</v>
      </c>
      <c r="H707" s="189">
        <f>QC_Status!C717</f>
        <v>0</v>
      </c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  <c r="AA707" s="306"/>
      <c r="AB707" s="306"/>
      <c r="AC707" s="306"/>
      <c r="AD707" s="306"/>
      <c r="AE707" s="306"/>
      <c r="AF707" s="306"/>
      <c r="AG707" s="306"/>
      <c r="AH707" s="306"/>
      <c r="AI707" s="306"/>
      <c r="AJ707" s="306"/>
      <c r="AK707" s="306"/>
      <c r="AL707" s="306"/>
      <c r="AM707" s="306"/>
      <c r="AN707" s="306"/>
      <c r="AO707" s="306"/>
      <c r="AP707" s="306"/>
      <c r="AQ707" s="306"/>
      <c r="AR707" s="306"/>
      <c r="AS707" s="306"/>
      <c r="AT707" s="306"/>
      <c r="AU707" s="306"/>
      <c r="AV707" s="306"/>
      <c r="AW707" s="306"/>
      <c r="AX707" s="306"/>
      <c r="AY707" s="306"/>
      <c r="AZ707" s="306"/>
      <c r="BA707" s="306"/>
      <c r="BB707" s="306"/>
      <c r="BC707" s="147">
        <f>QC_Status!T717</f>
        <v>0</v>
      </c>
      <c r="BD707" s="307">
        <f t="shared" si="30"/>
        <v>0</v>
      </c>
      <c r="BE707" s="307">
        <f t="shared" si="31"/>
        <v>0</v>
      </c>
      <c r="BF707" s="307">
        <f t="shared" si="32"/>
        <v>0</v>
      </c>
      <c r="BG707" s="314">
        <f>QC_Status!F717</f>
        <v>0</v>
      </c>
      <c r="BH707" s="288"/>
      <c r="BI707"/>
    </row>
    <row r="708" spans="1:61" x14ac:dyDescent="0.2">
      <c r="A708" s="151">
        <v>708</v>
      </c>
      <c r="B708" s="152">
        <f>QC_Status!B718</f>
        <v>0</v>
      </c>
      <c r="C708" s="153">
        <f>QC_Status!C718</f>
        <v>0</v>
      </c>
      <c r="D708" s="151">
        <f>QC_Status!D718</f>
        <v>0</v>
      </c>
      <c r="E708" s="153">
        <f>QC_Status!E718</f>
        <v>0</v>
      </c>
      <c r="F708" s="151">
        <f>QC_Status!L718</f>
        <v>0</v>
      </c>
      <c r="G708" s="154">
        <f>QC_Status!M718</f>
        <v>0</v>
      </c>
      <c r="H708" s="189">
        <f>QC_Status!C718</f>
        <v>0</v>
      </c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  <c r="AA708" s="306"/>
      <c r="AB708" s="306"/>
      <c r="AC708" s="306"/>
      <c r="AD708" s="306"/>
      <c r="AE708" s="306"/>
      <c r="AF708" s="306"/>
      <c r="AG708" s="306"/>
      <c r="AH708" s="306"/>
      <c r="AI708" s="306"/>
      <c r="AJ708" s="306"/>
      <c r="AK708" s="306"/>
      <c r="AL708" s="306"/>
      <c r="AM708" s="306"/>
      <c r="AN708" s="306"/>
      <c r="AO708" s="306"/>
      <c r="AP708" s="306"/>
      <c r="AQ708" s="306"/>
      <c r="AR708" s="306"/>
      <c r="AS708" s="306"/>
      <c r="AT708" s="306"/>
      <c r="AU708" s="306"/>
      <c r="AV708" s="306"/>
      <c r="AW708" s="306"/>
      <c r="AX708" s="306"/>
      <c r="AY708" s="306"/>
      <c r="AZ708" s="306"/>
      <c r="BA708" s="306"/>
      <c r="BB708" s="306"/>
      <c r="BC708" s="147">
        <f>QC_Status!T718</f>
        <v>0</v>
      </c>
      <c r="BD708" s="307">
        <f t="shared" ref="BD708:BD771" si="33">SUM(I708:BC708)</f>
        <v>0</v>
      </c>
      <c r="BE708" s="307">
        <f t="shared" ref="BE708:BE771" si="34">SUM(I708:AE708)</f>
        <v>0</v>
      </c>
      <c r="BF708" s="307">
        <f t="shared" ref="BF708:BF771" si="35">SUM(AF708:BB708)</f>
        <v>0</v>
      </c>
      <c r="BG708" s="314">
        <f>QC_Status!F718</f>
        <v>0</v>
      </c>
      <c r="BH708" s="288"/>
      <c r="BI708"/>
    </row>
    <row r="709" spans="1:61" x14ac:dyDescent="0.2">
      <c r="A709" s="151">
        <v>709</v>
      </c>
      <c r="B709" s="152">
        <f>QC_Status!B719</f>
        <v>0</v>
      </c>
      <c r="C709" s="153">
        <f>QC_Status!C719</f>
        <v>0</v>
      </c>
      <c r="D709" s="151">
        <f>QC_Status!D719</f>
        <v>0</v>
      </c>
      <c r="E709" s="153">
        <f>QC_Status!E719</f>
        <v>0</v>
      </c>
      <c r="F709" s="151">
        <f>QC_Status!L719</f>
        <v>0</v>
      </c>
      <c r="G709" s="154">
        <f>QC_Status!M719</f>
        <v>0</v>
      </c>
      <c r="H709" s="189">
        <f>QC_Status!C719</f>
        <v>0</v>
      </c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  <c r="AA709" s="306"/>
      <c r="AB709" s="306"/>
      <c r="AC709" s="306"/>
      <c r="AD709" s="306"/>
      <c r="AE709" s="306"/>
      <c r="AF709" s="306"/>
      <c r="AG709" s="306"/>
      <c r="AH709" s="306"/>
      <c r="AI709" s="306"/>
      <c r="AJ709" s="306"/>
      <c r="AK709" s="306"/>
      <c r="AL709" s="306"/>
      <c r="AM709" s="306"/>
      <c r="AN709" s="306"/>
      <c r="AO709" s="306"/>
      <c r="AP709" s="306"/>
      <c r="AQ709" s="306"/>
      <c r="AR709" s="306"/>
      <c r="AS709" s="306"/>
      <c r="AT709" s="306"/>
      <c r="AU709" s="306"/>
      <c r="AV709" s="306"/>
      <c r="AW709" s="306"/>
      <c r="AX709" s="306"/>
      <c r="AY709" s="306"/>
      <c r="AZ709" s="306"/>
      <c r="BA709" s="306"/>
      <c r="BB709" s="306"/>
      <c r="BC709" s="147">
        <f>QC_Status!T719</f>
        <v>0</v>
      </c>
      <c r="BD709" s="307">
        <f t="shared" si="33"/>
        <v>0</v>
      </c>
      <c r="BE709" s="307">
        <f t="shared" si="34"/>
        <v>0</v>
      </c>
      <c r="BF709" s="307">
        <f t="shared" si="35"/>
        <v>0</v>
      </c>
      <c r="BG709" s="314">
        <f>QC_Status!F719</f>
        <v>0</v>
      </c>
      <c r="BH709" s="288"/>
      <c r="BI709"/>
    </row>
    <row r="710" spans="1:61" x14ac:dyDescent="0.2">
      <c r="A710" s="151">
        <v>710</v>
      </c>
      <c r="B710" s="152">
        <f>QC_Status!B720</f>
        <v>0</v>
      </c>
      <c r="C710" s="153">
        <f>QC_Status!C720</f>
        <v>0</v>
      </c>
      <c r="D710" s="151">
        <f>QC_Status!D720</f>
        <v>0</v>
      </c>
      <c r="E710" s="153">
        <f>QC_Status!E720</f>
        <v>0</v>
      </c>
      <c r="F710" s="151">
        <f>QC_Status!L720</f>
        <v>0</v>
      </c>
      <c r="G710" s="154">
        <f>QC_Status!M720</f>
        <v>0</v>
      </c>
      <c r="H710" s="189">
        <f>QC_Status!C720</f>
        <v>0</v>
      </c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  <c r="AA710" s="306"/>
      <c r="AB710" s="306"/>
      <c r="AC710" s="306"/>
      <c r="AD710" s="306"/>
      <c r="AE710" s="306"/>
      <c r="AF710" s="306"/>
      <c r="AG710" s="306"/>
      <c r="AH710" s="306"/>
      <c r="AI710" s="306"/>
      <c r="AJ710" s="306"/>
      <c r="AK710" s="306"/>
      <c r="AL710" s="306"/>
      <c r="AM710" s="306"/>
      <c r="AN710" s="306"/>
      <c r="AO710" s="306"/>
      <c r="AP710" s="306"/>
      <c r="AQ710" s="306"/>
      <c r="AR710" s="306"/>
      <c r="AS710" s="306"/>
      <c r="AT710" s="306"/>
      <c r="AU710" s="306"/>
      <c r="AV710" s="306"/>
      <c r="AW710" s="306"/>
      <c r="AX710" s="306"/>
      <c r="AY710" s="306"/>
      <c r="AZ710" s="306"/>
      <c r="BA710" s="306"/>
      <c r="BB710" s="306"/>
      <c r="BC710" s="147">
        <f>QC_Status!T720</f>
        <v>0</v>
      </c>
      <c r="BD710" s="307">
        <f t="shared" si="33"/>
        <v>0</v>
      </c>
      <c r="BE710" s="307">
        <f t="shared" si="34"/>
        <v>0</v>
      </c>
      <c r="BF710" s="307">
        <f t="shared" si="35"/>
        <v>0</v>
      </c>
      <c r="BG710" s="314">
        <f>QC_Status!F720</f>
        <v>0</v>
      </c>
      <c r="BH710" s="288"/>
      <c r="BI710"/>
    </row>
    <row r="711" spans="1:61" x14ac:dyDescent="0.2">
      <c r="A711" s="151">
        <v>711</v>
      </c>
      <c r="B711" s="152">
        <f>QC_Status!B721</f>
        <v>0</v>
      </c>
      <c r="C711" s="153">
        <f>QC_Status!C721</f>
        <v>0</v>
      </c>
      <c r="D711" s="151">
        <f>QC_Status!D721</f>
        <v>0</v>
      </c>
      <c r="E711" s="153">
        <f>QC_Status!E721</f>
        <v>0</v>
      </c>
      <c r="F711" s="151">
        <f>QC_Status!L721</f>
        <v>0</v>
      </c>
      <c r="G711" s="154">
        <f>QC_Status!M721</f>
        <v>0</v>
      </c>
      <c r="H711" s="189">
        <f>QC_Status!C721</f>
        <v>0</v>
      </c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  <c r="AA711" s="306"/>
      <c r="AB711" s="306"/>
      <c r="AC711" s="306"/>
      <c r="AD711" s="306"/>
      <c r="AE711" s="306"/>
      <c r="AF711" s="306"/>
      <c r="AG711" s="306"/>
      <c r="AH711" s="306"/>
      <c r="AI711" s="306"/>
      <c r="AJ711" s="306"/>
      <c r="AK711" s="306"/>
      <c r="AL711" s="306"/>
      <c r="AM711" s="306"/>
      <c r="AN711" s="306"/>
      <c r="AO711" s="306"/>
      <c r="AP711" s="306"/>
      <c r="AQ711" s="306"/>
      <c r="AR711" s="306"/>
      <c r="AS711" s="306"/>
      <c r="AT711" s="306"/>
      <c r="AU711" s="306"/>
      <c r="AV711" s="306"/>
      <c r="AW711" s="306"/>
      <c r="AX711" s="306"/>
      <c r="AY711" s="306"/>
      <c r="AZ711" s="306"/>
      <c r="BA711" s="306"/>
      <c r="BB711" s="306"/>
      <c r="BC711" s="147">
        <f>QC_Status!T721</f>
        <v>0</v>
      </c>
      <c r="BD711" s="307">
        <f t="shared" si="33"/>
        <v>0</v>
      </c>
      <c r="BE711" s="307">
        <f t="shared" si="34"/>
        <v>0</v>
      </c>
      <c r="BF711" s="307">
        <f t="shared" si="35"/>
        <v>0</v>
      </c>
      <c r="BG711" s="314">
        <f>QC_Status!F721</f>
        <v>0</v>
      </c>
      <c r="BH711" s="288"/>
      <c r="BI711"/>
    </row>
    <row r="712" spans="1:61" x14ac:dyDescent="0.2">
      <c r="A712" s="151">
        <v>712</v>
      </c>
      <c r="B712" s="152">
        <f>QC_Status!B722</f>
        <v>0</v>
      </c>
      <c r="C712" s="153">
        <f>QC_Status!C722</f>
        <v>0</v>
      </c>
      <c r="D712" s="151">
        <f>QC_Status!D722</f>
        <v>0</v>
      </c>
      <c r="E712" s="153">
        <f>QC_Status!E722</f>
        <v>0</v>
      </c>
      <c r="F712" s="151">
        <f>QC_Status!L722</f>
        <v>0</v>
      </c>
      <c r="G712" s="154">
        <f>QC_Status!M722</f>
        <v>0</v>
      </c>
      <c r="H712" s="189">
        <f>QC_Status!C722</f>
        <v>0</v>
      </c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  <c r="AA712" s="306"/>
      <c r="AB712" s="306"/>
      <c r="AC712" s="306"/>
      <c r="AD712" s="306"/>
      <c r="AE712" s="306"/>
      <c r="AF712" s="306"/>
      <c r="AG712" s="306"/>
      <c r="AH712" s="306"/>
      <c r="AI712" s="306"/>
      <c r="AJ712" s="306"/>
      <c r="AK712" s="306"/>
      <c r="AL712" s="306"/>
      <c r="AM712" s="306"/>
      <c r="AN712" s="306"/>
      <c r="AO712" s="306"/>
      <c r="AP712" s="306"/>
      <c r="AQ712" s="306"/>
      <c r="AR712" s="306"/>
      <c r="AS712" s="306"/>
      <c r="AT712" s="306"/>
      <c r="AU712" s="306"/>
      <c r="AV712" s="306"/>
      <c r="AW712" s="306"/>
      <c r="AX712" s="306"/>
      <c r="AY712" s="306"/>
      <c r="AZ712" s="306"/>
      <c r="BA712" s="306"/>
      <c r="BB712" s="306"/>
      <c r="BC712" s="147">
        <f>QC_Status!T722</f>
        <v>0</v>
      </c>
      <c r="BD712" s="307">
        <f t="shared" si="33"/>
        <v>0</v>
      </c>
      <c r="BE712" s="307">
        <f t="shared" si="34"/>
        <v>0</v>
      </c>
      <c r="BF712" s="307">
        <f t="shared" si="35"/>
        <v>0</v>
      </c>
      <c r="BG712" s="314">
        <f>QC_Status!F722</f>
        <v>0</v>
      </c>
      <c r="BH712" s="288"/>
      <c r="BI712"/>
    </row>
    <row r="713" spans="1:61" x14ac:dyDescent="0.2">
      <c r="A713" s="151">
        <v>713</v>
      </c>
      <c r="B713" s="152">
        <f>QC_Status!B723</f>
        <v>0</v>
      </c>
      <c r="C713" s="153">
        <f>QC_Status!C723</f>
        <v>0</v>
      </c>
      <c r="D713" s="151">
        <f>QC_Status!D723</f>
        <v>0</v>
      </c>
      <c r="E713" s="153">
        <f>QC_Status!E723</f>
        <v>0</v>
      </c>
      <c r="F713" s="151">
        <f>QC_Status!L723</f>
        <v>0</v>
      </c>
      <c r="G713" s="154">
        <f>QC_Status!M723</f>
        <v>0</v>
      </c>
      <c r="H713" s="189">
        <f>QC_Status!C723</f>
        <v>0</v>
      </c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  <c r="AA713" s="306"/>
      <c r="AB713" s="306"/>
      <c r="AC713" s="306"/>
      <c r="AD713" s="306"/>
      <c r="AE713" s="306"/>
      <c r="AF713" s="306"/>
      <c r="AG713" s="306"/>
      <c r="AH713" s="306"/>
      <c r="AI713" s="306"/>
      <c r="AJ713" s="306"/>
      <c r="AK713" s="306"/>
      <c r="AL713" s="306"/>
      <c r="AM713" s="306"/>
      <c r="AN713" s="306"/>
      <c r="AO713" s="306"/>
      <c r="AP713" s="306"/>
      <c r="AQ713" s="306"/>
      <c r="AR713" s="306"/>
      <c r="AS713" s="306"/>
      <c r="AT713" s="306"/>
      <c r="AU713" s="306"/>
      <c r="AV713" s="306"/>
      <c r="AW713" s="306"/>
      <c r="AX713" s="306"/>
      <c r="AY713" s="306"/>
      <c r="AZ713" s="306"/>
      <c r="BA713" s="306"/>
      <c r="BB713" s="306"/>
      <c r="BC713" s="147">
        <f>QC_Status!T723</f>
        <v>0</v>
      </c>
      <c r="BD713" s="307">
        <f t="shared" si="33"/>
        <v>0</v>
      </c>
      <c r="BE713" s="307">
        <f t="shared" si="34"/>
        <v>0</v>
      </c>
      <c r="BF713" s="307">
        <f t="shared" si="35"/>
        <v>0</v>
      </c>
      <c r="BG713" s="314">
        <f>QC_Status!F723</f>
        <v>0</v>
      </c>
      <c r="BH713" s="288"/>
      <c r="BI713"/>
    </row>
    <row r="714" spans="1:61" x14ac:dyDescent="0.2">
      <c r="A714" s="151">
        <v>714</v>
      </c>
      <c r="B714" s="152">
        <f>QC_Status!B724</f>
        <v>0</v>
      </c>
      <c r="C714" s="153">
        <f>QC_Status!C724</f>
        <v>0</v>
      </c>
      <c r="D714" s="151">
        <f>QC_Status!D724</f>
        <v>0</v>
      </c>
      <c r="E714" s="153">
        <f>QC_Status!E724</f>
        <v>0</v>
      </c>
      <c r="F714" s="151">
        <f>QC_Status!L724</f>
        <v>0</v>
      </c>
      <c r="G714" s="154">
        <f>QC_Status!M724</f>
        <v>0</v>
      </c>
      <c r="H714" s="189">
        <f>QC_Status!C724</f>
        <v>0</v>
      </c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  <c r="AA714" s="306"/>
      <c r="AB714" s="306"/>
      <c r="AC714" s="306"/>
      <c r="AD714" s="306"/>
      <c r="AE714" s="306"/>
      <c r="AF714" s="306"/>
      <c r="AG714" s="306"/>
      <c r="AH714" s="306"/>
      <c r="AI714" s="306"/>
      <c r="AJ714" s="306"/>
      <c r="AK714" s="306"/>
      <c r="AL714" s="306"/>
      <c r="AM714" s="306"/>
      <c r="AN714" s="306"/>
      <c r="AO714" s="306"/>
      <c r="AP714" s="306"/>
      <c r="AQ714" s="306"/>
      <c r="AR714" s="306"/>
      <c r="AS714" s="306"/>
      <c r="AT714" s="306"/>
      <c r="AU714" s="306"/>
      <c r="AV714" s="306"/>
      <c r="AW714" s="306"/>
      <c r="AX714" s="306"/>
      <c r="AY714" s="306"/>
      <c r="AZ714" s="306"/>
      <c r="BA714" s="306"/>
      <c r="BB714" s="306"/>
      <c r="BC714" s="147">
        <f>QC_Status!T724</f>
        <v>0</v>
      </c>
      <c r="BD714" s="307">
        <f t="shared" si="33"/>
        <v>0</v>
      </c>
      <c r="BE714" s="307">
        <f t="shared" si="34"/>
        <v>0</v>
      </c>
      <c r="BF714" s="307">
        <f t="shared" si="35"/>
        <v>0</v>
      </c>
      <c r="BG714" s="314">
        <f>QC_Status!F724</f>
        <v>0</v>
      </c>
      <c r="BH714" s="288"/>
      <c r="BI714"/>
    </row>
    <row r="715" spans="1:61" x14ac:dyDescent="0.2">
      <c r="A715" s="151">
        <v>715</v>
      </c>
      <c r="B715" s="152">
        <f>QC_Status!B725</f>
        <v>0</v>
      </c>
      <c r="C715" s="153">
        <f>QC_Status!C725</f>
        <v>0</v>
      </c>
      <c r="D715" s="151">
        <f>QC_Status!D725</f>
        <v>0</v>
      </c>
      <c r="E715" s="153">
        <f>QC_Status!E725</f>
        <v>0</v>
      </c>
      <c r="F715" s="151">
        <f>QC_Status!L725</f>
        <v>0</v>
      </c>
      <c r="G715" s="154">
        <f>QC_Status!M725</f>
        <v>0</v>
      </c>
      <c r="H715" s="189">
        <f>QC_Status!C725</f>
        <v>0</v>
      </c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  <c r="AA715" s="306"/>
      <c r="AB715" s="306"/>
      <c r="AC715" s="306"/>
      <c r="AD715" s="306"/>
      <c r="AE715" s="306"/>
      <c r="AF715" s="306"/>
      <c r="AG715" s="306"/>
      <c r="AH715" s="306"/>
      <c r="AI715" s="306"/>
      <c r="AJ715" s="306"/>
      <c r="AK715" s="306"/>
      <c r="AL715" s="306"/>
      <c r="AM715" s="306"/>
      <c r="AN715" s="306"/>
      <c r="AO715" s="306"/>
      <c r="AP715" s="306"/>
      <c r="AQ715" s="306"/>
      <c r="AR715" s="306"/>
      <c r="AS715" s="306"/>
      <c r="AT715" s="306"/>
      <c r="AU715" s="306"/>
      <c r="AV715" s="306"/>
      <c r="AW715" s="306"/>
      <c r="AX715" s="306"/>
      <c r="AY715" s="306"/>
      <c r="AZ715" s="306"/>
      <c r="BA715" s="306"/>
      <c r="BB715" s="306"/>
      <c r="BC715" s="147">
        <f>QC_Status!T725</f>
        <v>0</v>
      </c>
      <c r="BD715" s="307">
        <f t="shared" si="33"/>
        <v>0</v>
      </c>
      <c r="BE715" s="307">
        <f t="shared" si="34"/>
        <v>0</v>
      </c>
      <c r="BF715" s="307">
        <f t="shared" si="35"/>
        <v>0</v>
      </c>
      <c r="BG715" s="314">
        <f>QC_Status!F725</f>
        <v>0</v>
      </c>
      <c r="BH715" s="288"/>
      <c r="BI715"/>
    </row>
    <row r="716" spans="1:61" x14ac:dyDescent="0.2">
      <c r="A716" s="151">
        <v>716</v>
      </c>
      <c r="B716" s="152">
        <f>QC_Status!B726</f>
        <v>0</v>
      </c>
      <c r="C716" s="153">
        <f>QC_Status!C726</f>
        <v>0</v>
      </c>
      <c r="D716" s="151">
        <f>QC_Status!D726</f>
        <v>0</v>
      </c>
      <c r="E716" s="153">
        <f>QC_Status!E726</f>
        <v>0</v>
      </c>
      <c r="F716" s="151">
        <f>QC_Status!L726</f>
        <v>0</v>
      </c>
      <c r="G716" s="154">
        <f>QC_Status!M726</f>
        <v>0</v>
      </c>
      <c r="H716" s="189">
        <f>QC_Status!C726</f>
        <v>0</v>
      </c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  <c r="AA716" s="306"/>
      <c r="AB716" s="306"/>
      <c r="AC716" s="306"/>
      <c r="AD716" s="306"/>
      <c r="AE716" s="306"/>
      <c r="AF716" s="306"/>
      <c r="AG716" s="306"/>
      <c r="AH716" s="306"/>
      <c r="AI716" s="306"/>
      <c r="AJ716" s="306"/>
      <c r="AK716" s="306"/>
      <c r="AL716" s="306"/>
      <c r="AM716" s="306"/>
      <c r="AN716" s="306"/>
      <c r="AO716" s="306"/>
      <c r="AP716" s="306"/>
      <c r="AQ716" s="306"/>
      <c r="AR716" s="306"/>
      <c r="AS716" s="306"/>
      <c r="AT716" s="306"/>
      <c r="AU716" s="306"/>
      <c r="AV716" s="306"/>
      <c r="AW716" s="306"/>
      <c r="AX716" s="306"/>
      <c r="AY716" s="306"/>
      <c r="AZ716" s="306"/>
      <c r="BA716" s="306"/>
      <c r="BB716" s="306"/>
      <c r="BC716" s="147">
        <f>QC_Status!T726</f>
        <v>0</v>
      </c>
      <c r="BD716" s="307">
        <f t="shared" si="33"/>
        <v>0</v>
      </c>
      <c r="BE716" s="307">
        <f t="shared" si="34"/>
        <v>0</v>
      </c>
      <c r="BF716" s="307">
        <f t="shared" si="35"/>
        <v>0</v>
      </c>
      <c r="BG716" s="314">
        <f>QC_Status!F726</f>
        <v>0</v>
      </c>
      <c r="BH716" s="288"/>
      <c r="BI716"/>
    </row>
    <row r="717" spans="1:61" x14ac:dyDescent="0.2">
      <c r="A717" s="151">
        <v>717</v>
      </c>
      <c r="B717" s="152">
        <f>QC_Status!B727</f>
        <v>0</v>
      </c>
      <c r="C717" s="153">
        <f>QC_Status!C727</f>
        <v>0</v>
      </c>
      <c r="D717" s="151">
        <f>QC_Status!D727</f>
        <v>0</v>
      </c>
      <c r="E717" s="153">
        <f>QC_Status!E727</f>
        <v>0</v>
      </c>
      <c r="F717" s="151">
        <f>QC_Status!L727</f>
        <v>0</v>
      </c>
      <c r="G717" s="154">
        <f>QC_Status!M727</f>
        <v>0</v>
      </c>
      <c r="H717" s="189">
        <f>QC_Status!C727</f>
        <v>0</v>
      </c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  <c r="AA717" s="306"/>
      <c r="AB717" s="306"/>
      <c r="AC717" s="306"/>
      <c r="AD717" s="306"/>
      <c r="AE717" s="306"/>
      <c r="AF717" s="306"/>
      <c r="AG717" s="306"/>
      <c r="AH717" s="306"/>
      <c r="AI717" s="306"/>
      <c r="AJ717" s="306"/>
      <c r="AK717" s="306"/>
      <c r="AL717" s="306"/>
      <c r="AM717" s="306"/>
      <c r="AN717" s="306"/>
      <c r="AO717" s="306"/>
      <c r="AP717" s="306"/>
      <c r="AQ717" s="306"/>
      <c r="AR717" s="306"/>
      <c r="AS717" s="306"/>
      <c r="AT717" s="306"/>
      <c r="AU717" s="306"/>
      <c r="AV717" s="306"/>
      <c r="AW717" s="306"/>
      <c r="AX717" s="306"/>
      <c r="AY717" s="306"/>
      <c r="AZ717" s="306"/>
      <c r="BA717" s="306"/>
      <c r="BB717" s="306"/>
      <c r="BC717" s="147">
        <f>QC_Status!T727</f>
        <v>0</v>
      </c>
      <c r="BD717" s="307">
        <f t="shared" si="33"/>
        <v>0</v>
      </c>
      <c r="BE717" s="307">
        <f t="shared" si="34"/>
        <v>0</v>
      </c>
      <c r="BF717" s="307">
        <f t="shared" si="35"/>
        <v>0</v>
      </c>
      <c r="BG717" s="314">
        <f>QC_Status!F727</f>
        <v>0</v>
      </c>
      <c r="BH717" s="288"/>
      <c r="BI717"/>
    </row>
    <row r="718" spans="1:61" x14ac:dyDescent="0.2">
      <c r="A718" s="151">
        <v>718</v>
      </c>
      <c r="B718" s="152">
        <f>QC_Status!B728</f>
        <v>0</v>
      </c>
      <c r="C718" s="153">
        <f>QC_Status!C728</f>
        <v>0</v>
      </c>
      <c r="D718" s="151">
        <f>QC_Status!D728</f>
        <v>0</v>
      </c>
      <c r="E718" s="153">
        <f>QC_Status!E728</f>
        <v>0</v>
      </c>
      <c r="F718" s="151">
        <f>QC_Status!L728</f>
        <v>0</v>
      </c>
      <c r="G718" s="154">
        <f>QC_Status!M728</f>
        <v>0</v>
      </c>
      <c r="H718" s="189">
        <f>QC_Status!C728</f>
        <v>0</v>
      </c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  <c r="AA718" s="306"/>
      <c r="AB718" s="306"/>
      <c r="AC718" s="306"/>
      <c r="AD718" s="306"/>
      <c r="AE718" s="306"/>
      <c r="AF718" s="306"/>
      <c r="AG718" s="306"/>
      <c r="AH718" s="306"/>
      <c r="AI718" s="306"/>
      <c r="AJ718" s="306"/>
      <c r="AK718" s="306"/>
      <c r="AL718" s="306"/>
      <c r="AM718" s="306"/>
      <c r="AN718" s="306"/>
      <c r="AO718" s="306"/>
      <c r="AP718" s="306"/>
      <c r="AQ718" s="306"/>
      <c r="AR718" s="306"/>
      <c r="AS718" s="306"/>
      <c r="AT718" s="306"/>
      <c r="AU718" s="306"/>
      <c r="AV718" s="306"/>
      <c r="AW718" s="306"/>
      <c r="AX718" s="306"/>
      <c r="AY718" s="306"/>
      <c r="AZ718" s="306"/>
      <c r="BA718" s="306"/>
      <c r="BB718" s="306"/>
      <c r="BC718" s="147">
        <f>QC_Status!T728</f>
        <v>0</v>
      </c>
      <c r="BD718" s="307">
        <f t="shared" si="33"/>
        <v>0</v>
      </c>
      <c r="BE718" s="307">
        <f t="shared" si="34"/>
        <v>0</v>
      </c>
      <c r="BF718" s="307">
        <f t="shared" si="35"/>
        <v>0</v>
      </c>
      <c r="BG718" s="314">
        <f>QC_Status!F728</f>
        <v>0</v>
      </c>
      <c r="BH718" s="288"/>
      <c r="BI718"/>
    </row>
    <row r="719" spans="1:61" x14ac:dyDescent="0.2">
      <c r="A719" s="151">
        <v>719</v>
      </c>
      <c r="B719" s="152">
        <f>QC_Status!B729</f>
        <v>0</v>
      </c>
      <c r="C719" s="153">
        <f>QC_Status!C729</f>
        <v>0</v>
      </c>
      <c r="D719" s="151">
        <f>QC_Status!D729</f>
        <v>0</v>
      </c>
      <c r="E719" s="153">
        <f>QC_Status!E729</f>
        <v>0</v>
      </c>
      <c r="F719" s="151">
        <f>QC_Status!L729</f>
        <v>0</v>
      </c>
      <c r="G719" s="154">
        <f>QC_Status!M729</f>
        <v>0</v>
      </c>
      <c r="H719" s="189">
        <f>QC_Status!C729</f>
        <v>0</v>
      </c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  <c r="AA719" s="306"/>
      <c r="AB719" s="306"/>
      <c r="AC719" s="306"/>
      <c r="AD719" s="306"/>
      <c r="AE719" s="306"/>
      <c r="AF719" s="306"/>
      <c r="AG719" s="306"/>
      <c r="AH719" s="306"/>
      <c r="AI719" s="306"/>
      <c r="AJ719" s="306"/>
      <c r="AK719" s="306"/>
      <c r="AL719" s="306"/>
      <c r="AM719" s="306"/>
      <c r="AN719" s="306"/>
      <c r="AO719" s="306"/>
      <c r="AP719" s="306"/>
      <c r="AQ719" s="306"/>
      <c r="AR719" s="306"/>
      <c r="AS719" s="306"/>
      <c r="AT719" s="306"/>
      <c r="AU719" s="306"/>
      <c r="AV719" s="306"/>
      <c r="AW719" s="306"/>
      <c r="AX719" s="306"/>
      <c r="AY719" s="306"/>
      <c r="AZ719" s="306"/>
      <c r="BA719" s="306"/>
      <c r="BB719" s="306"/>
      <c r="BC719" s="147">
        <f>QC_Status!T729</f>
        <v>0</v>
      </c>
      <c r="BD719" s="307">
        <f t="shared" si="33"/>
        <v>0</v>
      </c>
      <c r="BE719" s="307">
        <f t="shared" si="34"/>
        <v>0</v>
      </c>
      <c r="BF719" s="307">
        <f t="shared" si="35"/>
        <v>0</v>
      </c>
      <c r="BG719" s="314">
        <f>QC_Status!F729</f>
        <v>0</v>
      </c>
      <c r="BH719" s="288"/>
      <c r="BI719"/>
    </row>
    <row r="720" spans="1:61" x14ac:dyDescent="0.2">
      <c r="A720" s="151">
        <v>720</v>
      </c>
      <c r="B720" s="152">
        <f>QC_Status!B730</f>
        <v>0</v>
      </c>
      <c r="C720" s="153">
        <f>QC_Status!C730</f>
        <v>0</v>
      </c>
      <c r="D720" s="151">
        <f>QC_Status!D730</f>
        <v>0</v>
      </c>
      <c r="E720" s="153">
        <f>QC_Status!E730</f>
        <v>0</v>
      </c>
      <c r="F720" s="151">
        <f>QC_Status!L730</f>
        <v>0</v>
      </c>
      <c r="G720" s="154">
        <f>QC_Status!M730</f>
        <v>0</v>
      </c>
      <c r="H720" s="189">
        <f>QC_Status!C730</f>
        <v>0</v>
      </c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  <c r="AA720" s="306"/>
      <c r="AB720" s="306"/>
      <c r="AC720" s="306"/>
      <c r="AD720" s="306"/>
      <c r="AE720" s="306"/>
      <c r="AF720" s="306"/>
      <c r="AG720" s="306"/>
      <c r="AH720" s="306"/>
      <c r="AI720" s="306"/>
      <c r="AJ720" s="306"/>
      <c r="AK720" s="306"/>
      <c r="AL720" s="306"/>
      <c r="AM720" s="306"/>
      <c r="AN720" s="306"/>
      <c r="AO720" s="306"/>
      <c r="AP720" s="306"/>
      <c r="AQ720" s="306"/>
      <c r="AR720" s="306"/>
      <c r="AS720" s="306"/>
      <c r="AT720" s="306"/>
      <c r="AU720" s="306"/>
      <c r="AV720" s="306"/>
      <c r="AW720" s="306"/>
      <c r="AX720" s="306"/>
      <c r="AY720" s="306"/>
      <c r="AZ720" s="306"/>
      <c r="BA720" s="306"/>
      <c r="BB720" s="306"/>
      <c r="BC720" s="147">
        <f>QC_Status!T730</f>
        <v>0</v>
      </c>
      <c r="BD720" s="307">
        <f t="shared" si="33"/>
        <v>0</v>
      </c>
      <c r="BE720" s="307">
        <f t="shared" si="34"/>
        <v>0</v>
      </c>
      <c r="BF720" s="307">
        <f t="shared" si="35"/>
        <v>0</v>
      </c>
      <c r="BG720" s="314">
        <f>QC_Status!F730</f>
        <v>0</v>
      </c>
      <c r="BH720" s="288"/>
      <c r="BI720"/>
    </row>
    <row r="721" spans="1:61" x14ac:dyDescent="0.2">
      <c r="A721" s="151">
        <v>721</v>
      </c>
      <c r="B721" s="152">
        <f>QC_Status!B731</f>
        <v>0</v>
      </c>
      <c r="C721" s="153">
        <f>QC_Status!C731</f>
        <v>0</v>
      </c>
      <c r="D721" s="151">
        <f>QC_Status!D731</f>
        <v>0</v>
      </c>
      <c r="E721" s="153">
        <f>QC_Status!E731</f>
        <v>0</v>
      </c>
      <c r="F721" s="151">
        <f>QC_Status!L731</f>
        <v>0</v>
      </c>
      <c r="G721" s="154">
        <f>QC_Status!M731</f>
        <v>0</v>
      </c>
      <c r="H721" s="189">
        <f>QC_Status!C731</f>
        <v>0</v>
      </c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  <c r="AA721" s="306"/>
      <c r="AB721" s="306"/>
      <c r="AC721" s="306"/>
      <c r="AD721" s="306"/>
      <c r="AE721" s="306"/>
      <c r="AF721" s="306"/>
      <c r="AG721" s="306"/>
      <c r="AH721" s="306"/>
      <c r="AI721" s="306"/>
      <c r="AJ721" s="306"/>
      <c r="AK721" s="306"/>
      <c r="AL721" s="306"/>
      <c r="AM721" s="306"/>
      <c r="AN721" s="306"/>
      <c r="AO721" s="306"/>
      <c r="AP721" s="306"/>
      <c r="AQ721" s="306"/>
      <c r="AR721" s="306"/>
      <c r="AS721" s="306"/>
      <c r="AT721" s="306"/>
      <c r="AU721" s="306"/>
      <c r="AV721" s="306"/>
      <c r="AW721" s="306"/>
      <c r="AX721" s="306"/>
      <c r="AY721" s="306"/>
      <c r="AZ721" s="306"/>
      <c r="BA721" s="306"/>
      <c r="BB721" s="306"/>
      <c r="BC721" s="147">
        <f>QC_Status!T731</f>
        <v>0</v>
      </c>
      <c r="BD721" s="307">
        <f t="shared" si="33"/>
        <v>0</v>
      </c>
      <c r="BE721" s="307">
        <f t="shared" si="34"/>
        <v>0</v>
      </c>
      <c r="BF721" s="307">
        <f t="shared" si="35"/>
        <v>0</v>
      </c>
      <c r="BG721" s="314">
        <f>QC_Status!F731</f>
        <v>0</v>
      </c>
      <c r="BH721" s="288"/>
      <c r="BI721"/>
    </row>
    <row r="722" spans="1:61" x14ac:dyDescent="0.2">
      <c r="A722" s="151">
        <v>722</v>
      </c>
      <c r="B722" s="152">
        <f>QC_Status!B732</f>
        <v>0</v>
      </c>
      <c r="C722" s="153">
        <f>QC_Status!C732</f>
        <v>0</v>
      </c>
      <c r="D722" s="151">
        <f>QC_Status!D732</f>
        <v>0</v>
      </c>
      <c r="E722" s="153">
        <f>QC_Status!E732</f>
        <v>0</v>
      </c>
      <c r="F722" s="151">
        <f>QC_Status!L732</f>
        <v>0</v>
      </c>
      <c r="G722" s="154">
        <f>QC_Status!M732</f>
        <v>0</v>
      </c>
      <c r="H722" s="189">
        <f>QC_Status!C732</f>
        <v>0</v>
      </c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  <c r="AA722" s="306"/>
      <c r="AB722" s="306"/>
      <c r="AC722" s="306"/>
      <c r="AD722" s="306"/>
      <c r="AE722" s="306"/>
      <c r="AF722" s="306"/>
      <c r="AG722" s="306"/>
      <c r="AH722" s="306"/>
      <c r="AI722" s="306"/>
      <c r="AJ722" s="306"/>
      <c r="AK722" s="306"/>
      <c r="AL722" s="306"/>
      <c r="AM722" s="306"/>
      <c r="AN722" s="306"/>
      <c r="AO722" s="306"/>
      <c r="AP722" s="306"/>
      <c r="AQ722" s="306"/>
      <c r="AR722" s="306"/>
      <c r="AS722" s="306"/>
      <c r="AT722" s="306"/>
      <c r="AU722" s="306"/>
      <c r="AV722" s="306"/>
      <c r="AW722" s="306"/>
      <c r="AX722" s="306"/>
      <c r="AY722" s="306"/>
      <c r="AZ722" s="306"/>
      <c r="BA722" s="306"/>
      <c r="BB722" s="306"/>
      <c r="BC722" s="147">
        <f>QC_Status!T732</f>
        <v>0</v>
      </c>
      <c r="BD722" s="307">
        <f t="shared" si="33"/>
        <v>0</v>
      </c>
      <c r="BE722" s="307">
        <f t="shared" si="34"/>
        <v>0</v>
      </c>
      <c r="BF722" s="307">
        <f t="shared" si="35"/>
        <v>0</v>
      </c>
      <c r="BG722" s="314">
        <f>QC_Status!F732</f>
        <v>0</v>
      </c>
      <c r="BH722" s="288"/>
      <c r="BI722"/>
    </row>
    <row r="723" spans="1:61" x14ac:dyDescent="0.2">
      <c r="A723" s="151">
        <v>723</v>
      </c>
      <c r="B723" s="152">
        <f>QC_Status!B733</f>
        <v>0</v>
      </c>
      <c r="C723" s="153">
        <f>QC_Status!C733</f>
        <v>0</v>
      </c>
      <c r="D723" s="151">
        <f>QC_Status!D733</f>
        <v>0</v>
      </c>
      <c r="E723" s="153">
        <f>QC_Status!E733</f>
        <v>0</v>
      </c>
      <c r="F723" s="151">
        <f>QC_Status!L733</f>
        <v>0</v>
      </c>
      <c r="G723" s="154">
        <f>QC_Status!M733</f>
        <v>0</v>
      </c>
      <c r="H723" s="189">
        <f>QC_Status!C733</f>
        <v>0</v>
      </c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  <c r="AA723" s="306"/>
      <c r="AB723" s="306"/>
      <c r="AC723" s="306"/>
      <c r="AD723" s="306"/>
      <c r="AE723" s="306"/>
      <c r="AF723" s="306"/>
      <c r="AG723" s="306"/>
      <c r="AH723" s="306"/>
      <c r="AI723" s="306"/>
      <c r="AJ723" s="306"/>
      <c r="AK723" s="306"/>
      <c r="AL723" s="306"/>
      <c r="AM723" s="306"/>
      <c r="AN723" s="306"/>
      <c r="AO723" s="306"/>
      <c r="AP723" s="306"/>
      <c r="AQ723" s="306"/>
      <c r="AR723" s="306"/>
      <c r="AS723" s="306"/>
      <c r="AT723" s="306"/>
      <c r="AU723" s="306"/>
      <c r="AV723" s="306"/>
      <c r="AW723" s="306"/>
      <c r="AX723" s="306"/>
      <c r="AY723" s="306"/>
      <c r="AZ723" s="306"/>
      <c r="BA723" s="306"/>
      <c r="BB723" s="306"/>
      <c r="BC723" s="147">
        <f>QC_Status!T733</f>
        <v>0</v>
      </c>
      <c r="BD723" s="307">
        <f t="shared" si="33"/>
        <v>0</v>
      </c>
      <c r="BE723" s="307">
        <f t="shared" si="34"/>
        <v>0</v>
      </c>
      <c r="BF723" s="307">
        <f t="shared" si="35"/>
        <v>0</v>
      </c>
      <c r="BG723" s="314">
        <f>QC_Status!F733</f>
        <v>0</v>
      </c>
      <c r="BH723" s="288"/>
      <c r="BI723"/>
    </row>
    <row r="724" spans="1:61" x14ac:dyDescent="0.2">
      <c r="A724" s="151">
        <v>724</v>
      </c>
      <c r="B724" s="152">
        <f>QC_Status!B734</f>
        <v>0</v>
      </c>
      <c r="C724" s="153">
        <f>QC_Status!C734</f>
        <v>0</v>
      </c>
      <c r="D724" s="151">
        <f>QC_Status!D734</f>
        <v>0</v>
      </c>
      <c r="E724" s="153">
        <f>QC_Status!E734</f>
        <v>0</v>
      </c>
      <c r="F724" s="151">
        <f>QC_Status!L734</f>
        <v>0</v>
      </c>
      <c r="G724" s="154">
        <f>QC_Status!M734</f>
        <v>0</v>
      </c>
      <c r="H724" s="189">
        <f>QC_Status!C734</f>
        <v>0</v>
      </c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  <c r="AA724" s="306"/>
      <c r="AB724" s="306"/>
      <c r="AC724" s="306"/>
      <c r="AD724" s="306"/>
      <c r="AE724" s="306"/>
      <c r="AF724" s="306"/>
      <c r="AG724" s="306"/>
      <c r="AH724" s="306"/>
      <c r="AI724" s="306"/>
      <c r="AJ724" s="306"/>
      <c r="AK724" s="306"/>
      <c r="AL724" s="306"/>
      <c r="AM724" s="306"/>
      <c r="AN724" s="306"/>
      <c r="AO724" s="306"/>
      <c r="AP724" s="306"/>
      <c r="AQ724" s="306"/>
      <c r="AR724" s="306"/>
      <c r="AS724" s="306"/>
      <c r="AT724" s="306"/>
      <c r="AU724" s="306"/>
      <c r="AV724" s="306"/>
      <c r="AW724" s="306"/>
      <c r="AX724" s="306"/>
      <c r="AY724" s="306"/>
      <c r="AZ724" s="306"/>
      <c r="BA724" s="306"/>
      <c r="BB724" s="306"/>
      <c r="BC724" s="147">
        <f>QC_Status!T734</f>
        <v>0</v>
      </c>
      <c r="BD724" s="307">
        <f t="shared" si="33"/>
        <v>0</v>
      </c>
      <c r="BE724" s="307">
        <f t="shared" si="34"/>
        <v>0</v>
      </c>
      <c r="BF724" s="307">
        <f t="shared" si="35"/>
        <v>0</v>
      </c>
      <c r="BG724" s="314">
        <f>QC_Status!F734</f>
        <v>0</v>
      </c>
      <c r="BH724" s="288"/>
      <c r="BI724"/>
    </row>
    <row r="725" spans="1:61" x14ac:dyDescent="0.2">
      <c r="A725" s="151">
        <v>725</v>
      </c>
      <c r="B725" s="152">
        <f>QC_Status!B735</f>
        <v>0</v>
      </c>
      <c r="C725" s="153">
        <f>QC_Status!C735</f>
        <v>0</v>
      </c>
      <c r="D725" s="151">
        <f>QC_Status!D735</f>
        <v>0</v>
      </c>
      <c r="E725" s="153">
        <f>QC_Status!E735</f>
        <v>0</v>
      </c>
      <c r="F725" s="151">
        <f>QC_Status!L735</f>
        <v>0</v>
      </c>
      <c r="G725" s="154">
        <f>QC_Status!M735</f>
        <v>0</v>
      </c>
      <c r="H725" s="189">
        <f>QC_Status!C735</f>
        <v>0</v>
      </c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  <c r="AA725" s="306"/>
      <c r="AB725" s="306"/>
      <c r="AC725" s="306"/>
      <c r="AD725" s="306"/>
      <c r="AE725" s="306"/>
      <c r="AF725" s="306"/>
      <c r="AG725" s="306"/>
      <c r="AH725" s="306"/>
      <c r="AI725" s="306"/>
      <c r="AJ725" s="306"/>
      <c r="AK725" s="306"/>
      <c r="AL725" s="306"/>
      <c r="AM725" s="306"/>
      <c r="AN725" s="306"/>
      <c r="AO725" s="306"/>
      <c r="AP725" s="306"/>
      <c r="AQ725" s="306"/>
      <c r="AR725" s="306"/>
      <c r="AS725" s="306"/>
      <c r="AT725" s="306"/>
      <c r="AU725" s="306"/>
      <c r="AV725" s="306"/>
      <c r="AW725" s="306"/>
      <c r="AX725" s="306"/>
      <c r="AY725" s="306"/>
      <c r="AZ725" s="306"/>
      <c r="BA725" s="306"/>
      <c r="BB725" s="306"/>
      <c r="BC725" s="147">
        <f>QC_Status!T735</f>
        <v>0</v>
      </c>
      <c r="BD725" s="307">
        <f t="shared" si="33"/>
        <v>0</v>
      </c>
      <c r="BE725" s="307">
        <f t="shared" si="34"/>
        <v>0</v>
      </c>
      <c r="BF725" s="307">
        <f t="shared" si="35"/>
        <v>0</v>
      </c>
      <c r="BG725" s="314">
        <f>QC_Status!F735</f>
        <v>0</v>
      </c>
      <c r="BH725" s="288"/>
      <c r="BI725"/>
    </row>
    <row r="726" spans="1:61" x14ac:dyDescent="0.2">
      <c r="A726" s="151">
        <v>726</v>
      </c>
      <c r="B726" s="152">
        <f>QC_Status!B736</f>
        <v>0</v>
      </c>
      <c r="C726" s="153">
        <f>QC_Status!C736</f>
        <v>0</v>
      </c>
      <c r="D726" s="151">
        <f>QC_Status!D736</f>
        <v>0</v>
      </c>
      <c r="E726" s="153">
        <f>QC_Status!E736</f>
        <v>0</v>
      </c>
      <c r="F726" s="151">
        <f>QC_Status!L736</f>
        <v>0</v>
      </c>
      <c r="G726" s="154">
        <f>QC_Status!M736</f>
        <v>0</v>
      </c>
      <c r="H726" s="189">
        <f>QC_Status!C736</f>
        <v>0</v>
      </c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  <c r="AA726" s="306"/>
      <c r="AB726" s="306"/>
      <c r="AC726" s="306"/>
      <c r="AD726" s="306"/>
      <c r="AE726" s="306"/>
      <c r="AF726" s="306"/>
      <c r="AG726" s="306"/>
      <c r="AH726" s="306"/>
      <c r="AI726" s="306"/>
      <c r="AJ726" s="306"/>
      <c r="AK726" s="306"/>
      <c r="AL726" s="306"/>
      <c r="AM726" s="306"/>
      <c r="AN726" s="306"/>
      <c r="AO726" s="306"/>
      <c r="AP726" s="306"/>
      <c r="AQ726" s="306"/>
      <c r="AR726" s="306"/>
      <c r="AS726" s="306"/>
      <c r="AT726" s="306"/>
      <c r="AU726" s="306"/>
      <c r="AV726" s="306"/>
      <c r="AW726" s="306"/>
      <c r="AX726" s="306"/>
      <c r="AY726" s="306"/>
      <c r="AZ726" s="306"/>
      <c r="BA726" s="306"/>
      <c r="BB726" s="306"/>
      <c r="BC726" s="147">
        <f>QC_Status!T736</f>
        <v>0</v>
      </c>
      <c r="BD726" s="307">
        <f t="shared" si="33"/>
        <v>0</v>
      </c>
      <c r="BE726" s="307">
        <f t="shared" si="34"/>
        <v>0</v>
      </c>
      <c r="BF726" s="307">
        <f t="shared" si="35"/>
        <v>0</v>
      </c>
      <c r="BG726" s="314">
        <f>QC_Status!F736</f>
        <v>0</v>
      </c>
      <c r="BH726" s="288"/>
      <c r="BI726"/>
    </row>
    <row r="727" spans="1:61" x14ac:dyDescent="0.2">
      <c r="A727" s="151">
        <v>727</v>
      </c>
      <c r="B727" s="152">
        <f>QC_Status!B737</f>
        <v>0</v>
      </c>
      <c r="C727" s="153">
        <f>QC_Status!C737</f>
        <v>0</v>
      </c>
      <c r="D727" s="151">
        <f>QC_Status!D737</f>
        <v>0</v>
      </c>
      <c r="E727" s="153">
        <f>QC_Status!E737</f>
        <v>0</v>
      </c>
      <c r="F727" s="151">
        <f>QC_Status!L737</f>
        <v>0</v>
      </c>
      <c r="G727" s="154">
        <f>QC_Status!M737</f>
        <v>0</v>
      </c>
      <c r="H727" s="189">
        <f>QC_Status!C737</f>
        <v>0</v>
      </c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  <c r="AA727" s="306"/>
      <c r="AB727" s="306"/>
      <c r="AC727" s="306"/>
      <c r="AD727" s="306"/>
      <c r="AE727" s="306"/>
      <c r="AF727" s="306"/>
      <c r="AG727" s="306"/>
      <c r="AH727" s="306"/>
      <c r="AI727" s="306"/>
      <c r="AJ727" s="306"/>
      <c r="AK727" s="306"/>
      <c r="AL727" s="306"/>
      <c r="AM727" s="306"/>
      <c r="AN727" s="306"/>
      <c r="AO727" s="306"/>
      <c r="AP727" s="306"/>
      <c r="AQ727" s="306"/>
      <c r="AR727" s="306"/>
      <c r="AS727" s="306"/>
      <c r="AT727" s="306"/>
      <c r="AU727" s="306"/>
      <c r="AV727" s="306"/>
      <c r="AW727" s="306"/>
      <c r="AX727" s="306"/>
      <c r="AY727" s="306"/>
      <c r="AZ727" s="306"/>
      <c r="BA727" s="306"/>
      <c r="BB727" s="306"/>
      <c r="BC727" s="147">
        <f>QC_Status!T737</f>
        <v>0</v>
      </c>
      <c r="BD727" s="307">
        <f t="shared" si="33"/>
        <v>0</v>
      </c>
      <c r="BE727" s="307">
        <f t="shared" si="34"/>
        <v>0</v>
      </c>
      <c r="BF727" s="307">
        <f t="shared" si="35"/>
        <v>0</v>
      </c>
      <c r="BG727" s="314">
        <f>QC_Status!F737</f>
        <v>0</v>
      </c>
      <c r="BH727" s="288"/>
      <c r="BI727"/>
    </row>
    <row r="728" spans="1:61" x14ac:dyDescent="0.2">
      <c r="A728" s="151">
        <v>728</v>
      </c>
      <c r="B728" s="152">
        <f>QC_Status!B738</f>
        <v>0</v>
      </c>
      <c r="C728" s="153">
        <f>QC_Status!C738</f>
        <v>0</v>
      </c>
      <c r="D728" s="151">
        <f>QC_Status!D738</f>
        <v>0</v>
      </c>
      <c r="E728" s="153">
        <f>QC_Status!E738</f>
        <v>0</v>
      </c>
      <c r="F728" s="151">
        <f>QC_Status!L738</f>
        <v>0</v>
      </c>
      <c r="G728" s="154">
        <f>QC_Status!M738</f>
        <v>0</v>
      </c>
      <c r="H728" s="189">
        <f>QC_Status!C738</f>
        <v>0</v>
      </c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  <c r="AA728" s="306"/>
      <c r="AB728" s="306"/>
      <c r="AC728" s="306"/>
      <c r="AD728" s="306"/>
      <c r="AE728" s="306"/>
      <c r="AF728" s="306"/>
      <c r="AG728" s="306"/>
      <c r="AH728" s="306"/>
      <c r="AI728" s="306"/>
      <c r="AJ728" s="306"/>
      <c r="AK728" s="306"/>
      <c r="AL728" s="306"/>
      <c r="AM728" s="306"/>
      <c r="AN728" s="306"/>
      <c r="AO728" s="306"/>
      <c r="AP728" s="306"/>
      <c r="AQ728" s="306"/>
      <c r="AR728" s="306"/>
      <c r="AS728" s="306"/>
      <c r="AT728" s="306"/>
      <c r="AU728" s="306"/>
      <c r="AV728" s="306"/>
      <c r="AW728" s="306"/>
      <c r="AX728" s="306"/>
      <c r="AY728" s="306"/>
      <c r="AZ728" s="306"/>
      <c r="BA728" s="306"/>
      <c r="BB728" s="306"/>
      <c r="BC728" s="147">
        <f>QC_Status!T738</f>
        <v>0</v>
      </c>
      <c r="BD728" s="307">
        <f t="shared" si="33"/>
        <v>0</v>
      </c>
      <c r="BE728" s="307">
        <f t="shared" si="34"/>
        <v>0</v>
      </c>
      <c r="BF728" s="307">
        <f t="shared" si="35"/>
        <v>0</v>
      </c>
      <c r="BG728" s="314">
        <f>QC_Status!F738</f>
        <v>0</v>
      </c>
      <c r="BH728" s="288"/>
      <c r="BI728"/>
    </row>
    <row r="729" spans="1:61" x14ac:dyDescent="0.2">
      <c r="A729" s="151">
        <v>729</v>
      </c>
      <c r="B729" s="152">
        <f>QC_Status!B739</f>
        <v>0</v>
      </c>
      <c r="C729" s="153">
        <f>QC_Status!C739</f>
        <v>0</v>
      </c>
      <c r="D729" s="151">
        <f>QC_Status!D739</f>
        <v>0</v>
      </c>
      <c r="E729" s="153">
        <f>QC_Status!E739</f>
        <v>0</v>
      </c>
      <c r="F729" s="151">
        <f>QC_Status!L739</f>
        <v>0</v>
      </c>
      <c r="G729" s="154">
        <f>QC_Status!M739</f>
        <v>0</v>
      </c>
      <c r="H729" s="189">
        <f>QC_Status!C739</f>
        <v>0</v>
      </c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  <c r="AA729" s="306"/>
      <c r="AB729" s="306"/>
      <c r="AC729" s="306"/>
      <c r="AD729" s="306"/>
      <c r="AE729" s="306"/>
      <c r="AF729" s="306"/>
      <c r="AG729" s="306"/>
      <c r="AH729" s="306"/>
      <c r="AI729" s="306"/>
      <c r="AJ729" s="306"/>
      <c r="AK729" s="306"/>
      <c r="AL729" s="306"/>
      <c r="AM729" s="306"/>
      <c r="AN729" s="306"/>
      <c r="AO729" s="306"/>
      <c r="AP729" s="306"/>
      <c r="AQ729" s="306"/>
      <c r="AR729" s="306"/>
      <c r="AS729" s="306"/>
      <c r="AT729" s="306"/>
      <c r="AU729" s="306"/>
      <c r="AV729" s="306"/>
      <c r="AW729" s="306"/>
      <c r="AX729" s="306"/>
      <c r="AY729" s="306"/>
      <c r="AZ729" s="306"/>
      <c r="BA729" s="306"/>
      <c r="BB729" s="306"/>
      <c r="BC729" s="147">
        <f>QC_Status!T739</f>
        <v>0</v>
      </c>
      <c r="BD729" s="307">
        <f t="shared" si="33"/>
        <v>0</v>
      </c>
      <c r="BE729" s="307">
        <f t="shared" si="34"/>
        <v>0</v>
      </c>
      <c r="BF729" s="307">
        <f t="shared" si="35"/>
        <v>0</v>
      </c>
      <c r="BG729" s="314">
        <f>QC_Status!F739</f>
        <v>0</v>
      </c>
      <c r="BH729" s="288"/>
      <c r="BI729"/>
    </row>
    <row r="730" spans="1:61" x14ac:dyDescent="0.2">
      <c r="A730" s="151">
        <v>730</v>
      </c>
      <c r="B730" s="152">
        <f>QC_Status!B740</f>
        <v>0</v>
      </c>
      <c r="C730" s="153">
        <f>QC_Status!C740</f>
        <v>0</v>
      </c>
      <c r="D730" s="151">
        <f>QC_Status!D740</f>
        <v>0</v>
      </c>
      <c r="E730" s="153">
        <f>QC_Status!E740</f>
        <v>0</v>
      </c>
      <c r="F730" s="151">
        <f>QC_Status!L740</f>
        <v>0</v>
      </c>
      <c r="G730" s="154">
        <f>QC_Status!M740</f>
        <v>0</v>
      </c>
      <c r="H730" s="189">
        <f>QC_Status!C740</f>
        <v>0</v>
      </c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  <c r="AA730" s="306"/>
      <c r="AB730" s="306"/>
      <c r="AC730" s="306"/>
      <c r="AD730" s="306"/>
      <c r="AE730" s="306"/>
      <c r="AF730" s="306"/>
      <c r="AG730" s="306"/>
      <c r="AH730" s="306"/>
      <c r="AI730" s="306"/>
      <c r="AJ730" s="306"/>
      <c r="AK730" s="306"/>
      <c r="AL730" s="306"/>
      <c r="AM730" s="306"/>
      <c r="AN730" s="306"/>
      <c r="AO730" s="306"/>
      <c r="AP730" s="306"/>
      <c r="AQ730" s="306"/>
      <c r="AR730" s="306"/>
      <c r="AS730" s="306"/>
      <c r="AT730" s="306"/>
      <c r="AU730" s="306"/>
      <c r="AV730" s="306"/>
      <c r="AW730" s="306"/>
      <c r="AX730" s="306"/>
      <c r="AY730" s="306"/>
      <c r="AZ730" s="306"/>
      <c r="BA730" s="306"/>
      <c r="BB730" s="306"/>
      <c r="BC730" s="147">
        <f>QC_Status!T740</f>
        <v>0</v>
      </c>
      <c r="BD730" s="307">
        <f t="shared" si="33"/>
        <v>0</v>
      </c>
      <c r="BE730" s="307">
        <f t="shared" si="34"/>
        <v>0</v>
      </c>
      <c r="BF730" s="307">
        <f t="shared" si="35"/>
        <v>0</v>
      </c>
      <c r="BG730" s="314">
        <f>QC_Status!F740</f>
        <v>0</v>
      </c>
      <c r="BH730" s="288"/>
      <c r="BI730"/>
    </row>
    <row r="731" spans="1:61" x14ac:dyDescent="0.2">
      <c r="A731" s="151">
        <v>731</v>
      </c>
      <c r="B731" s="152">
        <f>QC_Status!B741</f>
        <v>0</v>
      </c>
      <c r="C731" s="153">
        <f>QC_Status!C741</f>
        <v>0</v>
      </c>
      <c r="D731" s="151">
        <f>QC_Status!D741</f>
        <v>0</v>
      </c>
      <c r="E731" s="153">
        <f>QC_Status!E741</f>
        <v>0</v>
      </c>
      <c r="F731" s="151">
        <f>QC_Status!L741</f>
        <v>0</v>
      </c>
      <c r="G731" s="154">
        <f>QC_Status!M741</f>
        <v>0</v>
      </c>
      <c r="H731" s="189">
        <f>QC_Status!C741</f>
        <v>0</v>
      </c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  <c r="AA731" s="306"/>
      <c r="AB731" s="306"/>
      <c r="AC731" s="306"/>
      <c r="AD731" s="306"/>
      <c r="AE731" s="306"/>
      <c r="AF731" s="306"/>
      <c r="AG731" s="306"/>
      <c r="AH731" s="306"/>
      <c r="AI731" s="306"/>
      <c r="AJ731" s="306"/>
      <c r="AK731" s="306"/>
      <c r="AL731" s="306"/>
      <c r="AM731" s="306"/>
      <c r="AN731" s="306"/>
      <c r="AO731" s="306"/>
      <c r="AP731" s="306"/>
      <c r="AQ731" s="306"/>
      <c r="AR731" s="306"/>
      <c r="AS731" s="306"/>
      <c r="AT731" s="306"/>
      <c r="AU731" s="306"/>
      <c r="AV731" s="306"/>
      <c r="AW731" s="306"/>
      <c r="AX731" s="306"/>
      <c r="AY731" s="306"/>
      <c r="AZ731" s="306"/>
      <c r="BA731" s="306"/>
      <c r="BB731" s="306"/>
      <c r="BC731" s="147">
        <f>QC_Status!T741</f>
        <v>0</v>
      </c>
      <c r="BD731" s="307">
        <f t="shared" si="33"/>
        <v>0</v>
      </c>
      <c r="BE731" s="307">
        <f t="shared" si="34"/>
        <v>0</v>
      </c>
      <c r="BF731" s="307">
        <f t="shared" si="35"/>
        <v>0</v>
      </c>
      <c r="BG731" s="314">
        <f>QC_Status!F741</f>
        <v>0</v>
      </c>
      <c r="BH731" s="288"/>
      <c r="BI731"/>
    </row>
    <row r="732" spans="1:61" x14ac:dyDescent="0.2">
      <c r="A732" s="151">
        <v>732</v>
      </c>
      <c r="B732" s="152">
        <f>QC_Status!B742</f>
        <v>0</v>
      </c>
      <c r="C732" s="153">
        <f>QC_Status!C742</f>
        <v>0</v>
      </c>
      <c r="D732" s="151">
        <f>QC_Status!D742</f>
        <v>0</v>
      </c>
      <c r="E732" s="153">
        <f>QC_Status!E742</f>
        <v>0</v>
      </c>
      <c r="F732" s="151">
        <f>QC_Status!L742</f>
        <v>0</v>
      </c>
      <c r="G732" s="154">
        <f>QC_Status!M742</f>
        <v>0</v>
      </c>
      <c r="H732" s="189">
        <f>QC_Status!C742</f>
        <v>0</v>
      </c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  <c r="AA732" s="306"/>
      <c r="AB732" s="306"/>
      <c r="AC732" s="306"/>
      <c r="AD732" s="306"/>
      <c r="AE732" s="306"/>
      <c r="AF732" s="306"/>
      <c r="AG732" s="306"/>
      <c r="AH732" s="306"/>
      <c r="AI732" s="306"/>
      <c r="AJ732" s="306"/>
      <c r="AK732" s="306"/>
      <c r="AL732" s="306"/>
      <c r="AM732" s="306"/>
      <c r="AN732" s="306"/>
      <c r="AO732" s="306"/>
      <c r="AP732" s="306"/>
      <c r="AQ732" s="306"/>
      <c r="AR732" s="306"/>
      <c r="AS732" s="306"/>
      <c r="AT732" s="306"/>
      <c r="AU732" s="306"/>
      <c r="AV732" s="306"/>
      <c r="AW732" s="306"/>
      <c r="AX732" s="306"/>
      <c r="AY732" s="306"/>
      <c r="AZ732" s="306"/>
      <c r="BA732" s="306"/>
      <c r="BB732" s="306"/>
      <c r="BC732" s="147">
        <f>QC_Status!T742</f>
        <v>0</v>
      </c>
      <c r="BD732" s="307">
        <f t="shared" si="33"/>
        <v>0</v>
      </c>
      <c r="BE732" s="307">
        <f t="shared" si="34"/>
        <v>0</v>
      </c>
      <c r="BF732" s="307">
        <f t="shared" si="35"/>
        <v>0</v>
      </c>
      <c r="BG732" s="314">
        <f>QC_Status!F742</f>
        <v>0</v>
      </c>
      <c r="BH732" s="288"/>
      <c r="BI732"/>
    </row>
    <row r="733" spans="1:61" x14ac:dyDescent="0.2">
      <c r="A733" s="151">
        <v>733</v>
      </c>
      <c r="B733" s="152">
        <f>QC_Status!B743</f>
        <v>0</v>
      </c>
      <c r="C733" s="153">
        <f>QC_Status!C743</f>
        <v>0</v>
      </c>
      <c r="D733" s="151">
        <f>QC_Status!D743</f>
        <v>0</v>
      </c>
      <c r="E733" s="153">
        <f>QC_Status!E743</f>
        <v>0</v>
      </c>
      <c r="F733" s="151">
        <f>QC_Status!L743</f>
        <v>0</v>
      </c>
      <c r="G733" s="154">
        <f>QC_Status!M743</f>
        <v>0</v>
      </c>
      <c r="H733" s="189">
        <f>QC_Status!C743</f>
        <v>0</v>
      </c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  <c r="AA733" s="306"/>
      <c r="AB733" s="306"/>
      <c r="AC733" s="306"/>
      <c r="AD733" s="306"/>
      <c r="AE733" s="306"/>
      <c r="AF733" s="306"/>
      <c r="AG733" s="306"/>
      <c r="AH733" s="306"/>
      <c r="AI733" s="306"/>
      <c r="AJ733" s="306"/>
      <c r="AK733" s="306"/>
      <c r="AL733" s="306"/>
      <c r="AM733" s="306"/>
      <c r="AN733" s="306"/>
      <c r="AO733" s="306"/>
      <c r="AP733" s="306"/>
      <c r="AQ733" s="306"/>
      <c r="AR733" s="306"/>
      <c r="AS733" s="306"/>
      <c r="AT733" s="306"/>
      <c r="AU733" s="306"/>
      <c r="AV733" s="306"/>
      <c r="AW733" s="306"/>
      <c r="AX733" s="306"/>
      <c r="AY733" s="306"/>
      <c r="AZ733" s="306"/>
      <c r="BA733" s="306"/>
      <c r="BB733" s="306"/>
      <c r="BC733" s="147">
        <f>QC_Status!T743</f>
        <v>0</v>
      </c>
      <c r="BD733" s="307">
        <f t="shared" si="33"/>
        <v>0</v>
      </c>
      <c r="BE733" s="307">
        <f t="shared" si="34"/>
        <v>0</v>
      </c>
      <c r="BF733" s="307">
        <f t="shared" si="35"/>
        <v>0</v>
      </c>
      <c r="BG733" s="314">
        <f>QC_Status!F743</f>
        <v>0</v>
      </c>
      <c r="BH733" s="288"/>
      <c r="BI733"/>
    </row>
    <row r="734" spans="1:61" x14ac:dyDescent="0.2">
      <c r="A734" s="151">
        <v>734</v>
      </c>
      <c r="B734" s="152">
        <f>QC_Status!B744</f>
        <v>0</v>
      </c>
      <c r="C734" s="153">
        <f>QC_Status!C744</f>
        <v>0</v>
      </c>
      <c r="D734" s="151">
        <f>QC_Status!D744</f>
        <v>0</v>
      </c>
      <c r="E734" s="153">
        <f>QC_Status!E744</f>
        <v>0</v>
      </c>
      <c r="F734" s="151">
        <f>QC_Status!L744</f>
        <v>0</v>
      </c>
      <c r="G734" s="154">
        <f>QC_Status!M744</f>
        <v>0</v>
      </c>
      <c r="H734" s="189">
        <f>QC_Status!C744</f>
        <v>0</v>
      </c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  <c r="AA734" s="306"/>
      <c r="AB734" s="306"/>
      <c r="AC734" s="306"/>
      <c r="AD734" s="306"/>
      <c r="AE734" s="306"/>
      <c r="AF734" s="306"/>
      <c r="AG734" s="306"/>
      <c r="AH734" s="306"/>
      <c r="AI734" s="306"/>
      <c r="AJ734" s="306"/>
      <c r="AK734" s="306"/>
      <c r="AL734" s="306"/>
      <c r="AM734" s="306"/>
      <c r="AN734" s="306"/>
      <c r="AO734" s="306"/>
      <c r="AP734" s="306"/>
      <c r="AQ734" s="306"/>
      <c r="AR734" s="306"/>
      <c r="AS734" s="306"/>
      <c r="AT734" s="306"/>
      <c r="AU734" s="306"/>
      <c r="AV734" s="306"/>
      <c r="AW734" s="306"/>
      <c r="AX734" s="306"/>
      <c r="AY734" s="306"/>
      <c r="AZ734" s="306"/>
      <c r="BA734" s="306"/>
      <c r="BB734" s="306"/>
      <c r="BC734" s="147">
        <f>QC_Status!T744</f>
        <v>0</v>
      </c>
      <c r="BD734" s="307">
        <f t="shared" si="33"/>
        <v>0</v>
      </c>
      <c r="BE734" s="307">
        <f t="shared" si="34"/>
        <v>0</v>
      </c>
      <c r="BF734" s="307">
        <f t="shared" si="35"/>
        <v>0</v>
      </c>
      <c r="BG734" s="314">
        <f>QC_Status!F744</f>
        <v>0</v>
      </c>
      <c r="BH734" s="288"/>
      <c r="BI734"/>
    </row>
    <row r="735" spans="1:61" x14ac:dyDescent="0.2">
      <c r="A735" s="151">
        <v>735</v>
      </c>
      <c r="B735" s="152">
        <f>QC_Status!B745</f>
        <v>0</v>
      </c>
      <c r="C735" s="153">
        <f>QC_Status!C745</f>
        <v>0</v>
      </c>
      <c r="D735" s="151">
        <f>QC_Status!D745</f>
        <v>0</v>
      </c>
      <c r="E735" s="153">
        <f>QC_Status!E745</f>
        <v>0</v>
      </c>
      <c r="F735" s="151">
        <f>QC_Status!L745</f>
        <v>0</v>
      </c>
      <c r="G735" s="154">
        <f>QC_Status!M745</f>
        <v>0</v>
      </c>
      <c r="H735" s="189">
        <f>QC_Status!C745</f>
        <v>0</v>
      </c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  <c r="AA735" s="306"/>
      <c r="AB735" s="306"/>
      <c r="AC735" s="306"/>
      <c r="AD735" s="306"/>
      <c r="AE735" s="306"/>
      <c r="AF735" s="306"/>
      <c r="AG735" s="306"/>
      <c r="AH735" s="306"/>
      <c r="AI735" s="306"/>
      <c r="AJ735" s="306"/>
      <c r="AK735" s="306"/>
      <c r="AL735" s="306"/>
      <c r="AM735" s="306"/>
      <c r="AN735" s="306"/>
      <c r="AO735" s="306"/>
      <c r="AP735" s="306"/>
      <c r="AQ735" s="306"/>
      <c r="AR735" s="306"/>
      <c r="AS735" s="306"/>
      <c r="AT735" s="306"/>
      <c r="AU735" s="306"/>
      <c r="AV735" s="306"/>
      <c r="AW735" s="306"/>
      <c r="AX735" s="306"/>
      <c r="AY735" s="306"/>
      <c r="AZ735" s="306"/>
      <c r="BA735" s="306"/>
      <c r="BB735" s="306"/>
      <c r="BC735" s="147">
        <f>QC_Status!T745</f>
        <v>0</v>
      </c>
      <c r="BD735" s="307">
        <f t="shared" si="33"/>
        <v>0</v>
      </c>
      <c r="BE735" s="307">
        <f t="shared" si="34"/>
        <v>0</v>
      </c>
      <c r="BF735" s="307">
        <f t="shared" si="35"/>
        <v>0</v>
      </c>
      <c r="BG735" s="314">
        <f>QC_Status!F745</f>
        <v>0</v>
      </c>
      <c r="BH735" s="288"/>
      <c r="BI735"/>
    </row>
    <row r="736" spans="1:61" x14ac:dyDescent="0.2">
      <c r="A736" s="151">
        <v>736</v>
      </c>
      <c r="B736" s="152">
        <f>QC_Status!B746</f>
        <v>0</v>
      </c>
      <c r="C736" s="153">
        <f>QC_Status!C746</f>
        <v>0</v>
      </c>
      <c r="D736" s="151">
        <f>QC_Status!D746</f>
        <v>0</v>
      </c>
      <c r="E736" s="153">
        <f>QC_Status!E746</f>
        <v>0</v>
      </c>
      <c r="F736" s="151">
        <f>QC_Status!L746</f>
        <v>0</v>
      </c>
      <c r="G736" s="154">
        <f>QC_Status!M746</f>
        <v>0</v>
      </c>
      <c r="H736" s="189">
        <f>QC_Status!C746</f>
        <v>0</v>
      </c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  <c r="AA736" s="306"/>
      <c r="AB736" s="306"/>
      <c r="AC736" s="306"/>
      <c r="AD736" s="306"/>
      <c r="AE736" s="306"/>
      <c r="AF736" s="306"/>
      <c r="AG736" s="306"/>
      <c r="AH736" s="306"/>
      <c r="AI736" s="306"/>
      <c r="AJ736" s="306"/>
      <c r="AK736" s="306"/>
      <c r="AL736" s="306"/>
      <c r="AM736" s="306"/>
      <c r="AN736" s="306"/>
      <c r="AO736" s="306"/>
      <c r="AP736" s="306"/>
      <c r="AQ736" s="306"/>
      <c r="AR736" s="306"/>
      <c r="AS736" s="306"/>
      <c r="AT736" s="306"/>
      <c r="AU736" s="306"/>
      <c r="AV736" s="306"/>
      <c r="AW736" s="306"/>
      <c r="AX736" s="306"/>
      <c r="AY736" s="306"/>
      <c r="AZ736" s="306"/>
      <c r="BA736" s="306"/>
      <c r="BB736" s="306"/>
      <c r="BC736" s="147">
        <f>QC_Status!T746</f>
        <v>0</v>
      </c>
      <c r="BD736" s="307">
        <f t="shared" si="33"/>
        <v>0</v>
      </c>
      <c r="BE736" s="307">
        <f t="shared" si="34"/>
        <v>0</v>
      </c>
      <c r="BF736" s="307">
        <f t="shared" si="35"/>
        <v>0</v>
      </c>
      <c r="BG736" s="314">
        <f>QC_Status!F746</f>
        <v>0</v>
      </c>
      <c r="BH736" s="288"/>
      <c r="BI736"/>
    </row>
    <row r="737" spans="1:61" x14ac:dyDescent="0.2">
      <c r="A737" s="151">
        <v>737</v>
      </c>
      <c r="B737" s="152">
        <f>QC_Status!B747</f>
        <v>0</v>
      </c>
      <c r="C737" s="153">
        <f>QC_Status!C747</f>
        <v>0</v>
      </c>
      <c r="D737" s="151">
        <f>QC_Status!D747</f>
        <v>0</v>
      </c>
      <c r="E737" s="153">
        <f>QC_Status!E747</f>
        <v>0</v>
      </c>
      <c r="F737" s="151">
        <f>QC_Status!L747</f>
        <v>0</v>
      </c>
      <c r="G737" s="154">
        <f>QC_Status!M747</f>
        <v>0</v>
      </c>
      <c r="H737" s="189">
        <f>QC_Status!C747</f>
        <v>0</v>
      </c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  <c r="AA737" s="306"/>
      <c r="AB737" s="306"/>
      <c r="AC737" s="306"/>
      <c r="AD737" s="306"/>
      <c r="AE737" s="306"/>
      <c r="AF737" s="306"/>
      <c r="AG737" s="306"/>
      <c r="AH737" s="306"/>
      <c r="AI737" s="306"/>
      <c r="AJ737" s="306"/>
      <c r="AK737" s="306"/>
      <c r="AL737" s="306"/>
      <c r="AM737" s="306"/>
      <c r="AN737" s="306"/>
      <c r="AO737" s="306"/>
      <c r="AP737" s="306"/>
      <c r="AQ737" s="306"/>
      <c r="AR737" s="306"/>
      <c r="AS737" s="306"/>
      <c r="AT737" s="306"/>
      <c r="AU737" s="306"/>
      <c r="AV737" s="306"/>
      <c r="AW737" s="306"/>
      <c r="AX737" s="306"/>
      <c r="AY737" s="306"/>
      <c r="AZ737" s="306"/>
      <c r="BA737" s="306"/>
      <c r="BB737" s="306"/>
      <c r="BC737" s="147">
        <f>QC_Status!T747</f>
        <v>0</v>
      </c>
      <c r="BD737" s="307">
        <f t="shared" si="33"/>
        <v>0</v>
      </c>
      <c r="BE737" s="307">
        <f t="shared" si="34"/>
        <v>0</v>
      </c>
      <c r="BF737" s="307">
        <f t="shared" si="35"/>
        <v>0</v>
      </c>
      <c r="BG737" s="314">
        <f>QC_Status!F747</f>
        <v>0</v>
      </c>
      <c r="BH737" s="288"/>
      <c r="BI737"/>
    </row>
    <row r="738" spans="1:61" x14ac:dyDescent="0.2">
      <c r="A738" s="151">
        <v>738</v>
      </c>
      <c r="B738" s="152">
        <f>QC_Status!B748</f>
        <v>0</v>
      </c>
      <c r="C738" s="153">
        <f>QC_Status!C748</f>
        <v>0</v>
      </c>
      <c r="D738" s="151">
        <f>QC_Status!D748</f>
        <v>0</v>
      </c>
      <c r="E738" s="153">
        <f>QC_Status!E748</f>
        <v>0</v>
      </c>
      <c r="F738" s="151">
        <f>QC_Status!L748</f>
        <v>0</v>
      </c>
      <c r="G738" s="154">
        <f>QC_Status!M748</f>
        <v>0</v>
      </c>
      <c r="H738" s="189">
        <f>QC_Status!C748</f>
        <v>0</v>
      </c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  <c r="AA738" s="306"/>
      <c r="AB738" s="306"/>
      <c r="AC738" s="306"/>
      <c r="AD738" s="306"/>
      <c r="AE738" s="306"/>
      <c r="AF738" s="306"/>
      <c r="AG738" s="306"/>
      <c r="AH738" s="306"/>
      <c r="AI738" s="306"/>
      <c r="AJ738" s="306"/>
      <c r="AK738" s="306"/>
      <c r="AL738" s="306"/>
      <c r="AM738" s="306"/>
      <c r="AN738" s="306"/>
      <c r="AO738" s="306"/>
      <c r="AP738" s="306"/>
      <c r="AQ738" s="306"/>
      <c r="AR738" s="306"/>
      <c r="AS738" s="306"/>
      <c r="AT738" s="306"/>
      <c r="AU738" s="306"/>
      <c r="AV738" s="306"/>
      <c r="AW738" s="306"/>
      <c r="AX738" s="306"/>
      <c r="AY738" s="306"/>
      <c r="AZ738" s="306"/>
      <c r="BA738" s="306"/>
      <c r="BB738" s="306"/>
      <c r="BC738" s="147">
        <f>QC_Status!T748</f>
        <v>0</v>
      </c>
      <c r="BD738" s="307">
        <f t="shared" si="33"/>
        <v>0</v>
      </c>
      <c r="BE738" s="307">
        <f t="shared" si="34"/>
        <v>0</v>
      </c>
      <c r="BF738" s="307">
        <f t="shared" si="35"/>
        <v>0</v>
      </c>
      <c r="BG738" s="314">
        <f>QC_Status!F748</f>
        <v>0</v>
      </c>
      <c r="BH738" s="288"/>
      <c r="BI738"/>
    </row>
    <row r="739" spans="1:61" x14ac:dyDescent="0.2">
      <c r="A739" s="151">
        <v>739</v>
      </c>
      <c r="B739" s="152">
        <f>QC_Status!B749</f>
        <v>0</v>
      </c>
      <c r="C739" s="153">
        <f>QC_Status!C749</f>
        <v>0</v>
      </c>
      <c r="D739" s="151">
        <f>QC_Status!D749</f>
        <v>0</v>
      </c>
      <c r="E739" s="153">
        <f>QC_Status!E749</f>
        <v>0</v>
      </c>
      <c r="F739" s="151">
        <f>QC_Status!L749</f>
        <v>0</v>
      </c>
      <c r="G739" s="154">
        <f>QC_Status!M749</f>
        <v>0</v>
      </c>
      <c r="H739" s="189">
        <f>QC_Status!C749</f>
        <v>0</v>
      </c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  <c r="AA739" s="306"/>
      <c r="AB739" s="306"/>
      <c r="AC739" s="306"/>
      <c r="AD739" s="306"/>
      <c r="AE739" s="306"/>
      <c r="AF739" s="306"/>
      <c r="AG739" s="306"/>
      <c r="AH739" s="306"/>
      <c r="AI739" s="306"/>
      <c r="AJ739" s="306"/>
      <c r="AK739" s="306"/>
      <c r="AL739" s="306"/>
      <c r="AM739" s="306"/>
      <c r="AN739" s="306"/>
      <c r="AO739" s="306"/>
      <c r="AP739" s="306"/>
      <c r="AQ739" s="306"/>
      <c r="AR739" s="306"/>
      <c r="AS739" s="306"/>
      <c r="AT739" s="306"/>
      <c r="AU739" s="306"/>
      <c r="AV739" s="306"/>
      <c r="AW739" s="306"/>
      <c r="AX739" s="306"/>
      <c r="AY739" s="306"/>
      <c r="AZ739" s="306"/>
      <c r="BA739" s="306"/>
      <c r="BB739" s="306"/>
      <c r="BC739" s="147">
        <f>QC_Status!T749</f>
        <v>0</v>
      </c>
      <c r="BD739" s="307">
        <f t="shared" si="33"/>
        <v>0</v>
      </c>
      <c r="BE739" s="307">
        <f t="shared" si="34"/>
        <v>0</v>
      </c>
      <c r="BF739" s="307">
        <f t="shared" si="35"/>
        <v>0</v>
      </c>
      <c r="BG739" s="314">
        <f>QC_Status!F749</f>
        <v>0</v>
      </c>
      <c r="BH739" s="288"/>
      <c r="BI739"/>
    </row>
    <row r="740" spans="1:61" x14ac:dyDescent="0.2">
      <c r="A740" s="151">
        <v>740</v>
      </c>
      <c r="B740" s="152">
        <f>QC_Status!B750</f>
        <v>0</v>
      </c>
      <c r="C740" s="153">
        <f>QC_Status!C750</f>
        <v>0</v>
      </c>
      <c r="D740" s="151">
        <f>QC_Status!D750</f>
        <v>0</v>
      </c>
      <c r="E740" s="153">
        <f>QC_Status!E750</f>
        <v>0</v>
      </c>
      <c r="F740" s="151">
        <f>QC_Status!L750</f>
        <v>0</v>
      </c>
      <c r="G740" s="154">
        <f>QC_Status!M750</f>
        <v>0</v>
      </c>
      <c r="H740" s="189">
        <f>QC_Status!C750</f>
        <v>0</v>
      </c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  <c r="AA740" s="306"/>
      <c r="AB740" s="306"/>
      <c r="AC740" s="306"/>
      <c r="AD740" s="306"/>
      <c r="AE740" s="306"/>
      <c r="AF740" s="306"/>
      <c r="AG740" s="306"/>
      <c r="AH740" s="306"/>
      <c r="AI740" s="306"/>
      <c r="AJ740" s="306"/>
      <c r="AK740" s="306"/>
      <c r="AL740" s="306"/>
      <c r="AM740" s="306"/>
      <c r="AN740" s="306"/>
      <c r="AO740" s="306"/>
      <c r="AP740" s="306"/>
      <c r="AQ740" s="306"/>
      <c r="AR740" s="306"/>
      <c r="AS740" s="306"/>
      <c r="AT740" s="306"/>
      <c r="AU740" s="306"/>
      <c r="AV740" s="306"/>
      <c r="AW740" s="306"/>
      <c r="AX740" s="306"/>
      <c r="AY740" s="306"/>
      <c r="AZ740" s="306"/>
      <c r="BA740" s="306"/>
      <c r="BB740" s="306"/>
      <c r="BC740" s="147">
        <f>QC_Status!T750</f>
        <v>0</v>
      </c>
      <c r="BD740" s="307">
        <f t="shared" si="33"/>
        <v>0</v>
      </c>
      <c r="BE740" s="307">
        <f t="shared" si="34"/>
        <v>0</v>
      </c>
      <c r="BF740" s="307">
        <f t="shared" si="35"/>
        <v>0</v>
      </c>
      <c r="BG740" s="314">
        <f>QC_Status!F750</f>
        <v>0</v>
      </c>
      <c r="BH740" s="288"/>
      <c r="BI740"/>
    </row>
    <row r="741" spans="1:61" x14ac:dyDescent="0.2">
      <c r="A741" s="151">
        <v>741</v>
      </c>
      <c r="B741" s="152">
        <f>QC_Status!B751</f>
        <v>0</v>
      </c>
      <c r="C741" s="153">
        <f>QC_Status!C751</f>
        <v>0</v>
      </c>
      <c r="D741" s="151">
        <f>QC_Status!D751</f>
        <v>0</v>
      </c>
      <c r="E741" s="153">
        <f>QC_Status!E751</f>
        <v>0</v>
      </c>
      <c r="F741" s="151">
        <f>QC_Status!L751</f>
        <v>0</v>
      </c>
      <c r="G741" s="154">
        <f>QC_Status!M751</f>
        <v>0</v>
      </c>
      <c r="H741" s="189">
        <f>QC_Status!C751</f>
        <v>0</v>
      </c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  <c r="AA741" s="306"/>
      <c r="AB741" s="306"/>
      <c r="AC741" s="306"/>
      <c r="AD741" s="306"/>
      <c r="AE741" s="306"/>
      <c r="AF741" s="306"/>
      <c r="AG741" s="306"/>
      <c r="AH741" s="306"/>
      <c r="AI741" s="306"/>
      <c r="AJ741" s="306"/>
      <c r="AK741" s="306"/>
      <c r="AL741" s="306"/>
      <c r="AM741" s="306"/>
      <c r="AN741" s="306"/>
      <c r="AO741" s="306"/>
      <c r="AP741" s="306"/>
      <c r="AQ741" s="306"/>
      <c r="AR741" s="306"/>
      <c r="AS741" s="306"/>
      <c r="AT741" s="306"/>
      <c r="AU741" s="306"/>
      <c r="AV741" s="306"/>
      <c r="AW741" s="306"/>
      <c r="AX741" s="306"/>
      <c r="AY741" s="306"/>
      <c r="AZ741" s="306"/>
      <c r="BA741" s="306"/>
      <c r="BB741" s="306"/>
      <c r="BC741" s="147">
        <f>QC_Status!T751</f>
        <v>0</v>
      </c>
      <c r="BD741" s="307">
        <f t="shared" si="33"/>
        <v>0</v>
      </c>
      <c r="BE741" s="307">
        <f t="shared" si="34"/>
        <v>0</v>
      </c>
      <c r="BF741" s="307">
        <f t="shared" si="35"/>
        <v>0</v>
      </c>
      <c r="BG741" s="314">
        <f>QC_Status!F751</f>
        <v>0</v>
      </c>
      <c r="BH741" s="288"/>
      <c r="BI741"/>
    </row>
    <row r="742" spans="1:61" x14ac:dyDescent="0.2">
      <c r="A742" s="151">
        <v>742</v>
      </c>
      <c r="B742" s="152">
        <f>QC_Status!B752</f>
        <v>0</v>
      </c>
      <c r="C742" s="153">
        <f>QC_Status!C752</f>
        <v>0</v>
      </c>
      <c r="D742" s="151">
        <f>QC_Status!D752</f>
        <v>0</v>
      </c>
      <c r="E742" s="153">
        <f>QC_Status!E752</f>
        <v>0</v>
      </c>
      <c r="F742" s="151">
        <f>QC_Status!L752</f>
        <v>0</v>
      </c>
      <c r="G742" s="154">
        <f>QC_Status!M752</f>
        <v>0</v>
      </c>
      <c r="H742" s="189">
        <f>QC_Status!C752</f>
        <v>0</v>
      </c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  <c r="AA742" s="306"/>
      <c r="AB742" s="306"/>
      <c r="AC742" s="306"/>
      <c r="AD742" s="306"/>
      <c r="AE742" s="306"/>
      <c r="AF742" s="306"/>
      <c r="AG742" s="306"/>
      <c r="AH742" s="306"/>
      <c r="AI742" s="306"/>
      <c r="AJ742" s="306"/>
      <c r="AK742" s="306"/>
      <c r="AL742" s="306"/>
      <c r="AM742" s="306"/>
      <c r="AN742" s="306"/>
      <c r="AO742" s="306"/>
      <c r="AP742" s="306"/>
      <c r="AQ742" s="306"/>
      <c r="AR742" s="306"/>
      <c r="AS742" s="306"/>
      <c r="AT742" s="306"/>
      <c r="AU742" s="306"/>
      <c r="AV742" s="306"/>
      <c r="AW742" s="306"/>
      <c r="AX742" s="306"/>
      <c r="AY742" s="306"/>
      <c r="AZ742" s="306"/>
      <c r="BA742" s="306"/>
      <c r="BB742" s="306"/>
      <c r="BC742" s="147">
        <f>QC_Status!T752</f>
        <v>0</v>
      </c>
      <c r="BD742" s="307">
        <f t="shared" si="33"/>
        <v>0</v>
      </c>
      <c r="BE742" s="307">
        <f t="shared" si="34"/>
        <v>0</v>
      </c>
      <c r="BF742" s="307">
        <f t="shared" si="35"/>
        <v>0</v>
      </c>
      <c r="BG742" s="314">
        <f>QC_Status!F752</f>
        <v>0</v>
      </c>
      <c r="BH742" s="288"/>
      <c r="BI742"/>
    </row>
    <row r="743" spans="1:61" x14ac:dyDescent="0.2">
      <c r="A743" s="151">
        <v>743</v>
      </c>
      <c r="B743" s="152">
        <f>QC_Status!B753</f>
        <v>0</v>
      </c>
      <c r="C743" s="153">
        <f>QC_Status!C753</f>
        <v>0</v>
      </c>
      <c r="D743" s="151">
        <f>QC_Status!D753</f>
        <v>0</v>
      </c>
      <c r="E743" s="153">
        <f>QC_Status!E753</f>
        <v>0</v>
      </c>
      <c r="F743" s="151">
        <f>QC_Status!L753</f>
        <v>0</v>
      </c>
      <c r="G743" s="154">
        <f>QC_Status!M753</f>
        <v>0</v>
      </c>
      <c r="H743" s="189">
        <f>QC_Status!C753</f>
        <v>0</v>
      </c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  <c r="AA743" s="306"/>
      <c r="AB743" s="306"/>
      <c r="AC743" s="306"/>
      <c r="AD743" s="306"/>
      <c r="AE743" s="306"/>
      <c r="AF743" s="306"/>
      <c r="AG743" s="306"/>
      <c r="AH743" s="306"/>
      <c r="AI743" s="306"/>
      <c r="AJ743" s="306"/>
      <c r="AK743" s="306"/>
      <c r="AL743" s="306"/>
      <c r="AM743" s="306"/>
      <c r="AN743" s="306"/>
      <c r="AO743" s="306"/>
      <c r="AP743" s="306"/>
      <c r="AQ743" s="306"/>
      <c r="AR743" s="306"/>
      <c r="AS743" s="306"/>
      <c r="AT743" s="306"/>
      <c r="AU743" s="306"/>
      <c r="AV743" s="306"/>
      <c r="AW743" s="306"/>
      <c r="AX743" s="306"/>
      <c r="AY743" s="306"/>
      <c r="AZ743" s="306"/>
      <c r="BA743" s="306"/>
      <c r="BB743" s="306"/>
      <c r="BC743" s="147">
        <f>QC_Status!T753</f>
        <v>0</v>
      </c>
      <c r="BD743" s="307">
        <f t="shared" si="33"/>
        <v>0</v>
      </c>
      <c r="BE743" s="307">
        <f t="shared" si="34"/>
        <v>0</v>
      </c>
      <c r="BF743" s="307">
        <f t="shared" si="35"/>
        <v>0</v>
      </c>
      <c r="BG743" s="314">
        <f>QC_Status!F753</f>
        <v>0</v>
      </c>
      <c r="BH743" s="288"/>
      <c r="BI743"/>
    </row>
    <row r="744" spans="1:61" x14ac:dyDescent="0.2">
      <c r="A744" s="151">
        <v>744</v>
      </c>
      <c r="B744" s="152">
        <f>QC_Status!B754</f>
        <v>0</v>
      </c>
      <c r="C744" s="153">
        <f>QC_Status!C754</f>
        <v>0</v>
      </c>
      <c r="D744" s="151">
        <f>QC_Status!D754</f>
        <v>0</v>
      </c>
      <c r="E744" s="153">
        <f>QC_Status!E754</f>
        <v>0</v>
      </c>
      <c r="F744" s="151">
        <f>QC_Status!L754</f>
        <v>0</v>
      </c>
      <c r="G744" s="154">
        <f>QC_Status!M754</f>
        <v>0</v>
      </c>
      <c r="H744" s="189">
        <f>QC_Status!C754</f>
        <v>0</v>
      </c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  <c r="AA744" s="306"/>
      <c r="AB744" s="306"/>
      <c r="AC744" s="306"/>
      <c r="AD744" s="306"/>
      <c r="AE744" s="306"/>
      <c r="AF744" s="306"/>
      <c r="AG744" s="306"/>
      <c r="AH744" s="306"/>
      <c r="AI744" s="306"/>
      <c r="AJ744" s="306"/>
      <c r="AK744" s="306"/>
      <c r="AL744" s="306"/>
      <c r="AM744" s="306"/>
      <c r="AN744" s="306"/>
      <c r="AO744" s="306"/>
      <c r="AP744" s="306"/>
      <c r="AQ744" s="306"/>
      <c r="AR744" s="306"/>
      <c r="AS744" s="306"/>
      <c r="AT744" s="306"/>
      <c r="AU744" s="306"/>
      <c r="AV744" s="306"/>
      <c r="AW744" s="306"/>
      <c r="AX744" s="306"/>
      <c r="AY744" s="306"/>
      <c r="AZ744" s="306"/>
      <c r="BA744" s="306"/>
      <c r="BB744" s="306"/>
      <c r="BC744" s="147">
        <f>QC_Status!T754</f>
        <v>0</v>
      </c>
      <c r="BD744" s="307">
        <f t="shared" si="33"/>
        <v>0</v>
      </c>
      <c r="BE744" s="307">
        <f t="shared" si="34"/>
        <v>0</v>
      </c>
      <c r="BF744" s="307">
        <f t="shared" si="35"/>
        <v>0</v>
      </c>
      <c r="BG744" s="314">
        <f>QC_Status!F754</f>
        <v>0</v>
      </c>
      <c r="BH744" s="288"/>
      <c r="BI744"/>
    </row>
    <row r="745" spans="1:61" x14ac:dyDescent="0.2">
      <c r="A745" s="151">
        <v>745</v>
      </c>
      <c r="B745" s="152">
        <f>QC_Status!B755</f>
        <v>0</v>
      </c>
      <c r="C745" s="153">
        <f>QC_Status!C755</f>
        <v>0</v>
      </c>
      <c r="D745" s="151">
        <f>QC_Status!D755</f>
        <v>0</v>
      </c>
      <c r="E745" s="153">
        <f>QC_Status!E755</f>
        <v>0</v>
      </c>
      <c r="F745" s="151">
        <f>QC_Status!L755</f>
        <v>0</v>
      </c>
      <c r="G745" s="154">
        <f>QC_Status!M755</f>
        <v>0</v>
      </c>
      <c r="H745" s="189">
        <f>QC_Status!C755</f>
        <v>0</v>
      </c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  <c r="AA745" s="306"/>
      <c r="AB745" s="306"/>
      <c r="AC745" s="306"/>
      <c r="AD745" s="306"/>
      <c r="AE745" s="306"/>
      <c r="AF745" s="306"/>
      <c r="AG745" s="306"/>
      <c r="AH745" s="306"/>
      <c r="AI745" s="306"/>
      <c r="AJ745" s="306"/>
      <c r="AK745" s="306"/>
      <c r="AL745" s="306"/>
      <c r="AM745" s="306"/>
      <c r="AN745" s="306"/>
      <c r="AO745" s="306"/>
      <c r="AP745" s="306"/>
      <c r="AQ745" s="306"/>
      <c r="AR745" s="306"/>
      <c r="AS745" s="306"/>
      <c r="AT745" s="306"/>
      <c r="AU745" s="306"/>
      <c r="AV745" s="306"/>
      <c r="AW745" s="306"/>
      <c r="AX745" s="306"/>
      <c r="AY745" s="306"/>
      <c r="AZ745" s="306"/>
      <c r="BA745" s="306"/>
      <c r="BB745" s="306"/>
      <c r="BC745" s="147">
        <f>QC_Status!T755</f>
        <v>0</v>
      </c>
      <c r="BD745" s="307">
        <f t="shared" si="33"/>
        <v>0</v>
      </c>
      <c r="BE745" s="307">
        <f t="shared" si="34"/>
        <v>0</v>
      </c>
      <c r="BF745" s="307">
        <f t="shared" si="35"/>
        <v>0</v>
      </c>
      <c r="BG745" s="314">
        <f>QC_Status!F755</f>
        <v>0</v>
      </c>
      <c r="BH745" s="288"/>
      <c r="BI745"/>
    </row>
    <row r="746" spans="1:61" x14ac:dyDescent="0.2">
      <c r="A746" s="151">
        <v>746</v>
      </c>
      <c r="B746" s="152">
        <f>QC_Status!B756</f>
        <v>0</v>
      </c>
      <c r="C746" s="153">
        <f>QC_Status!C756</f>
        <v>0</v>
      </c>
      <c r="D746" s="151">
        <f>QC_Status!D756</f>
        <v>0</v>
      </c>
      <c r="E746" s="153">
        <f>QC_Status!E756</f>
        <v>0</v>
      </c>
      <c r="F746" s="151">
        <f>QC_Status!L756</f>
        <v>0</v>
      </c>
      <c r="G746" s="154">
        <f>QC_Status!M756</f>
        <v>0</v>
      </c>
      <c r="H746" s="189">
        <f>QC_Status!C756</f>
        <v>0</v>
      </c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  <c r="AA746" s="306"/>
      <c r="AB746" s="306"/>
      <c r="AC746" s="306"/>
      <c r="AD746" s="306"/>
      <c r="AE746" s="306"/>
      <c r="AF746" s="306"/>
      <c r="AG746" s="306"/>
      <c r="AH746" s="306"/>
      <c r="AI746" s="306"/>
      <c r="AJ746" s="306"/>
      <c r="AK746" s="306"/>
      <c r="AL746" s="306"/>
      <c r="AM746" s="306"/>
      <c r="AN746" s="306"/>
      <c r="AO746" s="306"/>
      <c r="AP746" s="306"/>
      <c r="AQ746" s="306"/>
      <c r="AR746" s="306"/>
      <c r="AS746" s="306"/>
      <c r="AT746" s="306"/>
      <c r="AU746" s="306"/>
      <c r="AV746" s="306"/>
      <c r="AW746" s="306"/>
      <c r="AX746" s="306"/>
      <c r="AY746" s="306"/>
      <c r="AZ746" s="306"/>
      <c r="BA746" s="306"/>
      <c r="BB746" s="306"/>
      <c r="BC746" s="147">
        <f>QC_Status!T756</f>
        <v>0</v>
      </c>
      <c r="BD746" s="307">
        <f t="shared" si="33"/>
        <v>0</v>
      </c>
      <c r="BE746" s="307">
        <f t="shared" si="34"/>
        <v>0</v>
      </c>
      <c r="BF746" s="307">
        <f t="shared" si="35"/>
        <v>0</v>
      </c>
      <c r="BG746" s="314">
        <f>QC_Status!F756</f>
        <v>0</v>
      </c>
      <c r="BH746" s="288"/>
      <c r="BI746"/>
    </row>
    <row r="747" spans="1:61" x14ac:dyDescent="0.2">
      <c r="A747" s="151">
        <v>747</v>
      </c>
      <c r="B747" s="152">
        <f>QC_Status!B757</f>
        <v>0</v>
      </c>
      <c r="C747" s="153">
        <f>QC_Status!C757</f>
        <v>0</v>
      </c>
      <c r="D747" s="151">
        <f>QC_Status!D757</f>
        <v>0</v>
      </c>
      <c r="E747" s="153">
        <f>QC_Status!E757</f>
        <v>0</v>
      </c>
      <c r="F747" s="151">
        <f>QC_Status!L757</f>
        <v>0</v>
      </c>
      <c r="G747" s="154">
        <f>QC_Status!M757</f>
        <v>0</v>
      </c>
      <c r="H747" s="189">
        <f>QC_Status!C757</f>
        <v>0</v>
      </c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  <c r="AA747" s="306"/>
      <c r="AB747" s="306"/>
      <c r="AC747" s="306"/>
      <c r="AD747" s="306"/>
      <c r="AE747" s="306"/>
      <c r="AF747" s="306"/>
      <c r="AG747" s="306"/>
      <c r="AH747" s="306"/>
      <c r="AI747" s="306"/>
      <c r="AJ747" s="306"/>
      <c r="AK747" s="306"/>
      <c r="AL747" s="306"/>
      <c r="AM747" s="306"/>
      <c r="AN747" s="306"/>
      <c r="AO747" s="306"/>
      <c r="AP747" s="306"/>
      <c r="AQ747" s="306"/>
      <c r="AR747" s="306"/>
      <c r="AS747" s="306"/>
      <c r="AT747" s="306"/>
      <c r="AU747" s="306"/>
      <c r="AV747" s="306"/>
      <c r="AW747" s="306"/>
      <c r="AX747" s="306"/>
      <c r="AY747" s="306"/>
      <c r="AZ747" s="306"/>
      <c r="BA747" s="306"/>
      <c r="BB747" s="306"/>
      <c r="BC747" s="147">
        <f>QC_Status!T757</f>
        <v>0</v>
      </c>
      <c r="BD747" s="307">
        <f t="shared" si="33"/>
        <v>0</v>
      </c>
      <c r="BE747" s="307">
        <f t="shared" si="34"/>
        <v>0</v>
      </c>
      <c r="BF747" s="307">
        <f t="shared" si="35"/>
        <v>0</v>
      </c>
      <c r="BG747" s="314">
        <f>QC_Status!F757</f>
        <v>0</v>
      </c>
      <c r="BH747" s="288"/>
      <c r="BI747"/>
    </row>
    <row r="748" spans="1:61" x14ac:dyDescent="0.2">
      <c r="A748" s="151">
        <v>748</v>
      </c>
      <c r="B748" s="152">
        <f>QC_Status!B758</f>
        <v>0</v>
      </c>
      <c r="C748" s="153">
        <f>QC_Status!C758</f>
        <v>0</v>
      </c>
      <c r="D748" s="151">
        <f>QC_Status!D758</f>
        <v>0</v>
      </c>
      <c r="E748" s="153">
        <f>QC_Status!E758</f>
        <v>0</v>
      </c>
      <c r="F748" s="151">
        <f>QC_Status!L758</f>
        <v>0</v>
      </c>
      <c r="G748" s="154">
        <f>QC_Status!M758</f>
        <v>0</v>
      </c>
      <c r="H748" s="189">
        <f>QC_Status!C758</f>
        <v>0</v>
      </c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  <c r="AA748" s="306"/>
      <c r="AB748" s="306"/>
      <c r="AC748" s="306"/>
      <c r="AD748" s="306"/>
      <c r="AE748" s="306"/>
      <c r="AF748" s="306"/>
      <c r="AG748" s="306"/>
      <c r="AH748" s="306"/>
      <c r="AI748" s="306"/>
      <c r="AJ748" s="306"/>
      <c r="AK748" s="306"/>
      <c r="AL748" s="306"/>
      <c r="AM748" s="306"/>
      <c r="AN748" s="306"/>
      <c r="AO748" s="306"/>
      <c r="AP748" s="306"/>
      <c r="AQ748" s="306"/>
      <c r="AR748" s="306"/>
      <c r="AS748" s="306"/>
      <c r="AT748" s="306"/>
      <c r="AU748" s="306"/>
      <c r="AV748" s="306"/>
      <c r="AW748" s="306"/>
      <c r="AX748" s="306"/>
      <c r="AY748" s="306"/>
      <c r="AZ748" s="306"/>
      <c r="BA748" s="306"/>
      <c r="BB748" s="306"/>
      <c r="BC748" s="147">
        <f>QC_Status!T758</f>
        <v>0</v>
      </c>
      <c r="BD748" s="307">
        <f t="shared" si="33"/>
        <v>0</v>
      </c>
      <c r="BE748" s="307">
        <f t="shared" si="34"/>
        <v>0</v>
      </c>
      <c r="BF748" s="307">
        <f t="shared" si="35"/>
        <v>0</v>
      </c>
      <c r="BG748" s="314">
        <f>QC_Status!F758</f>
        <v>0</v>
      </c>
      <c r="BH748" s="288"/>
      <c r="BI748"/>
    </row>
    <row r="749" spans="1:61" x14ac:dyDescent="0.2">
      <c r="A749" s="151">
        <v>749</v>
      </c>
      <c r="B749" s="152">
        <f>QC_Status!B759</f>
        <v>0</v>
      </c>
      <c r="C749" s="153">
        <f>QC_Status!C759</f>
        <v>0</v>
      </c>
      <c r="D749" s="151">
        <f>QC_Status!D759</f>
        <v>0</v>
      </c>
      <c r="E749" s="153">
        <f>QC_Status!E759</f>
        <v>0</v>
      </c>
      <c r="F749" s="151">
        <f>QC_Status!L759</f>
        <v>0</v>
      </c>
      <c r="G749" s="154">
        <f>QC_Status!M759</f>
        <v>0</v>
      </c>
      <c r="H749" s="189">
        <f>QC_Status!C759</f>
        <v>0</v>
      </c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  <c r="AA749" s="306"/>
      <c r="AB749" s="306"/>
      <c r="AC749" s="306"/>
      <c r="AD749" s="306"/>
      <c r="AE749" s="306"/>
      <c r="AF749" s="306"/>
      <c r="AG749" s="306"/>
      <c r="AH749" s="306"/>
      <c r="AI749" s="306"/>
      <c r="AJ749" s="306"/>
      <c r="AK749" s="306"/>
      <c r="AL749" s="306"/>
      <c r="AM749" s="306"/>
      <c r="AN749" s="306"/>
      <c r="AO749" s="306"/>
      <c r="AP749" s="306"/>
      <c r="AQ749" s="306"/>
      <c r="AR749" s="306"/>
      <c r="AS749" s="306"/>
      <c r="AT749" s="306"/>
      <c r="AU749" s="306"/>
      <c r="AV749" s="306"/>
      <c r="AW749" s="306"/>
      <c r="AX749" s="306"/>
      <c r="AY749" s="306"/>
      <c r="AZ749" s="306"/>
      <c r="BA749" s="306"/>
      <c r="BB749" s="306"/>
      <c r="BC749" s="147">
        <f>QC_Status!T759</f>
        <v>0</v>
      </c>
      <c r="BD749" s="307">
        <f t="shared" si="33"/>
        <v>0</v>
      </c>
      <c r="BE749" s="307">
        <f t="shared" si="34"/>
        <v>0</v>
      </c>
      <c r="BF749" s="307">
        <f t="shared" si="35"/>
        <v>0</v>
      </c>
      <c r="BG749" s="314">
        <f>QC_Status!F759</f>
        <v>0</v>
      </c>
      <c r="BH749" s="288"/>
      <c r="BI749"/>
    </row>
    <row r="750" spans="1:61" x14ac:dyDescent="0.2">
      <c r="A750" s="151">
        <v>750</v>
      </c>
      <c r="B750" s="152">
        <f>QC_Status!B760</f>
        <v>0</v>
      </c>
      <c r="C750" s="153">
        <f>QC_Status!C760</f>
        <v>0</v>
      </c>
      <c r="D750" s="151">
        <f>QC_Status!D760</f>
        <v>0</v>
      </c>
      <c r="E750" s="153">
        <f>QC_Status!E760</f>
        <v>0</v>
      </c>
      <c r="F750" s="151">
        <f>QC_Status!L760</f>
        <v>0</v>
      </c>
      <c r="G750" s="154">
        <f>QC_Status!M760</f>
        <v>0</v>
      </c>
      <c r="H750" s="189">
        <f>QC_Status!C760</f>
        <v>0</v>
      </c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  <c r="AA750" s="306"/>
      <c r="AB750" s="306"/>
      <c r="AC750" s="306"/>
      <c r="AD750" s="306"/>
      <c r="AE750" s="306"/>
      <c r="AF750" s="306"/>
      <c r="AG750" s="306"/>
      <c r="AH750" s="306"/>
      <c r="AI750" s="306"/>
      <c r="AJ750" s="306"/>
      <c r="AK750" s="306"/>
      <c r="AL750" s="306"/>
      <c r="AM750" s="306"/>
      <c r="AN750" s="306"/>
      <c r="AO750" s="306"/>
      <c r="AP750" s="306"/>
      <c r="AQ750" s="306"/>
      <c r="AR750" s="306"/>
      <c r="AS750" s="306"/>
      <c r="AT750" s="306"/>
      <c r="AU750" s="306"/>
      <c r="AV750" s="306"/>
      <c r="AW750" s="306"/>
      <c r="AX750" s="306"/>
      <c r="AY750" s="306"/>
      <c r="AZ750" s="306"/>
      <c r="BA750" s="306"/>
      <c r="BB750" s="306"/>
      <c r="BC750" s="147">
        <f>QC_Status!T760</f>
        <v>0</v>
      </c>
      <c r="BD750" s="307">
        <f t="shared" si="33"/>
        <v>0</v>
      </c>
      <c r="BE750" s="307">
        <f t="shared" si="34"/>
        <v>0</v>
      </c>
      <c r="BF750" s="307">
        <f t="shared" si="35"/>
        <v>0</v>
      </c>
      <c r="BG750" s="314">
        <f>QC_Status!F760</f>
        <v>0</v>
      </c>
      <c r="BH750" s="288"/>
      <c r="BI750"/>
    </row>
    <row r="751" spans="1:61" x14ac:dyDescent="0.2">
      <c r="A751" s="151">
        <v>751</v>
      </c>
      <c r="B751" s="152">
        <f>QC_Status!B761</f>
        <v>0</v>
      </c>
      <c r="C751" s="153">
        <f>QC_Status!C761</f>
        <v>0</v>
      </c>
      <c r="D751" s="151">
        <f>QC_Status!D761</f>
        <v>0</v>
      </c>
      <c r="E751" s="153">
        <f>QC_Status!E761</f>
        <v>0</v>
      </c>
      <c r="F751" s="151">
        <f>QC_Status!L761</f>
        <v>0</v>
      </c>
      <c r="G751" s="154">
        <f>QC_Status!M761</f>
        <v>0</v>
      </c>
      <c r="H751" s="189">
        <f>QC_Status!C761</f>
        <v>0</v>
      </c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  <c r="AA751" s="306"/>
      <c r="AB751" s="306"/>
      <c r="AC751" s="306"/>
      <c r="AD751" s="306"/>
      <c r="AE751" s="306"/>
      <c r="AF751" s="306"/>
      <c r="AG751" s="306"/>
      <c r="AH751" s="306"/>
      <c r="AI751" s="306"/>
      <c r="AJ751" s="306"/>
      <c r="AK751" s="306"/>
      <c r="AL751" s="306"/>
      <c r="AM751" s="306"/>
      <c r="AN751" s="306"/>
      <c r="AO751" s="306"/>
      <c r="AP751" s="306"/>
      <c r="AQ751" s="306"/>
      <c r="AR751" s="306"/>
      <c r="AS751" s="306"/>
      <c r="AT751" s="306"/>
      <c r="AU751" s="306"/>
      <c r="AV751" s="306"/>
      <c r="AW751" s="306"/>
      <c r="AX751" s="306"/>
      <c r="AY751" s="306"/>
      <c r="AZ751" s="306"/>
      <c r="BA751" s="306"/>
      <c r="BB751" s="306"/>
      <c r="BC751" s="147">
        <f>QC_Status!T761</f>
        <v>0</v>
      </c>
      <c r="BD751" s="307">
        <f t="shared" si="33"/>
        <v>0</v>
      </c>
      <c r="BE751" s="307">
        <f t="shared" si="34"/>
        <v>0</v>
      </c>
      <c r="BF751" s="307">
        <f t="shared" si="35"/>
        <v>0</v>
      </c>
      <c r="BG751" s="314">
        <f>QC_Status!F761</f>
        <v>0</v>
      </c>
      <c r="BH751" s="288"/>
      <c r="BI751"/>
    </row>
    <row r="752" spans="1:61" x14ac:dyDescent="0.2">
      <c r="A752" s="151">
        <v>752</v>
      </c>
      <c r="B752" s="152">
        <f>QC_Status!B762</f>
        <v>0</v>
      </c>
      <c r="C752" s="153">
        <f>QC_Status!C762</f>
        <v>0</v>
      </c>
      <c r="D752" s="151">
        <f>QC_Status!D762</f>
        <v>0</v>
      </c>
      <c r="E752" s="153">
        <f>QC_Status!E762</f>
        <v>0</v>
      </c>
      <c r="F752" s="151">
        <f>QC_Status!L762</f>
        <v>0</v>
      </c>
      <c r="G752" s="154">
        <f>QC_Status!M762</f>
        <v>0</v>
      </c>
      <c r="H752" s="189">
        <f>QC_Status!C762</f>
        <v>0</v>
      </c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  <c r="AA752" s="306"/>
      <c r="AB752" s="306"/>
      <c r="AC752" s="306"/>
      <c r="AD752" s="306"/>
      <c r="AE752" s="306"/>
      <c r="AF752" s="306"/>
      <c r="AG752" s="306"/>
      <c r="AH752" s="306"/>
      <c r="AI752" s="306"/>
      <c r="AJ752" s="306"/>
      <c r="AK752" s="306"/>
      <c r="AL752" s="306"/>
      <c r="AM752" s="306"/>
      <c r="AN752" s="306"/>
      <c r="AO752" s="306"/>
      <c r="AP752" s="306"/>
      <c r="AQ752" s="306"/>
      <c r="AR752" s="306"/>
      <c r="AS752" s="306"/>
      <c r="AT752" s="306"/>
      <c r="AU752" s="306"/>
      <c r="AV752" s="306"/>
      <c r="AW752" s="306"/>
      <c r="AX752" s="306"/>
      <c r="AY752" s="306"/>
      <c r="AZ752" s="306"/>
      <c r="BA752" s="306"/>
      <c r="BB752" s="306"/>
      <c r="BC752" s="147">
        <f>QC_Status!T762</f>
        <v>0</v>
      </c>
      <c r="BD752" s="307">
        <f t="shared" si="33"/>
        <v>0</v>
      </c>
      <c r="BE752" s="307">
        <f t="shared" si="34"/>
        <v>0</v>
      </c>
      <c r="BF752" s="307">
        <f t="shared" si="35"/>
        <v>0</v>
      </c>
      <c r="BG752" s="314">
        <f>QC_Status!F762</f>
        <v>0</v>
      </c>
      <c r="BH752" s="288"/>
      <c r="BI752"/>
    </row>
    <row r="753" spans="1:61" x14ac:dyDescent="0.2">
      <c r="A753" s="151">
        <v>753</v>
      </c>
      <c r="B753" s="152">
        <f>QC_Status!B763</f>
        <v>0</v>
      </c>
      <c r="C753" s="153">
        <f>QC_Status!C763</f>
        <v>0</v>
      </c>
      <c r="D753" s="151">
        <f>QC_Status!D763</f>
        <v>0</v>
      </c>
      <c r="E753" s="153">
        <f>QC_Status!E763</f>
        <v>0</v>
      </c>
      <c r="F753" s="151">
        <f>QC_Status!L763</f>
        <v>0</v>
      </c>
      <c r="G753" s="154">
        <f>QC_Status!M763</f>
        <v>0</v>
      </c>
      <c r="H753" s="189">
        <f>QC_Status!C763</f>
        <v>0</v>
      </c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  <c r="AA753" s="306"/>
      <c r="AB753" s="306"/>
      <c r="AC753" s="306"/>
      <c r="AD753" s="306"/>
      <c r="AE753" s="306"/>
      <c r="AF753" s="306"/>
      <c r="AG753" s="306"/>
      <c r="AH753" s="306"/>
      <c r="AI753" s="306"/>
      <c r="AJ753" s="306"/>
      <c r="AK753" s="306"/>
      <c r="AL753" s="306"/>
      <c r="AM753" s="306"/>
      <c r="AN753" s="306"/>
      <c r="AO753" s="306"/>
      <c r="AP753" s="306"/>
      <c r="AQ753" s="306"/>
      <c r="AR753" s="306"/>
      <c r="AS753" s="306"/>
      <c r="AT753" s="306"/>
      <c r="AU753" s="306"/>
      <c r="AV753" s="306"/>
      <c r="AW753" s="306"/>
      <c r="AX753" s="306"/>
      <c r="AY753" s="306"/>
      <c r="AZ753" s="306"/>
      <c r="BA753" s="306"/>
      <c r="BB753" s="306"/>
      <c r="BC753" s="147">
        <f>QC_Status!T763</f>
        <v>0</v>
      </c>
      <c r="BD753" s="307">
        <f t="shared" si="33"/>
        <v>0</v>
      </c>
      <c r="BE753" s="307">
        <f t="shared" si="34"/>
        <v>0</v>
      </c>
      <c r="BF753" s="307">
        <f t="shared" si="35"/>
        <v>0</v>
      </c>
      <c r="BG753" s="314">
        <f>QC_Status!F763</f>
        <v>0</v>
      </c>
      <c r="BH753" s="288"/>
      <c r="BI753"/>
    </row>
    <row r="754" spans="1:61" x14ac:dyDescent="0.2">
      <c r="A754" s="151">
        <v>754</v>
      </c>
      <c r="B754" s="152">
        <f>QC_Status!B764</f>
        <v>0</v>
      </c>
      <c r="C754" s="153">
        <f>QC_Status!C764</f>
        <v>0</v>
      </c>
      <c r="D754" s="151">
        <f>QC_Status!D764</f>
        <v>0</v>
      </c>
      <c r="E754" s="153">
        <f>QC_Status!E764</f>
        <v>0</v>
      </c>
      <c r="F754" s="151">
        <f>QC_Status!L764</f>
        <v>0</v>
      </c>
      <c r="G754" s="154">
        <f>QC_Status!M764</f>
        <v>0</v>
      </c>
      <c r="H754" s="189">
        <f>QC_Status!C764</f>
        <v>0</v>
      </c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  <c r="AA754" s="306"/>
      <c r="AB754" s="306"/>
      <c r="AC754" s="306"/>
      <c r="AD754" s="306"/>
      <c r="AE754" s="306"/>
      <c r="AF754" s="306"/>
      <c r="AG754" s="306"/>
      <c r="AH754" s="306"/>
      <c r="AI754" s="306"/>
      <c r="AJ754" s="306"/>
      <c r="AK754" s="306"/>
      <c r="AL754" s="306"/>
      <c r="AM754" s="306"/>
      <c r="AN754" s="306"/>
      <c r="AO754" s="306"/>
      <c r="AP754" s="306"/>
      <c r="AQ754" s="306"/>
      <c r="AR754" s="306"/>
      <c r="AS754" s="306"/>
      <c r="AT754" s="306"/>
      <c r="AU754" s="306"/>
      <c r="AV754" s="306"/>
      <c r="AW754" s="306"/>
      <c r="AX754" s="306"/>
      <c r="AY754" s="306"/>
      <c r="AZ754" s="306"/>
      <c r="BA754" s="306"/>
      <c r="BB754" s="306"/>
      <c r="BC754" s="147">
        <f>QC_Status!T764</f>
        <v>0</v>
      </c>
      <c r="BD754" s="307">
        <f t="shared" si="33"/>
        <v>0</v>
      </c>
      <c r="BE754" s="307">
        <f t="shared" si="34"/>
        <v>0</v>
      </c>
      <c r="BF754" s="307">
        <f t="shared" si="35"/>
        <v>0</v>
      </c>
      <c r="BG754" s="314">
        <f>QC_Status!F764</f>
        <v>0</v>
      </c>
      <c r="BH754" s="288"/>
      <c r="BI754"/>
    </row>
    <row r="755" spans="1:61" x14ac:dyDescent="0.2">
      <c r="A755" s="151">
        <v>755</v>
      </c>
      <c r="B755" s="152">
        <f>QC_Status!B765</f>
        <v>0</v>
      </c>
      <c r="C755" s="153">
        <f>QC_Status!C765</f>
        <v>0</v>
      </c>
      <c r="D755" s="151">
        <f>QC_Status!D765</f>
        <v>0</v>
      </c>
      <c r="E755" s="153">
        <f>QC_Status!E765</f>
        <v>0</v>
      </c>
      <c r="F755" s="151">
        <f>QC_Status!L765</f>
        <v>0</v>
      </c>
      <c r="G755" s="154">
        <f>QC_Status!M765</f>
        <v>0</v>
      </c>
      <c r="H755" s="189">
        <f>QC_Status!C765</f>
        <v>0</v>
      </c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  <c r="AA755" s="306"/>
      <c r="AB755" s="306"/>
      <c r="AC755" s="306"/>
      <c r="AD755" s="306"/>
      <c r="AE755" s="306"/>
      <c r="AF755" s="306"/>
      <c r="AG755" s="306"/>
      <c r="AH755" s="306"/>
      <c r="AI755" s="306"/>
      <c r="AJ755" s="306"/>
      <c r="AK755" s="306"/>
      <c r="AL755" s="306"/>
      <c r="AM755" s="306"/>
      <c r="AN755" s="306"/>
      <c r="AO755" s="306"/>
      <c r="AP755" s="306"/>
      <c r="AQ755" s="306"/>
      <c r="AR755" s="306"/>
      <c r="AS755" s="306"/>
      <c r="AT755" s="306"/>
      <c r="AU755" s="306"/>
      <c r="AV755" s="306"/>
      <c r="AW755" s="306"/>
      <c r="AX755" s="306"/>
      <c r="AY755" s="306"/>
      <c r="AZ755" s="306"/>
      <c r="BA755" s="306"/>
      <c r="BB755" s="306"/>
      <c r="BC755" s="147">
        <f>QC_Status!T765</f>
        <v>0</v>
      </c>
      <c r="BD755" s="307">
        <f t="shared" si="33"/>
        <v>0</v>
      </c>
      <c r="BE755" s="307">
        <f t="shared" si="34"/>
        <v>0</v>
      </c>
      <c r="BF755" s="307">
        <f t="shared" si="35"/>
        <v>0</v>
      </c>
      <c r="BG755" s="314">
        <f>QC_Status!F765</f>
        <v>0</v>
      </c>
      <c r="BH755" s="288"/>
      <c r="BI755"/>
    </row>
    <row r="756" spans="1:61" x14ac:dyDescent="0.2">
      <c r="A756" s="151">
        <v>756</v>
      </c>
      <c r="B756" s="152">
        <f>QC_Status!B766</f>
        <v>0</v>
      </c>
      <c r="C756" s="153">
        <f>QC_Status!C766</f>
        <v>0</v>
      </c>
      <c r="D756" s="151">
        <f>QC_Status!D766</f>
        <v>0</v>
      </c>
      <c r="E756" s="153">
        <f>QC_Status!E766</f>
        <v>0</v>
      </c>
      <c r="F756" s="151">
        <f>QC_Status!L766</f>
        <v>0</v>
      </c>
      <c r="G756" s="154">
        <f>QC_Status!M766</f>
        <v>0</v>
      </c>
      <c r="H756" s="189">
        <f>QC_Status!C766</f>
        <v>0</v>
      </c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  <c r="AA756" s="306"/>
      <c r="AB756" s="306"/>
      <c r="AC756" s="306"/>
      <c r="AD756" s="306"/>
      <c r="AE756" s="306"/>
      <c r="AF756" s="306"/>
      <c r="AG756" s="306"/>
      <c r="AH756" s="306"/>
      <c r="AI756" s="306"/>
      <c r="AJ756" s="306"/>
      <c r="AK756" s="306"/>
      <c r="AL756" s="306"/>
      <c r="AM756" s="306"/>
      <c r="AN756" s="306"/>
      <c r="AO756" s="306"/>
      <c r="AP756" s="306"/>
      <c r="AQ756" s="306"/>
      <c r="AR756" s="306"/>
      <c r="AS756" s="306"/>
      <c r="AT756" s="306"/>
      <c r="AU756" s="306"/>
      <c r="AV756" s="306"/>
      <c r="AW756" s="306"/>
      <c r="AX756" s="306"/>
      <c r="AY756" s="306"/>
      <c r="AZ756" s="306"/>
      <c r="BA756" s="306"/>
      <c r="BB756" s="306"/>
      <c r="BC756" s="147">
        <f>QC_Status!T766</f>
        <v>0</v>
      </c>
      <c r="BD756" s="307">
        <f t="shared" si="33"/>
        <v>0</v>
      </c>
      <c r="BE756" s="307">
        <f t="shared" si="34"/>
        <v>0</v>
      </c>
      <c r="BF756" s="307">
        <f t="shared" si="35"/>
        <v>0</v>
      </c>
      <c r="BG756" s="314">
        <f>QC_Status!F766</f>
        <v>0</v>
      </c>
      <c r="BH756" s="288"/>
      <c r="BI756"/>
    </row>
    <row r="757" spans="1:61" x14ac:dyDescent="0.2">
      <c r="A757" s="151">
        <v>757</v>
      </c>
      <c r="B757" s="152">
        <f>QC_Status!B767</f>
        <v>0</v>
      </c>
      <c r="C757" s="153">
        <f>QC_Status!C767</f>
        <v>0</v>
      </c>
      <c r="D757" s="151">
        <f>QC_Status!D767</f>
        <v>0</v>
      </c>
      <c r="E757" s="153">
        <f>QC_Status!E767</f>
        <v>0</v>
      </c>
      <c r="F757" s="151">
        <f>QC_Status!L767</f>
        <v>0</v>
      </c>
      <c r="G757" s="154">
        <f>QC_Status!M767</f>
        <v>0</v>
      </c>
      <c r="H757" s="189">
        <f>QC_Status!C767</f>
        <v>0</v>
      </c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  <c r="AA757" s="306"/>
      <c r="AB757" s="306"/>
      <c r="AC757" s="306"/>
      <c r="AD757" s="306"/>
      <c r="AE757" s="306"/>
      <c r="AF757" s="306"/>
      <c r="AG757" s="306"/>
      <c r="AH757" s="306"/>
      <c r="AI757" s="306"/>
      <c r="AJ757" s="306"/>
      <c r="AK757" s="306"/>
      <c r="AL757" s="306"/>
      <c r="AM757" s="306"/>
      <c r="AN757" s="306"/>
      <c r="AO757" s="306"/>
      <c r="AP757" s="306"/>
      <c r="AQ757" s="306"/>
      <c r="AR757" s="306"/>
      <c r="AS757" s="306"/>
      <c r="AT757" s="306"/>
      <c r="AU757" s="306"/>
      <c r="AV757" s="306"/>
      <c r="AW757" s="306"/>
      <c r="AX757" s="306"/>
      <c r="AY757" s="306"/>
      <c r="AZ757" s="306"/>
      <c r="BA757" s="306"/>
      <c r="BB757" s="306"/>
      <c r="BC757" s="147">
        <f>QC_Status!T767</f>
        <v>0</v>
      </c>
      <c r="BD757" s="307">
        <f t="shared" si="33"/>
        <v>0</v>
      </c>
      <c r="BE757" s="307">
        <f t="shared" si="34"/>
        <v>0</v>
      </c>
      <c r="BF757" s="307">
        <f t="shared" si="35"/>
        <v>0</v>
      </c>
      <c r="BG757" s="314">
        <f>QC_Status!F767</f>
        <v>0</v>
      </c>
      <c r="BH757" s="288"/>
      <c r="BI757"/>
    </row>
    <row r="758" spans="1:61" x14ac:dyDescent="0.2">
      <c r="A758" s="151">
        <v>758</v>
      </c>
      <c r="B758" s="152">
        <f>QC_Status!B768</f>
        <v>0</v>
      </c>
      <c r="C758" s="153">
        <f>QC_Status!C768</f>
        <v>0</v>
      </c>
      <c r="D758" s="151">
        <f>QC_Status!D768</f>
        <v>0</v>
      </c>
      <c r="E758" s="153">
        <f>QC_Status!E768</f>
        <v>0</v>
      </c>
      <c r="F758" s="151">
        <f>QC_Status!L768</f>
        <v>0</v>
      </c>
      <c r="G758" s="154">
        <f>QC_Status!M768</f>
        <v>0</v>
      </c>
      <c r="H758" s="189">
        <f>QC_Status!C768</f>
        <v>0</v>
      </c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  <c r="AA758" s="306"/>
      <c r="AB758" s="306"/>
      <c r="AC758" s="306"/>
      <c r="AD758" s="306"/>
      <c r="AE758" s="306"/>
      <c r="AF758" s="306"/>
      <c r="AG758" s="306"/>
      <c r="AH758" s="306"/>
      <c r="AI758" s="306"/>
      <c r="AJ758" s="306"/>
      <c r="AK758" s="306"/>
      <c r="AL758" s="306"/>
      <c r="AM758" s="306"/>
      <c r="AN758" s="306"/>
      <c r="AO758" s="306"/>
      <c r="AP758" s="306"/>
      <c r="AQ758" s="306"/>
      <c r="AR758" s="306"/>
      <c r="AS758" s="306"/>
      <c r="AT758" s="306"/>
      <c r="AU758" s="306"/>
      <c r="AV758" s="306"/>
      <c r="AW758" s="306"/>
      <c r="AX758" s="306"/>
      <c r="AY758" s="306"/>
      <c r="AZ758" s="306"/>
      <c r="BA758" s="306"/>
      <c r="BB758" s="306"/>
      <c r="BC758" s="147">
        <f>QC_Status!T768</f>
        <v>0</v>
      </c>
      <c r="BD758" s="307">
        <f t="shared" si="33"/>
        <v>0</v>
      </c>
      <c r="BE758" s="307">
        <f t="shared" si="34"/>
        <v>0</v>
      </c>
      <c r="BF758" s="307">
        <f t="shared" si="35"/>
        <v>0</v>
      </c>
      <c r="BG758" s="314">
        <f>QC_Status!F768</f>
        <v>0</v>
      </c>
      <c r="BH758" s="288"/>
      <c r="BI758"/>
    </row>
    <row r="759" spans="1:61" x14ac:dyDescent="0.2">
      <c r="A759" s="151">
        <v>759</v>
      </c>
      <c r="B759" s="152">
        <f>QC_Status!B769</f>
        <v>0</v>
      </c>
      <c r="C759" s="153">
        <f>QC_Status!C769</f>
        <v>0</v>
      </c>
      <c r="D759" s="151">
        <f>QC_Status!D769</f>
        <v>0</v>
      </c>
      <c r="E759" s="153">
        <f>QC_Status!E769</f>
        <v>0</v>
      </c>
      <c r="F759" s="151">
        <f>QC_Status!L769</f>
        <v>0</v>
      </c>
      <c r="G759" s="154">
        <f>QC_Status!M769</f>
        <v>0</v>
      </c>
      <c r="H759" s="189">
        <f>QC_Status!C769</f>
        <v>0</v>
      </c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  <c r="AA759" s="306"/>
      <c r="AB759" s="306"/>
      <c r="AC759" s="306"/>
      <c r="AD759" s="306"/>
      <c r="AE759" s="306"/>
      <c r="AF759" s="306"/>
      <c r="AG759" s="306"/>
      <c r="AH759" s="306"/>
      <c r="AI759" s="306"/>
      <c r="AJ759" s="306"/>
      <c r="AK759" s="306"/>
      <c r="AL759" s="306"/>
      <c r="AM759" s="306"/>
      <c r="AN759" s="306"/>
      <c r="AO759" s="306"/>
      <c r="AP759" s="306"/>
      <c r="AQ759" s="306"/>
      <c r="AR759" s="306"/>
      <c r="AS759" s="306"/>
      <c r="AT759" s="306"/>
      <c r="AU759" s="306"/>
      <c r="AV759" s="306"/>
      <c r="AW759" s="306"/>
      <c r="AX759" s="306"/>
      <c r="AY759" s="306"/>
      <c r="AZ759" s="306"/>
      <c r="BA759" s="306"/>
      <c r="BB759" s="306"/>
      <c r="BC759" s="147">
        <f>QC_Status!T769</f>
        <v>0</v>
      </c>
      <c r="BD759" s="307">
        <f t="shared" si="33"/>
        <v>0</v>
      </c>
      <c r="BE759" s="307">
        <f t="shared" si="34"/>
        <v>0</v>
      </c>
      <c r="BF759" s="307">
        <f t="shared" si="35"/>
        <v>0</v>
      </c>
      <c r="BG759" s="314">
        <f>QC_Status!F769</f>
        <v>0</v>
      </c>
      <c r="BH759" s="288"/>
      <c r="BI759"/>
    </row>
    <row r="760" spans="1:61" x14ac:dyDescent="0.2">
      <c r="A760" s="151">
        <v>760</v>
      </c>
      <c r="B760" s="152">
        <f>QC_Status!B770</f>
        <v>0</v>
      </c>
      <c r="C760" s="153">
        <f>QC_Status!C770</f>
        <v>0</v>
      </c>
      <c r="D760" s="151">
        <f>QC_Status!D770</f>
        <v>0</v>
      </c>
      <c r="E760" s="153">
        <f>QC_Status!E770</f>
        <v>0</v>
      </c>
      <c r="F760" s="151">
        <f>QC_Status!L770</f>
        <v>0</v>
      </c>
      <c r="G760" s="154">
        <f>QC_Status!M770</f>
        <v>0</v>
      </c>
      <c r="H760" s="189">
        <f>QC_Status!C770</f>
        <v>0</v>
      </c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  <c r="AA760" s="306"/>
      <c r="AB760" s="306"/>
      <c r="AC760" s="306"/>
      <c r="AD760" s="306"/>
      <c r="AE760" s="306"/>
      <c r="AF760" s="306"/>
      <c r="AG760" s="306"/>
      <c r="AH760" s="306"/>
      <c r="AI760" s="306"/>
      <c r="AJ760" s="306"/>
      <c r="AK760" s="306"/>
      <c r="AL760" s="306"/>
      <c r="AM760" s="306"/>
      <c r="AN760" s="306"/>
      <c r="AO760" s="306"/>
      <c r="AP760" s="306"/>
      <c r="AQ760" s="306"/>
      <c r="AR760" s="306"/>
      <c r="AS760" s="306"/>
      <c r="AT760" s="306"/>
      <c r="AU760" s="306"/>
      <c r="AV760" s="306"/>
      <c r="AW760" s="306"/>
      <c r="AX760" s="306"/>
      <c r="AY760" s="306"/>
      <c r="AZ760" s="306"/>
      <c r="BA760" s="306"/>
      <c r="BB760" s="306"/>
      <c r="BC760" s="147">
        <f>QC_Status!T770</f>
        <v>0</v>
      </c>
      <c r="BD760" s="307">
        <f t="shared" si="33"/>
        <v>0</v>
      </c>
      <c r="BE760" s="307">
        <f t="shared" si="34"/>
        <v>0</v>
      </c>
      <c r="BF760" s="307">
        <f t="shared" si="35"/>
        <v>0</v>
      </c>
      <c r="BG760" s="314">
        <f>QC_Status!F770</f>
        <v>0</v>
      </c>
      <c r="BH760" s="288"/>
      <c r="BI760"/>
    </row>
    <row r="761" spans="1:61" x14ac:dyDescent="0.2">
      <c r="A761" s="151">
        <v>761</v>
      </c>
      <c r="B761" s="152">
        <f>QC_Status!B771</f>
        <v>0</v>
      </c>
      <c r="C761" s="153">
        <f>QC_Status!C771</f>
        <v>0</v>
      </c>
      <c r="D761" s="151">
        <f>QC_Status!D771</f>
        <v>0</v>
      </c>
      <c r="E761" s="153">
        <f>QC_Status!E771</f>
        <v>0</v>
      </c>
      <c r="F761" s="151">
        <f>QC_Status!L771</f>
        <v>0</v>
      </c>
      <c r="G761" s="154">
        <f>QC_Status!M771</f>
        <v>0</v>
      </c>
      <c r="H761" s="189">
        <f>QC_Status!C771</f>
        <v>0</v>
      </c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  <c r="AA761" s="306"/>
      <c r="AB761" s="306"/>
      <c r="AC761" s="306"/>
      <c r="AD761" s="306"/>
      <c r="AE761" s="306"/>
      <c r="AF761" s="306"/>
      <c r="AG761" s="306"/>
      <c r="AH761" s="306"/>
      <c r="AI761" s="306"/>
      <c r="AJ761" s="306"/>
      <c r="AK761" s="306"/>
      <c r="AL761" s="306"/>
      <c r="AM761" s="306"/>
      <c r="AN761" s="306"/>
      <c r="AO761" s="306"/>
      <c r="AP761" s="306"/>
      <c r="AQ761" s="306"/>
      <c r="AR761" s="306"/>
      <c r="AS761" s="306"/>
      <c r="AT761" s="306"/>
      <c r="AU761" s="306"/>
      <c r="AV761" s="306"/>
      <c r="AW761" s="306"/>
      <c r="AX761" s="306"/>
      <c r="AY761" s="306"/>
      <c r="AZ761" s="306"/>
      <c r="BA761" s="306"/>
      <c r="BB761" s="306"/>
      <c r="BC761" s="147">
        <f>QC_Status!T771</f>
        <v>0</v>
      </c>
      <c r="BD761" s="307">
        <f t="shared" si="33"/>
        <v>0</v>
      </c>
      <c r="BE761" s="307">
        <f t="shared" si="34"/>
        <v>0</v>
      </c>
      <c r="BF761" s="307">
        <f t="shared" si="35"/>
        <v>0</v>
      </c>
      <c r="BG761" s="314">
        <f>QC_Status!F771</f>
        <v>0</v>
      </c>
      <c r="BH761" s="288"/>
      <c r="BI761"/>
    </row>
    <row r="762" spans="1:61" x14ac:dyDescent="0.2">
      <c r="A762" s="151">
        <v>762</v>
      </c>
      <c r="B762" s="152">
        <f>QC_Status!B772</f>
        <v>0</v>
      </c>
      <c r="C762" s="153">
        <f>QC_Status!C772</f>
        <v>0</v>
      </c>
      <c r="D762" s="151">
        <f>QC_Status!D772</f>
        <v>0</v>
      </c>
      <c r="E762" s="153">
        <f>QC_Status!E772</f>
        <v>0</v>
      </c>
      <c r="F762" s="151">
        <f>QC_Status!L772</f>
        <v>0</v>
      </c>
      <c r="G762" s="154">
        <f>QC_Status!M772</f>
        <v>0</v>
      </c>
      <c r="H762" s="189">
        <f>QC_Status!C772</f>
        <v>0</v>
      </c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  <c r="AA762" s="306"/>
      <c r="AB762" s="306"/>
      <c r="AC762" s="306"/>
      <c r="AD762" s="306"/>
      <c r="AE762" s="306"/>
      <c r="AF762" s="306"/>
      <c r="AG762" s="306"/>
      <c r="AH762" s="306"/>
      <c r="AI762" s="306"/>
      <c r="AJ762" s="306"/>
      <c r="AK762" s="306"/>
      <c r="AL762" s="306"/>
      <c r="AM762" s="306"/>
      <c r="AN762" s="306"/>
      <c r="AO762" s="306"/>
      <c r="AP762" s="306"/>
      <c r="AQ762" s="306"/>
      <c r="AR762" s="306"/>
      <c r="AS762" s="306"/>
      <c r="AT762" s="306"/>
      <c r="AU762" s="306"/>
      <c r="AV762" s="306"/>
      <c r="AW762" s="306"/>
      <c r="AX762" s="306"/>
      <c r="AY762" s="306"/>
      <c r="AZ762" s="306"/>
      <c r="BA762" s="306"/>
      <c r="BB762" s="306"/>
      <c r="BC762" s="147">
        <f>QC_Status!T772</f>
        <v>0</v>
      </c>
      <c r="BD762" s="307">
        <f t="shared" si="33"/>
        <v>0</v>
      </c>
      <c r="BE762" s="307">
        <f t="shared" si="34"/>
        <v>0</v>
      </c>
      <c r="BF762" s="307">
        <f t="shared" si="35"/>
        <v>0</v>
      </c>
      <c r="BG762" s="314">
        <f>QC_Status!F772</f>
        <v>0</v>
      </c>
      <c r="BH762" s="288"/>
      <c r="BI762"/>
    </row>
    <row r="763" spans="1:61" x14ac:dyDescent="0.2">
      <c r="A763" s="151">
        <v>763</v>
      </c>
      <c r="B763" s="152">
        <f>QC_Status!B773</f>
        <v>0</v>
      </c>
      <c r="C763" s="153">
        <f>QC_Status!C773</f>
        <v>0</v>
      </c>
      <c r="D763" s="151">
        <f>QC_Status!D773</f>
        <v>0</v>
      </c>
      <c r="E763" s="153">
        <f>QC_Status!E773</f>
        <v>0</v>
      </c>
      <c r="F763" s="151">
        <f>QC_Status!L773</f>
        <v>0</v>
      </c>
      <c r="G763" s="154">
        <f>QC_Status!M773</f>
        <v>0</v>
      </c>
      <c r="H763" s="189">
        <f>QC_Status!C773</f>
        <v>0</v>
      </c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  <c r="AA763" s="306"/>
      <c r="AB763" s="306"/>
      <c r="AC763" s="306"/>
      <c r="AD763" s="306"/>
      <c r="AE763" s="306"/>
      <c r="AF763" s="306"/>
      <c r="AG763" s="306"/>
      <c r="AH763" s="306"/>
      <c r="AI763" s="306"/>
      <c r="AJ763" s="306"/>
      <c r="AK763" s="306"/>
      <c r="AL763" s="306"/>
      <c r="AM763" s="306"/>
      <c r="AN763" s="306"/>
      <c r="AO763" s="306"/>
      <c r="AP763" s="306"/>
      <c r="AQ763" s="306"/>
      <c r="AR763" s="306"/>
      <c r="AS763" s="306"/>
      <c r="AT763" s="306"/>
      <c r="AU763" s="306"/>
      <c r="AV763" s="306"/>
      <c r="AW763" s="306"/>
      <c r="AX763" s="306"/>
      <c r="AY763" s="306"/>
      <c r="AZ763" s="306"/>
      <c r="BA763" s="306"/>
      <c r="BB763" s="306"/>
      <c r="BC763" s="147">
        <f>QC_Status!T773</f>
        <v>0</v>
      </c>
      <c r="BD763" s="307">
        <f t="shared" si="33"/>
        <v>0</v>
      </c>
      <c r="BE763" s="307">
        <f t="shared" si="34"/>
        <v>0</v>
      </c>
      <c r="BF763" s="307">
        <f t="shared" si="35"/>
        <v>0</v>
      </c>
      <c r="BG763" s="314">
        <f>QC_Status!F773</f>
        <v>0</v>
      </c>
      <c r="BH763" s="288"/>
      <c r="BI763"/>
    </row>
    <row r="764" spans="1:61" x14ac:dyDescent="0.2">
      <c r="A764" s="151">
        <v>764</v>
      </c>
      <c r="B764" s="152">
        <f>QC_Status!B774</f>
        <v>0</v>
      </c>
      <c r="C764" s="153">
        <f>QC_Status!C774</f>
        <v>0</v>
      </c>
      <c r="D764" s="151">
        <f>QC_Status!D774</f>
        <v>0</v>
      </c>
      <c r="E764" s="153">
        <f>QC_Status!E774</f>
        <v>0</v>
      </c>
      <c r="F764" s="151">
        <f>QC_Status!L774</f>
        <v>0</v>
      </c>
      <c r="G764" s="154">
        <f>QC_Status!M774</f>
        <v>0</v>
      </c>
      <c r="H764" s="189">
        <f>QC_Status!C774</f>
        <v>0</v>
      </c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  <c r="AA764" s="306"/>
      <c r="AB764" s="306"/>
      <c r="AC764" s="306"/>
      <c r="AD764" s="306"/>
      <c r="AE764" s="306"/>
      <c r="AF764" s="306"/>
      <c r="AG764" s="306"/>
      <c r="AH764" s="306"/>
      <c r="AI764" s="306"/>
      <c r="AJ764" s="306"/>
      <c r="AK764" s="306"/>
      <c r="AL764" s="306"/>
      <c r="AM764" s="306"/>
      <c r="AN764" s="306"/>
      <c r="AO764" s="306"/>
      <c r="AP764" s="306"/>
      <c r="AQ764" s="306"/>
      <c r="AR764" s="306"/>
      <c r="AS764" s="306"/>
      <c r="AT764" s="306"/>
      <c r="AU764" s="306"/>
      <c r="AV764" s="306"/>
      <c r="AW764" s="306"/>
      <c r="AX764" s="306"/>
      <c r="AY764" s="306"/>
      <c r="AZ764" s="306"/>
      <c r="BA764" s="306"/>
      <c r="BB764" s="306"/>
      <c r="BC764" s="147">
        <f>QC_Status!T774</f>
        <v>0</v>
      </c>
      <c r="BD764" s="307">
        <f t="shared" si="33"/>
        <v>0</v>
      </c>
      <c r="BE764" s="307">
        <f t="shared" si="34"/>
        <v>0</v>
      </c>
      <c r="BF764" s="307">
        <f t="shared" si="35"/>
        <v>0</v>
      </c>
      <c r="BG764" s="314">
        <f>QC_Status!F774</f>
        <v>0</v>
      </c>
      <c r="BH764" s="288"/>
      <c r="BI764"/>
    </row>
    <row r="765" spans="1:61" x14ac:dyDescent="0.2">
      <c r="A765" s="151">
        <v>765</v>
      </c>
      <c r="B765" s="152">
        <f>QC_Status!B775</f>
        <v>0</v>
      </c>
      <c r="C765" s="153">
        <f>QC_Status!C775</f>
        <v>0</v>
      </c>
      <c r="D765" s="151">
        <f>QC_Status!D775</f>
        <v>0</v>
      </c>
      <c r="E765" s="153">
        <f>QC_Status!E775</f>
        <v>0</v>
      </c>
      <c r="F765" s="151">
        <f>QC_Status!L775</f>
        <v>0</v>
      </c>
      <c r="G765" s="154">
        <f>QC_Status!M775</f>
        <v>0</v>
      </c>
      <c r="H765" s="189">
        <f>QC_Status!C775</f>
        <v>0</v>
      </c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  <c r="AA765" s="306"/>
      <c r="AB765" s="306"/>
      <c r="AC765" s="306"/>
      <c r="AD765" s="306"/>
      <c r="AE765" s="306"/>
      <c r="AF765" s="306"/>
      <c r="AG765" s="306"/>
      <c r="AH765" s="306"/>
      <c r="AI765" s="306"/>
      <c r="AJ765" s="306"/>
      <c r="AK765" s="306"/>
      <c r="AL765" s="306"/>
      <c r="AM765" s="306"/>
      <c r="AN765" s="306"/>
      <c r="AO765" s="306"/>
      <c r="AP765" s="306"/>
      <c r="AQ765" s="306"/>
      <c r="AR765" s="306"/>
      <c r="AS765" s="306"/>
      <c r="AT765" s="306"/>
      <c r="AU765" s="306"/>
      <c r="AV765" s="306"/>
      <c r="AW765" s="306"/>
      <c r="AX765" s="306"/>
      <c r="AY765" s="306"/>
      <c r="AZ765" s="306"/>
      <c r="BA765" s="306"/>
      <c r="BB765" s="306"/>
      <c r="BC765" s="147">
        <f>QC_Status!T775</f>
        <v>0</v>
      </c>
      <c r="BD765" s="307">
        <f t="shared" si="33"/>
        <v>0</v>
      </c>
      <c r="BE765" s="307">
        <f t="shared" si="34"/>
        <v>0</v>
      </c>
      <c r="BF765" s="307">
        <f t="shared" si="35"/>
        <v>0</v>
      </c>
      <c r="BG765" s="314">
        <f>QC_Status!F775</f>
        <v>0</v>
      </c>
      <c r="BH765" s="288"/>
      <c r="BI765"/>
    </row>
    <row r="766" spans="1:61" x14ac:dyDescent="0.2">
      <c r="A766" s="151">
        <v>766</v>
      </c>
      <c r="B766" s="152">
        <f>QC_Status!B776</f>
        <v>0</v>
      </c>
      <c r="C766" s="153">
        <f>QC_Status!C776</f>
        <v>0</v>
      </c>
      <c r="D766" s="151">
        <f>QC_Status!D776</f>
        <v>0</v>
      </c>
      <c r="E766" s="153">
        <f>QC_Status!E776</f>
        <v>0</v>
      </c>
      <c r="F766" s="151">
        <f>QC_Status!L776</f>
        <v>0</v>
      </c>
      <c r="G766" s="154">
        <f>QC_Status!M776</f>
        <v>0</v>
      </c>
      <c r="H766" s="189">
        <f>QC_Status!C776</f>
        <v>0</v>
      </c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  <c r="AA766" s="306"/>
      <c r="AB766" s="306"/>
      <c r="AC766" s="306"/>
      <c r="AD766" s="306"/>
      <c r="AE766" s="306"/>
      <c r="AF766" s="306"/>
      <c r="AG766" s="306"/>
      <c r="AH766" s="306"/>
      <c r="AI766" s="306"/>
      <c r="AJ766" s="306"/>
      <c r="AK766" s="306"/>
      <c r="AL766" s="306"/>
      <c r="AM766" s="306"/>
      <c r="AN766" s="306"/>
      <c r="AO766" s="306"/>
      <c r="AP766" s="306"/>
      <c r="AQ766" s="306"/>
      <c r="AR766" s="306"/>
      <c r="AS766" s="306"/>
      <c r="AT766" s="306"/>
      <c r="AU766" s="306"/>
      <c r="AV766" s="306"/>
      <c r="AW766" s="306"/>
      <c r="AX766" s="306"/>
      <c r="AY766" s="306"/>
      <c r="AZ766" s="306"/>
      <c r="BA766" s="306"/>
      <c r="BB766" s="306"/>
      <c r="BC766" s="147">
        <f>QC_Status!T776</f>
        <v>0</v>
      </c>
      <c r="BD766" s="307">
        <f t="shared" si="33"/>
        <v>0</v>
      </c>
      <c r="BE766" s="307">
        <f t="shared" si="34"/>
        <v>0</v>
      </c>
      <c r="BF766" s="307">
        <f t="shared" si="35"/>
        <v>0</v>
      </c>
      <c r="BG766" s="314">
        <f>QC_Status!F776</f>
        <v>0</v>
      </c>
      <c r="BH766" s="288"/>
      <c r="BI766"/>
    </row>
    <row r="767" spans="1:61" x14ac:dyDescent="0.2">
      <c r="A767" s="151">
        <v>767</v>
      </c>
      <c r="B767" s="152">
        <f>QC_Status!B777</f>
        <v>0</v>
      </c>
      <c r="C767" s="153">
        <f>QC_Status!C777</f>
        <v>0</v>
      </c>
      <c r="D767" s="151">
        <f>QC_Status!D777</f>
        <v>0</v>
      </c>
      <c r="E767" s="153">
        <f>QC_Status!E777</f>
        <v>0</v>
      </c>
      <c r="F767" s="151">
        <f>QC_Status!L777</f>
        <v>0</v>
      </c>
      <c r="G767" s="154">
        <f>QC_Status!M777</f>
        <v>0</v>
      </c>
      <c r="H767" s="189">
        <f>QC_Status!C777</f>
        <v>0</v>
      </c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  <c r="AA767" s="306"/>
      <c r="AB767" s="306"/>
      <c r="AC767" s="306"/>
      <c r="AD767" s="306"/>
      <c r="AE767" s="306"/>
      <c r="AF767" s="306"/>
      <c r="AG767" s="306"/>
      <c r="AH767" s="306"/>
      <c r="AI767" s="306"/>
      <c r="AJ767" s="306"/>
      <c r="AK767" s="306"/>
      <c r="AL767" s="306"/>
      <c r="AM767" s="306"/>
      <c r="AN767" s="306"/>
      <c r="AO767" s="306"/>
      <c r="AP767" s="306"/>
      <c r="AQ767" s="306"/>
      <c r="AR767" s="306"/>
      <c r="AS767" s="306"/>
      <c r="AT767" s="306"/>
      <c r="AU767" s="306"/>
      <c r="AV767" s="306"/>
      <c r="AW767" s="306"/>
      <c r="AX767" s="306"/>
      <c r="AY767" s="306"/>
      <c r="AZ767" s="306"/>
      <c r="BA767" s="306"/>
      <c r="BB767" s="306"/>
      <c r="BC767" s="147">
        <f>QC_Status!T777</f>
        <v>0</v>
      </c>
      <c r="BD767" s="307">
        <f t="shared" si="33"/>
        <v>0</v>
      </c>
      <c r="BE767" s="307">
        <f t="shared" si="34"/>
        <v>0</v>
      </c>
      <c r="BF767" s="307">
        <f t="shared" si="35"/>
        <v>0</v>
      </c>
      <c r="BG767" s="314">
        <f>QC_Status!F777</f>
        <v>0</v>
      </c>
      <c r="BH767" s="288"/>
      <c r="BI767"/>
    </row>
    <row r="768" spans="1:61" x14ac:dyDescent="0.2">
      <c r="A768" s="151">
        <v>768</v>
      </c>
      <c r="B768" s="152">
        <f>QC_Status!B778</f>
        <v>0</v>
      </c>
      <c r="C768" s="153">
        <f>QC_Status!C778</f>
        <v>0</v>
      </c>
      <c r="D768" s="151">
        <f>QC_Status!D778</f>
        <v>0</v>
      </c>
      <c r="E768" s="153">
        <f>QC_Status!E778</f>
        <v>0</v>
      </c>
      <c r="F768" s="151">
        <f>QC_Status!L778</f>
        <v>0</v>
      </c>
      <c r="G768" s="154">
        <f>QC_Status!M778</f>
        <v>0</v>
      </c>
      <c r="H768" s="189">
        <f>QC_Status!C778</f>
        <v>0</v>
      </c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  <c r="AA768" s="306"/>
      <c r="AB768" s="306"/>
      <c r="AC768" s="306"/>
      <c r="AD768" s="306"/>
      <c r="AE768" s="306"/>
      <c r="AF768" s="306"/>
      <c r="AG768" s="306"/>
      <c r="AH768" s="306"/>
      <c r="AI768" s="306"/>
      <c r="AJ768" s="306"/>
      <c r="AK768" s="306"/>
      <c r="AL768" s="306"/>
      <c r="AM768" s="306"/>
      <c r="AN768" s="306"/>
      <c r="AO768" s="306"/>
      <c r="AP768" s="306"/>
      <c r="AQ768" s="306"/>
      <c r="AR768" s="306"/>
      <c r="AS768" s="306"/>
      <c r="AT768" s="306"/>
      <c r="AU768" s="306"/>
      <c r="AV768" s="306"/>
      <c r="AW768" s="306"/>
      <c r="AX768" s="306"/>
      <c r="AY768" s="306"/>
      <c r="AZ768" s="306"/>
      <c r="BA768" s="306"/>
      <c r="BB768" s="306"/>
      <c r="BC768" s="147">
        <f>QC_Status!T778</f>
        <v>0</v>
      </c>
      <c r="BD768" s="307">
        <f t="shared" si="33"/>
        <v>0</v>
      </c>
      <c r="BE768" s="307">
        <f t="shared" si="34"/>
        <v>0</v>
      </c>
      <c r="BF768" s="307">
        <f t="shared" si="35"/>
        <v>0</v>
      </c>
      <c r="BG768" s="314">
        <f>QC_Status!F778</f>
        <v>0</v>
      </c>
      <c r="BH768" s="288"/>
      <c r="BI768"/>
    </row>
    <row r="769" spans="1:61" x14ac:dyDescent="0.2">
      <c r="A769" s="151">
        <v>769</v>
      </c>
      <c r="B769" s="152">
        <f>QC_Status!B779</f>
        <v>0</v>
      </c>
      <c r="C769" s="153">
        <f>QC_Status!C779</f>
        <v>0</v>
      </c>
      <c r="D769" s="151">
        <f>QC_Status!D779</f>
        <v>0</v>
      </c>
      <c r="E769" s="153">
        <f>QC_Status!E779</f>
        <v>0</v>
      </c>
      <c r="F769" s="151">
        <f>QC_Status!L779</f>
        <v>0</v>
      </c>
      <c r="G769" s="154">
        <f>QC_Status!M779</f>
        <v>0</v>
      </c>
      <c r="H769" s="189">
        <f>QC_Status!C779</f>
        <v>0</v>
      </c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  <c r="AA769" s="306"/>
      <c r="AB769" s="306"/>
      <c r="AC769" s="306"/>
      <c r="AD769" s="306"/>
      <c r="AE769" s="306"/>
      <c r="AF769" s="306"/>
      <c r="AG769" s="306"/>
      <c r="AH769" s="306"/>
      <c r="AI769" s="306"/>
      <c r="AJ769" s="306"/>
      <c r="AK769" s="306"/>
      <c r="AL769" s="306"/>
      <c r="AM769" s="306"/>
      <c r="AN769" s="306"/>
      <c r="AO769" s="306"/>
      <c r="AP769" s="306"/>
      <c r="AQ769" s="306"/>
      <c r="AR769" s="306"/>
      <c r="AS769" s="306"/>
      <c r="AT769" s="306"/>
      <c r="AU769" s="306"/>
      <c r="AV769" s="306"/>
      <c r="AW769" s="306"/>
      <c r="AX769" s="306"/>
      <c r="AY769" s="306"/>
      <c r="AZ769" s="306"/>
      <c r="BA769" s="306"/>
      <c r="BB769" s="306"/>
      <c r="BC769" s="147">
        <f>QC_Status!T779</f>
        <v>0</v>
      </c>
      <c r="BD769" s="307">
        <f t="shared" si="33"/>
        <v>0</v>
      </c>
      <c r="BE769" s="307">
        <f t="shared" si="34"/>
        <v>0</v>
      </c>
      <c r="BF769" s="307">
        <f t="shared" si="35"/>
        <v>0</v>
      </c>
      <c r="BG769" s="314">
        <f>QC_Status!F779</f>
        <v>0</v>
      </c>
      <c r="BH769" s="288"/>
      <c r="BI769"/>
    </row>
    <row r="770" spans="1:61" x14ac:dyDescent="0.2">
      <c r="A770" s="151">
        <v>770</v>
      </c>
      <c r="B770" s="152">
        <f>QC_Status!B780</f>
        <v>0</v>
      </c>
      <c r="C770" s="153">
        <f>QC_Status!C780</f>
        <v>0</v>
      </c>
      <c r="D770" s="151">
        <f>QC_Status!D780</f>
        <v>0</v>
      </c>
      <c r="E770" s="153">
        <f>QC_Status!E780</f>
        <v>0</v>
      </c>
      <c r="F770" s="151">
        <f>QC_Status!L780</f>
        <v>0</v>
      </c>
      <c r="G770" s="154">
        <f>QC_Status!M780</f>
        <v>0</v>
      </c>
      <c r="H770" s="189">
        <f>QC_Status!C780</f>
        <v>0</v>
      </c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  <c r="AA770" s="306"/>
      <c r="AB770" s="306"/>
      <c r="AC770" s="306"/>
      <c r="AD770" s="306"/>
      <c r="AE770" s="306"/>
      <c r="AF770" s="306"/>
      <c r="AG770" s="306"/>
      <c r="AH770" s="306"/>
      <c r="AI770" s="306"/>
      <c r="AJ770" s="306"/>
      <c r="AK770" s="306"/>
      <c r="AL770" s="306"/>
      <c r="AM770" s="306"/>
      <c r="AN770" s="306"/>
      <c r="AO770" s="306"/>
      <c r="AP770" s="306"/>
      <c r="AQ770" s="306"/>
      <c r="AR770" s="306"/>
      <c r="AS770" s="306"/>
      <c r="AT770" s="306"/>
      <c r="AU770" s="306"/>
      <c r="AV770" s="306"/>
      <c r="AW770" s="306"/>
      <c r="AX770" s="306"/>
      <c r="AY770" s="306"/>
      <c r="AZ770" s="306"/>
      <c r="BA770" s="306"/>
      <c r="BB770" s="306"/>
      <c r="BC770" s="147">
        <f>QC_Status!T780</f>
        <v>0</v>
      </c>
      <c r="BD770" s="307">
        <f t="shared" si="33"/>
        <v>0</v>
      </c>
      <c r="BE770" s="307">
        <f t="shared" si="34"/>
        <v>0</v>
      </c>
      <c r="BF770" s="307">
        <f t="shared" si="35"/>
        <v>0</v>
      </c>
      <c r="BG770" s="314">
        <f>QC_Status!F780</f>
        <v>0</v>
      </c>
      <c r="BH770" s="288"/>
      <c r="BI770"/>
    </row>
    <row r="771" spans="1:61" x14ac:dyDescent="0.2">
      <c r="A771" s="151">
        <v>771</v>
      </c>
      <c r="B771" s="152">
        <f>QC_Status!B781</f>
        <v>0</v>
      </c>
      <c r="C771" s="153">
        <f>QC_Status!C781</f>
        <v>0</v>
      </c>
      <c r="D771" s="151">
        <f>QC_Status!D781</f>
        <v>0</v>
      </c>
      <c r="E771" s="153">
        <f>QC_Status!E781</f>
        <v>0</v>
      </c>
      <c r="F771" s="151">
        <f>QC_Status!L781</f>
        <v>0</v>
      </c>
      <c r="G771" s="154">
        <f>QC_Status!M781</f>
        <v>0</v>
      </c>
      <c r="H771" s="189">
        <f>QC_Status!C781</f>
        <v>0</v>
      </c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  <c r="AA771" s="306"/>
      <c r="AB771" s="306"/>
      <c r="AC771" s="306"/>
      <c r="AD771" s="306"/>
      <c r="AE771" s="306"/>
      <c r="AF771" s="306"/>
      <c r="AG771" s="306"/>
      <c r="AH771" s="306"/>
      <c r="AI771" s="306"/>
      <c r="AJ771" s="306"/>
      <c r="AK771" s="306"/>
      <c r="AL771" s="306"/>
      <c r="AM771" s="306"/>
      <c r="AN771" s="306"/>
      <c r="AO771" s="306"/>
      <c r="AP771" s="306"/>
      <c r="AQ771" s="306"/>
      <c r="AR771" s="306"/>
      <c r="AS771" s="306"/>
      <c r="AT771" s="306"/>
      <c r="AU771" s="306"/>
      <c r="AV771" s="306"/>
      <c r="AW771" s="306"/>
      <c r="AX771" s="306"/>
      <c r="AY771" s="306"/>
      <c r="AZ771" s="306"/>
      <c r="BA771" s="306"/>
      <c r="BB771" s="306"/>
      <c r="BC771" s="147">
        <f>QC_Status!T781</f>
        <v>0</v>
      </c>
      <c r="BD771" s="307">
        <f t="shared" si="33"/>
        <v>0</v>
      </c>
      <c r="BE771" s="307">
        <f t="shared" si="34"/>
        <v>0</v>
      </c>
      <c r="BF771" s="307">
        <f t="shared" si="35"/>
        <v>0</v>
      </c>
      <c r="BG771" s="314">
        <f>QC_Status!F781</f>
        <v>0</v>
      </c>
      <c r="BH771" s="288"/>
      <c r="BI771"/>
    </row>
    <row r="772" spans="1:61" x14ac:dyDescent="0.2">
      <c r="A772" s="151">
        <v>772</v>
      </c>
      <c r="B772" s="152">
        <f>QC_Status!B782</f>
        <v>0</v>
      </c>
      <c r="C772" s="153">
        <f>QC_Status!C782</f>
        <v>0</v>
      </c>
      <c r="D772" s="151">
        <f>QC_Status!D782</f>
        <v>0</v>
      </c>
      <c r="E772" s="153">
        <f>QC_Status!E782</f>
        <v>0</v>
      </c>
      <c r="F772" s="151">
        <f>QC_Status!L782</f>
        <v>0</v>
      </c>
      <c r="G772" s="154">
        <f>QC_Status!M782</f>
        <v>0</v>
      </c>
      <c r="H772" s="189">
        <f>QC_Status!C782</f>
        <v>0</v>
      </c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  <c r="AA772" s="306"/>
      <c r="AB772" s="306"/>
      <c r="AC772" s="306"/>
      <c r="AD772" s="306"/>
      <c r="AE772" s="306"/>
      <c r="AF772" s="306"/>
      <c r="AG772" s="306"/>
      <c r="AH772" s="306"/>
      <c r="AI772" s="306"/>
      <c r="AJ772" s="306"/>
      <c r="AK772" s="306"/>
      <c r="AL772" s="306"/>
      <c r="AM772" s="306"/>
      <c r="AN772" s="306"/>
      <c r="AO772" s="306"/>
      <c r="AP772" s="306"/>
      <c r="AQ772" s="306"/>
      <c r="AR772" s="306"/>
      <c r="AS772" s="306"/>
      <c r="AT772" s="306"/>
      <c r="AU772" s="306"/>
      <c r="AV772" s="306"/>
      <c r="AW772" s="306"/>
      <c r="AX772" s="306"/>
      <c r="AY772" s="306"/>
      <c r="AZ772" s="306"/>
      <c r="BA772" s="306"/>
      <c r="BB772" s="306"/>
      <c r="BC772" s="147">
        <f>QC_Status!T782</f>
        <v>0</v>
      </c>
      <c r="BD772" s="307">
        <f t="shared" ref="BD772:BD835" si="36">SUM(I772:BC772)</f>
        <v>0</v>
      </c>
      <c r="BE772" s="307">
        <f t="shared" ref="BE772:BE835" si="37">SUM(I772:AE772)</f>
        <v>0</v>
      </c>
      <c r="BF772" s="307">
        <f t="shared" ref="BF772:BF835" si="38">SUM(AF772:BB772)</f>
        <v>0</v>
      </c>
      <c r="BG772" s="314">
        <f>QC_Status!F782</f>
        <v>0</v>
      </c>
      <c r="BH772" s="288"/>
      <c r="BI772"/>
    </row>
    <row r="773" spans="1:61" x14ac:dyDescent="0.2">
      <c r="A773" s="151">
        <v>773</v>
      </c>
      <c r="B773" s="152">
        <f>QC_Status!B783</f>
        <v>0</v>
      </c>
      <c r="C773" s="153">
        <f>QC_Status!C783</f>
        <v>0</v>
      </c>
      <c r="D773" s="151">
        <f>QC_Status!D783</f>
        <v>0</v>
      </c>
      <c r="E773" s="153">
        <f>QC_Status!E783</f>
        <v>0</v>
      </c>
      <c r="F773" s="151">
        <f>QC_Status!L783</f>
        <v>0</v>
      </c>
      <c r="G773" s="154">
        <f>QC_Status!M783</f>
        <v>0</v>
      </c>
      <c r="H773" s="189">
        <f>QC_Status!C783</f>
        <v>0</v>
      </c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  <c r="AA773" s="306"/>
      <c r="AB773" s="306"/>
      <c r="AC773" s="306"/>
      <c r="AD773" s="306"/>
      <c r="AE773" s="306"/>
      <c r="AF773" s="306"/>
      <c r="AG773" s="306"/>
      <c r="AH773" s="306"/>
      <c r="AI773" s="306"/>
      <c r="AJ773" s="306"/>
      <c r="AK773" s="306"/>
      <c r="AL773" s="306"/>
      <c r="AM773" s="306"/>
      <c r="AN773" s="306"/>
      <c r="AO773" s="306"/>
      <c r="AP773" s="306"/>
      <c r="AQ773" s="306"/>
      <c r="AR773" s="306"/>
      <c r="AS773" s="306"/>
      <c r="AT773" s="306"/>
      <c r="AU773" s="306"/>
      <c r="AV773" s="306"/>
      <c r="AW773" s="306"/>
      <c r="AX773" s="306"/>
      <c r="AY773" s="306"/>
      <c r="AZ773" s="306"/>
      <c r="BA773" s="306"/>
      <c r="BB773" s="306"/>
      <c r="BC773" s="147">
        <f>QC_Status!T783</f>
        <v>0</v>
      </c>
      <c r="BD773" s="307">
        <f t="shared" si="36"/>
        <v>0</v>
      </c>
      <c r="BE773" s="307">
        <f t="shared" si="37"/>
        <v>0</v>
      </c>
      <c r="BF773" s="307">
        <f t="shared" si="38"/>
        <v>0</v>
      </c>
      <c r="BG773" s="314">
        <f>QC_Status!F783</f>
        <v>0</v>
      </c>
      <c r="BH773" s="288"/>
      <c r="BI773"/>
    </row>
    <row r="774" spans="1:61" x14ac:dyDescent="0.2">
      <c r="A774" s="151">
        <v>774</v>
      </c>
      <c r="B774" s="152">
        <f>QC_Status!B784</f>
        <v>0</v>
      </c>
      <c r="C774" s="153">
        <f>QC_Status!C784</f>
        <v>0</v>
      </c>
      <c r="D774" s="151">
        <f>QC_Status!D784</f>
        <v>0</v>
      </c>
      <c r="E774" s="153">
        <f>QC_Status!E784</f>
        <v>0</v>
      </c>
      <c r="F774" s="151">
        <f>QC_Status!L784</f>
        <v>0</v>
      </c>
      <c r="G774" s="154">
        <f>QC_Status!M784</f>
        <v>0</v>
      </c>
      <c r="H774" s="189">
        <f>QC_Status!C784</f>
        <v>0</v>
      </c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  <c r="AA774" s="306"/>
      <c r="AB774" s="306"/>
      <c r="AC774" s="306"/>
      <c r="AD774" s="306"/>
      <c r="AE774" s="306"/>
      <c r="AF774" s="306"/>
      <c r="AG774" s="306"/>
      <c r="AH774" s="306"/>
      <c r="AI774" s="306"/>
      <c r="AJ774" s="306"/>
      <c r="AK774" s="306"/>
      <c r="AL774" s="306"/>
      <c r="AM774" s="306"/>
      <c r="AN774" s="306"/>
      <c r="AO774" s="306"/>
      <c r="AP774" s="306"/>
      <c r="AQ774" s="306"/>
      <c r="AR774" s="306"/>
      <c r="AS774" s="306"/>
      <c r="AT774" s="306"/>
      <c r="AU774" s="306"/>
      <c r="AV774" s="306"/>
      <c r="AW774" s="306"/>
      <c r="AX774" s="306"/>
      <c r="AY774" s="306"/>
      <c r="AZ774" s="306"/>
      <c r="BA774" s="306"/>
      <c r="BB774" s="306"/>
      <c r="BC774" s="147">
        <f>QC_Status!T784</f>
        <v>0</v>
      </c>
      <c r="BD774" s="307">
        <f t="shared" si="36"/>
        <v>0</v>
      </c>
      <c r="BE774" s="307">
        <f t="shared" si="37"/>
        <v>0</v>
      </c>
      <c r="BF774" s="307">
        <f t="shared" si="38"/>
        <v>0</v>
      </c>
      <c r="BG774" s="314">
        <f>QC_Status!F784</f>
        <v>0</v>
      </c>
      <c r="BH774" s="288"/>
      <c r="BI774"/>
    </row>
    <row r="775" spans="1:61" x14ac:dyDescent="0.2">
      <c r="A775" s="151">
        <v>775</v>
      </c>
      <c r="B775" s="152">
        <f>QC_Status!B785</f>
        <v>0</v>
      </c>
      <c r="C775" s="153">
        <f>QC_Status!C785</f>
        <v>0</v>
      </c>
      <c r="D775" s="151">
        <f>QC_Status!D785</f>
        <v>0</v>
      </c>
      <c r="E775" s="153">
        <f>QC_Status!E785</f>
        <v>0</v>
      </c>
      <c r="F775" s="151">
        <f>QC_Status!L785</f>
        <v>0</v>
      </c>
      <c r="G775" s="154">
        <f>QC_Status!M785</f>
        <v>0</v>
      </c>
      <c r="H775" s="189">
        <f>QC_Status!C785</f>
        <v>0</v>
      </c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  <c r="AA775" s="306"/>
      <c r="AB775" s="306"/>
      <c r="AC775" s="306"/>
      <c r="AD775" s="306"/>
      <c r="AE775" s="306"/>
      <c r="AF775" s="306"/>
      <c r="AG775" s="306"/>
      <c r="AH775" s="306"/>
      <c r="AI775" s="306"/>
      <c r="AJ775" s="306"/>
      <c r="AK775" s="306"/>
      <c r="AL775" s="306"/>
      <c r="AM775" s="306"/>
      <c r="AN775" s="306"/>
      <c r="AO775" s="306"/>
      <c r="AP775" s="306"/>
      <c r="AQ775" s="306"/>
      <c r="AR775" s="306"/>
      <c r="AS775" s="306"/>
      <c r="AT775" s="306"/>
      <c r="AU775" s="306"/>
      <c r="AV775" s="306"/>
      <c r="AW775" s="306"/>
      <c r="AX775" s="306"/>
      <c r="AY775" s="306"/>
      <c r="AZ775" s="306"/>
      <c r="BA775" s="306"/>
      <c r="BB775" s="306"/>
      <c r="BC775" s="147">
        <f>QC_Status!T785</f>
        <v>0</v>
      </c>
      <c r="BD775" s="307">
        <f t="shared" si="36"/>
        <v>0</v>
      </c>
      <c r="BE775" s="307">
        <f t="shared" si="37"/>
        <v>0</v>
      </c>
      <c r="BF775" s="307">
        <f t="shared" si="38"/>
        <v>0</v>
      </c>
      <c r="BG775" s="314">
        <f>QC_Status!F785</f>
        <v>0</v>
      </c>
      <c r="BH775" s="288"/>
      <c r="BI775"/>
    </row>
    <row r="776" spans="1:61" x14ac:dyDescent="0.2">
      <c r="A776" s="151">
        <v>776</v>
      </c>
      <c r="B776" s="152">
        <f>QC_Status!B786</f>
        <v>0</v>
      </c>
      <c r="C776" s="153">
        <f>QC_Status!C786</f>
        <v>0</v>
      </c>
      <c r="D776" s="151">
        <f>QC_Status!D786</f>
        <v>0</v>
      </c>
      <c r="E776" s="153">
        <f>QC_Status!E786</f>
        <v>0</v>
      </c>
      <c r="F776" s="151">
        <f>QC_Status!L786</f>
        <v>0</v>
      </c>
      <c r="G776" s="154">
        <f>QC_Status!M786</f>
        <v>0</v>
      </c>
      <c r="H776" s="189">
        <f>QC_Status!C786</f>
        <v>0</v>
      </c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  <c r="AA776" s="306"/>
      <c r="AB776" s="306"/>
      <c r="AC776" s="306"/>
      <c r="AD776" s="306"/>
      <c r="AE776" s="306"/>
      <c r="AF776" s="306"/>
      <c r="AG776" s="306"/>
      <c r="AH776" s="306"/>
      <c r="AI776" s="306"/>
      <c r="AJ776" s="306"/>
      <c r="AK776" s="306"/>
      <c r="AL776" s="306"/>
      <c r="AM776" s="306"/>
      <c r="AN776" s="306"/>
      <c r="AO776" s="306"/>
      <c r="AP776" s="306"/>
      <c r="AQ776" s="306"/>
      <c r="AR776" s="306"/>
      <c r="AS776" s="306"/>
      <c r="AT776" s="306"/>
      <c r="AU776" s="306"/>
      <c r="AV776" s="306"/>
      <c r="AW776" s="306"/>
      <c r="AX776" s="306"/>
      <c r="AY776" s="306"/>
      <c r="AZ776" s="306"/>
      <c r="BA776" s="306"/>
      <c r="BB776" s="306"/>
      <c r="BC776" s="147">
        <f>QC_Status!T786</f>
        <v>0</v>
      </c>
      <c r="BD776" s="307">
        <f t="shared" si="36"/>
        <v>0</v>
      </c>
      <c r="BE776" s="307">
        <f t="shared" si="37"/>
        <v>0</v>
      </c>
      <c r="BF776" s="307">
        <f t="shared" si="38"/>
        <v>0</v>
      </c>
      <c r="BG776" s="314">
        <f>QC_Status!F786</f>
        <v>0</v>
      </c>
      <c r="BH776" s="288"/>
      <c r="BI776"/>
    </row>
    <row r="777" spans="1:61" x14ac:dyDescent="0.2">
      <c r="A777" s="151">
        <v>777</v>
      </c>
      <c r="B777" s="152">
        <f>QC_Status!B787</f>
        <v>0</v>
      </c>
      <c r="C777" s="153">
        <f>QC_Status!C787</f>
        <v>0</v>
      </c>
      <c r="D777" s="151">
        <f>QC_Status!D787</f>
        <v>0</v>
      </c>
      <c r="E777" s="153">
        <f>QC_Status!E787</f>
        <v>0</v>
      </c>
      <c r="F777" s="151">
        <f>QC_Status!L787</f>
        <v>0</v>
      </c>
      <c r="G777" s="154">
        <f>QC_Status!M787</f>
        <v>0</v>
      </c>
      <c r="H777" s="189">
        <f>QC_Status!C787</f>
        <v>0</v>
      </c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  <c r="AA777" s="306"/>
      <c r="AB777" s="306"/>
      <c r="AC777" s="306"/>
      <c r="AD777" s="306"/>
      <c r="AE777" s="306"/>
      <c r="AF777" s="306"/>
      <c r="AG777" s="306"/>
      <c r="AH777" s="306"/>
      <c r="AI777" s="306"/>
      <c r="AJ777" s="306"/>
      <c r="AK777" s="306"/>
      <c r="AL777" s="306"/>
      <c r="AM777" s="306"/>
      <c r="AN777" s="306"/>
      <c r="AO777" s="306"/>
      <c r="AP777" s="306"/>
      <c r="AQ777" s="306"/>
      <c r="AR777" s="306"/>
      <c r="AS777" s="306"/>
      <c r="AT777" s="306"/>
      <c r="AU777" s="306"/>
      <c r="AV777" s="306"/>
      <c r="AW777" s="306"/>
      <c r="AX777" s="306"/>
      <c r="AY777" s="306"/>
      <c r="AZ777" s="306"/>
      <c r="BA777" s="306"/>
      <c r="BB777" s="306"/>
      <c r="BC777" s="147">
        <f>QC_Status!T787</f>
        <v>0</v>
      </c>
      <c r="BD777" s="307">
        <f t="shared" si="36"/>
        <v>0</v>
      </c>
      <c r="BE777" s="307">
        <f t="shared" si="37"/>
        <v>0</v>
      </c>
      <c r="BF777" s="307">
        <f t="shared" si="38"/>
        <v>0</v>
      </c>
      <c r="BG777" s="314">
        <f>QC_Status!F787</f>
        <v>0</v>
      </c>
      <c r="BH777" s="288"/>
      <c r="BI777"/>
    </row>
    <row r="778" spans="1:61" x14ac:dyDescent="0.2">
      <c r="A778" s="151">
        <v>778</v>
      </c>
      <c r="B778" s="152">
        <f>QC_Status!B788</f>
        <v>0</v>
      </c>
      <c r="C778" s="153">
        <f>QC_Status!C788</f>
        <v>0</v>
      </c>
      <c r="D778" s="151">
        <f>QC_Status!D788</f>
        <v>0</v>
      </c>
      <c r="E778" s="153">
        <f>QC_Status!E788</f>
        <v>0</v>
      </c>
      <c r="F778" s="151">
        <f>QC_Status!L788</f>
        <v>0</v>
      </c>
      <c r="G778" s="154">
        <f>QC_Status!M788</f>
        <v>0</v>
      </c>
      <c r="H778" s="189">
        <f>QC_Status!C788</f>
        <v>0</v>
      </c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  <c r="AA778" s="306"/>
      <c r="AB778" s="306"/>
      <c r="AC778" s="306"/>
      <c r="AD778" s="306"/>
      <c r="AE778" s="306"/>
      <c r="AF778" s="306"/>
      <c r="AG778" s="306"/>
      <c r="AH778" s="306"/>
      <c r="AI778" s="306"/>
      <c r="AJ778" s="306"/>
      <c r="AK778" s="306"/>
      <c r="AL778" s="306"/>
      <c r="AM778" s="306"/>
      <c r="AN778" s="306"/>
      <c r="AO778" s="306"/>
      <c r="AP778" s="306"/>
      <c r="AQ778" s="306"/>
      <c r="AR778" s="306"/>
      <c r="AS778" s="306"/>
      <c r="AT778" s="306"/>
      <c r="AU778" s="306"/>
      <c r="AV778" s="306"/>
      <c r="AW778" s="306"/>
      <c r="AX778" s="306"/>
      <c r="AY778" s="306"/>
      <c r="AZ778" s="306"/>
      <c r="BA778" s="306"/>
      <c r="BB778" s="306"/>
      <c r="BC778" s="147">
        <f>QC_Status!T788</f>
        <v>0</v>
      </c>
      <c r="BD778" s="307">
        <f t="shared" si="36"/>
        <v>0</v>
      </c>
      <c r="BE778" s="307">
        <f t="shared" si="37"/>
        <v>0</v>
      </c>
      <c r="BF778" s="307">
        <f t="shared" si="38"/>
        <v>0</v>
      </c>
      <c r="BG778" s="314">
        <f>QC_Status!F788</f>
        <v>0</v>
      </c>
      <c r="BH778" s="288"/>
      <c r="BI778"/>
    </row>
    <row r="779" spans="1:61" x14ac:dyDescent="0.2">
      <c r="A779" s="151">
        <v>779</v>
      </c>
      <c r="B779" s="152">
        <f>QC_Status!B789</f>
        <v>0</v>
      </c>
      <c r="C779" s="153">
        <f>QC_Status!C789</f>
        <v>0</v>
      </c>
      <c r="D779" s="151">
        <f>QC_Status!D789</f>
        <v>0</v>
      </c>
      <c r="E779" s="153">
        <f>QC_Status!E789</f>
        <v>0</v>
      </c>
      <c r="F779" s="151">
        <f>QC_Status!L789</f>
        <v>0</v>
      </c>
      <c r="G779" s="154">
        <f>QC_Status!M789</f>
        <v>0</v>
      </c>
      <c r="H779" s="189">
        <f>QC_Status!C789</f>
        <v>0</v>
      </c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  <c r="AA779" s="306"/>
      <c r="AB779" s="306"/>
      <c r="AC779" s="306"/>
      <c r="AD779" s="306"/>
      <c r="AE779" s="306"/>
      <c r="AF779" s="306"/>
      <c r="AG779" s="306"/>
      <c r="AH779" s="306"/>
      <c r="AI779" s="306"/>
      <c r="AJ779" s="306"/>
      <c r="AK779" s="306"/>
      <c r="AL779" s="306"/>
      <c r="AM779" s="306"/>
      <c r="AN779" s="306"/>
      <c r="AO779" s="306"/>
      <c r="AP779" s="306"/>
      <c r="AQ779" s="306"/>
      <c r="AR779" s="306"/>
      <c r="AS779" s="306"/>
      <c r="AT779" s="306"/>
      <c r="AU779" s="306"/>
      <c r="AV779" s="306"/>
      <c r="AW779" s="306"/>
      <c r="AX779" s="306"/>
      <c r="AY779" s="306"/>
      <c r="AZ779" s="306"/>
      <c r="BA779" s="306"/>
      <c r="BB779" s="306"/>
      <c r="BC779" s="147">
        <f>QC_Status!T789</f>
        <v>0</v>
      </c>
      <c r="BD779" s="307">
        <f t="shared" si="36"/>
        <v>0</v>
      </c>
      <c r="BE779" s="307">
        <f t="shared" si="37"/>
        <v>0</v>
      </c>
      <c r="BF779" s="307">
        <f t="shared" si="38"/>
        <v>0</v>
      </c>
      <c r="BG779" s="314">
        <f>QC_Status!F789</f>
        <v>0</v>
      </c>
      <c r="BH779" s="288"/>
      <c r="BI779"/>
    </row>
    <row r="780" spans="1:61" x14ac:dyDescent="0.2">
      <c r="A780" s="151">
        <v>780</v>
      </c>
      <c r="B780" s="152">
        <f>QC_Status!B790</f>
        <v>0</v>
      </c>
      <c r="C780" s="153">
        <f>QC_Status!C790</f>
        <v>0</v>
      </c>
      <c r="D780" s="151">
        <f>QC_Status!D790</f>
        <v>0</v>
      </c>
      <c r="E780" s="153">
        <f>QC_Status!E790</f>
        <v>0</v>
      </c>
      <c r="F780" s="151">
        <f>QC_Status!L790</f>
        <v>0</v>
      </c>
      <c r="G780" s="154">
        <f>QC_Status!M790</f>
        <v>0</v>
      </c>
      <c r="H780" s="189">
        <f>QC_Status!C790</f>
        <v>0</v>
      </c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  <c r="AA780" s="306"/>
      <c r="AB780" s="306"/>
      <c r="AC780" s="306"/>
      <c r="AD780" s="306"/>
      <c r="AE780" s="306"/>
      <c r="AF780" s="306"/>
      <c r="AG780" s="306"/>
      <c r="AH780" s="306"/>
      <c r="AI780" s="306"/>
      <c r="AJ780" s="306"/>
      <c r="AK780" s="306"/>
      <c r="AL780" s="306"/>
      <c r="AM780" s="306"/>
      <c r="AN780" s="306"/>
      <c r="AO780" s="306"/>
      <c r="AP780" s="306"/>
      <c r="AQ780" s="306"/>
      <c r="AR780" s="306"/>
      <c r="AS780" s="306"/>
      <c r="AT780" s="306"/>
      <c r="AU780" s="306"/>
      <c r="AV780" s="306"/>
      <c r="AW780" s="306"/>
      <c r="AX780" s="306"/>
      <c r="AY780" s="306"/>
      <c r="AZ780" s="306"/>
      <c r="BA780" s="306"/>
      <c r="BB780" s="306"/>
      <c r="BC780" s="147">
        <f>QC_Status!T790</f>
        <v>0</v>
      </c>
      <c r="BD780" s="307">
        <f t="shared" si="36"/>
        <v>0</v>
      </c>
      <c r="BE780" s="307">
        <f t="shared" si="37"/>
        <v>0</v>
      </c>
      <c r="BF780" s="307">
        <f t="shared" si="38"/>
        <v>0</v>
      </c>
      <c r="BG780" s="314">
        <f>QC_Status!F790</f>
        <v>0</v>
      </c>
      <c r="BH780" s="288"/>
      <c r="BI780"/>
    </row>
    <row r="781" spans="1:61" x14ac:dyDescent="0.2">
      <c r="A781" s="151">
        <v>781</v>
      </c>
      <c r="B781" s="152">
        <f>QC_Status!B791</f>
        <v>0</v>
      </c>
      <c r="C781" s="153">
        <f>QC_Status!C791</f>
        <v>0</v>
      </c>
      <c r="D781" s="151">
        <f>QC_Status!D791</f>
        <v>0</v>
      </c>
      <c r="E781" s="153">
        <f>QC_Status!E791</f>
        <v>0</v>
      </c>
      <c r="F781" s="151">
        <f>QC_Status!L791</f>
        <v>0</v>
      </c>
      <c r="G781" s="154">
        <f>QC_Status!M791</f>
        <v>0</v>
      </c>
      <c r="H781" s="189">
        <f>QC_Status!C791</f>
        <v>0</v>
      </c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  <c r="AA781" s="306"/>
      <c r="AB781" s="306"/>
      <c r="AC781" s="306"/>
      <c r="AD781" s="306"/>
      <c r="AE781" s="306"/>
      <c r="AF781" s="306"/>
      <c r="AG781" s="306"/>
      <c r="AH781" s="306"/>
      <c r="AI781" s="306"/>
      <c r="AJ781" s="306"/>
      <c r="AK781" s="306"/>
      <c r="AL781" s="306"/>
      <c r="AM781" s="306"/>
      <c r="AN781" s="306"/>
      <c r="AO781" s="306"/>
      <c r="AP781" s="306"/>
      <c r="AQ781" s="306"/>
      <c r="AR781" s="306"/>
      <c r="AS781" s="306"/>
      <c r="AT781" s="306"/>
      <c r="AU781" s="306"/>
      <c r="AV781" s="306"/>
      <c r="AW781" s="306"/>
      <c r="AX781" s="306"/>
      <c r="AY781" s="306"/>
      <c r="AZ781" s="306"/>
      <c r="BA781" s="306"/>
      <c r="BB781" s="306"/>
      <c r="BC781" s="147">
        <f>QC_Status!T791</f>
        <v>0</v>
      </c>
      <c r="BD781" s="307">
        <f t="shared" si="36"/>
        <v>0</v>
      </c>
      <c r="BE781" s="307">
        <f t="shared" si="37"/>
        <v>0</v>
      </c>
      <c r="BF781" s="307">
        <f t="shared" si="38"/>
        <v>0</v>
      </c>
      <c r="BG781" s="314">
        <f>QC_Status!F791</f>
        <v>0</v>
      </c>
      <c r="BH781" s="288"/>
      <c r="BI781"/>
    </row>
    <row r="782" spans="1:61" x14ac:dyDescent="0.2">
      <c r="A782" s="151">
        <v>782</v>
      </c>
      <c r="B782" s="152">
        <f>QC_Status!B792</f>
        <v>0</v>
      </c>
      <c r="C782" s="153">
        <f>QC_Status!C792</f>
        <v>0</v>
      </c>
      <c r="D782" s="151">
        <f>QC_Status!D792</f>
        <v>0</v>
      </c>
      <c r="E782" s="153">
        <f>QC_Status!E792</f>
        <v>0</v>
      </c>
      <c r="F782" s="151">
        <f>QC_Status!L792</f>
        <v>0</v>
      </c>
      <c r="G782" s="154">
        <f>QC_Status!M792</f>
        <v>0</v>
      </c>
      <c r="H782" s="189">
        <f>QC_Status!C792</f>
        <v>0</v>
      </c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  <c r="AA782" s="306"/>
      <c r="AB782" s="306"/>
      <c r="AC782" s="306"/>
      <c r="AD782" s="306"/>
      <c r="AE782" s="306"/>
      <c r="AF782" s="306"/>
      <c r="AG782" s="306"/>
      <c r="AH782" s="306"/>
      <c r="AI782" s="306"/>
      <c r="AJ782" s="306"/>
      <c r="AK782" s="306"/>
      <c r="AL782" s="306"/>
      <c r="AM782" s="306"/>
      <c r="AN782" s="306"/>
      <c r="AO782" s="306"/>
      <c r="AP782" s="306"/>
      <c r="AQ782" s="306"/>
      <c r="AR782" s="306"/>
      <c r="AS782" s="306"/>
      <c r="AT782" s="306"/>
      <c r="AU782" s="306"/>
      <c r="AV782" s="306"/>
      <c r="AW782" s="306"/>
      <c r="AX782" s="306"/>
      <c r="AY782" s="306"/>
      <c r="AZ782" s="306"/>
      <c r="BA782" s="306"/>
      <c r="BB782" s="306"/>
      <c r="BC782" s="147">
        <f>QC_Status!T792</f>
        <v>0</v>
      </c>
      <c r="BD782" s="307">
        <f t="shared" si="36"/>
        <v>0</v>
      </c>
      <c r="BE782" s="307">
        <f t="shared" si="37"/>
        <v>0</v>
      </c>
      <c r="BF782" s="307">
        <f t="shared" si="38"/>
        <v>0</v>
      </c>
      <c r="BG782" s="314">
        <f>QC_Status!F792</f>
        <v>0</v>
      </c>
      <c r="BH782" s="288"/>
      <c r="BI782"/>
    </row>
    <row r="783" spans="1:61" x14ac:dyDescent="0.2">
      <c r="A783" s="151">
        <v>783</v>
      </c>
      <c r="B783" s="152">
        <f>QC_Status!B793</f>
        <v>0</v>
      </c>
      <c r="C783" s="153">
        <f>QC_Status!C793</f>
        <v>0</v>
      </c>
      <c r="D783" s="151">
        <f>QC_Status!D793</f>
        <v>0</v>
      </c>
      <c r="E783" s="153">
        <f>QC_Status!E793</f>
        <v>0</v>
      </c>
      <c r="F783" s="151">
        <f>QC_Status!L793</f>
        <v>0</v>
      </c>
      <c r="G783" s="154">
        <f>QC_Status!M793</f>
        <v>0</v>
      </c>
      <c r="H783" s="189">
        <f>QC_Status!C793</f>
        <v>0</v>
      </c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  <c r="AA783" s="306"/>
      <c r="AB783" s="306"/>
      <c r="AC783" s="306"/>
      <c r="AD783" s="306"/>
      <c r="AE783" s="306"/>
      <c r="AF783" s="306"/>
      <c r="AG783" s="306"/>
      <c r="AH783" s="306"/>
      <c r="AI783" s="306"/>
      <c r="AJ783" s="306"/>
      <c r="AK783" s="306"/>
      <c r="AL783" s="306"/>
      <c r="AM783" s="306"/>
      <c r="AN783" s="306"/>
      <c r="AO783" s="306"/>
      <c r="AP783" s="306"/>
      <c r="AQ783" s="306"/>
      <c r="AR783" s="306"/>
      <c r="AS783" s="306"/>
      <c r="AT783" s="306"/>
      <c r="AU783" s="306"/>
      <c r="AV783" s="306"/>
      <c r="AW783" s="306"/>
      <c r="AX783" s="306"/>
      <c r="AY783" s="306"/>
      <c r="AZ783" s="306"/>
      <c r="BA783" s="306"/>
      <c r="BB783" s="306"/>
      <c r="BC783" s="147">
        <f>QC_Status!T793</f>
        <v>0</v>
      </c>
      <c r="BD783" s="307">
        <f t="shared" si="36"/>
        <v>0</v>
      </c>
      <c r="BE783" s="307">
        <f t="shared" si="37"/>
        <v>0</v>
      </c>
      <c r="BF783" s="307">
        <f t="shared" si="38"/>
        <v>0</v>
      </c>
      <c r="BG783" s="314">
        <f>QC_Status!F793</f>
        <v>0</v>
      </c>
      <c r="BH783" s="288"/>
      <c r="BI783"/>
    </row>
    <row r="784" spans="1:61" x14ac:dyDescent="0.2">
      <c r="A784" s="151">
        <v>784</v>
      </c>
      <c r="B784" s="152">
        <f>QC_Status!B794</f>
        <v>0</v>
      </c>
      <c r="C784" s="153">
        <f>QC_Status!C794</f>
        <v>0</v>
      </c>
      <c r="D784" s="151">
        <f>QC_Status!D794</f>
        <v>0</v>
      </c>
      <c r="E784" s="153">
        <f>QC_Status!E794</f>
        <v>0</v>
      </c>
      <c r="F784" s="151">
        <f>QC_Status!L794</f>
        <v>0</v>
      </c>
      <c r="G784" s="154">
        <f>QC_Status!M794</f>
        <v>0</v>
      </c>
      <c r="H784" s="189">
        <f>QC_Status!C794</f>
        <v>0</v>
      </c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  <c r="AA784" s="306"/>
      <c r="AB784" s="306"/>
      <c r="AC784" s="306"/>
      <c r="AD784" s="306"/>
      <c r="AE784" s="306"/>
      <c r="AF784" s="306"/>
      <c r="AG784" s="306"/>
      <c r="AH784" s="306"/>
      <c r="AI784" s="306"/>
      <c r="AJ784" s="306"/>
      <c r="AK784" s="306"/>
      <c r="AL784" s="306"/>
      <c r="AM784" s="306"/>
      <c r="AN784" s="306"/>
      <c r="AO784" s="306"/>
      <c r="AP784" s="306"/>
      <c r="AQ784" s="306"/>
      <c r="AR784" s="306"/>
      <c r="AS784" s="306"/>
      <c r="AT784" s="306"/>
      <c r="AU784" s="306"/>
      <c r="AV784" s="306"/>
      <c r="AW784" s="306"/>
      <c r="AX784" s="306"/>
      <c r="AY784" s="306"/>
      <c r="AZ784" s="306"/>
      <c r="BA784" s="306"/>
      <c r="BB784" s="306"/>
      <c r="BC784" s="147">
        <f>QC_Status!T794</f>
        <v>0</v>
      </c>
      <c r="BD784" s="307">
        <f t="shared" si="36"/>
        <v>0</v>
      </c>
      <c r="BE784" s="307">
        <f t="shared" si="37"/>
        <v>0</v>
      </c>
      <c r="BF784" s="307">
        <f t="shared" si="38"/>
        <v>0</v>
      </c>
      <c r="BG784" s="314">
        <f>QC_Status!F794</f>
        <v>0</v>
      </c>
      <c r="BH784" s="288"/>
      <c r="BI784"/>
    </row>
    <row r="785" spans="1:61" ht="15" customHeight="1" x14ac:dyDescent="0.2">
      <c r="A785" s="151">
        <v>785</v>
      </c>
      <c r="B785" s="152">
        <f>QC_Status!B795</f>
        <v>0</v>
      </c>
      <c r="C785" s="153">
        <f>QC_Status!C795</f>
        <v>0</v>
      </c>
      <c r="D785" s="151">
        <f>QC_Status!D795</f>
        <v>0</v>
      </c>
      <c r="E785" s="153">
        <f>QC_Status!E795</f>
        <v>0</v>
      </c>
      <c r="F785" s="151">
        <f>QC_Status!L795</f>
        <v>0</v>
      </c>
      <c r="G785" s="154">
        <f>QC_Status!M795</f>
        <v>0</v>
      </c>
      <c r="H785" s="189">
        <f>QC_Status!C795</f>
        <v>0</v>
      </c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  <c r="AA785" s="306"/>
      <c r="AB785" s="306"/>
      <c r="AC785" s="306"/>
      <c r="AD785" s="306"/>
      <c r="AE785" s="306"/>
      <c r="AF785" s="306"/>
      <c r="AG785" s="306"/>
      <c r="AH785" s="306"/>
      <c r="AI785" s="306"/>
      <c r="AJ785" s="306"/>
      <c r="AK785" s="306"/>
      <c r="AL785" s="306"/>
      <c r="AM785" s="306"/>
      <c r="AN785" s="306"/>
      <c r="AO785" s="306"/>
      <c r="AP785" s="306"/>
      <c r="AQ785" s="306"/>
      <c r="AR785" s="306"/>
      <c r="AS785" s="306"/>
      <c r="AT785" s="306"/>
      <c r="AU785" s="306"/>
      <c r="AV785" s="306"/>
      <c r="AW785" s="306"/>
      <c r="AX785" s="306"/>
      <c r="AY785" s="306"/>
      <c r="AZ785" s="306"/>
      <c r="BA785" s="306"/>
      <c r="BB785" s="306"/>
      <c r="BC785" s="147">
        <f>QC_Status!T795</f>
        <v>0</v>
      </c>
      <c r="BD785" s="307">
        <f t="shared" si="36"/>
        <v>0</v>
      </c>
      <c r="BE785" s="307">
        <f t="shared" si="37"/>
        <v>0</v>
      </c>
      <c r="BF785" s="307">
        <f t="shared" si="38"/>
        <v>0</v>
      </c>
      <c r="BG785" s="314">
        <f>QC_Status!F795</f>
        <v>0</v>
      </c>
      <c r="BH785" s="288"/>
      <c r="BI785"/>
    </row>
    <row r="786" spans="1:61" ht="15" customHeight="1" x14ac:dyDescent="0.2">
      <c r="A786" s="151">
        <v>786</v>
      </c>
      <c r="B786" s="152">
        <f>QC_Status!B796</f>
        <v>0</v>
      </c>
      <c r="C786" s="153">
        <f>QC_Status!C796</f>
        <v>0</v>
      </c>
      <c r="D786" s="151">
        <f>QC_Status!D796</f>
        <v>0</v>
      </c>
      <c r="E786" s="153">
        <f>QC_Status!E796</f>
        <v>0</v>
      </c>
      <c r="F786" s="151">
        <f>QC_Status!L796</f>
        <v>0</v>
      </c>
      <c r="G786" s="154">
        <f>QC_Status!M796</f>
        <v>0</v>
      </c>
      <c r="H786" s="189">
        <f>QC_Status!C796</f>
        <v>0</v>
      </c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  <c r="AA786" s="306"/>
      <c r="AB786" s="306"/>
      <c r="AC786" s="306"/>
      <c r="AD786" s="306"/>
      <c r="AE786" s="306"/>
      <c r="AF786" s="306"/>
      <c r="AG786" s="306"/>
      <c r="AH786" s="306"/>
      <c r="AI786" s="306"/>
      <c r="AJ786" s="306"/>
      <c r="AK786" s="306"/>
      <c r="AL786" s="306"/>
      <c r="AM786" s="306"/>
      <c r="AN786" s="306"/>
      <c r="AO786" s="306"/>
      <c r="AP786" s="306"/>
      <c r="AQ786" s="306"/>
      <c r="AR786" s="306"/>
      <c r="AS786" s="306"/>
      <c r="AT786" s="306"/>
      <c r="AU786" s="306"/>
      <c r="AV786" s="306"/>
      <c r="AW786" s="306"/>
      <c r="AX786" s="306"/>
      <c r="AY786" s="306"/>
      <c r="AZ786" s="306"/>
      <c r="BA786" s="306"/>
      <c r="BB786" s="306"/>
      <c r="BC786" s="147">
        <f>QC_Status!T796</f>
        <v>0</v>
      </c>
      <c r="BD786" s="307">
        <f t="shared" si="36"/>
        <v>0</v>
      </c>
      <c r="BE786" s="307">
        <f t="shared" si="37"/>
        <v>0</v>
      </c>
      <c r="BF786" s="307">
        <f t="shared" si="38"/>
        <v>0</v>
      </c>
      <c r="BG786" s="314">
        <f>QC_Status!F796</f>
        <v>0</v>
      </c>
      <c r="BH786" s="288"/>
      <c r="BI786"/>
    </row>
    <row r="787" spans="1:61" ht="15" customHeight="1" x14ac:dyDescent="0.2">
      <c r="A787" s="151">
        <v>787</v>
      </c>
      <c r="B787" s="152">
        <f>QC_Status!B797</f>
        <v>0</v>
      </c>
      <c r="C787" s="153">
        <f>QC_Status!C797</f>
        <v>0</v>
      </c>
      <c r="D787" s="151">
        <f>QC_Status!D797</f>
        <v>0</v>
      </c>
      <c r="E787" s="153">
        <f>QC_Status!E797</f>
        <v>0</v>
      </c>
      <c r="F787" s="151">
        <f>QC_Status!L797</f>
        <v>0</v>
      </c>
      <c r="G787" s="154">
        <f>QC_Status!M797</f>
        <v>0</v>
      </c>
      <c r="H787" s="189">
        <f>QC_Status!C797</f>
        <v>0</v>
      </c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  <c r="AA787" s="306"/>
      <c r="AB787" s="306"/>
      <c r="AC787" s="306"/>
      <c r="AD787" s="306"/>
      <c r="AE787" s="306"/>
      <c r="AF787" s="306"/>
      <c r="AG787" s="306"/>
      <c r="AH787" s="306"/>
      <c r="AI787" s="306"/>
      <c r="AJ787" s="306"/>
      <c r="AK787" s="306"/>
      <c r="AL787" s="306"/>
      <c r="AM787" s="306"/>
      <c r="AN787" s="306"/>
      <c r="AO787" s="306"/>
      <c r="AP787" s="306"/>
      <c r="AQ787" s="306"/>
      <c r="AR787" s="306"/>
      <c r="AS787" s="306"/>
      <c r="AT787" s="306"/>
      <c r="AU787" s="306"/>
      <c r="AV787" s="306"/>
      <c r="AW787" s="306"/>
      <c r="AX787" s="306"/>
      <c r="AY787" s="306"/>
      <c r="AZ787" s="306"/>
      <c r="BA787" s="306"/>
      <c r="BB787" s="306"/>
      <c r="BC787" s="147">
        <f>QC_Status!T797</f>
        <v>0</v>
      </c>
      <c r="BD787" s="307">
        <f t="shared" si="36"/>
        <v>0</v>
      </c>
      <c r="BE787" s="307">
        <f t="shared" si="37"/>
        <v>0</v>
      </c>
      <c r="BF787" s="307">
        <f t="shared" si="38"/>
        <v>0</v>
      </c>
      <c r="BG787" s="314">
        <f>QC_Status!F797</f>
        <v>0</v>
      </c>
      <c r="BH787" s="288"/>
      <c r="BI787"/>
    </row>
    <row r="788" spans="1:61" ht="15" customHeight="1" x14ac:dyDescent="0.2">
      <c r="A788" s="151">
        <v>788</v>
      </c>
      <c r="B788" s="152">
        <f>QC_Status!B798</f>
        <v>0</v>
      </c>
      <c r="C788" s="153">
        <f>QC_Status!C798</f>
        <v>0</v>
      </c>
      <c r="D788" s="151">
        <f>QC_Status!D798</f>
        <v>0</v>
      </c>
      <c r="E788" s="153">
        <f>QC_Status!E798</f>
        <v>0</v>
      </c>
      <c r="F788" s="151">
        <f>QC_Status!L798</f>
        <v>0</v>
      </c>
      <c r="G788" s="154">
        <f>QC_Status!M798</f>
        <v>0</v>
      </c>
      <c r="H788" s="189">
        <f>QC_Status!C798</f>
        <v>0</v>
      </c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  <c r="AA788" s="306"/>
      <c r="AB788" s="306"/>
      <c r="AC788" s="306"/>
      <c r="AD788" s="306"/>
      <c r="AE788" s="306"/>
      <c r="AF788" s="306"/>
      <c r="AG788" s="306"/>
      <c r="AH788" s="306"/>
      <c r="AI788" s="306"/>
      <c r="AJ788" s="306"/>
      <c r="AK788" s="306"/>
      <c r="AL788" s="306"/>
      <c r="AM788" s="306"/>
      <c r="AN788" s="306"/>
      <c r="AO788" s="306"/>
      <c r="AP788" s="306"/>
      <c r="AQ788" s="306"/>
      <c r="AR788" s="306"/>
      <c r="AS788" s="306"/>
      <c r="AT788" s="306"/>
      <c r="AU788" s="306"/>
      <c r="AV788" s="306"/>
      <c r="AW788" s="306"/>
      <c r="AX788" s="306"/>
      <c r="AY788" s="306"/>
      <c r="AZ788" s="306"/>
      <c r="BA788" s="306"/>
      <c r="BB788" s="306"/>
      <c r="BC788" s="147">
        <f>QC_Status!T798</f>
        <v>0</v>
      </c>
      <c r="BD788" s="307">
        <f t="shared" si="36"/>
        <v>0</v>
      </c>
      <c r="BE788" s="307">
        <f t="shared" si="37"/>
        <v>0</v>
      </c>
      <c r="BF788" s="307">
        <f t="shared" si="38"/>
        <v>0</v>
      </c>
      <c r="BG788" s="314">
        <f>QC_Status!F798</f>
        <v>0</v>
      </c>
      <c r="BH788" s="288"/>
      <c r="BI788"/>
    </row>
    <row r="789" spans="1:61" ht="15" customHeight="1" x14ac:dyDescent="0.2">
      <c r="A789" s="151">
        <v>789</v>
      </c>
      <c r="B789" s="152">
        <f>QC_Status!B799</f>
        <v>0</v>
      </c>
      <c r="C789" s="153">
        <f>QC_Status!C799</f>
        <v>0</v>
      </c>
      <c r="D789" s="151">
        <f>QC_Status!D799</f>
        <v>0</v>
      </c>
      <c r="E789" s="153">
        <f>QC_Status!E799</f>
        <v>0</v>
      </c>
      <c r="F789" s="151">
        <f>QC_Status!L799</f>
        <v>0</v>
      </c>
      <c r="G789" s="154">
        <f>QC_Status!M799</f>
        <v>0</v>
      </c>
      <c r="H789" s="189">
        <f>QC_Status!C799</f>
        <v>0</v>
      </c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  <c r="AA789" s="306"/>
      <c r="AB789" s="306"/>
      <c r="AC789" s="306"/>
      <c r="AD789" s="306"/>
      <c r="AE789" s="306"/>
      <c r="AF789" s="306"/>
      <c r="AG789" s="306"/>
      <c r="AH789" s="306"/>
      <c r="AI789" s="306"/>
      <c r="AJ789" s="306"/>
      <c r="AK789" s="306"/>
      <c r="AL789" s="306"/>
      <c r="AM789" s="306"/>
      <c r="AN789" s="306"/>
      <c r="AO789" s="306"/>
      <c r="AP789" s="306"/>
      <c r="AQ789" s="306"/>
      <c r="AR789" s="306"/>
      <c r="AS789" s="306"/>
      <c r="AT789" s="306"/>
      <c r="AU789" s="306"/>
      <c r="AV789" s="306"/>
      <c r="AW789" s="306"/>
      <c r="AX789" s="306"/>
      <c r="AY789" s="306"/>
      <c r="AZ789" s="306"/>
      <c r="BA789" s="306"/>
      <c r="BB789" s="306"/>
      <c r="BC789" s="147">
        <f>QC_Status!T799</f>
        <v>0</v>
      </c>
      <c r="BD789" s="307">
        <f t="shared" si="36"/>
        <v>0</v>
      </c>
      <c r="BE789" s="307">
        <f t="shared" si="37"/>
        <v>0</v>
      </c>
      <c r="BF789" s="307">
        <f t="shared" si="38"/>
        <v>0</v>
      </c>
      <c r="BG789" s="314">
        <f>QC_Status!F799</f>
        <v>0</v>
      </c>
      <c r="BH789" s="288"/>
      <c r="BI789"/>
    </row>
    <row r="790" spans="1:61" ht="15" customHeight="1" x14ac:dyDescent="0.2">
      <c r="A790" s="151">
        <v>790</v>
      </c>
      <c r="B790" s="152">
        <f>QC_Status!B800</f>
        <v>0</v>
      </c>
      <c r="C790" s="153">
        <f>QC_Status!C800</f>
        <v>0</v>
      </c>
      <c r="D790" s="151">
        <f>QC_Status!D800</f>
        <v>0</v>
      </c>
      <c r="E790" s="153">
        <f>QC_Status!E800</f>
        <v>0</v>
      </c>
      <c r="F790" s="151">
        <f>QC_Status!L800</f>
        <v>0</v>
      </c>
      <c r="G790" s="154">
        <f>QC_Status!M800</f>
        <v>0</v>
      </c>
      <c r="H790" s="189">
        <f>QC_Status!C800</f>
        <v>0</v>
      </c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  <c r="AA790" s="306"/>
      <c r="AB790" s="306"/>
      <c r="AC790" s="306"/>
      <c r="AD790" s="306"/>
      <c r="AE790" s="306"/>
      <c r="AF790" s="306"/>
      <c r="AG790" s="306"/>
      <c r="AH790" s="306"/>
      <c r="AI790" s="306"/>
      <c r="AJ790" s="306"/>
      <c r="AK790" s="306"/>
      <c r="AL790" s="306"/>
      <c r="AM790" s="306"/>
      <c r="AN790" s="306"/>
      <c r="AO790" s="306"/>
      <c r="AP790" s="306"/>
      <c r="AQ790" s="306"/>
      <c r="AR790" s="306"/>
      <c r="AS790" s="306"/>
      <c r="AT790" s="306"/>
      <c r="AU790" s="306"/>
      <c r="AV790" s="306"/>
      <c r="AW790" s="306"/>
      <c r="AX790" s="306"/>
      <c r="AY790" s="306"/>
      <c r="AZ790" s="306"/>
      <c r="BA790" s="306"/>
      <c r="BB790" s="306"/>
      <c r="BC790" s="147">
        <f>QC_Status!T800</f>
        <v>0</v>
      </c>
      <c r="BD790" s="307">
        <f t="shared" si="36"/>
        <v>0</v>
      </c>
      <c r="BE790" s="307">
        <f t="shared" si="37"/>
        <v>0</v>
      </c>
      <c r="BF790" s="307">
        <f t="shared" si="38"/>
        <v>0</v>
      </c>
      <c r="BG790" s="314">
        <f>QC_Status!F800</f>
        <v>0</v>
      </c>
      <c r="BH790" s="288"/>
      <c r="BI790"/>
    </row>
    <row r="791" spans="1:61" ht="15" customHeight="1" x14ac:dyDescent="0.2">
      <c r="A791" s="151">
        <v>791</v>
      </c>
      <c r="B791" s="152">
        <f>QC_Status!B801</f>
        <v>0</v>
      </c>
      <c r="C791" s="153">
        <f>QC_Status!C801</f>
        <v>0</v>
      </c>
      <c r="D791" s="151">
        <f>QC_Status!D801</f>
        <v>0</v>
      </c>
      <c r="E791" s="153">
        <f>QC_Status!E801</f>
        <v>0</v>
      </c>
      <c r="F791" s="151">
        <f>QC_Status!L801</f>
        <v>0</v>
      </c>
      <c r="G791" s="154">
        <f>QC_Status!M801</f>
        <v>0</v>
      </c>
      <c r="H791" s="189">
        <f>QC_Status!C801</f>
        <v>0</v>
      </c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  <c r="AA791" s="306"/>
      <c r="AB791" s="306"/>
      <c r="AC791" s="306"/>
      <c r="AD791" s="306"/>
      <c r="AE791" s="306"/>
      <c r="AF791" s="306"/>
      <c r="AG791" s="306"/>
      <c r="AH791" s="306"/>
      <c r="AI791" s="306"/>
      <c r="AJ791" s="306"/>
      <c r="AK791" s="306"/>
      <c r="AL791" s="306"/>
      <c r="AM791" s="306"/>
      <c r="AN791" s="306"/>
      <c r="AO791" s="306"/>
      <c r="AP791" s="306"/>
      <c r="AQ791" s="306"/>
      <c r="AR791" s="306"/>
      <c r="AS791" s="306"/>
      <c r="AT791" s="306"/>
      <c r="AU791" s="306"/>
      <c r="AV791" s="306"/>
      <c r="AW791" s="306"/>
      <c r="AX791" s="306"/>
      <c r="AY791" s="306"/>
      <c r="AZ791" s="306"/>
      <c r="BA791" s="306"/>
      <c r="BB791" s="306"/>
      <c r="BC791" s="147">
        <f>QC_Status!T801</f>
        <v>0</v>
      </c>
      <c r="BD791" s="307">
        <f t="shared" si="36"/>
        <v>0</v>
      </c>
      <c r="BE791" s="307">
        <f t="shared" si="37"/>
        <v>0</v>
      </c>
      <c r="BF791" s="307">
        <f t="shared" si="38"/>
        <v>0</v>
      </c>
      <c r="BG791" s="314">
        <f>QC_Status!F801</f>
        <v>0</v>
      </c>
      <c r="BH791" s="288"/>
      <c r="BI791"/>
    </row>
    <row r="792" spans="1:61" ht="15" customHeight="1" x14ac:dyDescent="0.2">
      <c r="A792" s="151">
        <v>792</v>
      </c>
      <c r="B792" s="152">
        <f>QC_Status!B802</f>
        <v>0</v>
      </c>
      <c r="C792" s="153">
        <f>QC_Status!C802</f>
        <v>0</v>
      </c>
      <c r="D792" s="151">
        <f>QC_Status!D802</f>
        <v>0</v>
      </c>
      <c r="E792" s="153">
        <f>QC_Status!E802</f>
        <v>0</v>
      </c>
      <c r="F792" s="151">
        <f>QC_Status!L802</f>
        <v>0</v>
      </c>
      <c r="G792" s="154">
        <f>QC_Status!M802</f>
        <v>0</v>
      </c>
      <c r="H792" s="189">
        <f>QC_Status!C802</f>
        <v>0</v>
      </c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  <c r="AA792" s="306"/>
      <c r="AB792" s="306"/>
      <c r="AC792" s="306"/>
      <c r="AD792" s="306"/>
      <c r="AE792" s="306"/>
      <c r="AF792" s="306"/>
      <c r="AG792" s="306"/>
      <c r="AH792" s="306"/>
      <c r="AI792" s="306"/>
      <c r="AJ792" s="306"/>
      <c r="AK792" s="306"/>
      <c r="AL792" s="306"/>
      <c r="AM792" s="306"/>
      <c r="AN792" s="306"/>
      <c r="AO792" s="306"/>
      <c r="AP792" s="306"/>
      <c r="AQ792" s="306"/>
      <c r="AR792" s="306"/>
      <c r="AS792" s="306"/>
      <c r="AT792" s="306"/>
      <c r="AU792" s="306"/>
      <c r="AV792" s="306"/>
      <c r="AW792" s="306"/>
      <c r="AX792" s="306"/>
      <c r="AY792" s="306"/>
      <c r="AZ792" s="306"/>
      <c r="BA792" s="306"/>
      <c r="BB792" s="306"/>
      <c r="BC792" s="147">
        <f>QC_Status!T802</f>
        <v>0</v>
      </c>
      <c r="BD792" s="307">
        <f t="shared" si="36"/>
        <v>0</v>
      </c>
      <c r="BE792" s="307">
        <f t="shared" si="37"/>
        <v>0</v>
      </c>
      <c r="BF792" s="307">
        <f t="shared" si="38"/>
        <v>0</v>
      </c>
      <c r="BG792" s="314">
        <f>QC_Status!F802</f>
        <v>0</v>
      </c>
      <c r="BH792" s="288"/>
      <c r="BI792"/>
    </row>
    <row r="793" spans="1:61" ht="15" customHeight="1" x14ac:dyDescent="0.2">
      <c r="A793" s="151">
        <v>793</v>
      </c>
      <c r="B793" s="152">
        <f>QC_Status!B803</f>
        <v>0</v>
      </c>
      <c r="C793" s="153">
        <f>QC_Status!C803</f>
        <v>0</v>
      </c>
      <c r="D793" s="151">
        <f>QC_Status!D803</f>
        <v>0</v>
      </c>
      <c r="E793" s="153">
        <f>QC_Status!E803</f>
        <v>0</v>
      </c>
      <c r="F793" s="151">
        <f>QC_Status!L803</f>
        <v>0</v>
      </c>
      <c r="G793" s="154">
        <f>QC_Status!M803</f>
        <v>0</v>
      </c>
      <c r="H793" s="189">
        <f>QC_Status!C803</f>
        <v>0</v>
      </c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  <c r="AA793" s="306"/>
      <c r="AB793" s="306"/>
      <c r="AC793" s="306"/>
      <c r="AD793" s="306"/>
      <c r="AE793" s="306"/>
      <c r="AF793" s="306"/>
      <c r="AG793" s="306"/>
      <c r="AH793" s="306"/>
      <c r="AI793" s="306"/>
      <c r="AJ793" s="306"/>
      <c r="AK793" s="306"/>
      <c r="AL793" s="306"/>
      <c r="AM793" s="306"/>
      <c r="AN793" s="306"/>
      <c r="AO793" s="306"/>
      <c r="AP793" s="306"/>
      <c r="AQ793" s="306"/>
      <c r="AR793" s="306"/>
      <c r="AS793" s="306"/>
      <c r="AT793" s="306"/>
      <c r="AU793" s="306"/>
      <c r="AV793" s="306"/>
      <c r="AW793" s="306"/>
      <c r="AX793" s="306"/>
      <c r="AY793" s="306"/>
      <c r="AZ793" s="306"/>
      <c r="BA793" s="306"/>
      <c r="BB793" s="306"/>
      <c r="BC793" s="147">
        <f>QC_Status!T803</f>
        <v>0</v>
      </c>
      <c r="BD793" s="307">
        <f t="shared" si="36"/>
        <v>0</v>
      </c>
      <c r="BE793" s="307">
        <f t="shared" si="37"/>
        <v>0</v>
      </c>
      <c r="BF793" s="307">
        <f t="shared" si="38"/>
        <v>0</v>
      </c>
      <c r="BG793" s="314">
        <f>QC_Status!F803</f>
        <v>0</v>
      </c>
      <c r="BH793" s="288"/>
      <c r="BI793"/>
    </row>
    <row r="794" spans="1:61" ht="15" customHeight="1" x14ac:dyDescent="0.2">
      <c r="A794" s="151">
        <v>794</v>
      </c>
      <c r="B794" s="152">
        <f>QC_Status!B804</f>
        <v>0</v>
      </c>
      <c r="C794" s="153">
        <f>QC_Status!C804</f>
        <v>0</v>
      </c>
      <c r="D794" s="151">
        <f>QC_Status!D804</f>
        <v>0</v>
      </c>
      <c r="E794" s="153">
        <f>QC_Status!E804</f>
        <v>0</v>
      </c>
      <c r="F794" s="151">
        <f>QC_Status!L804</f>
        <v>0</v>
      </c>
      <c r="G794" s="154">
        <f>QC_Status!M804</f>
        <v>0</v>
      </c>
      <c r="H794" s="189">
        <f>QC_Status!C804</f>
        <v>0</v>
      </c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  <c r="AA794" s="306"/>
      <c r="AB794" s="306"/>
      <c r="AC794" s="306"/>
      <c r="AD794" s="306"/>
      <c r="AE794" s="306"/>
      <c r="AF794" s="306"/>
      <c r="AG794" s="306"/>
      <c r="AH794" s="306"/>
      <c r="AI794" s="306"/>
      <c r="AJ794" s="306"/>
      <c r="AK794" s="306"/>
      <c r="AL794" s="306"/>
      <c r="AM794" s="306"/>
      <c r="AN794" s="306"/>
      <c r="AO794" s="306"/>
      <c r="AP794" s="306"/>
      <c r="AQ794" s="306"/>
      <c r="AR794" s="306"/>
      <c r="AS794" s="306"/>
      <c r="AT794" s="306"/>
      <c r="AU794" s="306"/>
      <c r="AV794" s="306"/>
      <c r="AW794" s="306"/>
      <c r="AX794" s="306"/>
      <c r="AY794" s="306"/>
      <c r="AZ794" s="306"/>
      <c r="BA794" s="306"/>
      <c r="BB794" s="306"/>
      <c r="BC794" s="147">
        <f>QC_Status!T804</f>
        <v>0</v>
      </c>
      <c r="BD794" s="307">
        <f t="shared" si="36"/>
        <v>0</v>
      </c>
      <c r="BE794" s="307">
        <f t="shared" si="37"/>
        <v>0</v>
      </c>
      <c r="BF794" s="307">
        <f t="shared" si="38"/>
        <v>0</v>
      </c>
      <c r="BG794" s="314">
        <f>QC_Status!F804</f>
        <v>0</v>
      </c>
      <c r="BH794" s="288"/>
      <c r="BI794"/>
    </row>
    <row r="795" spans="1:61" ht="15" customHeight="1" x14ac:dyDescent="0.2">
      <c r="A795" s="151">
        <v>795</v>
      </c>
      <c r="B795" s="152">
        <f>QC_Status!B805</f>
        <v>0</v>
      </c>
      <c r="C795" s="153">
        <f>QC_Status!C805</f>
        <v>0</v>
      </c>
      <c r="D795" s="151">
        <f>QC_Status!D805</f>
        <v>0</v>
      </c>
      <c r="E795" s="153">
        <f>QC_Status!E805</f>
        <v>0</v>
      </c>
      <c r="F795" s="151">
        <f>QC_Status!L805</f>
        <v>0</v>
      </c>
      <c r="G795" s="154">
        <f>QC_Status!M805</f>
        <v>0</v>
      </c>
      <c r="H795" s="189">
        <f>QC_Status!C805</f>
        <v>0</v>
      </c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  <c r="AA795" s="306"/>
      <c r="AB795" s="306"/>
      <c r="AC795" s="306"/>
      <c r="AD795" s="306"/>
      <c r="AE795" s="306"/>
      <c r="AF795" s="306"/>
      <c r="AG795" s="306"/>
      <c r="AH795" s="306"/>
      <c r="AI795" s="306"/>
      <c r="AJ795" s="306"/>
      <c r="AK795" s="306"/>
      <c r="AL795" s="306"/>
      <c r="AM795" s="306"/>
      <c r="AN795" s="306"/>
      <c r="AO795" s="306"/>
      <c r="AP795" s="306"/>
      <c r="AQ795" s="306"/>
      <c r="AR795" s="306"/>
      <c r="AS795" s="306"/>
      <c r="AT795" s="306"/>
      <c r="AU795" s="306"/>
      <c r="AV795" s="306"/>
      <c r="AW795" s="306"/>
      <c r="AX795" s="306"/>
      <c r="AY795" s="306"/>
      <c r="AZ795" s="306"/>
      <c r="BA795" s="306"/>
      <c r="BB795" s="306"/>
      <c r="BC795" s="147">
        <f>QC_Status!T805</f>
        <v>0</v>
      </c>
      <c r="BD795" s="307">
        <f t="shared" si="36"/>
        <v>0</v>
      </c>
      <c r="BE795" s="307">
        <f t="shared" si="37"/>
        <v>0</v>
      </c>
      <c r="BF795" s="307">
        <f t="shared" si="38"/>
        <v>0</v>
      </c>
      <c r="BG795" s="314">
        <f>QC_Status!F805</f>
        <v>0</v>
      </c>
      <c r="BH795" s="288"/>
      <c r="BI795"/>
    </row>
    <row r="796" spans="1:61" ht="15" customHeight="1" x14ac:dyDescent="0.2">
      <c r="A796" s="151">
        <v>796</v>
      </c>
      <c r="B796" s="152">
        <f>QC_Status!B806</f>
        <v>0</v>
      </c>
      <c r="C796" s="153">
        <f>QC_Status!C806</f>
        <v>0</v>
      </c>
      <c r="D796" s="151">
        <f>QC_Status!D806</f>
        <v>0</v>
      </c>
      <c r="E796" s="153">
        <f>QC_Status!E806</f>
        <v>0</v>
      </c>
      <c r="F796" s="151">
        <f>QC_Status!L806</f>
        <v>0</v>
      </c>
      <c r="G796" s="154">
        <f>QC_Status!M806</f>
        <v>0</v>
      </c>
      <c r="H796" s="189">
        <f>QC_Status!C806</f>
        <v>0</v>
      </c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  <c r="AA796" s="306"/>
      <c r="AB796" s="306"/>
      <c r="AC796" s="306"/>
      <c r="AD796" s="306"/>
      <c r="AE796" s="306"/>
      <c r="AF796" s="306"/>
      <c r="AG796" s="306"/>
      <c r="AH796" s="306"/>
      <c r="AI796" s="306"/>
      <c r="AJ796" s="306"/>
      <c r="AK796" s="306"/>
      <c r="AL796" s="306"/>
      <c r="AM796" s="306"/>
      <c r="AN796" s="306"/>
      <c r="AO796" s="306"/>
      <c r="AP796" s="306"/>
      <c r="AQ796" s="306"/>
      <c r="AR796" s="306"/>
      <c r="AS796" s="306"/>
      <c r="AT796" s="306"/>
      <c r="AU796" s="306"/>
      <c r="AV796" s="306"/>
      <c r="AW796" s="306"/>
      <c r="AX796" s="306"/>
      <c r="AY796" s="306"/>
      <c r="AZ796" s="306"/>
      <c r="BA796" s="306"/>
      <c r="BB796" s="306"/>
      <c r="BC796" s="147">
        <f>QC_Status!T806</f>
        <v>0</v>
      </c>
      <c r="BD796" s="307">
        <f t="shared" si="36"/>
        <v>0</v>
      </c>
      <c r="BE796" s="307">
        <f t="shared" si="37"/>
        <v>0</v>
      </c>
      <c r="BF796" s="307">
        <f t="shared" si="38"/>
        <v>0</v>
      </c>
      <c r="BG796" s="314">
        <f>QC_Status!F806</f>
        <v>0</v>
      </c>
      <c r="BH796" s="288"/>
      <c r="BI796"/>
    </row>
    <row r="797" spans="1:61" ht="15" customHeight="1" x14ac:dyDescent="0.2">
      <c r="A797" s="151">
        <v>797</v>
      </c>
      <c r="B797" s="152">
        <f>QC_Status!B807</f>
        <v>0</v>
      </c>
      <c r="C797" s="153">
        <f>QC_Status!C807</f>
        <v>0</v>
      </c>
      <c r="D797" s="151">
        <f>QC_Status!D807</f>
        <v>0</v>
      </c>
      <c r="E797" s="153">
        <f>QC_Status!E807</f>
        <v>0</v>
      </c>
      <c r="F797" s="151">
        <f>QC_Status!L807</f>
        <v>0</v>
      </c>
      <c r="G797" s="154">
        <f>QC_Status!M807</f>
        <v>0</v>
      </c>
      <c r="H797" s="189">
        <f>QC_Status!C807</f>
        <v>0</v>
      </c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  <c r="AA797" s="306"/>
      <c r="AB797" s="306"/>
      <c r="AC797" s="306"/>
      <c r="AD797" s="306"/>
      <c r="AE797" s="306"/>
      <c r="AF797" s="306"/>
      <c r="AG797" s="306"/>
      <c r="AH797" s="306"/>
      <c r="AI797" s="306"/>
      <c r="AJ797" s="306"/>
      <c r="AK797" s="306"/>
      <c r="AL797" s="306"/>
      <c r="AM797" s="306"/>
      <c r="AN797" s="306"/>
      <c r="AO797" s="306"/>
      <c r="AP797" s="306"/>
      <c r="AQ797" s="306"/>
      <c r="AR797" s="306"/>
      <c r="AS797" s="306"/>
      <c r="AT797" s="306"/>
      <c r="AU797" s="306"/>
      <c r="AV797" s="306"/>
      <c r="AW797" s="306"/>
      <c r="AX797" s="306"/>
      <c r="AY797" s="306"/>
      <c r="AZ797" s="306"/>
      <c r="BA797" s="306"/>
      <c r="BB797" s="306"/>
      <c r="BC797" s="147">
        <f>QC_Status!T807</f>
        <v>0</v>
      </c>
      <c r="BD797" s="307">
        <f t="shared" si="36"/>
        <v>0</v>
      </c>
      <c r="BE797" s="307">
        <f t="shared" si="37"/>
        <v>0</v>
      </c>
      <c r="BF797" s="307">
        <f t="shared" si="38"/>
        <v>0</v>
      </c>
      <c r="BG797" s="314">
        <f>QC_Status!F807</f>
        <v>0</v>
      </c>
      <c r="BH797" s="288"/>
      <c r="BI797"/>
    </row>
    <row r="798" spans="1:61" ht="15" customHeight="1" x14ac:dyDescent="0.2">
      <c r="A798" s="151">
        <v>798</v>
      </c>
      <c r="B798" s="152">
        <f>QC_Status!B808</f>
        <v>0</v>
      </c>
      <c r="C798" s="153">
        <f>QC_Status!C808</f>
        <v>0</v>
      </c>
      <c r="D798" s="151">
        <f>QC_Status!D808</f>
        <v>0</v>
      </c>
      <c r="E798" s="153">
        <f>QC_Status!E808</f>
        <v>0</v>
      </c>
      <c r="F798" s="151">
        <f>QC_Status!L808</f>
        <v>0</v>
      </c>
      <c r="G798" s="154">
        <f>QC_Status!M808</f>
        <v>0</v>
      </c>
      <c r="H798" s="189">
        <f>QC_Status!C808</f>
        <v>0</v>
      </c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  <c r="AA798" s="306"/>
      <c r="AB798" s="306"/>
      <c r="AC798" s="306"/>
      <c r="AD798" s="306"/>
      <c r="AE798" s="306"/>
      <c r="AF798" s="306"/>
      <c r="AG798" s="306"/>
      <c r="AH798" s="306"/>
      <c r="AI798" s="306"/>
      <c r="AJ798" s="306"/>
      <c r="AK798" s="306"/>
      <c r="AL798" s="306"/>
      <c r="AM798" s="306"/>
      <c r="AN798" s="306"/>
      <c r="AO798" s="306"/>
      <c r="AP798" s="306"/>
      <c r="AQ798" s="306"/>
      <c r="AR798" s="306"/>
      <c r="AS798" s="306"/>
      <c r="AT798" s="306"/>
      <c r="AU798" s="306"/>
      <c r="AV798" s="306"/>
      <c r="AW798" s="306"/>
      <c r="AX798" s="306"/>
      <c r="AY798" s="306"/>
      <c r="AZ798" s="306"/>
      <c r="BA798" s="306"/>
      <c r="BB798" s="306"/>
      <c r="BC798" s="147">
        <f>QC_Status!T808</f>
        <v>0</v>
      </c>
      <c r="BD798" s="307">
        <f t="shared" si="36"/>
        <v>0</v>
      </c>
      <c r="BE798" s="307">
        <f t="shared" si="37"/>
        <v>0</v>
      </c>
      <c r="BF798" s="307">
        <f t="shared" si="38"/>
        <v>0</v>
      </c>
      <c r="BG798" s="314">
        <f>QC_Status!F808</f>
        <v>0</v>
      </c>
      <c r="BH798" s="288"/>
      <c r="BI798"/>
    </row>
    <row r="799" spans="1:61" ht="15" customHeight="1" x14ac:dyDescent="0.2">
      <c r="A799" s="151">
        <v>799</v>
      </c>
      <c r="B799" s="152">
        <f>QC_Status!B809</f>
        <v>0</v>
      </c>
      <c r="C799" s="153">
        <f>QC_Status!C809</f>
        <v>0</v>
      </c>
      <c r="D799" s="151">
        <f>QC_Status!D809</f>
        <v>0</v>
      </c>
      <c r="E799" s="153">
        <f>QC_Status!E809</f>
        <v>0</v>
      </c>
      <c r="F799" s="151">
        <f>QC_Status!L809</f>
        <v>0</v>
      </c>
      <c r="G799" s="154">
        <f>QC_Status!M809</f>
        <v>0</v>
      </c>
      <c r="H799" s="189">
        <f>QC_Status!C809</f>
        <v>0</v>
      </c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  <c r="AA799" s="306"/>
      <c r="AB799" s="306"/>
      <c r="AC799" s="306"/>
      <c r="AD799" s="306"/>
      <c r="AE799" s="306"/>
      <c r="AF799" s="306"/>
      <c r="AG799" s="306"/>
      <c r="AH799" s="306"/>
      <c r="AI799" s="306"/>
      <c r="AJ799" s="306"/>
      <c r="AK799" s="306"/>
      <c r="AL799" s="306"/>
      <c r="AM799" s="306"/>
      <c r="AN799" s="306"/>
      <c r="AO799" s="306"/>
      <c r="AP799" s="306"/>
      <c r="AQ799" s="306"/>
      <c r="AR799" s="306"/>
      <c r="AS799" s="306"/>
      <c r="AT799" s="306"/>
      <c r="AU799" s="306"/>
      <c r="AV799" s="306"/>
      <c r="AW799" s="306"/>
      <c r="AX799" s="306"/>
      <c r="AY799" s="306"/>
      <c r="AZ799" s="306"/>
      <c r="BA799" s="306"/>
      <c r="BB799" s="306"/>
      <c r="BC799" s="147">
        <f>QC_Status!T809</f>
        <v>0</v>
      </c>
      <c r="BD799" s="307">
        <f t="shared" si="36"/>
        <v>0</v>
      </c>
      <c r="BE799" s="307">
        <f t="shared" si="37"/>
        <v>0</v>
      </c>
      <c r="BF799" s="307">
        <f t="shared" si="38"/>
        <v>0</v>
      </c>
      <c r="BG799" s="314">
        <f>QC_Status!F809</f>
        <v>0</v>
      </c>
      <c r="BH799" s="288"/>
      <c r="BI799"/>
    </row>
    <row r="800" spans="1:61" ht="15" customHeight="1" x14ac:dyDescent="0.2">
      <c r="A800" s="151">
        <v>800</v>
      </c>
      <c r="B800" s="152">
        <f>QC_Status!B810</f>
        <v>0</v>
      </c>
      <c r="C800" s="153">
        <f>QC_Status!C810</f>
        <v>0</v>
      </c>
      <c r="D800" s="151">
        <f>QC_Status!D810</f>
        <v>0</v>
      </c>
      <c r="E800" s="153">
        <f>QC_Status!E810</f>
        <v>0</v>
      </c>
      <c r="F800" s="151">
        <f>QC_Status!L810</f>
        <v>0</v>
      </c>
      <c r="G800" s="154">
        <f>QC_Status!M810</f>
        <v>0</v>
      </c>
      <c r="H800" s="189">
        <f>QC_Status!C810</f>
        <v>0</v>
      </c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  <c r="AA800" s="306"/>
      <c r="AB800" s="306"/>
      <c r="AC800" s="306"/>
      <c r="AD800" s="306"/>
      <c r="AE800" s="306"/>
      <c r="AF800" s="306"/>
      <c r="AG800" s="306"/>
      <c r="AH800" s="306"/>
      <c r="AI800" s="306"/>
      <c r="AJ800" s="306"/>
      <c r="AK800" s="306"/>
      <c r="AL800" s="306"/>
      <c r="AM800" s="306"/>
      <c r="AN800" s="306"/>
      <c r="AO800" s="306"/>
      <c r="AP800" s="306"/>
      <c r="AQ800" s="306"/>
      <c r="AR800" s="306"/>
      <c r="AS800" s="306"/>
      <c r="AT800" s="306"/>
      <c r="AU800" s="306"/>
      <c r="AV800" s="306"/>
      <c r="AW800" s="306"/>
      <c r="AX800" s="306"/>
      <c r="AY800" s="306"/>
      <c r="AZ800" s="306"/>
      <c r="BA800" s="306"/>
      <c r="BB800" s="306"/>
      <c r="BC800" s="147">
        <f>QC_Status!T810</f>
        <v>0</v>
      </c>
      <c r="BD800" s="307">
        <f t="shared" si="36"/>
        <v>0</v>
      </c>
      <c r="BE800" s="307">
        <f t="shared" si="37"/>
        <v>0</v>
      </c>
      <c r="BF800" s="307">
        <f t="shared" si="38"/>
        <v>0</v>
      </c>
      <c r="BG800" s="314">
        <f>QC_Status!F810</f>
        <v>0</v>
      </c>
      <c r="BH800" s="288"/>
      <c r="BI800"/>
    </row>
    <row r="801" spans="1:61" ht="15" customHeight="1" x14ac:dyDescent="0.2">
      <c r="A801" s="151">
        <v>801</v>
      </c>
      <c r="B801" s="152">
        <f>QC_Status!B811</f>
        <v>0</v>
      </c>
      <c r="C801" s="153">
        <f>QC_Status!C811</f>
        <v>0</v>
      </c>
      <c r="D801" s="151">
        <f>QC_Status!D811</f>
        <v>0</v>
      </c>
      <c r="E801" s="153">
        <f>QC_Status!E811</f>
        <v>0</v>
      </c>
      <c r="F801" s="151">
        <f>QC_Status!L811</f>
        <v>0</v>
      </c>
      <c r="G801" s="154">
        <f>QC_Status!M811</f>
        <v>0</v>
      </c>
      <c r="H801" s="189">
        <f>QC_Status!C811</f>
        <v>0</v>
      </c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  <c r="AA801" s="306"/>
      <c r="AB801" s="306"/>
      <c r="AC801" s="306"/>
      <c r="AD801" s="306"/>
      <c r="AE801" s="306"/>
      <c r="AF801" s="306"/>
      <c r="AG801" s="306"/>
      <c r="AH801" s="306"/>
      <c r="AI801" s="306"/>
      <c r="AJ801" s="306"/>
      <c r="AK801" s="306"/>
      <c r="AL801" s="306"/>
      <c r="AM801" s="306"/>
      <c r="AN801" s="306"/>
      <c r="AO801" s="306"/>
      <c r="AP801" s="306"/>
      <c r="AQ801" s="306"/>
      <c r="AR801" s="306"/>
      <c r="AS801" s="306"/>
      <c r="AT801" s="306"/>
      <c r="AU801" s="306"/>
      <c r="AV801" s="306"/>
      <c r="AW801" s="306"/>
      <c r="AX801" s="306"/>
      <c r="AY801" s="306"/>
      <c r="AZ801" s="306"/>
      <c r="BA801" s="306"/>
      <c r="BB801" s="306"/>
      <c r="BC801" s="147">
        <f>QC_Status!T811</f>
        <v>0</v>
      </c>
      <c r="BD801" s="307">
        <f t="shared" si="36"/>
        <v>0</v>
      </c>
      <c r="BE801" s="307">
        <f t="shared" si="37"/>
        <v>0</v>
      </c>
      <c r="BF801" s="307">
        <f t="shared" si="38"/>
        <v>0</v>
      </c>
      <c r="BG801" s="314">
        <f>QC_Status!F811</f>
        <v>0</v>
      </c>
      <c r="BH801" s="288"/>
      <c r="BI801"/>
    </row>
    <row r="802" spans="1:61" ht="15" customHeight="1" x14ac:dyDescent="0.2">
      <c r="A802" s="151">
        <v>802</v>
      </c>
      <c r="B802" s="152">
        <f>QC_Status!B812</f>
        <v>0</v>
      </c>
      <c r="C802" s="153">
        <f>QC_Status!C812</f>
        <v>0</v>
      </c>
      <c r="D802" s="151">
        <f>QC_Status!D812</f>
        <v>0</v>
      </c>
      <c r="E802" s="153">
        <f>QC_Status!E812</f>
        <v>0</v>
      </c>
      <c r="F802" s="151">
        <f>QC_Status!L812</f>
        <v>0</v>
      </c>
      <c r="G802" s="154">
        <f>QC_Status!M812</f>
        <v>0</v>
      </c>
      <c r="H802" s="189">
        <f>QC_Status!C812</f>
        <v>0</v>
      </c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  <c r="AA802" s="306"/>
      <c r="AB802" s="306"/>
      <c r="AC802" s="306"/>
      <c r="AD802" s="306"/>
      <c r="AE802" s="306"/>
      <c r="AF802" s="306"/>
      <c r="AG802" s="306"/>
      <c r="AH802" s="306"/>
      <c r="AI802" s="306"/>
      <c r="AJ802" s="306"/>
      <c r="AK802" s="306"/>
      <c r="AL802" s="306"/>
      <c r="AM802" s="306"/>
      <c r="AN802" s="306"/>
      <c r="AO802" s="306"/>
      <c r="AP802" s="306"/>
      <c r="AQ802" s="306"/>
      <c r="AR802" s="306"/>
      <c r="AS802" s="306"/>
      <c r="AT802" s="306"/>
      <c r="AU802" s="306"/>
      <c r="AV802" s="306"/>
      <c r="AW802" s="306"/>
      <c r="AX802" s="306"/>
      <c r="AY802" s="306"/>
      <c r="AZ802" s="306"/>
      <c r="BA802" s="306"/>
      <c r="BB802" s="306"/>
      <c r="BC802" s="147">
        <f>QC_Status!T812</f>
        <v>0</v>
      </c>
      <c r="BD802" s="307">
        <f t="shared" si="36"/>
        <v>0</v>
      </c>
      <c r="BE802" s="307">
        <f t="shared" si="37"/>
        <v>0</v>
      </c>
      <c r="BF802" s="307">
        <f t="shared" si="38"/>
        <v>0</v>
      </c>
      <c r="BG802" s="314">
        <f>QC_Status!F812</f>
        <v>0</v>
      </c>
      <c r="BH802" s="288"/>
      <c r="BI802"/>
    </row>
    <row r="803" spans="1:61" ht="15" customHeight="1" x14ac:dyDescent="0.2">
      <c r="A803" s="151">
        <v>803</v>
      </c>
      <c r="B803" s="152">
        <f>QC_Status!B813</f>
        <v>0</v>
      </c>
      <c r="C803" s="153">
        <f>QC_Status!C813</f>
        <v>0</v>
      </c>
      <c r="D803" s="151">
        <f>QC_Status!D813</f>
        <v>0</v>
      </c>
      <c r="E803" s="153">
        <f>QC_Status!E813</f>
        <v>0</v>
      </c>
      <c r="F803" s="151">
        <f>QC_Status!L813</f>
        <v>0</v>
      </c>
      <c r="G803" s="154">
        <f>QC_Status!M813</f>
        <v>0</v>
      </c>
      <c r="H803" s="189">
        <f>QC_Status!C813</f>
        <v>0</v>
      </c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  <c r="AA803" s="306"/>
      <c r="AB803" s="306"/>
      <c r="AC803" s="306"/>
      <c r="AD803" s="306"/>
      <c r="AE803" s="306"/>
      <c r="AF803" s="306"/>
      <c r="AG803" s="306"/>
      <c r="AH803" s="306"/>
      <c r="AI803" s="306"/>
      <c r="AJ803" s="306"/>
      <c r="AK803" s="306"/>
      <c r="AL803" s="306"/>
      <c r="AM803" s="306"/>
      <c r="AN803" s="306"/>
      <c r="AO803" s="306"/>
      <c r="AP803" s="306"/>
      <c r="AQ803" s="306"/>
      <c r="AR803" s="306"/>
      <c r="AS803" s="306"/>
      <c r="AT803" s="306"/>
      <c r="AU803" s="306"/>
      <c r="AV803" s="306"/>
      <c r="AW803" s="306"/>
      <c r="AX803" s="306"/>
      <c r="AY803" s="306"/>
      <c r="AZ803" s="306"/>
      <c r="BA803" s="306"/>
      <c r="BB803" s="306"/>
      <c r="BC803" s="147">
        <f>QC_Status!T813</f>
        <v>0</v>
      </c>
      <c r="BD803" s="307">
        <f t="shared" si="36"/>
        <v>0</v>
      </c>
      <c r="BE803" s="307">
        <f t="shared" si="37"/>
        <v>0</v>
      </c>
      <c r="BF803" s="307">
        <f t="shared" si="38"/>
        <v>0</v>
      </c>
      <c r="BG803" s="314">
        <f>QC_Status!F813</f>
        <v>0</v>
      </c>
      <c r="BH803" s="288"/>
      <c r="BI803"/>
    </row>
    <row r="804" spans="1:61" ht="15" customHeight="1" x14ac:dyDescent="0.2">
      <c r="A804" s="151">
        <v>804</v>
      </c>
      <c r="B804" s="152">
        <f>QC_Status!B814</f>
        <v>0</v>
      </c>
      <c r="C804" s="153">
        <f>QC_Status!C814</f>
        <v>0</v>
      </c>
      <c r="D804" s="151">
        <f>QC_Status!D814</f>
        <v>0</v>
      </c>
      <c r="E804" s="153">
        <f>QC_Status!E814</f>
        <v>0</v>
      </c>
      <c r="F804" s="151">
        <f>QC_Status!L814</f>
        <v>0</v>
      </c>
      <c r="G804" s="154">
        <f>QC_Status!M814</f>
        <v>0</v>
      </c>
      <c r="H804" s="189">
        <f>QC_Status!C814</f>
        <v>0</v>
      </c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  <c r="AA804" s="306"/>
      <c r="AB804" s="306"/>
      <c r="AC804" s="306"/>
      <c r="AD804" s="306"/>
      <c r="AE804" s="306"/>
      <c r="AF804" s="306"/>
      <c r="AG804" s="306"/>
      <c r="AH804" s="306"/>
      <c r="AI804" s="306"/>
      <c r="AJ804" s="306"/>
      <c r="AK804" s="306"/>
      <c r="AL804" s="306"/>
      <c r="AM804" s="306"/>
      <c r="AN804" s="306"/>
      <c r="AO804" s="306"/>
      <c r="AP804" s="306"/>
      <c r="AQ804" s="306"/>
      <c r="AR804" s="306"/>
      <c r="AS804" s="306"/>
      <c r="AT804" s="306"/>
      <c r="AU804" s="306"/>
      <c r="AV804" s="306"/>
      <c r="AW804" s="306"/>
      <c r="AX804" s="306"/>
      <c r="AY804" s="306"/>
      <c r="AZ804" s="306"/>
      <c r="BA804" s="306"/>
      <c r="BB804" s="306"/>
      <c r="BC804" s="147">
        <f>QC_Status!T814</f>
        <v>0</v>
      </c>
      <c r="BD804" s="307">
        <f t="shared" si="36"/>
        <v>0</v>
      </c>
      <c r="BE804" s="307">
        <f t="shared" si="37"/>
        <v>0</v>
      </c>
      <c r="BF804" s="307">
        <f t="shared" si="38"/>
        <v>0</v>
      </c>
      <c r="BG804" s="314">
        <f>QC_Status!F814</f>
        <v>0</v>
      </c>
      <c r="BH804" s="288"/>
      <c r="BI804"/>
    </row>
    <row r="805" spans="1:61" ht="15" customHeight="1" x14ac:dyDescent="0.2">
      <c r="A805" s="151">
        <v>805</v>
      </c>
      <c r="B805" s="152">
        <f>QC_Status!B815</f>
        <v>0</v>
      </c>
      <c r="C805" s="153">
        <f>QC_Status!C815</f>
        <v>0</v>
      </c>
      <c r="D805" s="151">
        <f>QC_Status!D815</f>
        <v>0</v>
      </c>
      <c r="E805" s="153">
        <f>QC_Status!E815</f>
        <v>0</v>
      </c>
      <c r="F805" s="151">
        <f>QC_Status!L815</f>
        <v>0</v>
      </c>
      <c r="G805" s="154">
        <f>QC_Status!M815</f>
        <v>0</v>
      </c>
      <c r="H805" s="189">
        <f>QC_Status!C815</f>
        <v>0</v>
      </c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  <c r="AA805" s="306"/>
      <c r="AB805" s="306"/>
      <c r="AC805" s="306"/>
      <c r="AD805" s="306"/>
      <c r="AE805" s="306"/>
      <c r="AF805" s="306"/>
      <c r="AG805" s="306"/>
      <c r="AH805" s="306"/>
      <c r="AI805" s="306"/>
      <c r="AJ805" s="306"/>
      <c r="AK805" s="306"/>
      <c r="AL805" s="306"/>
      <c r="AM805" s="306"/>
      <c r="AN805" s="306"/>
      <c r="AO805" s="306"/>
      <c r="AP805" s="306"/>
      <c r="AQ805" s="306"/>
      <c r="AR805" s="306"/>
      <c r="AS805" s="306"/>
      <c r="AT805" s="306"/>
      <c r="AU805" s="306"/>
      <c r="AV805" s="306"/>
      <c r="AW805" s="306"/>
      <c r="AX805" s="306"/>
      <c r="AY805" s="306"/>
      <c r="AZ805" s="306"/>
      <c r="BA805" s="306"/>
      <c r="BB805" s="306"/>
      <c r="BC805" s="147">
        <f>QC_Status!T815</f>
        <v>0</v>
      </c>
      <c r="BD805" s="307">
        <f t="shared" si="36"/>
        <v>0</v>
      </c>
      <c r="BE805" s="307">
        <f t="shared" si="37"/>
        <v>0</v>
      </c>
      <c r="BF805" s="307">
        <f t="shared" si="38"/>
        <v>0</v>
      </c>
      <c r="BG805" s="314">
        <f>QC_Status!F815</f>
        <v>0</v>
      </c>
      <c r="BH805" s="288"/>
      <c r="BI805"/>
    </row>
    <row r="806" spans="1:61" ht="15" customHeight="1" x14ac:dyDescent="0.2">
      <c r="A806" s="151">
        <v>806</v>
      </c>
      <c r="B806" s="152">
        <f>QC_Status!B816</f>
        <v>0</v>
      </c>
      <c r="C806" s="153">
        <f>QC_Status!C816</f>
        <v>0</v>
      </c>
      <c r="D806" s="151">
        <f>QC_Status!D816</f>
        <v>0</v>
      </c>
      <c r="E806" s="153">
        <f>QC_Status!E816</f>
        <v>0</v>
      </c>
      <c r="F806" s="151">
        <f>QC_Status!L816</f>
        <v>0</v>
      </c>
      <c r="G806" s="154">
        <f>QC_Status!M816</f>
        <v>0</v>
      </c>
      <c r="H806" s="189">
        <f>QC_Status!C816</f>
        <v>0</v>
      </c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  <c r="AA806" s="306"/>
      <c r="AB806" s="306"/>
      <c r="AC806" s="306"/>
      <c r="AD806" s="306"/>
      <c r="AE806" s="306"/>
      <c r="AF806" s="306"/>
      <c r="AG806" s="306"/>
      <c r="AH806" s="306"/>
      <c r="AI806" s="306"/>
      <c r="AJ806" s="306"/>
      <c r="AK806" s="306"/>
      <c r="AL806" s="306"/>
      <c r="AM806" s="306"/>
      <c r="AN806" s="306"/>
      <c r="AO806" s="306"/>
      <c r="AP806" s="306"/>
      <c r="AQ806" s="306"/>
      <c r="AR806" s="306"/>
      <c r="AS806" s="306"/>
      <c r="AT806" s="306"/>
      <c r="AU806" s="306"/>
      <c r="AV806" s="306"/>
      <c r="AW806" s="306"/>
      <c r="AX806" s="306"/>
      <c r="AY806" s="306"/>
      <c r="AZ806" s="306"/>
      <c r="BA806" s="306"/>
      <c r="BB806" s="306"/>
      <c r="BC806" s="147">
        <f>QC_Status!T816</f>
        <v>0</v>
      </c>
      <c r="BD806" s="307">
        <f t="shared" si="36"/>
        <v>0</v>
      </c>
      <c r="BE806" s="307">
        <f t="shared" si="37"/>
        <v>0</v>
      </c>
      <c r="BF806" s="307">
        <f t="shared" si="38"/>
        <v>0</v>
      </c>
      <c r="BG806" s="314">
        <f>QC_Status!F816</f>
        <v>0</v>
      </c>
      <c r="BH806" s="288"/>
      <c r="BI806"/>
    </row>
    <row r="807" spans="1:61" ht="15" customHeight="1" x14ac:dyDescent="0.2">
      <c r="A807" s="151">
        <v>807</v>
      </c>
      <c r="B807" s="152">
        <f>QC_Status!B817</f>
        <v>0</v>
      </c>
      <c r="C807" s="153">
        <f>QC_Status!C817</f>
        <v>0</v>
      </c>
      <c r="D807" s="151">
        <f>QC_Status!D817</f>
        <v>0</v>
      </c>
      <c r="E807" s="153">
        <f>QC_Status!E817</f>
        <v>0</v>
      </c>
      <c r="F807" s="151">
        <f>QC_Status!L817</f>
        <v>0</v>
      </c>
      <c r="G807" s="154">
        <f>QC_Status!M817</f>
        <v>0</v>
      </c>
      <c r="H807" s="189">
        <f>QC_Status!C817</f>
        <v>0</v>
      </c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  <c r="AA807" s="306"/>
      <c r="AB807" s="306"/>
      <c r="AC807" s="306"/>
      <c r="AD807" s="306"/>
      <c r="AE807" s="306"/>
      <c r="AF807" s="306"/>
      <c r="AG807" s="306"/>
      <c r="AH807" s="306"/>
      <c r="AI807" s="306"/>
      <c r="AJ807" s="306"/>
      <c r="AK807" s="306"/>
      <c r="AL807" s="306"/>
      <c r="AM807" s="306"/>
      <c r="AN807" s="306"/>
      <c r="AO807" s="306"/>
      <c r="AP807" s="306"/>
      <c r="AQ807" s="306"/>
      <c r="AR807" s="306"/>
      <c r="AS807" s="306"/>
      <c r="AT807" s="306"/>
      <c r="AU807" s="306"/>
      <c r="AV807" s="306"/>
      <c r="AW807" s="306"/>
      <c r="AX807" s="306"/>
      <c r="AY807" s="306"/>
      <c r="AZ807" s="306"/>
      <c r="BA807" s="306"/>
      <c r="BB807" s="306"/>
      <c r="BC807" s="147">
        <f>QC_Status!T817</f>
        <v>0</v>
      </c>
      <c r="BD807" s="307">
        <f t="shared" si="36"/>
        <v>0</v>
      </c>
      <c r="BE807" s="307">
        <f t="shared" si="37"/>
        <v>0</v>
      </c>
      <c r="BF807" s="307">
        <f t="shared" si="38"/>
        <v>0</v>
      </c>
      <c r="BG807" s="314">
        <f>QC_Status!F817</f>
        <v>0</v>
      </c>
      <c r="BH807" s="288"/>
      <c r="BI807"/>
    </row>
    <row r="808" spans="1:61" ht="15" customHeight="1" x14ac:dyDescent="0.2">
      <c r="A808" s="151">
        <v>808</v>
      </c>
      <c r="B808" s="152">
        <f>QC_Status!B818</f>
        <v>0</v>
      </c>
      <c r="C808" s="153">
        <f>QC_Status!C818</f>
        <v>0</v>
      </c>
      <c r="D808" s="151">
        <f>QC_Status!D818</f>
        <v>0</v>
      </c>
      <c r="E808" s="153">
        <f>QC_Status!E818</f>
        <v>0</v>
      </c>
      <c r="F808" s="151">
        <f>QC_Status!L818</f>
        <v>0</v>
      </c>
      <c r="G808" s="154">
        <f>QC_Status!M818</f>
        <v>0</v>
      </c>
      <c r="H808" s="189">
        <f>QC_Status!C818</f>
        <v>0</v>
      </c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  <c r="AA808" s="306"/>
      <c r="AB808" s="306"/>
      <c r="AC808" s="306"/>
      <c r="AD808" s="306"/>
      <c r="AE808" s="306"/>
      <c r="AF808" s="306"/>
      <c r="AG808" s="306"/>
      <c r="AH808" s="306"/>
      <c r="AI808" s="306"/>
      <c r="AJ808" s="306"/>
      <c r="AK808" s="306"/>
      <c r="AL808" s="306"/>
      <c r="AM808" s="306"/>
      <c r="AN808" s="306"/>
      <c r="AO808" s="306"/>
      <c r="AP808" s="306"/>
      <c r="AQ808" s="306"/>
      <c r="AR808" s="306"/>
      <c r="AS808" s="306"/>
      <c r="AT808" s="306"/>
      <c r="AU808" s="306"/>
      <c r="AV808" s="306"/>
      <c r="AW808" s="306"/>
      <c r="AX808" s="306"/>
      <c r="AY808" s="306"/>
      <c r="AZ808" s="306"/>
      <c r="BA808" s="306"/>
      <c r="BB808" s="306"/>
      <c r="BC808" s="147">
        <f>QC_Status!T818</f>
        <v>0</v>
      </c>
      <c r="BD808" s="307">
        <f t="shared" si="36"/>
        <v>0</v>
      </c>
      <c r="BE808" s="307">
        <f t="shared" si="37"/>
        <v>0</v>
      </c>
      <c r="BF808" s="307">
        <f t="shared" si="38"/>
        <v>0</v>
      </c>
      <c r="BG808" s="314">
        <f>QC_Status!F818</f>
        <v>0</v>
      </c>
      <c r="BH808" s="288"/>
      <c r="BI808"/>
    </row>
    <row r="809" spans="1:61" ht="15" customHeight="1" x14ac:dyDescent="0.2">
      <c r="A809" s="151">
        <v>809</v>
      </c>
      <c r="B809" s="152">
        <f>QC_Status!B819</f>
        <v>0</v>
      </c>
      <c r="C809" s="153">
        <f>QC_Status!C819</f>
        <v>0</v>
      </c>
      <c r="D809" s="151">
        <f>QC_Status!D819</f>
        <v>0</v>
      </c>
      <c r="E809" s="153">
        <f>QC_Status!E819</f>
        <v>0</v>
      </c>
      <c r="F809" s="151">
        <f>QC_Status!L819</f>
        <v>0</v>
      </c>
      <c r="G809" s="154">
        <f>QC_Status!M819</f>
        <v>0</v>
      </c>
      <c r="H809" s="189">
        <f>QC_Status!C819</f>
        <v>0</v>
      </c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  <c r="AA809" s="306"/>
      <c r="AB809" s="306"/>
      <c r="AC809" s="306"/>
      <c r="AD809" s="306"/>
      <c r="AE809" s="306"/>
      <c r="AF809" s="306"/>
      <c r="AG809" s="306"/>
      <c r="AH809" s="306"/>
      <c r="AI809" s="306"/>
      <c r="AJ809" s="306"/>
      <c r="AK809" s="306"/>
      <c r="AL809" s="306"/>
      <c r="AM809" s="306"/>
      <c r="AN809" s="306"/>
      <c r="AO809" s="306"/>
      <c r="AP809" s="306"/>
      <c r="AQ809" s="306"/>
      <c r="AR809" s="306"/>
      <c r="AS809" s="306"/>
      <c r="AT809" s="306"/>
      <c r="AU809" s="306"/>
      <c r="AV809" s="306"/>
      <c r="AW809" s="306"/>
      <c r="AX809" s="306"/>
      <c r="AY809" s="306"/>
      <c r="AZ809" s="306"/>
      <c r="BA809" s="306"/>
      <c r="BB809" s="306"/>
      <c r="BC809" s="147">
        <f>QC_Status!T819</f>
        <v>0</v>
      </c>
      <c r="BD809" s="307">
        <f t="shared" si="36"/>
        <v>0</v>
      </c>
      <c r="BE809" s="307">
        <f t="shared" si="37"/>
        <v>0</v>
      </c>
      <c r="BF809" s="307">
        <f t="shared" si="38"/>
        <v>0</v>
      </c>
      <c r="BG809" s="314">
        <f>QC_Status!F819</f>
        <v>0</v>
      </c>
      <c r="BH809" s="288"/>
      <c r="BI809"/>
    </row>
    <row r="810" spans="1:61" ht="15" customHeight="1" x14ac:dyDescent="0.2">
      <c r="A810" s="151">
        <v>810</v>
      </c>
      <c r="B810" s="152">
        <f>QC_Status!B820</f>
        <v>0</v>
      </c>
      <c r="C810" s="153">
        <f>QC_Status!C820</f>
        <v>0</v>
      </c>
      <c r="D810" s="151">
        <f>QC_Status!D820</f>
        <v>0</v>
      </c>
      <c r="E810" s="153">
        <f>QC_Status!E820</f>
        <v>0</v>
      </c>
      <c r="F810" s="151">
        <f>QC_Status!L820</f>
        <v>0</v>
      </c>
      <c r="G810" s="154">
        <f>QC_Status!M820</f>
        <v>0</v>
      </c>
      <c r="H810" s="189">
        <f>QC_Status!C820</f>
        <v>0</v>
      </c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  <c r="AA810" s="306"/>
      <c r="AB810" s="306"/>
      <c r="AC810" s="306"/>
      <c r="AD810" s="306"/>
      <c r="AE810" s="306"/>
      <c r="AF810" s="306"/>
      <c r="AG810" s="306"/>
      <c r="AH810" s="306"/>
      <c r="AI810" s="306"/>
      <c r="AJ810" s="306"/>
      <c r="AK810" s="306"/>
      <c r="AL810" s="306"/>
      <c r="AM810" s="306"/>
      <c r="AN810" s="306"/>
      <c r="AO810" s="306"/>
      <c r="AP810" s="306"/>
      <c r="AQ810" s="306"/>
      <c r="AR810" s="306"/>
      <c r="AS810" s="306"/>
      <c r="AT810" s="306"/>
      <c r="AU810" s="306"/>
      <c r="AV810" s="306"/>
      <c r="AW810" s="306"/>
      <c r="AX810" s="306"/>
      <c r="AY810" s="306"/>
      <c r="AZ810" s="306"/>
      <c r="BA810" s="306"/>
      <c r="BB810" s="306"/>
      <c r="BC810" s="147">
        <f>QC_Status!T820</f>
        <v>0</v>
      </c>
      <c r="BD810" s="307">
        <f t="shared" si="36"/>
        <v>0</v>
      </c>
      <c r="BE810" s="307">
        <f t="shared" si="37"/>
        <v>0</v>
      </c>
      <c r="BF810" s="307">
        <f t="shared" si="38"/>
        <v>0</v>
      </c>
      <c r="BG810" s="314">
        <f>QC_Status!F820</f>
        <v>0</v>
      </c>
      <c r="BH810" s="288"/>
      <c r="BI810"/>
    </row>
    <row r="811" spans="1:61" ht="15" customHeight="1" x14ac:dyDescent="0.2">
      <c r="A811" s="151">
        <v>811</v>
      </c>
      <c r="B811" s="152">
        <f>QC_Status!B821</f>
        <v>0</v>
      </c>
      <c r="C811" s="153">
        <f>QC_Status!C821</f>
        <v>0</v>
      </c>
      <c r="D811" s="151">
        <f>QC_Status!D821</f>
        <v>0</v>
      </c>
      <c r="E811" s="153">
        <f>QC_Status!E821</f>
        <v>0</v>
      </c>
      <c r="F811" s="151">
        <f>QC_Status!L821</f>
        <v>0</v>
      </c>
      <c r="G811" s="154">
        <f>QC_Status!M821</f>
        <v>0</v>
      </c>
      <c r="H811" s="189">
        <f>QC_Status!C821</f>
        <v>0</v>
      </c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  <c r="AA811" s="306"/>
      <c r="AB811" s="306"/>
      <c r="AC811" s="306"/>
      <c r="AD811" s="306"/>
      <c r="AE811" s="306"/>
      <c r="AF811" s="306"/>
      <c r="AG811" s="306"/>
      <c r="AH811" s="306"/>
      <c r="AI811" s="306"/>
      <c r="AJ811" s="306"/>
      <c r="AK811" s="306"/>
      <c r="AL811" s="306"/>
      <c r="AM811" s="306"/>
      <c r="AN811" s="306"/>
      <c r="AO811" s="306"/>
      <c r="AP811" s="306"/>
      <c r="AQ811" s="306"/>
      <c r="AR811" s="306"/>
      <c r="AS811" s="306"/>
      <c r="AT811" s="306"/>
      <c r="AU811" s="306"/>
      <c r="AV811" s="306"/>
      <c r="AW811" s="306"/>
      <c r="AX811" s="306"/>
      <c r="AY811" s="306"/>
      <c r="AZ811" s="306"/>
      <c r="BA811" s="306"/>
      <c r="BB811" s="306"/>
      <c r="BC811" s="147">
        <f>QC_Status!T821</f>
        <v>0</v>
      </c>
      <c r="BD811" s="307">
        <f t="shared" si="36"/>
        <v>0</v>
      </c>
      <c r="BE811" s="307">
        <f t="shared" si="37"/>
        <v>0</v>
      </c>
      <c r="BF811" s="307">
        <f t="shared" si="38"/>
        <v>0</v>
      </c>
      <c r="BG811" s="314">
        <f>QC_Status!F821</f>
        <v>0</v>
      </c>
      <c r="BH811" s="288"/>
      <c r="BI811"/>
    </row>
    <row r="812" spans="1:61" ht="15" customHeight="1" x14ac:dyDescent="0.2">
      <c r="A812" s="151">
        <v>812</v>
      </c>
      <c r="B812" s="152">
        <f>QC_Status!B822</f>
        <v>0</v>
      </c>
      <c r="C812" s="153">
        <f>QC_Status!C822</f>
        <v>0</v>
      </c>
      <c r="D812" s="151">
        <f>QC_Status!D822</f>
        <v>0</v>
      </c>
      <c r="E812" s="153">
        <f>QC_Status!E822</f>
        <v>0</v>
      </c>
      <c r="F812" s="151">
        <f>QC_Status!L822</f>
        <v>0</v>
      </c>
      <c r="G812" s="154">
        <f>QC_Status!M822</f>
        <v>0</v>
      </c>
      <c r="H812" s="189">
        <f>QC_Status!C822</f>
        <v>0</v>
      </c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  <c r="AA812" s="306"/>
      <c r="AB812" s="306"/>
      <c r="AC812" s="306"/>
      <c r="AD812" s="306"/>
      <c r="AE812" s="306"/>
      <c r="AF812" s="306"/>
      <c r="AG812" s="306"/>
      <c r="AH812" s="306"/>
      <c r="AI812" s="306"/>
      <c r="AJ812" s="306"/>
      <c r="AK812" s="306"/>
      <c r="AL812" s="306"/>
      <c r="AM812" s="306"/>
      <c r="AN812" s="306"/>
      <c r="AO812" s="306"/>
      <c r="AP812" s="306"/>
      <c r="AQ812" s="306"/>
      <c r="AR812" s="306"/>
      <c r="AS812" s="306"/>
      <c r="AT812" s="306"/>
      <c r="AU812" s="306"/>
      <c r="AV812" s="306"/>
      <c r="AW812" s="306"/>
      <c r="AX812" s="306"/>
      <c r="AY812" s="306"/>
      <c r="AZ812" s="306"/>
      <c r="BA812" s="306"/>
      <c r="BB812" s="306"/>
      <c r="BC812" s="147">
        <f>QC_Status!T822</f>
        <v>0</v>
      </c>
      <c r="BD812" s="307">
        <f t="shared" si="36"/>
        <v>0</v>
      </c>
      <c r="BE812" s="307">
        <f t="shared" si="37"/>
        <v>0</v>
      </c>
      <c r="BF812" s="307">
        <f t="shared" si="38"/>
        <v>0</v>
      </c>
      <c r="BG812" s="314">
        <f>QC_Status!F822</f>
        <v>0</v>
      </c>
      <c r="BH812" s="288"/>
      <c r="BI812"/>
    </row>
    <row r="813" spans="1:61" ht="15" customHeight="1" x14ac:dyDescent="0.2">
      <c r="A813" s="151">
        <v>813</v>
      </c>
      <c r="B813" s="152">
        <f>QC_Status!B823</f>
        <v>0</v>
      </c>
      <c r="C813" s="153">
        <f>QC_Status!C823</f>
        <v>0</v>
      </c>
      <c r="D813" s="151">
        <f>QC_Status!D823</f>
        <v>0</v>
      </c>
      <c r="E813" s="153">
        <f>QC_Status!E823</f>
        <v>0</v>
      </c>
      <c r="F813" s="151">
        <f>QC_Status!L823</f>
        <v>0</v>
      </c>
      <c r="G813" s="154">
        <f>QC_Status!M823</f>
        <v>0</v>
      </c>
      <c r="H813" s="189">
        <f>QC_Status!C823</f>
        <v>0</v>
      </c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  <c r="AA813" s="306"/>
      <c r="AB813" s="306"/>
      <c r="AC813" s="306"/>
      <c r="AD813" s="306"/>
      <c r="AE813" s="306"/>
      <c r="AF813" s="306"/>
      <c r="AG813" s="306"/>
      <c r="AH813" s="306"/>
      <c r="AI813" s="306"/>
      <c r="AJ813" s="306"/>
      <c r="AK813" s="306"/>
      <c r="AL813" s="306"/>
      <c r="AM813" s="306"/>
      <c r="AN813" s="306"/>
      <c r="AO813" s="306"/>
      <c r="AP813" s="306"/>
      <c r="AQ813" s="306"/>
      <c r="AR813" s="306"/>
      <c r="AS813" s="306"/>
      <c r="AT813" s="306"/>
      <c r="AU813" s="306"/>
      <c r="AV813" s="306"/>
      <c r="AW813" s="306"/>
      <c r="AX813" s="306"/>
      <c r="AY813" s="306"/>
      <c r="AZ813" s="306"/>
      <c r="BA813" s="306"/>
      <c r="BB813" s="306"/>
      <c r="BC813" s="147">
        <f>QC_Status!T823</f>
        <v>0</v>
      </c>
      <c r="BD813" s="307">
        <f t="shared" si="36"/>
        <v>0</v>
      </c>
      <c r="BE813" s="307">
        <f t="shared" si="37"/>
        <v>0</v>
      </c>
      <c r="BF813" s="307">
        <f t="shared" si="38"/>
        <v>0</v>
      </c>
      <c r="BG813" s="314">
        <f>QC_Status!F823</f>
        <v>0</v>
      </c>
      <c r="BH813" s="288"/>
      <c r="BI813"/>
    </row>
    <row r="814" spans="1:61" ht="15" customHeight="1" x14ac:dyDescent="0.2">
      <c r="A814" s="151">
        <v>814</v>
      </c>
      <c r="B814" s="152">
        <f>QC_Status!B824</f>
        <v>0</v>
      </c>
      <c r="C814" s="153">
        <f>QC_Status!C824</f>
        <v>0</v>
      </c>
      <c r="D814" s="151">
        <f>QC_Status!D824</f>
        <v>0</v>
      </c>
      <c r="E814" s="153">
        <f>QC_Status!E824</f>
        <v>0</v>
      </c>
      <c r="F814" s="151">
        <f>QC_Status!L824</f>
        <v>0</v>
      </c>
      <c r="G814" s="154">
        <f>QC_Status!M824</f>
        <v>0</v>
      </c>
      <c r="H814" s="189">
        <f>QC_Status!C824</f>
        <v>0</v>
      </c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  <c r="AA814" s="306"/>
      <c r="AB814" s="306"/>
      <c r="AC814" s="306"/>
      <c r="AD814" s="306"/>
      <c r="AE814" s="306"/>
      <c r="AF814" s="306"/>
      <c r="AG814" s="306"/>
      <c r="AH814" s="306"/>
      <c r="AI814" s="306"/>
      <c r="AJ814" s="306"/>
      <c r="AK814" s="306"/>
      <c r="AL814" s="306"/>
      <c r="AM814" s="306"/>
      <c r="AN814" s="306"/>
      <c r="AO814" s="306"/>
      <c r="AP814" s="306"/>
      <c r="AQ814" s="306"/>
      <c r="AR814" s="306"/>
      <c r="AS814" s="306"/>
      <c r="AT814" s="306"/>
      <c r="AU814" s="306"/>
      <c r="AV814" s="306"/>
      <c r="AW814" s="306"/>
      <c r="AX814" s="306"/>
      <c r="AY814" s="306"/>
      <c r="AZ814" s="306"/>
      <c r="BA814" s="306"/>
      <c r="BB814" s="306"/>
      <c r="BC814" s="147">
        <f>QC_Status!T824</f>
        <v>0</v>
      </c>
      <c r="BD814" s="307">
        <f t="shared" si="36"/>
        <v>0</v>
      </c>
      <c r="BE814" s="307">
        <f t="shared" si="37"/>
        <v>0</v>
      </c>
      <c r="BF814" s="307">
        <f t="shared" si="38"/>
        <v>0</v>
      </c>
      <c r="BG814" s="314">
        <f>QC_Status!F824</f>
        <v>0</v>
      </c>
      <c r="BH814" s="288"/>
      <c r="BI814"/>
    </row>
    <row r="815" spans="1:61" ht="15" customHeight="1" x14ac:dyDescent="0.2">
      <c r="A815" s="151">
        <v>815</v>
      </c>
      <c r="B815" s="152">
        <f>QC_Status!B825</f>
        <v>0</v>
      </c>
      <c r="C815" s="153">
        <f>QC_Status!C825</f>
        <v>0</v>
      </c>
      <c r="D815" s="151">
        <f>QC_Status!D825</f>
        <v>0</v>
      </c>
      <c r="E815" s="153">
        <f>QC_Status!E825</f>
        <v>0</v>
      </c>
      <c r="F815" s="151">
        <f>QC_Status!L825</f>
        <v>0</v>
      </c>
      <c r="G815" s="154">
        <f>QC_Status!M825</f>
        <v>0</v>
      </c>
      <c r="H815" s="189">
        <f>QC_Status!C825</f>
        <v>0</v>
      </c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  <c r="AA815" s="306"/>
      <c r="AB815" s="306"/>
      <c r="AC815" s="306"/>
      <c r="AD815" s="306"/>
      <c r="AE815" s="306"/>
      <c r="AF815" s="306"/>
      <c r="AG815" s="306"/>
      <c r="AH815" s="306"/>
      <c r="AI815" s="306"/>
      <c r="AJ815" s="306"/>
      <c r="AK815" s="306"/>
      <c r="AL815" s="306"/>
      <c r="AM815" s="306"/>
      <c r="AN815" s="306"/>
      <c r="AO815" s="306"/>
      <c r="AP815" s="306"/>
      <c r="AQ815" s="306"/>
      <c r="AR815" s="306"/>
      <c r="AS815" s="306"/>
      <c r="AT815" s="306"/>
      <c r="AU815" s="306"/>
      <c r="AV815" s="306"/>
      <c r="AW815" s="306"/>
      <c r="AX815" s="306"/>
      <c r="AY815" s="306"/>
      <c r="AZ815" s="306"/>
      <c r="BA815" s="306"/>
      <c r="BB815" s="306"/>
      <c r="BC815" s="147">
        <f>QC_Status!T825</f>
        <v>0</v>
      </c>
      <c r="BD815" s="307">
        <f t="shared" si="36"/>
        <v>0</v>
      </c>
      <c r="BE815" s="307">
        <f t="shared" si="37"/>
        <v>0</v>
      </c>
      <c r="BF815" s="307">
        <f t="shared" si="38"/>
        <v>0</v>
      </c>
      <c r="BG815" s="314">
        <f>QC_Status!F825</f>
        <v>0</v>
      </c>
      <c r="BH815" s="288"/>
      <c r="BI815"/>
    </row>
    <row r="816" spans="1:61" ht="15" customHeight="1" x14ac:dyDescent="0.2">
      <c r="A816" s="151">
        <v>816</v>
      </c>
      <c r="B816" s="152">
        <f>QC_Status!B826</f>
        <v>0</v>
      </c>
      <c r="C816" s="153">
        <f>QC_Status!C826</f>
        <v>0</v>
      </c>
      <c r="D816" s="151">
        <f>QC_Status!D826</f>
        <v>0</v>
      </c>
      <c r="E816" s="153">
        <f>QC_Status!E826</f>
        <v>0</v>
      </c>
      <c r="F816" s="151">
        <f>QC_Status!L826</f>
        <v>0</v>
      </c>
      <c r="G816" s="154">
        <f>QC_Status!M826</f>
        <v>0</v>
      </c>
      <c r="H816" s="189">
        <f>QC_Status!C826</f>
        <v>0</v>
      </c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  <c r="AA816" s="306"/>
      <c r="AB816" s="306"/>
      <c r="AC816" s="306"/>
      <c r="AD816" s="306"/>
      <c r="AE816" s="306"/>
      <c r="AF816" s="306"/>
      <c r="AG816" s="306"/>
      <c r="AH816" s="306"/>
      <c r="AI816" s="306"/>
      <c r="AJ816" s="306"/>
      <c r="AK816" s="306"/>
      <c r="AL816" s="306"/>
      <c r="AM816" s="306"/>
      <c r="AN816" s="306"/>
      <c r="AO816" s="306"/>
      <c r="AP816" s="306"/>
      <c r="AQ816" s="306"/>
      <c r="AR816" s="306"/>
      <c r="AS816" s="306"/>
      <c r="AT816" s="306"/>
      <c r="AU816" s="306"/>
      <c r="AV816" s="306"/>
      <c r="AW816" s="306"/>
      <c r="AX816" s="306"/>
      <c r="AY816" s="306"/>
      <c r="AZ816" s="306"/>
      <c r="BA816" s="306"/>
      <c r="BB816" s="306"/>
      <c r="BC816" s="147">
        <f>QC_Status!T826</f>
        <v>0</v>
      </c>
      <c r="BD816" s="307">
        <f t="shared" si="36"/>
        <v>0</v>
      </c>
      <c r="BE816" s="307">
        <f t="shared" si="37"/>
        <v>0</v>
      </c>
      <c r="BF816" s="307">
        <f t="shared" si="38"/>
        <v>0</v>
      </c>
      <c r="BG816" s="314">
        <f>QC_Status!F826</f>
        <v>0</v>
      </c>
      <c r="BH816" s="288"/>
      <c r="BI816"/>
    </row>
    <row r="817" spans="1:61" ht="15" customHeight="1" x14ac:dyDescent="0.2">
      <c r="A817" s="151">
        <v>817</v>
      </c>
      <c r="B817" s="152">
        <f>QC_Status!B827</f>
        <v>0</v>
      </c>
      <c r="C817" s="153">
        <f>QC_Status!C827</f>
        <v>0</v>
      </c>
      <c r="D817" s="151">
        <f>QC_Status!D827</f>
        <v>0</v>
      </c>
      <c r="E817" s="153">
        <f>QC_Status!E827</f>
        <v>0</v>
      </c>
      <c r="F817" s="151">
        <f>QC_Status!L827</f>
        <v>0</v>
      </c>
      <c r="G817" s="154">
        <f>QC_Status!M827</f>
        <v>0</v>
      </c>
      <c r="H817" s="189">
        <f>QC_Status!C827</f>
        <v>0</v>
      </c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  <c r="AA817" s="306"/>
      <c r="AB817" s="306"/>
      <c r="AC817" s="306"/>
      <c r="AD817" s="306"/>
      <c r="AE817" s="306"/>
      <c r="AF817" s="306"/>
      <c r="AG817" s="306"/>
      <c r="AH817" s="306"/>
      <c r="AI817" s="306"/>
      <c r="AJ817" s="306"/>
      <c r="AK817" s="306"/>
      <c r="AL817" s="306"/>
      <c r="AM817" s="306"/>
      <c r="AN817" s="306"/>
      <c r="AO817" s="306"/>
      <c r="AP817" s="306"/>
      <c r="AQ817" s="306"/>
      <c r="AR817" s="306"/>
      <c r="AS817" s="306"/>
      <c r="AT817" s="306"/>
      <c r="AU817" s="306"/>
      <c r="AV817" s="306"/>
      <c r="AW817" s="306"/>
      <c r="AX817" s="306"/>
      <c r="AY817" s="306"/>
      <c r="AZ817" s="306"/>
      <c r="BA817" s="306"/>
      <c r="BB817" s="306"/>
      <c r="BC817" s="147">
        <f>QC_Status!T827</f>
        <v>0</v>
      </c>
      <c r="BD817" s="307">
        <f t="shared" si="36"/>
        <v>0</v>
      </c>
      <c r="BE817" s="307">
        <f t="shared" si="37"/>
        <v>0</v>
      </c>
      <c r="BF817" s="307">
        <f t="shared" si="38"/>
        <v>0</v>
      </c>
      <c r="BG817" s="314">
        <f>QC_Status!F827</f>
        <v>0</v>
      </c>
      <c r="BH817" s="288"/>
      <c r="BI817"/>
    </row>
    <row r="818" spans="1:61" ht="15" customHeight="1" x14ac:dyDescent="0.2">
      <c r="A818" s="151">
        <v>818</v>
      </c>
      <c r="B818" s="152">
        <f>QC_Status!B828</f>
        <v>0</v>
      </c>
      <c r="C818" s="153">
        <f>QC_Status!C828</f>
        <v>0</v>
      </c>
      <c r="D818" s="151">
        <f>QC_Status!D828</f>
        <v>0</v>
      </c>
      <c r="E818" s="153">
        <f>QC_Status!E828</f>
        <v>0</v>
      </c>
      <c r="F818" s="151">
        <f>QC_Status!L828</f>
        <v>0</v>
      </c>
      <c r="G818" s="154">
        <f>QC_Status!M828</f>
        <v>0</v>
      </c>
      <c r="H818" s="189">
        <f>QC_Status!C828</f>
        <v>0</v>
      </c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  <c r="AA818" s="306"/>
      <c r="AB818" s="306"/>
      <c r="AC818" s="306"/>
      <c r="AD818" s="306"/>
      <c r="AE818" s="306"/>
      <c r="AF818" s="306"/>
      <c r="AG818" s="306"/>
      <c r="AH818" s="306"/>
      <c r="AI818" s="306"/>
      <c r="AJ818" s="306"/>
      <c r="AK818" s="306"/>
      <c r="AL818" s="306"/>
      <c r="AM818" s="306"/>
      <c r="AN818" s="306"/>
      <c r="AO818" s="306"/>
      <c r="AP818" s="306"/>
      <c r="AQ818" s="306"/>
      <c r="AR818" s="306"/>
      <c r="AS818" s="306"/>
      <c r="AT818" s="306"/>
      <c r="AU818" s="306"/>
      <c r="AV818" s="306"/>
      <c r="AW818" s="306"/>
      <c r="AX818" s="306"/>
      <c r="AY818" s="306"/>
      <c r="AZ818" s="306"/>
      <c r="BA818" s="306"/>
      <c r="BB818" s="306"/>
      <c r="BC818" s="147">
        <f>QC_Status!T828</f>
        <v>0</v>
      </c>
      <c r="BD818" s="307">
        <f t="shared" si="36"/>
        <v>0</v>
      </c>
      <c r="BE818" s="307">
        <f t="shared" si="37"/>
        <v>0</v>
      </c>
      <c r="BF818" s="307">
        <f t="shared" si="38"/>
        <v>0</v>
      </c>
      <c r="BG818" s="314">
        <f>QC_Status!F828</f>
        <v>0</v>
      </c>
      <c r="BH818" s="288"/>
      <c r="BI818"/>
    </row>
    <row r="819" spans="1:61" ht="15" customHeight="1" x14ac:dyDescent="0.2">
      <c r="A819" s="151">
        <v>819</v>
      </c>
      <c r="B819" s="152">
        <f>QC_Status!B829</f>
        <v>0</v>
      </c>
      <c r="C819" s="153">
        <f>QC_Status!C829</f>
        <v>0</v>
      </c>
      <c r="D819" s="151">
        <f>QC_Status!D829</f>
        <v>0</v>
      </c>
      <c r="E819" s="153">
        <f>QC_Status!E829</f>
        <v>0</v>
      </c>
      <c r="F819" s="151">
        <f>QC_Status!L829</f>
        <v>0</v>
      </c>
      <c r="G819" s="154">
        <f>QC_Status!M829</f>
        <v>0</v>
      </c>
      <c r="H819" s="189">
        <f>QC_Status!C829</f>
        <v>0</v>
      </c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  <c r="AA819" s="306"/>
      <c r="AB819" s="306"/>
      <c r="AC819" s="306"/>
      <c r="AD819" s="306"/>
      <c r="AE819" s="306"/>
      <c r="AF819" s="306"/>
      <c r="AG819" s="306"/>
      <c r="AH819" s="306"/>
      <c r="AI819" s="306"/>
      <c r="AJ819" s="306"/>
      <c r="AK819" s="306"/>
      <c r="AL819" s="306"/>
      <c r="AM819" s="306"/>
      <c r="AN819" s="306"/>
      <c r="AO819" s="306"/>
      <c r="AP819" s="306"/>
      <c r="AQ819" s="306"/>
      <c r="AR819" s="306"/>
      <c r="AS819" s="306"/>
      <c r="AT819" s="306"/>
      <c r="AU819" s="306"/>
      <c r="AV819" s="306"/>
      <c r="AW819" s="306"/>
      <c r="AX819" s="306"/>
      <c r="AY819" s="306"/>
      <c r="AZ819" s="306"/>
      <c r="BA819" s="306"/>
      <c r="BB819" s="306"/>
      <c r="BC819" s="147">
        <f>QC_Status!T829</f>
        <v>0</v>
      </c>
      <c r="BD819" s="307">
        <f t="shared" si="36"/>
        <v>0</v>
      </c>
      <c r="BE819" s="307">
        <f t="shared" si="37"/>
        <v>0</v>
      </c>
      <c r="BF819" s="307">
        <f t="shared" si="38"/>
        <v>0</v>
      </c>
      <c r="BG819" s="314">
        <f>QC_Status!F829</f>
        <v>0</v>
      </c>
      <c r="BH819" s="288"/>
      <c r="BI819"/>
    </row>
    <row r="820" spans="1:61" ht="15" customHeight="1" x14ac:dyDescent="0.2">
      <c r="A820" s="151">
        <v>820</v>
      </c>
      <c r="B820" s="152">
        <f>QC_Status!B830</f>
        <v>0</v>
      </c>
      <c r="C820" s="153">
        <f>QC_Status!C830</f>
        <v>0</v>
      </c>
      <c r="D820" s="151">
        <f>QC_Status!D830</f>
        <v>0</v>
      </c>
      <c r="E820" s="153">
        <f>QC_Status!E830</f>
        <v>0</v>
      </c>
      <c r="F820" s="151">
        <f>QC_Status!L830</f>
        <v>0</v>
      </c>
      <c r="G820" s="154">
        <f>QC_Status!M830</f>
        <v>0</v>
      </c>
      <c r="H820" s="189">
        <f>QC_Status!C830</f>
        <v>0</v>
      </c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  <c r="AA820" s="306"/>
      <c r="AB820" s="306"/>
      <c r="AC820" s="306"/>
      <c r="AD820" s="306"/>
      <c r="AE820" s="306"/>
      <c r="AF820" s="306"/>
      <c r="AG820" s="306"/>
      <c r="AH820" s="306"/>
      <c r="AI820" s="306"/>
      <c r="AJ820" s="306"/>
      <c r="AK820" s="306"/>
      <c r="AL820" s="306"/>
      <c r="AM820" s="306"/>
      <c r="AN820" s="306"/>
      <c r="AO820" s="306"/>
      <c r="AP820" s="306"/>
      <c r="AQ820" s="306"/>
      <c r="AR820" s="306"/>
      <c r="AS820" s="306"/>
      <c r="AT820" s="306"/>
      <c r="AU820" s="306"/>
      <c r="AV820" s="306"/>
      <c r="AW820" s="306"/>
      <c r="AX820" s="306"/>
      <c r="AY820" s="306"/>
      <c r="AZ820" s="306"/>
      <c r="BA820" s="306"/>
      <c r="BB820" s="306"/>
      <c r="BC820" s="147">
        <f>QC_Status!T830</f>
        <v>0</v>
      </c>
      <c r="BD820" s="307">
        <f t="shared" si="36"/>
        <v>0</v>
      </c>
      <c r="BE820" s="307">
        <f t="shared" si="37"/>
        <v>0</v>
      </c>
      <c r="BF820" s="307">
        <f t="shared" si="38"/>
        <v>0</v>
      </c>
      <c r="BG820" s="314">
        <f>QC_Status!F830</f>
        <v>0</v>
      </c>
      <c r="BH820" s="288"/>
      <c r="BI820"/>
    </row>
    <row r="821" spans="1:61" ht="15" customHeight="1" x14ac:dyDescent="0.2">
      <c r="A821" s="151">
        <v>821</v>
      </c>
      <c r="B821" s="152">
        <f>QC_Status!B831</f>
        <v>0</v>
      </c>
      <c r="C821" s="153">
        <f>QC_Status!C831</f>
        <v>0</v>
      </c>
      <c r="D821" s="151">
        <f>QC_Status!D831</f>
        <v>0</v>
      </c>
      <c r="E821" s="153">
        <f>QC_Status!E831</f>
        <v>0</v>
      </c>
      <c r="F821" s="151">
        <f>QC_Status!L831</f>
        <v>0</v>
      </c>
      <c r="G821" s="154">
        <f>QC_Status!M831</f>
        <v>0</v>
      </c>
      <c r="H821" s="189">
        <f>QC_Status!C831</f>
        <v>0</v>
      </c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  <c r="AA821" s="306"/>
      <c r="AB821" s="306"/>
      <c r="AC821" s="306"/>
      <c r="AD821" s="306"/>
      <c r="AE821" s="306"/>
      <c r="AF821" s="306"/>
      <c r="AG821" s="306"/>
      <c r="AH821" s="306"/>
      <c r="AI821" s="306"/>
      <c r="AJ821" s="306"/>
      <c r="AK821" s="306"/>
      <c r="AL821" s="306"/>
      <c r="AM821" s="306"/>
      <c r="AN821" s="306"/>
      <c r="AO821" s="306"/>
      <c r="AP821" s="306"/>
      <c r="AQ821" s="306"/>
      <c r="AR821" s="306"/>
      <c r="AS821" s="306"/>
      <c r="AT821" s="306"/>
      <c r="AU821" s="306"/>
      <c r="AV821" s="306"/>
      <c r="AW821" s="306"/>
      <c r="AX821" s="306"/>
      <c r="AY821" s="306"/>
      <c r="AZ821" s="306"/>
      <c r="BA821" s="306"/>
      <c r="BB821" s="306"/>
      <c r="BC821" s="147">
        <f>QC_Status!T831</f>
        <v>0</v>
      </c>
      <c r="BD821" s="307">
        <f t="shared" si="36"/>
        <v>0</v>
      </c>
      <c r="BE821" s="307">
        <f t="shared" si="37"/>
        <v>0</v>
      </c>
      <c r="BF821" s="307">
        <f t="shared" si="38"/>
        <v>0</v>
      </c>
      <c r="BG821" s="314">
        <f>QC_Status!F831</f>
        <v>0</v>
      </c>
      <c r="BH821" s="288"/>
      <c r="BI821"/>
    </row>
    <row r="822" spans="1:61" ht="15" customHeight="1" x14ac:dyDescent="0.2">
      <c r="A822" s="151">
        <v>822</v>
      </c>
      <c r="B822" s="152">
        <f>QC_Status!B832</f>
        <v>0</v>
      </c>
      <c r="C822" s="153">
        <f>QC_Status!C832</f>
        <v>0</v>
      </c>
      <c r="D822" s="151">
        <f>QC_Status!D832</f>
        <v>0</v>
      </c>
      <c r="E822" s="153">
        <f>QC_Status!E832</f>
        <v>0</v>
      </c>
      <c r="F822" s="151">
        <f>QC_Status!L832</f>
        <v>0</v>
      </c>
      <c r="G822" s="154">
        <f>QC_Status!M832</f>
        <v>0</v>
      </c>
      <c r="H822" s="189">
        <f>QC_Status!C832</f>
        <v>0</v>
      </c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  <c r="AA822" s="306"/>
      <c r="AB822" s="306"/>
      <c r="AC822" s="306"/>
      <c r="AD822" s="306"/>
      <c r="AE822" s="306"/>
      <c r="AF822" s="306"/>
      <c r="AG822" s="306"/>
      <c r="AH822" s="306"/>
      <c r="AI822" s="306"/>
      <c r="AJ822" s="306"/>
      <c r="AK822" s="306"/>
      <c r="AL822" s="306"/>
      <c r="AM822" s="306"/>
      <c r="AN822" s="306"/>
      <c r="AO822" s="306"/>
      <c r="AP822" s="306"/>
      <c r="AQ822" s="306"/>
      <c r="AR822" s="306"/>
      <c r="AS822" s="306"/>
      <c r="AT822" s="306"/>
      <c r="AU822" s="306"/>
      <c r="AV822" s="306"/>
      <c r="AW822" s="306"/>
      <c r="AX822" s="306"/>
      <c r="AY822" s="306"/>
      <c r="AZ822" s="306"/>
      <c r="BA822" s="306"/>
      <c r="BB822" s="306"/>
      <c r="BC822" s="147">
        <f>QC_Status!T832</f>
        <v>0</v>
      </c>
      <c r="BD822" s="307">
        <f t="shared" si="36"/>
        <v>0</v>
      </c>
      <c r="BE822" s="307">
        <f t="shared" si="37"/>
        <v>0</v>
      </c>
      <c r="BF822" s="307">
        <f t="shared" si="38"/>
        <v>0</v>
      </c>
      <c r="BG822" s="314">
        <f>QC_Status!F832</f>
        <v>0</v>
      </c>
      <c r="BH822" s="288"/>
      <c r="BI822"/>
    </row>
    <row r="823" spans="1:61" ht="15" customHeight="1" x14ac:dyDescent="0.2">
      <c r="A823" s="151">
        <v>823</v>
      </c>
      <c r="B823" s="152">
        <f>QC_Status!B833</f>
        <v>0</v>
      </c>
      <c r="C823" s="153">
        <f>QC_Status!C833</f>
        <v>0</v>
      </c>
      <c r="D823" s="151">
        <f>QC_Status!D833</f>
        <v>0</v>
      </c>
      <c r="E823" s="153">
        <f>QC_Status!E833</f>
        <v>0</v>
      </c>
      <c r="F823" s="151">
        <f>QC_Status!L833</f>
        <v>0</v>
      </c>
      <c r="G823" s="154">
        <f>QC_Status!M833</f>
        <v>0</v>
      </c>
      <c r="H823" s="189">
        <f>QC_Status!C833</f>
        <v>0</v>
      </c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  <c r="AA823" s="306"/>
      <c r="AB823" s="306"/>
      <c r="AC823" s="306"/>
      <c r="AD823" s="306"/>
      <c r="AE823" s="306"/>
      <c r="AF823" s="306"/>
      <c r="AG823" s="306"/>
      <c r="AH823" s="306"/>
      <c r="AI823" s="306"/>
      <c r="AJ823" s="306"/>
      <c r="AK823" s="306"/>
      <c r="AL823" s="306"/>
      <c r="AM823" s="306"/>
      <c r="AN823" s="306"/>
      <c r="AO823" s="306"/>
      <c r="AP823" s="306"/>
      <c r="AQ823" s="306"/>
      <c r="AR823" s="306"/>
      <c r="AS823" s="306"/>
      <c r="AT823" s="306"/>
      <c r="AU823" s="306"/>
      <c r="AV823" s="306"/>
      <c r="AW823" s="306"/>
      <c r="AX823" s="306"/>
      <c r="AY823" s="306"/>
      <c r="AZ823" s="306"/>
      <c r="BA823" s="306"/>
      <c r="BB823" s="306"/>
      <c r="BC823" s="147">
        <f>QC_Status!T833</f>
        <v>0</v>
      </c>
      <c r="BD823" s="307">
        <f t="shared" si="36"/>
        <v>0</v>
      </c>
      <c r="BE823" s="307">
        <f t="shared" si="37"/>
        <v>0</v>
      </c>
      <c r="BF823" s="307">
        <f t="shared" si="38"/>
        <v>0</v>
      </c>
      <c r="BG823" s="314">
        <f>QC_Status!F833</f>
        <v>0</v>
      </c>
      <c r="BH823" s="288"/>
      <c r="BI823"/>
    </row>
    <row r="824" spans="1:61" ht="15" customHeight="1" x14ac:dyDescent="0.2">
      <c r="A824" s="151">
        <v>824</v>
      </c>
      <c r="B824" s="152">
        <f>QC_Status!B834</f>
        <v>0</v>
      </c>
      <c r="C824" s="153">
        <f>QC_Status!C834</f>
        <v>0</v>
      </c>
      <c r="D824" s="151">
        <f>QC_Status!D834</f>
        <v>0</v>
      </c>
      <c r="E824" s="153">
        <f>QC_Status!E834</f>
        <v>0</v>
      </c>
      <c r="F824" s="151">
        <f>QC_Status!L834</f>
        <v>0</v>
      </c>
      <c r="G824" s="154">
        <f>QC_Status!M834</f>
        <v>0</v>
      </c>
      <c r="H824" s="189">
        <f>QC_Status!C834</f>
        <v>0</v>
      </c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  <c r="AA824" s="306"/>
      <c r="AB824" s="306"/>
      <c r="AC824" s="306"/>
      <c r="AD824" s="306"/>
      <c r="AE824" s="306"/>
      <c r="AF824" s="306"/>
      <c r="AG824" s="306"/>
      <c r="AH824" s="306"/>
      <c r="AI824" s="306"/>
      <c r="AJ824" s="306"/>
      <c r="AK824" s="306"/>
      <c r="AL824" s="306"/>
      <c r="AM824" s="306"/>
      <c r="AN824" s="306"/>
      <c r="AO824" s="306"/>
      <c r="AP824" s="306"/>
      <c r="AQ824" s="306"/>
      <c r="AR824" s="306"/>
      <c r="AS824" s="306"/>
      <c r="AT824" s="306"/>
      <c r="AU824" s="306"/>
      <c r="AV824" s="306"/>
      <c r="AW824" s="306"/>
      <c r="AX824" s="306"/>
      <c r="AY824" s="306"/>
      <c r="AZ824" s="306"/>
      <c r="BA824" s="306"/>
      <c r="BB824" s="306"/>
      <c r="BC824" s="147">
        <f>QC_Status!T834</f>
        <v>0</v>
      </c>
      <c r="BD824" s="307">
        <f t="shared" si="36"/>
        <v>0</v>
      </c>
      <c r="BE824" s="307">
        <f t="shared" si="37"/>
        <v>0</v>
      </c>
      <c r="BF824" s="307">
        <f t="shared" si="38"/>
        <v>0</v>
      </c>
      <c r="BG824" s="314">
        <f>QC_Status!F834</f>
        <v>0</v>
      </c>
      <c r="BH824" s="288"/>
      <c r="BI824"/>
    </row>
    <row r="825" spans="1:61" ht="15" customHeight="1" x14ac:dyDescent="0.2">
      <c r="A825" s="151">
        <v>825</v>
      </c>
      <c r="B825" s="152">
        <f>QC_Status!B835</f>
        <v>0</v>
      </c>
      <c r="C825" s="153">
        <f>QC_Status!C835</f>
        <v>0</v>
      </c>
      <c r="D825" s="151">
        <f>QC_Status!D835</f>
        <v>0</v>
      </c>
      <c r="E825" s="153">
        <f>QC_Status!E835</f>
        <v>0</v>
      </c>
      <c r="F825" s="151">
        <f>QC_Status!L835</f>
        <v>0</v>
      </c>
      <c r="G825" s="154">
        <f>QC_Status!M835</f>
        <v>0</v>
      </c>
      <c r="H825" s="189">
        <f>QC_Status!C835</f>
        <v>0</v>
      </c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  <c r="AA825" s="306"/>
      <c r="AB825" s="306"/>
      <c r="AC825" s="306"/>
      <c r="AD825" s="306"/>
      <c r="AE825" s="306"/>
      <c r="AF825" s="306"/>
      <c r="AG825" s="306"/>
      <c r="AH825" s="306"/>
      <c r="AI825" s="306"/>
      <c r="AJ825" s="306"/>
      <c r="AK825" s="306"/>
      <c r="AL825" s="306"/>
      <c r="AM825" s="306"/>
      <c r="AN825" s="306"/>
      <c r="AO825" s="306"/>
      <c r="AP825" s="306"/>
      <c r="AQ825" s="306"/>
      <c r="AR825" s="306"/>
      <c r="AS825" s="306"/>
      <c r="AT825" s="306"/>
      <c r="AU825" s="306"/>
      <c r="AV825" s="306"/>
      <c r="AW825" s="306"/>
      <c r="AX825" s="306"/>
      <c r="AY825" s="306"/>
      <c r="AZ825" s="306"/>
      <c r="BA825" s="306"/>
      <c r="BB825" s="306"/>
      <c r="BC825" s="147">
        <f>QC_Status!T835</f>
        <v>0</v>
      </c>
      <c r="BD825" s="307">
        <f t="shared" si="36"/>
        <v>0</v>
      </c>
      <c r="BE825" s="307">
        <f t="shared" si="37"/>
        <v>0</v>
      </c>
      <c r="BF825" s="307">
        <f t="shared" si="38"/>
        <v>0</v>
      </c>
      <c r="BG825" s="314">
        <f>QC_Status!F835</f>
        <v>0</v>
      </c>
      <c r="BH825" s="288"/>
      <c r="BI825"/>
    </row>
    <row r="826" spans="1:61" ht="15" customHeight="1" x14ac:dyDescent="0.2">
      <c r="A826" s="151">
        <v>826</v>
      </c>
      <c r="B826" s="152">
        <f>QC_Status!B836</f>
        <v>0</v>
      </c>
      <c r="C826" s="153">
        <f>QC_Status!C836</f>
        <v>0</v>
      </c>
      <c r="D826" s="151">
        <f>QC_Status!D836</f>
        <v>0</v>
      </c>
      <c r="E826" s="153">
        <f>QC_Status!E836</f>
        <v>0</v>
      </c>
      <c r="F826" s="151">
        <f>QC_Status!L836</f>
        <v>0</v>
      </c>
      <c r="G826" s="154">
        <f>QC_Status!M836</f>
        <v>0</v>
      </c>
      <c r="H826" s="189">
        <f>QC_Status!C836</f>
        <v>0</v>
      </c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  <c r="AA826" s="306"/>
      <c r="AB826" s="306"/>
      <c r="AC826" s="306"/>
      <c r="AD826" s="306"/>
      <c r="AE826" s="306"/>
      <c r="AF826" s="306"/>
      <c r="AG826" s="306"/>
      <c r="AH826" s="306"/>
      <c r="AI826" s="306"/>
      <c r="AJ826" s="306"/>
      <c r="AK826" s="306"/>
      <c r="AL826" s="306"/>
      <c r="AM826" s="306"/>
      <c r="AN826" s="306"/>
      <c r="AO826" s="306"/>
      <c r="AP826" s="306"/>
      <c r="AQ826" s="306"/>
      <c r="AR826" s="306"/>
      <c r="AS826" s="306"/>
      <c r="AT826" s="306"/>
      <c r="AU826" s="306"/>
      <c r="AV826" s="306"/>
      <c r="AW826" s="306"/>
      <c r="AX826" s="306"/>
      <c r="AY826" s="306"/>
      <c r="AZ826" s="306"/>
      <c r="BA826" s="306"/>
      <c r="BB826" s="306"/>
      <c r="BC826" s="147">
        <f>QC_Status!T836</f>
        <v>0</v>
      </c>
      <c r="BD826" s="307">
        <f t="shared" si="36"/>
        <v>0</v>
      </c>
      <c r="BE826" s="307">
        <f t="shared" si="37"/>
        <v>0</v>
      </c>
      <c r="BF826" s="307">
        <f t="shared" si="38"/>
        <v>0</v>
      </c>
      <c r="BG826" s="314">
        <f>QC_Status!F836</f>
        <v>0</v>
      </c>
      <c r="BH826" s="288"/>
      <c r="BI826"/>
    </row>
    <row r="827" spans="1:61" ht="15" customHeight="1" x14ac:dyDescent="0.2">
      <c r="A827" s="151">
        <v>827</v>
      </c>
      <c r="B827" s="152">
        <f>QC_Status!B837</f>
        <v>0</v>
      </c>
      <c r="C827" s="153">
        <f>QC_Status!C837</f>
        <v>0</v>
      </c>
      <c r="D827" s="151">
        <f>QC_Status!D837</f>
        <v>0</v>
      </c>
      <c r="E827" s="153">
        <f>QC_Status!E837</f>
        <v>0</v>
      </c>
      <c r="F827" s="151">
        <f>QC_Status!L837</f>
        <v>0</v>
      </c>
      <c r="G827" s="154">
        <f>QC_Status!M837</f>
        <v>0</v>
      </c>
      <c r="H827" s="189">
        <f>QC_Status!C837</f>
        <v>0</v>
      </c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  <c r="AA827" s="306"/>
      <c r="AB827" s="306"/>
      <c r="AC827" s="306"/>
      <c r="AD827" s="306"/>
      <c r="AE827" s="306"/>
      <c r="AF827" s="306"/>
      <c r="AG827" s="306"/>
      <c r="AH827" s="306"/>
      <c r="AI827" s="306"/>
      <c r="AJ827" s="306"/>
      <c r="AK827" s="306"/>
      <c r="AL827" s="306"/>
      <c r="AM827" s="306"/>
      <c r="AN827" s="306"/>
      <c r="AO827" s="306"/>
      <c r="AP827" s="306"/>
      <c r="AQ827" s="306"/>
      <c r="AR827" s="306"/>
      <c r="AS827" s="306"/>
      <c r="AT827" s="306"/>
      <c r="AU827" s="306"/>
      <c r="AV827" s="306"/>
      <c r="AW827" s="306"/>
      <c r="AX827" s="306"/>
      <c r="AY827" s="306"/>
      <c r="AZ827" s="306"/>
      <c r="BA827" s="306"/>
      <c r="BB827" s="306"/>
      <c r="BC827" s="147">
        <f>QC_Status!T837</f>
        <v>0</v>
      </c>
      <c r="BD827" s="307">
        <f t="shared" si="36"/>
        <v>0</v>
      </c>
      <c r="BE827" s="307">
        <f t="shared" si="37"/>
        <v>0</v>
      </c>
      <c r="BF827" s="307">
        <f t="shared" si="38"/>
        <v>0</v>
      </c>
      <c r="BG827" s="314">
        <f>QC_Status!F837</f>
        <v>0</v>
      </c>
      <c r="BH827" s="288"/>
      <c r="BI827"/>
    </row>
    <row r="828" spans="1:61" ht="15" customHeight="1" x14ac:dyDescent="0.2">
      <c r="A828" s="151">
        <v>828</v>
      </c>
      <c r="B828" s="152">
        <f>QC_Status!B838</f>
        <v>0</v>
      </c>
      <c r="C828" s="153">
        <f>QC_Status!C838</f>
        <v>0</v>
      </c>
      <c r="D828" s="151">
        <f>QC_Status!D838</f>
        <v>0</v>
      </c>
      <c r="E828" s="153">
        <f>QC_Status!E838</f>
        <v>0</v>
      </c>
      <c r="F828" s="151">
        <f>QC_Status!L838</f>
        <v>0</v>
      </c>
      <c r="G828" s="154">
        <f>QC_Status!M838</f>
        <v>0</v>
      </c>
      <c r="H828" s="189">
        <f>QC_Status!C838</f>
        <v>0</v>
      </c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  <c r="AA828" s="306"/>
      <c r="AB828" s="306"/>
      <c r="AC828" s="306"/>
      <c r="AD828" s="306"/>
      <c r="AE828" s="306"/>
      <c r="AF828" s="306"/>
      <c r="AG828" s="306"/>
      <c r="AH828" s="306"/>
      <c r="AI828" s="306"/>
      <c r="AJ828" s="306"/>
      <c r="AK828" s="306"/>
      <c r="AL828" s="306"/>
      <c r="AM828" s="306"/>
      <c r="AN828" s="306"/>
      <c r="AO828" s="306"/>
      <c r="AP828" s="306"/>
      <c r="AQ828" s="306"/>
      <c r="AR828" s="306"/>
      <c r="AS828" s="306"/>
      <c r="AT828" s="306"/>
      <c r="AU828" s="306"/>
      <c r="AV828" s="306"/>
      <c r="AW828" s="306"/>
      <c r="AX828" s="306"/>
      <c r="AY828" s="306"/>
      <c r="AZ828" s="306"/>
      <c r="BA828" s="306"/>
      <c r="BB828" s="306"/>
      <c r="BC828" s="147">
        <f>QC_Status!T838</f>
        <v>0</v>
      </c>
      <c r="BD828" s="307">
        <f t="shared" si="36"/>
        <v>0</v>
      </c>
      <c r="BE828" s="307">
        <f t="shared" si="37"/>
        <v>0</v>
      </c>
      <c r="BF828" s="307">
        <f t="shared" si="38"/>
        <v>0</v>
      </c>
      <c r="BG828" s="314">
        <f>QC_Status!F838</f>
        <v>0</v>
      </c>
      <c r="BH828" s="288"/>
      <c r="BI828"/>
    </row>
    <row r="829" spans="1:61" ht="15" customHeight="1" x14ac:dyDescent="0.2">
      <c r="A829" s="151">
        <v>829</v>
      </c>
      <c r="B829" s="152">
        <f>QC_Status!B839</f>
        <v>0</v>
      </c>
      <c r="C829" s="153">
        <f>QC_Status!C839</f>
        <v>0</v>
      </c>
      <c r="D829" s="151">
        <f>QC_Status!D839</f>
        <v>0</v>
      </c>
      <c r="E829" s="153">
        <f>QC_Status!E839</f>
        <v>0</v>
      </c>
      <c r="F829" s="151">
        <f>QC_Status!L839</f>
        <v>0</v>
      </c>
      <c r="G829" s="154">
        <f>QC_Status!M839</f>
        <v>0</v>
      </c>
      <c r="H829" s="189">
        <f>QC_Status!C839</f>
        <v>0</v>
      </c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  <c r="AA829" s="306"/>
      <c r="AB829" s="306"/>
      <c r="AC829" s="306"/>
      <c r="AD829" s="306"/>
      <c r="AE829" s="306"/>
      <c r="AF829" s="306"/>
      <c r="AG829" s="306"/>
      <c r="AH829" s="306"/>
      <c r="AI829" s="306"/>
      <c r="AJ829" s="306"/>
      <c r="AK829" s="306"/>
      <c r="AL829" s="306"/>
      <c r="AM829" s="306"/>
      <c r="AN829" s="306"/>
      <c r="AO829" s="306"/>
      <c r="AP829" s="306"/>
      <c r="AQ829" s="306"/>
      <c r="AR829" s="306"/>
      <c r="AS829" s="306"/>
      <c r="AT829" s="306"/>
      <c r="AU829" s="306"/>
      <c r="AV829" s="306"/>
      <c r="AW829" s="306"/>
      <c r="AX829" s="306"/>
      <c r="AY829" s="306"/>
      <c r="AZ829" s="306"/>
      <c r="BA829" s="306"/>
      <c r="BB829" s="306"/>
      <c r="BC829" s="147">
        <f>QC_Status!T839</f>
        <v>0</v>
      </c>
      <c r="BD829" s="307">
        <f t="shared" si="36"/>
        <v>0</v>
      </c>
      <c r="BE829" s="307">
        <f t="shared" si="37"/>
        <v>0</v>
      </c>
      <c r="BF829" s="307">
        <f t="shared" si="38"/>
        <v>0</v>
      </c>
      <c r="BG829" s="314">
        <f>QC_Status!F839</f>
        <v>0</v>
      </c>
      <c r="BH829" s="288"/>
      <c r="BI829"/>
    </row>
    <row r="830" spans="1:61" ht="15" customHeight="1" x14ac:dyDescent="0.2">
      <c r="A830" s="151">
        <v>830</v>
      </c>
      <c r="B830" s="152">
        <f>QC_Status!B840</f>
        <v>0</v>
      </c>
      <c r="C830" s="153">
        <f>QC_Status!C840</f>
        <v>0</v>
      </c>
      <c r="D830" s="151">
        <f>QC_Status!D840</f>
        <v>0</v>
      </c>
      <c r="E830" s="153">
        <f>QC_Status!E840</f>
        <v>0</v>
      </c>
      <c r="F830" s="151">
        <f>QC_Status!L840</f>
        <v>0</v>
      </c>
      <c r="G830" s="154">
        <f>QC_Status!M840</f>
        <v>0</v>
      </c>
      <c r="H830" s="189">
        <f>QC_Status!C840</f>
        <v>0</v>
      </c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  <c r="AA830" s="306"/>
      <c r="AB830" s="306"/>
      <c r="AC830" s="306"/>
      <c r="AD830" s="306"/>
      <c r="AE830" s="306"/>
      <c r="AF830" s="306"/>
      <c r="AG830" s="306"/>
      <c r="AH830" s="306"/>
      <c r="AI830" s="306"/>
      <c r="AJ830" s="306"/>
      <c r="AK830" s="306"/>
      <c r="AL830" s="306"/>
      <c r="AM830" s="306"/>
      <c r="AN830" s="306"/>
      <c r="AO830" s="306"/>
      <c r="AP830" s="306"/>
      <c r="AQ830" s="306"/>
      <c r="AR830" s="306"/>
      <c r="AS830" s="306"/>
      <c r="AT830" s="306"/>
      <c r="AU830" s="306"/>
      <c r="AV830" s="306"/>
      <c r="AW830" s="306"/>
      <c r="AX830" s="306"/>
      <c r="AY830" s="306"/>
      <c r="AZ830" s="306"/>
      <c r="BA830" s="306"/>
      <c r="BB830" s="306"/>
      <c r="BC830" s="147">
        <f>QC_Status!T840</f>
        <v>0</v>
      </c>
      <c r="BD830" s="307">
        <f t="shared" si="36"/>
        <v>0</v>
      </c>
      <c r="BE830" s="307">
        <f t="shared" si="37"/>
        <v>0</v>
      </c>
      <c r="BF830" s="307">
        <f t="shared" si="38"/>
        <v>0</v>
      </c>
      <c r="BG830" s="314">
        <f>QC_Status!F840</f>
        <v>0</v>
      </c>
      <c r="BH830" s="288"/>
      <c r="BI830"/>
    </row>
    <row r="831" spans="1:61" ht="15" customHeight="1" x14ac:dyDescent="0.2">
      <c r="A831" s="151">
        <v>831</v>
      </c>
      <c r="B831" s="152">
        <f>QC_Status!B841</f>
        <v>0</v>
      </c>
      <c r="C831" s="153">
        <f>QC_Status!C841</f>
        <v>0</v>
      </c>
      <c r="D831" s="151">
        <f>QC_Status!D841</f>
        <v>0</v>
      </c>
      <c r="E831" s="153">
        <f>QC_Status!E841</f>
        <v>0</v>
      </c>
      <c r="F831" s="151">
        <f>QC_Status!L841</f>
        <v>0</v>
      </c>
      <c r="G831" s="154">
        <f>QC_Status!M841</f>
        <v>0</v>
      </c>
      <c r="H831" s="189">
        <f>QC_Status!C841</f>
        <v>0</v>
      </c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  <c r="AA831" s="306"/>
      <c r="AB831" s="306"/>
      <c r="AC831" s="306"/>
      <c r="AD831" s="306"/>
      <c r="AE831" s="306"/>
      <c r="AF831" s="306"/>
      <c r="AG831" s="306"/>
      <c r="AH831" s="306"/>
      <c r="AI831" s="306"/>
      <c r="AJ831" s="306"/>
      <c r="AK831" s="306"/>
      <c r="AL831" s="306"/>
      <c r="AM831" s="306"/>
      <c r="AN831" s="306"/>
      <c r="AO831" s="306"/>
      <c r="AP831" s="306"/>
      <c r="AQ831" s="306"/>
      <c r="AR831" s="306"/>
      <c r="AS831" s="306"/>
      <c r="AT831" s="306"/>
      <c r="AU831" s="306"/>
      <c r="AV831" s="306"/>
      <c r="AW831" s="306"/>
      <c r="AX831" s="306"/>
      <c r="AY831" s="306"/>
      <c r="AZ831" s="306"/>
      <c r="BA831" s="306"/>
      <c r="BB831" s="306"/>
      <c r="BC831" s="147">
        <f>QC_Status!T841</f>
        <v>0</v>
      </c>
      <c r="BD831" s="307">
        <f t="shared" si="36"/>
        <v>0</v>
      </c>
      <c r="BE831" s="307">
        <f t="shared" si="37"/>
        <v>0</v>
      </c>
      <c r="BF831" s="307">
        <f t="shared" si="38"/>
        <v>0</v>
      </c>
      <c r="BG831" s="314">
        <f>QC_Status!F841</f>
        <v>0</v>
      </c>
      <c r="BH831" s="288"/>
      <c r="BI831"/>
    </row>
    <row r="832" spans="1:61" ht="15" customHeight="1" x14ac:dyDescent="0.2">
      <c r="A832" s="151">
        <v>832</v>
      </c>
      <c r="B832" s="152">
        <f>QC_Status!B842</f>
        <v>0</v>
      </c>
      <c r="C832" s="153">
        <f>QC_Status!C842</f>
        <v>0</v>
      </c>
      <c r="D832" s="151">
        <f>QC_Status!D842</f>
        <v>0</v>
      </c>
      <c r="E832" s="153">
        <f>QC_Status!E842</f>
        <v>0</v>
      </c>
      <c r="F832" s="151">
        <f>QC_Status!L842</f>
        <v>0</v>
      </c>
      <c r="G832" s="154">
        <f>QC_Status!M842</f>
        <v>0</v>
      </c>
      <c r="H832" s="189">
        <f>QC_Status!C842</f>
        <v>0</v>
      </c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  <c r="AA832" s="306"/>
      <c r="AB832" s="306"/>
      <c r="AC832" s="306"/>
      <c r="AD832" s="306"/>
      <c r="AE832" s="306"/>
      <c r="AF832" s="306"/>
      <c r="AG832" s="306"/>
      <c r="AH832" s="306"/>
      <c r="AI832" s="306"/>
      <c r="AJ832" s="306"/>
      <c r="AK832" s="306"/>
      <c r="AL832" s="306"/>
      <c r="AM832" s="306"/>
      <c r="AN832" s="306"/>
      <c r="AO832" s="306"/>
      <c r="AP832" s="306"/>
      <c r="AQ832" s="306"/>
      <c r="AR832" s="306"/>
      <c r="AS832" s="306"/>
      <c r="AT832" s="306"/>
      <c r="AU832" s="306"/>
      <c r="AV832" s="306"/>
      <c r="AW832" s="306"/>
      <c r="AX832" s="306"/>
      <c r="AY832" s="306"/>
      <c r="AZ832" s="306"/>
      <c r="BA832" s="306"/>
      <c r="BB832" s="306"/>
      <c r="BC832" s="147">
        <f>QC_Status!T842</f>
        <v>0</v>
      </c>
      <c r="BD832" s="307">
        <f t="shared" si="36"/>
        <v>0</v>
      </c>
      <c r="BE832" s="307">
        <f t="shared" si="37"/>
        <v>0</v>
      </c>
      <c r="BF832" s="307">
        <f t="shared" si="38"/>
        <v>0</v>
      </c>
      <c r="BG832" s="314">
        <f>QC_Status!F842</f>
        <v>0</v>
      </c>
      <c r="BH832" s="288"/>
      <c r="BI832"/>
    </row>
    <row r="833" spans="1:61" ht="15" customHeight="1" x14ac:dyDescent="0.2">
      <c r="A833" s="151">
        <v>833</v>
      </c>
      <c r="B833" s="152">
        <f>QC_Status!B843</f>
        <v>0</v>
      </c>
      <c r="C833" s="153">
        <f>QC_Status!C843</f>
        <v>0</v>
      </c>
      <c r="D833" s="151">
        <f>QC_Status!D843</f>
        <v>0</v>
      </c>
      <c r="E833" s="153">
        <f>QC_Status!E843</f>
        <v>0</v>
      </c>
      <c r="F833" s="151">
        <f>QC_Status!L843</f>
        <v>0</v>
      </c>
      <c r="G833" s="154">
        <f>QC_Status!M843</f>
        <v>0</v>
      </c>
      <c r="H833" s="189">
        <f>QC_Status!C843</f>
        <v>0</v>
      </c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  <c r="AA833" s="306"/>
      <c r="AB833" s="306"/>
      <c r="AC833" s="306"/>
      <c r="AD833" s="306"/>
      <c r="AE833" s="306"/>
      <c r="AF833" s="306"/>
      <c r="AG833" s="306"/>
      <c r="AH833" s="306"/>
      <c r="AI833" s="306"/>
      <c r="AJ833" s="306"/>
      <c r="AK833" s="306"/>
      <c r="AL833" s="306"/>
      <c r="AM833" s="306"/>
      <c r="AN833" s="306"/>
      <c r="AO833" s="306"/>
      <c r="AP833" s="306"/>
      <c r="AQ833" s="306"/>
      <c r="AR833" s="306"/>
      <c r="AS833" s="306"/>
      <c r="AT833" s="306"/>
      <c r="AU833" s="306"/>
      <c r="AV833" s="306"/>
      <c r="AW833" s="306"/>
      <c r="AX833" s="306"/>
      <c r="AY833" s="306"/>
      <c r="AZ833" s="306"/>
      <c r="BA833" s="306"/>
      <c r="BB833" s="306"/>
      <c r="BC833" s="147">
        <f>QC_Status!T843</f>
        <v>0</v>
      </c>
      <c r="BD833" s="307">
        <f t="shared" si="36"/>
        <v>0</v>
      </c>
      <c r="BE833" s="307">
        <f t="shared" si="37"/>
        <v>0</v>
      </c>
      <c r="BF833" s="307">
        <f t="shared" si="38"/>
        <v>0</v>
      </c>
      <c r="BG833" s="314">
        <f>QC_Status!F843</f>
        <v>0</v>
      </c>
      <c r="BH833" s="288"/>
      <c r="BI833"/>
    </row>
    <row r="834" spans="1:61" ht="15" customHeight="1" x14ac:dyDescent="0.2">
      <c r="A834" s="151">
        <v>834</v>
      </c>
      <c r="B834" s="152">
        <f>QC_Status!B844</f>
        <v>0</v>
      </c>
      <c r="C834" s="153">
        <f>QC_Status!C844</f>
        <v>0</v>
      </c>
      <c r="D834" s="151">
        <f>QC_Status!D844</f>
        <v>0</v>
      </c>
      <c r="E834" s="153">
        <f>QC_Status!E844</f>
        <v>0</v>
      </c>
      <c r="F834" s="151">
        <f>QC_Status!L844</f>
        <v>0</v>
      </c>
      <c r="G834" s="154">
        <f>QC_Status!M844</f>
        <v>0</v>
      </c>
      <c r="H834" s="189">
        <f>QC_Status!C844</f>
        <v>0</v>
      </c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  <c r="AA834" s="306"/>
      <c r="AB834" s="306"/>
      <c r="AC834" s="306"/>
      <c r="AD834" s="306"/>
      <c r="AE834" s="306"/>
      <c r="AF834" s="306"/>
      <c r="AG834" s="306"/>
      <c r="AH834" s="306"/>
      <c r="AI834" s="306"/>
      <c r="AJ834" s="306"/>
      <c r="AK834" s="306"/>
      <c r="AL834" s="306"/>
      <c r="AM834" s="306"/>
      <c r="AN834" s="306"/>
      <c r="AO834" s="306"/>
      <c r="AP834" s="306"/>
      <c r="AQ834" s="306"/>
      <c r="AR834" s="306"/>
      <c r="AS834" s="306"/>
      <c r="AT834" s="306"/>
      <c r="AU834" s="306"/>
      <c r="AV834" s="306"/>
      <c r="AW834" s="306"/>
      <c r="AX834" s="306"/>
      <c r="AY834" s="306"/>
      <c r="AZ834" s="306"/>
      <c r="BA834" s="306"/>
      <c r="BB834" s="306"/>
      <c r="BC834" s="147">
        <f>QC_Status!T844</f>
        <v>0</v>
      </c>
      <c r="BD834" s="307">
        <f t="shared" si="36"/>
        <v>0</v>
      </c>
      <c r="BE834" s="307">
        <f t="shared" si="37"/>
        <v>0</v>
      </c>
      <c r="BF834" s="307">
        <f t="shared" si="38"/>
        <v>0</v>
      </c>
      <c r="BG834" s="314">
        <f>QC_Status!F844</f>
        <v>0</v>
      </c>
      <c r="BH834" s="288"/>
      <c r="BI834"/>
    </row>
    <row r="835" spans="1:61" ht="15" customHeight="1" x14ac:dyDescent="0.2">
      <c r="A835" s="151">
        <v>835</v>
      </c>
      <c r="B835" s="152">
        <f>QC_Status!B845</f>
        <v>0</v>
      </c>
      <c r="C835" s="153">
        <f>QC_Status!C845</f>
        <v>0</v>
      </c>
      <c r="D835" s="151">
        <f>QC_Status!D845</f>
        <v>0</v>
      </c>
      <c r="E835" s="153">
        <f>QC_Status!E845</f>
        <v>0</v>
      </c>
      <c r="F835" s="151">
        <f>QC_Status!L845</f>
        <v>0</v>
      </c>
      <c r="G835" s="154">
        <f>QC_Status!M845</f>
        <v>0</v>
      </c>
      <c r="H835" s="189">
        <f>QC_Status!C845</f>
        <v>0</v>
      </c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  <c r="AA835" s="306"/>
      <c r="AB835" s="306"/>
      <c r="AC835" s="306"/>
      <c r="AD835" s="306"/>
      <c r="AE835" s="306"/>
      <c r="AF835" s="306"/>
      <c r="AG835" s="306"/>
      <c r="AH835" s="306"/>
      <c r="AI835" s="306"/>
      <c r="AJ835" s="306"/>
      <c r="AK835" s="306"/>
      <c r="AL835" s="306"/>
      <c r="AM835" s="306"/>
      <c r="AN835" s="306"/>
      <c r="AO835" s="306"/>
      <c r="AP835" s="306"/>
      <c r="AQ835" s="306"/>
      <c r="AR835" s="306"/>
      <c r="AS835" s="306"/>
      <c r="AT835" s="306"/>
      <c r="AU835" s="306"/>
      <c r="AV835" s="306"/>
      <c r="AW835" s="306"/>
      <c r="AX835" s="306"/>
      <c r="AY835" s="306"/>
      <c r="AZ835" s="306"/>
      <c r="BA835" s="306"/>
      <c r="BB835" s="306"/>
      <c r="BC835" s="147">
        <f>QC_Status!T845</f>
        <v>0</v>
      </c>
      <c r="BD835" s="307">
        <f t="shared" si="36"/>
        <v>0</v>
      </c>
      <c r="BE835" s="307">
        <f t="shared" si="37"/>
        <v>0</v>
      </c>
      <c r="BF835" s="307">
        <f t="shared" si="38"/>
        <v>0</v>
      </c>
      <c r="BG835" s="314">
        <f>QC_Status!F845</f>
        <v>0</v>
      </c>
      <c r="BH835" s="288"/>
      <c r="BI835"/>
    </row>
    <row r="836" spans="1:61" ht="15" customHeight="1" x14ac:dyDescent="0.2">
      <c r="A836" s="151">
        <v>836</v>
      </c>
      <c r="B836" s="152">
        <f>QC_Status!B846</f>
        <v>0</v>
      </c>
      <c r="C836" s="153">
        <f>QC_Status!C846</f>
        <v>0</v>
      </c>
      <c r="D836" s="151">
        <f>QC_Status!D846</f>
        <v>0</v>
      </c>
      <c r="E836" s="153">
        <f>QC_Status!E846</f>
        <v>0</v>
      </c>
      <c r="F836" s="151">
        <f>QC_Status!L846</f>
        <v>0</v>
      </c>
      <c r="G836" s="154">
        <f>QC_Status!M846</f>
        <v>0</v>
      </c>
      <c r="H836" s="189">
        <f>QC_Status!C846</f>
        <v>0</v>
      </c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  <c r="AA836" s="306"/>
      <c r="AB836" s="306"/>
      <c r="AC836" s="306"/>
      <c r="AD836" s="306"/>
      <c r="AE836" s="306"/>
      <c r="AF836" s="306"/>
      <c r="AG836" s="306"/>
      <c r="AH836" s="306"/>
      <c r="AI836" s="306"/>
      <c r="AJ836" s="306"/>
      <c r="AK836" s="306"/>
      <c r="AL836" s="306"/>
      <c r="AM836" s="306"/>
      <c r="AN836" s="306"/>
      <c r="AO836" s="306"/>
      <c r="AP836" s="306"/>
      <c r="AQ836" s="306"/>
      <c r="AR836" s="306"/>
      <c r="AS836" s="306"/>
      <c r="AT836" s="306"/>
      <c r="AU836" s="306"/>
      <c r="AV836" s="306"/>
      <c r="AW836" s="306"/>
      <c r="AX836" s="306"/>
      <c r="AY836" s="306"/>
      <c r="AZ836" s="306"/>
      <c r="BA836" s="306"/>
      <c r="BB836" s="306"/>
      <c r="BC836" s="147">
        <f>QC_Status!T846</f>
        <v>0</v>
      </c>
      <c r="BD836" s="307">
        <f t="shared" ref="BD836:BD873" si="39">SUM(I836:BC836)</f>
        <v>0</v>
      </c>
      <c r="BE836" s="307">
        <f t="shared" ref="BE836:BE873" si="40">SUM(I836:AE836)</f>
        <v>0</v>
      </c>
      <c r="BF836" s="307">
        <f t="shared" ref="BF836:BF873" si="41">SUM(AF836:BB836)</f>
        <v>0</v>
      </c>
      <c r="BG836" s="314">
        <f>QC_Status!F846</f>
        <v>0</v>
      </c>
      <c r="BH836" s="288"/>
      <c r="BI836"/>
    </row>
    <row r="837" spans="1:61" ht="15" customHeight="1" x14ac:dyDescent="0.2">
      <c r="A837" s="151">
        <v>837</v>
      </c>
      <c r="B837" s="152">
        <f>QC_Status!B847</f>
        <v>0</v>
      </c>
      <c r="C837" s="153">
        <f>QC_Status!C847</f>
        <v>0</v>
      </c>
      <c r="D837" s="151">
        <f>QC_Status!D847</f>
        <v>0</v>
      </c>
      <c r="E837" s="153">
        <f>QC_Status!E847</f>
        <v>0</v>
      </c>
      <c r="F837" s="151">
        <f>QC_Status!L847</f>
        <v>0</v>
      </c>
      <c r="G837" s="154">
        <f>QC_Status!M847</f>
        <v>0</v>
      </c>
      <c r="H837" s="189">
        <f>QC_Status!C847</f>
        <v>0</v>
      </c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  <c r="AA837" s="306"/>
      <c r="AB837" s="306"/>
      <c r="AC837" s="306"/>
      <c r="AD837" s="306"/>
      <c r="AE837" s="306"/>
      <c r="AF837" s="306"/>
      <c r="AG837" s="306"/>
      <c r="AH837" s="306"/>
      <c r="AI837" s="306"/>
      <c r="AJ837" s="306"/>
      <c r="AK837" s="306"/>
      <c r="AL837" s="306"/>
      <c r="AM837" s="306"/>
      <c r="AN837" s="306"/>
      <c r="AO837" s="306"/>
      <c r="AP837" s="306"/>
      <c r="AQ837" s="306"/>
      <c r="AR837" s="306"/>
      <c r="AS837" s="306"/>
      <c r="AT837" s="306"/>
      <c r="AU837" s="306"/>
      <c r="AV837" s="306"/>
      <c r="AW837" s="306"/>
      <c r="AX837" s="306"/>
      <c r="AY837" s="306"/>
      <c r="AZ837" s="306"/>
      <c r="BA837" s="306"/>
      <c r="BB837" s="306"/>
      <c r="BC837" s="147">
        <f>QC_Status!T847</f>
        <v>0</v>
      </c>
      <c r="BD837" s="307">
        <f t="shared" si="39"/>
        <v>0</v>
      </c>
      <c r="BE837" s="307">
        <f t="shared" si="40"/>
        <v>0</v>
      </c>
      <c r="BF837" s="307">
        <f t="shared" si="41"/>
        <v>0</v>
      </c>
      <c r="BG837" s="314">
        <f>QC_Status!F847</f>
        <v>0</v>
      </c>
      <c r="BH837" s="288"/>
      <c r="BI837"/>
    </row>
    <row r="838" spans="1:61" ht="15" customHeight="1" x14ac:dyDescent="0.2">
      <c r="A838" s="151">
        <v>838</v>
      </c>
      <c r="B838" s="152">
        <f>QC_Status!B848</f>
        <v>0</v>
      </c>
      <c r="C838" s="153">
        <f>QC_Status!C848</f>
        <v>0</v>
      </c>
      <c r="D838" s="151">
        <f>QC_Status!D848</f>
        <v>0</v>
      </c>
      <c r="E838" s="153">
        <f>QC_Status!E848</f>
        <v>0</v>
      </c>
      <c r="F838" s="151">
        <f>QC_Status!L848</f>
        <v>0</v>
      </c>
      <c r="G838" s="154">
        <f>QC_Status!M848</f>
        <v>0</v>
      </c>
      <c r="H838" s="189">
        <f>QC_Status!C848</f>
        <v>0</v>
      </c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  <c r="AA838" s="306"/>
      <c r="AB838" s="306"/>
      <c r="AC838" s="306"/>
      <c r="AD838" s="306"/>
      <c r="AE838" s="306"/>
      <c r="AF838" s="306"/>
      <c r="AG838" s="306"/>
      <c r="AH838" s="306"/>
      <c r="AI838" s="306"/>
      <c r="AJ838" s="306"/>
      <c r="AK838" s="306"/>
      <c r="AL838" s="306"/>
      <c r="AM838" s="306"/>
      <c r="AN838" s="306"/>
      <c r="AO838" s="306"/>
      <c r="AP838" s="306"/>
      <c r="AQ838" s="306"/>
      <c r="AR838" s="306"/>
      <c r="AS838" s="306"/>
      <c r="AT838" s="306"/>
      <c r="AU838" s="306"/>
      <c r="AV838" s="306"/>
      <c r="AW838" s="306"/>
      <c r="AX838" s="306"/>
      <c r="AY838" s="306"/>
      <c r="AZ838" s="306"/>
      <c r="BA838" s="306"/>
      <c r="BB838" s="306"/>
      <c r="BC838" s="147">
        <f>QC_Status!T848</f>
        <v>0</v>
      </c>
      <c r="BD838" s="307">
        <f t="shared" si="39"/>
        <v>0</v>
      </c>
      <c r="BE838" s="307">
        <f t="shared" si="40"/>
        <v>0</v>
      </c>
      <c r="BF838" s="307">
        <f t="shared" si="41"/>
        <v>0</v>
      </c>
      <c r="BG838" s="314">
        <f>QC_Status!F848</f>
        <v>0</v>
      </c>
      <c r="BH838" s="288"/>
      <c r="BI838"/>
    </row>
    <row r="839" spans="1:61" ht="15" customHeight="1" x14ac:dyDescent="0.2">
      <c r="A839" s="151">
        <v>839</v>
      </c>
      <c r="B839" s="152">
        <f>QC_Status!B849</f>
        <v>0</v>
      </c>
      <c r="C839" s="153">
        <f>QC_Status!C849</f>
        <v>0</v>
      </c>
      <c r="D839" s="151">
        <f>QC_Status!D849</f>
        <v>0</v>
      </c>
      <c r="E839" s="153">
        <f>QC_Status!E849</f>
        <v>0</v>
      </c>
      <c r="F839" s="151">
        <f>QC_Status!L849</f>
        <v>0</v>
      </c>
      <c r="G839" s="154">
        <f>QC_Status!M849</f>
        <v>0</v>
      </c>
      <c r="H839" s="189">
        <f>QC_Status!C849</f>
        <v>0</v>
      </c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  <c r="AA839" s="306"/>
      <c r="AB839" s="306"/>
      <c r="AC839" s="306"/>
      <c r="AD839" s="306"/>
      <c r="AE839" s="306"/>
      <c r="AF839" s="306"/>
      <c r="AG839" s="306"/>
      <c r="AH839" s="306"/>
      <c r="AI839" s="306"/>
      <c r="AJ839" s="306"/>
      <c r="AK839" s="306"/>
      <c r="AL839" s="306"/>
      <c r="AM839" s="306"/>
      <c r="AN839" s="306"/>
      <c r="AO839" s="306"/>
      <c r="AP839" s="306"/>
      <c r="AQ839" s="306"/>
      <c r="AR839" s="306"/>
      <c r="AS839" s="306"/>
      <c r="AT839" s="306"/>
      <c r="AU839" s="306"/>
      <c r="AV839" s="306"/>
      <c r="AW839" s="306"/>
      <c r="AX839" s="306"/>
      <c r="AY839" s="306"/>
      <c r="AZ839" s="306"/>
      <c r="BA839" s="306"/>
      <c r="BB839" s="306"/>
      <c r="BC839" s="147">
        <f>QC_Status!T849</f>
        <v>0</v>
      </c>
      <c r="BD839" s="307">
        <f t="shared" si="39"/>
        <v>0</v>
      </c>
      <c r="BE839" s="307">
        <f t="shared" si="40"/>
        <v>0</v>
      </c>
      <c r="BF839" s="307">
        <f t="shared" si="41"/>
        <v>0</v>
      </c>
      <c r="BG839" s="314">
        <f>QC_Status!F849</f>
        <v>0</v>
      </c>
      <c r="BH839" s="288"/>
      <c r="BI839"/>
    </row>
    <row r="840" spans="1:61" ht="15" customHeight="1" x14ac:dyDescent="0.2">
      <c r="A840" s="151">
        <v>840</v>
      </c>
      <c r="B840" s="152">
        <f>QC_Status!B850</f>
        <v>0</v>
      </c>
      <c r="C840" s="153">
        <f>QC_Status!C850</f>
        <v>0</v>
      </c>
      <c r="D840" s="151">
        <f>QC_Status!D850</f>
        <v>0</v>
      </c>
      <c r="E840" s="153">
        <f>QC_Status!E850</f>
        <v>0</v>
      </c>
      <c r="F840" s="151">
        <f>QC_Status!L850</f>
        <v>0</v>
      </c>
      <c r="G840" s="154">
        <f>QC_Status!M850</f>
        <v>0</v>
      </c>
      <c r="H840" s="189">
        <f>QC_Status!C850</f>
        <v>0</v>
      </c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  <c r="AA840" s="306"/>
      <c r="AB840" s="306"/>
      <c r="AC840" s="306"/>
      <c r="AD840" s="306"/>
      <c r="AE840" s="306"/>
      <c r="AF840" s="306"/>
      <c r="AG840" s="306"/>
      <c r="AH840" s="306"/>
      <c r="AI840" s="306"/>
      <c r="AJ840" s="306"/>
      <c r="AK840" s="306"/>
      <c r="AL840" s="306"/>
      <c r="AM840" s="306"/>
      <c r="AN840" s="306"/>
      <c r="AO840" s="306"/>
      <c r="AP840" s="306"/>
      <c r="AQ840" s="306"/>
      <c r="AR840" s="306"/>
      <c r="AS840" s="306"/>
      <c r="AT840" s="306"/>
      <c r="AU840" s="306"/>
      <c r="AV840" s="306"/>
      <c r="AW840" s="306"/>
      <c r="AX840" s="306"/>
      <c r="AY840" s="306"/>
      <c r="AZ840" s="306"/>
      <c r="BA840" s="306"/>
      <c r="BB840" s="306"/>
      <c r="BC840" s="147">
        <f>QC_Status!T850</f>
        <v>0</v>
      </c>
      <c r="BD840" s="307">
        <f t="shared" si="39"/>
        <v>0</v>
      </c>
      <c r="BE840" s="307">
        <f t="shared" si="40"/>
        <v>0</v>
      </c>
      <c r="BF840" s="307">
        <f t="shared" si="41"/>
        <v>0</v>
      </c>
      <c r="BG840" s="314">
        <f>QC_Status!F850</f>
        <v>0</v>
      </c>
      <c r="BH840" s="288"/>
      <c r="BI840"/>
    </row>
    <row r="841" spans="1:61" ht="15" customHeight="1" x14ac:dyDescent="0.2">
      <c r="A841" s="151">
        <v>841</v>
      </c>
      <c r="B841" s="152">
        <f>QC_Status!B851</f>
        <v>0</v>
      </c>
      <c r="C841" s="153">
        <f>QC_Status!C851</f>
        <v>0</v>
      </c>
      <c r="D841" s="151">
        <f>QC_Status!D851</f>
        <v>0</v>
      </c>
      <c r="E841" s="153">
        <f>QC_Status!E851</f>
        <v>0</v>
      </c>
      <c r="F841" s="151">
        <f>QC_Status!L851</f>
        <v>0</v>
      </c>
      <c r="G841" s="154">
        <f>QC_Status!M851</f>
        <v>0</v>
      </c>
      <c r="H841" s="189">
        <f>QC_Status!C851</f>
        <v>0</v>
      </c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  <c r="AA841" s="306"/>
      <c r="AB841" s="306"/>
      <c r="AC841" s="306"/>
      <c r="AD841" s="306"/>
      <c r="AE841" s="306"/>
      <c r="AF841" s="306"/>
      <c r="AG841" s="306"/>
      <c r="AH841" s="306"/>
      <c r="AI841" s="306"/>
      <c r="AJ841" s="306"/>
      <c r="AK841" s="306"/>
      <c r="AL841" s="306"/>
      <c r="AM841" s="306"/>
      <c r="AN841" s="306"/>
      <c r="AO841" s="306"/>
      <c r="AP841" s="306"/>
      <c r="AQ841" s="306"/>
      <c r="AR841" s="306"/>
      <c r="AS841" s="306"/>
      <c r="AT841" s="306"/>
      <c r="AU841" s="306"/>
      <c r="AV841" s="306"/>
      <c r="AW841" s="306"/>
      <c r="AX841" s="306"/>
      <c r="AY841" s="306"/>
      <c r="AZ841" s="306"/>
      <c r="BA841" s="306"/>
      <c r="BB841" s="306"/>
      <c r="BC841" s="147">
        <f>QC_Status!T851</f>
        <v>0</v>
      </c>
      <c r="BD841" s="307">
        <f t="shared" si="39"/>
        <v>0</v>
      </c>
      <c r="BE841" s="307">
        <f t="shared" si="40"/>
        <v>0</v>
      </c>
      <c r="BF841" s="307">
        <f t="shared" si="41"/>
        <v>0</v>
      </c>
      <c r="BG841" s="314">
        <f>QC_Status!F851</f>
        <v>0</v>
      </c>
      <c r="BH841" s="288"/>
      <c r="BI841"/>
    </row>
    <row r="842" spans="1:61" ht="15" customHeight="1" x14ac:dyDescent="0.2">
      <c r="A842" s="151">
        <v>842</v>
      </c>
      <c r="B842" s="152">
        <f>QC_Status!B852</f>
        <v>0</v>
      </c>
      <c r="C842" s="153">
        <f>QC_Status!C852</f>
        <v>0</v>
      </c>
      <c r="D842" s="151">
        <f>QC_Status!D852</f>
        <v>0</v>
      </c>
      <c r="E842" s="153">
        <f>QC_Status!E852</f>
        <v>0</v>
      </c>
      <c r="F842" s="151">
        <f>QC_Status!L852</f>
        <v>0</v>
      </c>
      <c r="G842" s="154">
        <f>QC_Status!M852</f>
        <v>0</v>
      </c>
      <c r="H842" s="189">
        <f>QC_Status!C852</f>
        <v>0</v>
      </c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  <c r="AA842" s="306"/>
      <c r="AB842" s="306"/>
      <c r="AC842" s="306"/>
      <c r="AD842" s="306"/>
      <c r="AE842" s="306"/>
      <c r="AF842" s="306"/>
      <c r="AG842" s="306"/>
      <c r="AH842" s="306"/>
      <c r="AI842" s="306"/>
      <c r="AJ842" s="306"/>
      <c r="AK842" s="306"/>
      <c r="AL842" s="306"/>
      <c r="AM842" s="306"/>
      <c r="AN842" s="306"/>
      <c r="AO842" s="306"/>
      <c r="AP842" s="306"/>
      <c r="AQ842" s="306"/>
      <c r="AR842" s="306"/>
      <c r="AS842" s="306"/>
      <c r="AT842" s="306"/>
      <c r="AU842" s="306"/>
      <c r="AV842" s="306"/>
      <c r="AW842" s="306"/>
      <c r="AX842" s="306"/>
      <c r="AY842" s="306"/>
      <c r="AZ842" s="306"/>
      <c r="BA842" s="306"/>
      <c r="BB842" s="306"/>
      <c r="BC842" s="147">
        <f>QC_Status!T852</f>
        <v>0</v>
      </c>
      <c r="BD842" s="307">
        <f t="shared" si="39"/>
        <v>0</v>
      </c>
      <c r="BE842" s="307">
        <f t="shared" si="40"/>
        <v>0</v>
      </c>
      <c r="BF842" s="307">
        <f t="shared" si="41"/>
        <v>0</v>
      </c>
      <c r="BG842" s="314">
        <f>QC_Status!F852</f>
        <v>0</v>
      </c>
      <c r="BH842" s="288"/>
      <c r="BI842"/>
    </row>
    <row r="843" spans="1:61" ht="15" customHeight="1" x14ac:dyDescent="0.2">
      <c r="A843" s="151">
        <v>843</v>
      </c>
      <c r="B843" s="152">
        <f>QC_Status!B853</f>
        <v>0</v>
      </c>
      <c r="C843" s="153">
        <f>QC_Status!C853</f>
        <v>0</v>
      </c>
      <c r="D843" s="151">
        <f>QC_Status!D853</f>
        <v>0</v>
      </c>
      <c r="E843" s="153">
        <f>QC_Status!E853</f>
        <v>0</v>
      </c>
      <c r="F843" s="151">
        <f>QC_Status!L853</f>
        <v>0</v>
      </c>
      <c r="G843" s="154">
        <f>QC_Status!M853</f>
        <v>0</v>
      </c>
      <c r="H843" s="189">
        <f>QC_Status!C853</f>
        <v>0</v>
      </c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  <c r="AA843" s="306"/>
      <c r="AB843" s="306"/>
      <c r="AC843" s="306"/>
      <c r="AD843" s="306"/>
      <c r="AE843" s="306"/>
      <c r="AF843" s="306"/>
      <c r="AG843" s="306"/>
      <c r="AH843" s="306"/>
      <c r="AI843" s="306"/>
      <c r="AJ843" s="306"/>
      <c r="AK843" s="306"/>
      <c r="AL843" s="306"/>
      <c r="AM843" s="306"/>
      <c r="AN843" s="306"/>
      <c r="AO843" s="306"/>
      <c r="AP843" s="306"/>
      <c r="AQ843" s="306"/>
      <c r="AR843" s="306"/>
      <c r="AS843" s="306"/>
      <c r="AT843" s="306"/>
      <c r="AU843" s="306"/>
      <c r="AV843" s="306"/>
      <c r="AW843" s="306"/>
      <c r="AX843" s="306"/>
      <c r="AY843" s="306"/>
      <c r="AZ843" s="306"/>
      <c r="BA843" s="306"/>
      <c r="BB843" s="306"/>
      <c r="BC843" s="147">
        <f>QC_Status!T853</f>
        <v>0</v>
      </c>
      <c r="BD843" s="307">
        <f t="shared" si="39"/>
        <v>0</v>
      </c>
      <c r="BE843" s="307">
        <f t="shared" si="40"/>
        <v>0</v>
      </c>
      <c r="BF843" s="307">
        <f t="shared" si="41"/>
        <v>0</v>
      </c>
      <c r="BG843" s="314">
        <f>QC_Status!F853</f>
        <v>0</v>
      </c>
      <c r="BH843" s="288"/>
      <c r="BI843"/>
    </row>
    <row r="844" spans="1:61" ht="15" customHeight="1" x14ac:dyDescent="0.2">
      <c r="A844" s="151">
        <v>844</v>
      </c>
      <c r="B844" s="152">
        <f>QC_Status!B854</f>
        <v>0</v>
      </c>
      <c r="C844" s="153">
        <f>QC_Status!C854</f>
        <v>0</v>
      </c>
      <c r="D844" s="151">
        <f>QC_Status!D854</f>
        <v>0</v>
      </c>
      <c r="E844" s="153">
        <f>QC_Status!E854</f>
        <v>0</v>
      </c>
      <c r="F844" s="151">
        <f>QC_Status!L854</f>
        <v>0</v>
      </c>
      <c r="G844" s="154">
        <f>QC_Status!M854</f>
        <v>0</v>
      </c>
      <c r="H844" s="189">
        <f>QC_Status!C854</f>
        <v>0</v>
      </c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  <c r="AA844" s="306"/>
      <c r="AB844" s="306"/>
      <c r="AC844" s="306"/>
      <c r="AD844" s="306"/>
      <c r="AE844" s="306"/>
      <c r="AF844" s="306"/>
      <c r="AG844" s="306"/>
      <c r="AH844" s="306"/>
      <c r="AI844" s="306"/>
      <c r="AJ844" s="306"/>
      <c r="AK844" s="306"/>
      <c r="AL844" s="306"/>
      <c r="AM844" s="306"/>
      <c r="AN844" s="306"/>
      <c r="AO844" s="306"/>
      <c r="AP844" s="306"/>
      <c r="AQ844" s="306"/>
      <c r="AR844" s="306"/>
      <c r="AS844" s="306"/>
      <c r="AT844" s="306"/>
      <c r="AU844" s="306"/>
      <c r="AV844" s="306"/>
      <c r="AW844" s="306"/>
      <c r="AX844" s="306"/>
      <c r="AY844" s="306"/>
      <c r="AZ844" s="306"/>
      <c r="BA844" s="306"/>
      <c r="BB844" s="306"/>
      <c r="BC844" s="147">
        <f>QC_Status!T854</f>
        <v>0</v>
      </c>
      <c r="BD844" s="307">
        <f t="shared" si="39"/>
        <v>0</v>
      </c>
      <c r="BE844" s="307">
        <f t="shared" si="40"/>
        <v>0</v>
      </c>
      <c r="BF844" s="307">
        <f t="shared" si="41"/>
        <v>0</v>
      </c>
      <c r="BG844" s="314">
        <f>QC_Status!F854</f>
        <v>0</v>
      </c>
      <c r="BH844" s="288"/>
      <c r="BI844"/>
    </row>
    <row r="845" spans="1:61" ht="15" customHeight="1" x14ac:dyDescent="0.2">
      <c r="A845" s="151">
        <v>845</v>
      </c>
      <c r="B845" s="152">
        <f>QC_Status!B855</f>
        <v>0</v>
      </c>
      <c r="C845" s="153">
        <f>QC_Status!C855</f>
        <v>0</v>
      </c>
      <c r="D845" s="151">
        <f>QC_Status!D855</f>
        <v>0</v>
      </c>
      <c r="E845" s="153">
        <f>QC_Status!E855</f>
        <v>0</v>
      </c>
      <c r="F845" s="151">
        <f>QC_Status!L855</f>
        <v>0</v>
      </c>
      <c r="G845" s="154">
        <f>QC_Status!M855</f>
        <v>0</v>
      </c>
      <c r="H845" s="189">
        <f>QC_Status!C855</f>
        <v>0</v>
      </c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  <c r="AA845" s="306"/>
      <c r="AB845" s="306"/>
      <c r="AC845" s="306"/>
      <c r="AD845" s="306"/>
      <c r="AE845" s="306"/>
      <c r="AF845" s="306"/>
      <c r="AG845" s="306"/>
      <c r="AH845" s="306"/>
      <c r="AI845" s="306"/>
      <c r="AJ845" s="306"/>
      <c r="AK845" s="306"/>
      <c r="AL845" s="306"/>
      <c r="AM845" s="306"/>
      <c r="AN845" s="306"/>
      <c r="AO845" s="306"/>
      <c r="AP845" s="306"/>
      <c r="AQ845" s="306"/>
      <c r="AR845" s="306"/>
      <c r="AS845" s="306"/>
      <c r="AT845" s="306"/>
      <c r="AU845" s="306"/>
      <c r="AV845" s="306"/>
      <c r="AW845" s="306"/>
      <c r="AX845" s="306"/>
      <c r="AY845" s="306"/>
      <c r="AZ845" s="306"/>
      <c r="BA845" s="306"/>
      <c r="BB845" s="306"/>
      <c r="BC845" s="147">
        <f>QC_Status!T855</f>
        <v>0</v>
      </c>
      <c r="BD845" s="307">
        <f t="shared" si="39"/>
        <v>0</v>
      </c>
      <c r="BE845" s="307">
        <f t="shared" si="40"/>
        <v>0</v>
      </c>
      <c r="BF845" s="307">
        <f t="shared" si="41"/>
        <v>0</v>
      </c>
      <c r="BG845" s="314">
        <f>QC_Status!F855</f>
        <v>0</v>
      </c>
      <c r="BH845" s="288"/>
      <c r="BI845"/>
    </row>
    <row r="846" spans="1:61" ht="15" customHeight="1" x14ac:dyDescent="0.2">
      <c r="A846" s="151">
        <v>846</v>
      </c>
      <c r="B846" s="152">
        <f>QC_Status!B856</f>
        <v>0</v>
      </c>
      <c r="C846" s="153">
        <f>QC_Status!C856</f>
        <v>0</v>
      </c>
      <c r="D846" s="151">
        <f>QC_Status!D856</f>
        <v>0</v>
      </c>
      <c r="E846" s="153">
        <f>QC_Status!E856</f>
        <v>0</v>
      </c>
      <c r="F846" s="151">
        <f>QC_Status!L856</f>
        <v>0</v>
      </c>
      <c r="G846" s="154">
        <f>QC_Status!M856</f>
        <v>0</v>
      </c>
      <c r="H846" s="189">
        <f>QC_Status!C856</f>
        <v>0</v>
      </c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  <c r="AA846" s="306"/>
      <c r="AB846" s="306"/>
      <c r="AC846" s="306"/>
      <c r="AD846" s="306"/>
      <c r="AE846" s="306"/>
      <c r="AF846" s="306"/>
      <c r="AG846" s="306"/>
      <c r="AH846" s="306"/>
      <c r="AI846" s="306"/>
      <c r="AJ846" s="306"/>
      <c r="AK846" s="306"/>
      <c r="AL846" s="306"/>
      <c r="AM846" s="306"/>
      <c r="AN846" s="306"/>
      <c r="AO846" s="306"/>
      <c r="AP846" s="306"/>
      <c r="AQ846" s="306"/>
      <c r="AR846" s="306"/>
      <c r="AS846" s="306"/>
      <c r="AT846" s="306"/>
      <c r="AU846" s="306"/>
      <c r="AV846" s="306"/>
      <c r="AW846" s="306"/>
      <c r="AX846" s="306"/>
      <c r="AY846" s="306"/>
      <c r="AZ846" s="306"/>
      <c r="BA846" s="306"/>
      <c r="BB846" s="306"/>
      <c r="BC846" s="147">
        <f>QC_Status!T856</f>
        <v>0</v>
      </c>
      <c r="BD846" s="307">
        <f t="shared" si="39"/>
        <v>0</v>
      </c>
      <c r="BE846" s="307">
        <f t="shared" si="40"/>
        <v>0</v>
      </c>
      <c r="BF846" s="307">
        <f t="shared" si="41"/>
        <v>0</v>
      </c>
      <c r="BG846" s="314">
        <f>QC_Status!F856</f>
        <v>0</v>
      </c>
      <c r="BH846" s="288"/>
      <c r="BI846"/>
    </row>
    <row r="847" spans="1:61" ht="15" customHeight="1" x14ac:dyDescent="0.2">
      <c r="A847" s="151">
        <v>847</v>
      </c>
      <c r="B847" s="152">
        <f>QC_Status!B857</f>
        <v>0</v>
      </c>
      <c r="C847" s="153">
        <f>QC_Status!C857</f>
        <v>0</v>
      </c>
      <c r="D847" s="151">
        <f>QC_Status!D857</f>
        <v>0</v>
      </c>
      <c r="E847" s="153">
        <f>QC_Status!E857</f>
        <v>0</v>
      </c>
      <c r="F847" s="151">
        <f>QC_Status!L857</f>
        <v>0</v>
      </c>
      <c r="G847" s="154">
        <f>QC_Status!M857</f>
        <v>0</v>
      </c>
      <c r="H847" s="189">
        <f>QC_Status!C857</f>
        <v>0</v>
      </c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  <c r="AA847" s="306"/>
      <c r="AB847" s="306"/>
      <c r="AC847" s="306"/>
      <c r="AD847" s="306"/>
      <c r="AE847" s="306"/>
      <c r="AF847" s="306"/>
      <c r="AG847" s="306"/>
      <c r="AH847" s="306"/>
      <c r="AI847" s="306"/>
      <c r="AJ847" s="306"/>
      <c r="AK847" s="306"/>
      <c r="AL847" s="306"/>
      <c r="AM847" s="306"/>
      <c r="AN847" s="306"/>
      <c r="AO847" s="306"/>
      <c r="AP847" s="306"/>
      <c r="AQ847" s="306"/>
      <c r="AR847" s="306"/>
      <c r="AS847" s="306"/>
      <c r="AT847" s="306"/>
      <c r="AU847" s="306"/>
      <c r="AV847" s="306"/>
      <c r="AW847" s="306"/>
      <c r="AX847" s="306"/>
      <c r="AY847" s="306"/>
      <c r="AZ847" s="306"/>
      <c r="BA847" s="306"/>
      <c r="BB847" s="306"/>
      <c r="BC847" s="147">
        <f>QC_Status!T857</f>
        <v>0</v>
      </c>
      <c r="BD847" s="307">
        <f t="shared" si="39"/>
        <v>0</v>
      </c>
      <c r="BE847" s="307">
        <f t="shared" si="40"/>
        <v>0</v>
      </c>
      <c r="BF847" s="307">
        <f t="shared" si="41"/>
        <v>0</v>
      </c>
      <c r="BG847" s="314">
        <f>QC_Status!F857</f>
        <v>0</v>
      </c>
      <c r="BH847" s="288"/>
      <c r="BI847"/>
    </row>
    <row r="848" spans="1:61" ht="15" customHeight="1" x14ac:dyDescent="0.2">
      <c r="A848" s="151">
        <v>848</v>
      </c>
      <c r="B848" s="152">
        <f>QC_Status!B858</f>
        <v>0</v>
      </c>
      <c r="C848" s="153">
        <f>QC_Status!C858</f>
        <v>0</v>
      </c>
      <c r="D848" s="151">
        <f>QC_Status!D858</f>
        <v>0</v>
      </c>
      <c r="E848" s="153">
        <f>QC_Status!E858</f>
        <v>0</v>
      </c>
      <c r="F848" s="151">
        <f>QC_Status!L858</f>
        <v>0</v>
      </c>
      <c r="G848" s="154">
        <f>QC_Status!M858</f>
        <v>0</v>
      </c>
      <c r="H848" s="189">
        <f>QC_Status!C858</f>
        <v>0</v>
      </c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  <c r="AA848" s="306"/>
      <c r="AB848" s="306"/>
      <c r="AC848" s="306"/>
      <c r="AD848" s="306"/>
      <c r="AE848" s="306"/>
      <c r="AF848" s="306"/>
      <c r="AG848" s="306"/>
      <c r="AH848" s="306"/>
      <c r="AI848" s="306"/>
      <c r="AJ848" s="306"/>
      <c r="AK848" s="306"/>
      <c r="AL848" s="306"/>
      <c r="AM848" s="306"/>
      <c r="AN848" s="306"/>
      <c r="AO848" s="306"/>
      <c r="AP848" s="306"/>
      <c r="AQ848" s="306"/>
      <c r="AR848" s="306"/>
      <c r="AS848" s="306"/>
      <c r="AT848" s="306"/>
      <c r="AU848" s="306"/>
      <c r="AV848" s="306"/>
      <c r="AW848" s="306"/>
      <c r="AX848" s="306"/>
      <c r="AY848" s="306"/>
      <c r="AZ848" s="306"/>
      <c r="BA848" s="306"/>
      <c r="BB848" s="306"/>
      <c r="BC848" s="147">
        <f>QC_Status!T858</f>
        <v>0</v>
      </c>
      <c r="BD848" s="307">
        <f t="shared" si="39"/>
        <v>0</v>
      </c>
      <c r="BE848" s="307">
        <f t="shared" si="40"/>
        <v>0</v>
      </c>
      <c r="BF848" s="307">
        <f t="shared" si="41"/>
        <v>0</v>
      </c>
      <c r="BG848" s="314">
        <f>QC_Status!F858</f>
        <v>0</v>
      </c>
      <c r="BH848" s="288"/>
      <c r="BI848"/>
    </row>
    <row r="849" spans="1:61" ht="15" customHeight="1" x14ac:dyDescent="0.2">
      <c r="A849" s="151">
        <v>849</v>
      </c>
      <c r="B849" s="152">
        <f>QC_Status!B859</f>
        <v>0</v>
      </c>
      <c r="C849" s="153">
        <f>QC_Status!C859</f>
        <v>0</v>
      </c>
      <c r="D849" s="151">
        <f>QC_Status!D859</f>
        <v>0</v>
      </c>
      <c r="E849" s="153">
        <f>QC_Status!E859</f>
        <v>0</v>
      </c>
      <c r="F849" s="151">
        <f>QC_Status!L859</f>
        <v>0</v>
      </c>
      <c r="G849" s="154">
        <f>QC_Status!M859</f>
        <v>0</v>
      </c>
      <c r="H849" s="189">
        <f>QC_Status!C859</f>
        <v>0</v>
      </c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  <c r="AA849" s="306"/>
      <c r="AB849" s="306"/>
      <c r="AC849" s="306"/>
      <c r="AD849" s="306"/>
      <c r="AE849" s="306"/>
      <c r="AF849" s="306"/>
      <c r="AG849" s="306"/>
      <c r="AH849" s="306"/>
      <c r="AI849" s="306"/>
      <c r="AJ849" s="306"/>
      <c r="AK849" s="306"/>
      <c r="AL849" s="306"/>
      <c r="AM849" s="306"/>
      <c r="AN849" s="306"/>
      <c r="AO849" s="306"/>
      <c r="AP849" s="306"/>
      <c r="AQ849" s="306"/>
      <c r="AR849" s="306"/>
      <c r="AS849" s="306"/>
      <c r="AT849" s="306"/>
      <c r="AU849" s="306"/>
      <c r="AV849" s="306"/>
      <c r="AW849" s="306"/>
      <c r="AX849" s="306"/>
      <c r="AY849" s="306"/>
      <c r="AZ849" s="306"/>
      <c r="BA849" s="306"/>
      <c r="BB849" s="306"/>
      <c r="BC849" s="147">
        <f>QC_Status!T859</f>
        <v>0</v>
      </c>
      <c r="BD849" s="307">
        <f t="shared" si="39"/>
        <v>0</v>
      </c>
      <c r="BE849" s="307">
        <f t="shared" si="40"/>
        <v>0</v>
      </c>
      <c r="BF849" s="307">
        <f t="shared" si="41"/>
        <v>0</v>
      </c>
      <c r="BG849" s="314">
        <f>QC_Status!F859</f>
        <v>0</v>
      </c>
      <c r="BH849" s="288"/>
      <c r="BI849"/>
    </row>
    <row r="850" spans="1:61" ht="15" customHeight="1" x14ac:dyDescent="0.2">
      <c r="A850" s="151">
        <v>850</v>
      </c>
      <c r="B850" s="152">
        <f>QC_Status!B860</f>
        <v>0</v>
      </c>
      <c r="C850" s="153">
        <f>QC_Status!C860</f>
        <v>0</v>
      </c>
      <c r="D850" s="151">
        <f>QC_Status!D860</f>
        <v>0</v>
      </c>
      <c r="E850" s="153">
        <f>QC_Status!E860</f>
        <v>0</v>
      </c>
      <c r="F850" s="151">
        <f>QC_Status!L860</f>
        <v>0</v>
      </c>
      <c r="G850" s="154">
        <f>QC_Status!M860</f>
        <v>0</v>
      </c>
      <c r="H850" s="189">
        <f>QC_Status!C860</f>
        <v>0</v>
      </c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  <c r="AA850" s="306"/>
      <c r="AB850" s="306"/>
      <c r="AC850" s="306"/>
      <c r="AD850" s="306"/>
      <c r="AE850" s="306"/>
      <c r="AF850" s="306"/>
      <c r="AG850" s="306"/>
      <c r="AH850" s="306"/>
      <c r="AI850" s="306"/>
      <c r="AJ850" s="306"/>
      <c r="AK850" s="306"/>
      <c r="AL850" s="306"/>
      <c r="AM850" s="306"/>
      <c r="AN850" s="306"/>
      <c r="AO850" s="306"/>
      <c r="AP850" s="306"/>
      <c r="AQ850" s="306"/>
      <c r="AR850" s="306"/>
      <c r="AS850" s="306"/>
      <c r="AT850" s="306"/>
      <c r="AU850" s="306"/>
      <c r="AV850" s="306"/>
      <c r="AW850" s="306"/>
      <c r="AX850" s="306"/>
      <c r="AY850" s="306"/>
      <c r="AZ850" s="306"/>
      <c r="BA850" s="306"/>
      <c r="BB850" s="306"/>
      <c r="BC850" s="147">
        <f>QC_Status!T860</f>
        <v>0</v>
      </c>
      <c r="BD850" s="307">
        <f t="shared" si="39"/>
        <v>0</v>
      </c>
      <c r="BE850" s="307">
        <f t="shared" si="40"/>
        <v>0</v>
      </c>
      <c r="BF850" s="307">
        <f t="shared" si="41"/>
        <v>0</v>
      </c>
      <c r="BG850" s="314">
        <f>QC_Status!F860</f>
        <v>0</v>
      </c>
      <c r="BH850" s="288"/>
      <c r="BI850"/>
    </row>
    <row r="851" spans="1:61" ht="15" customHeight="1" x14ac:dyDescent="0.2">
      <c r="A851" s="151">
        <v>851</v>
      </c>
      <c r="B851" s="152">
        <f>QC_Status!B861</f>
        <v>0</v>
      </c>
      <c r="C851" s="153">
        <f>QC_Status!C861</f>
        <v>0</v>
      </c>
      <c r="D851" s="151">
        <f>QC_Status!D861</f>
        <v>0</v>
      </c>
      <c r="E851" s="153">
        <f>QC_Status!E861</f>
        <v>0</v>
      </c>
      <c r="F851" s="151">
        <f>QC_Status!L861</f>
        <v>0</v>
      </c>
      <c r="G851" s="154">
        <f>QC_Status!M861</f>
        <v>0</v>
      </c>
      <c r="H851" s="189">
        <f>QC_Status!C861</f>
        <v>0</v>
      </c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  <c r="AA851" s="306"/>
      <c r="AB851" s="306"/>
      <c r="AC851" s="306"/>
      <c r="AD851" s="306"/>
      <c r="AE851" s="306"/>
      <c r="AF851" s="306"/>
      <c r="AG851" s="306"/>
      <c r="AH851" s="306"/>
      <c r="AI851" s="306"/>
      <c r="AJ851" s="306"/>
      <c r="AK851" s="306"/>
      <c r="AL851" s="306"/>
      <c r="AM851" s="306"/>
      <c r="AN851" s="306"/>
      <c r="AO851" s="306"/>
      <c r="AP851" s="306"/>
      <c r="AQ851" s="306"/>
      <c r="AR851" s="306"/>
      <c r="AS851" s="306"/>
      <c r="AT851" s="306"/>
      <c r="AU851" s="306"/>
      <c r="AV851" s="306"/>
      <c r="AW851" s="306"/>
      <c r="AX851" s="306"/>
      <c r="AY851" s="306"/>
      <c r="AZ851" s="306"/>
      <c r="BA851" s="306"/>
      <c r="BB851" s="306"/>
      <c r="BC851" s="147">
        <f>QC_Status!T861</f>
        <v>0</v>
      </c>
      <c r="BD851" s="307">
        <f t="shared" si="39"/>
        <v>0</v>
      </c>
      <c r="BE851" s="307">
        <f t="shared" si="40"/>
        <v>0</v>
      </c>
      <c r="BF851" s="307">
        <f t="shared" si="41"/>
        <v>0</v>
      </c>
      <c r="BG851" s="314">
        <f>QC_Status!F861</f>
        <v>0</v>
      </c>
      <c r="BH851" s="288"/>
      <c r="BI851"/>
    </row>
    <row r="852" spans="1:61" ht="15" customHeight="1" x14ac:dyDescent="0.2">
      <c r="A852" s="151">
        <v>852</v>
      </c>
      <c r="B852" s="152">
        <f>QC_Status!B862</f>
        <v>0</v>
      </c>
      <c r="C852" s="153">
        <f>QC_Status!C862</f>
        <v>0</v>
      </c>
      <c r="D852" s="151">
        <f>QC_Status!D862</f>
        <v>0</v>
      </c>
      <c r="E852" s="153">
        <f>QC_Status!E862</f>
        <v>0</v>
      </c>
      <c r="F852" s="151">
        <f>QC_Status!L862</f>
        <v>0</v>
      </c>
      <c r="G852" s="154">
        <f>QC_Status!M862</f>
        <v>0</v>
      </c>
      <c r="H852" s="189">
        <f>QC_Status!C862</f>
        <v>0</v>
      </c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  <c r="AA852" s="306"/>
      <c r="AB852" s="306"/>
      <c r="AC852" s="306"/>
      <c r="AD852" s="306"/>
      <c r="AE852" s="306"/>
      <c r="AF852" s="306"/>
      <c r="AG852" s="306"/>
      <c r="AH852" s="306"/>
      <c r="AI852" s="306"/>
      <c r="AJ852" s="306"/>
      <c r="AK852" s="306"/>
      <c r="AL852" s="306"/>
      <c r="AM852" s="306"/>
      <c r="AN852" s="306"/>
      <c r="AO852" s="306"/>
      <c r="AP852" s="306"/>
      <c r="AQ852" s="306"/>
      <c r="AR852" s="306"/>
      <c r="AS852" s="306"/>
      <c r="AT852" s="306"/>
      <c r="AU852" s="306"/>
      <c r="AV852" s="306"/>
      <c r="AW852" s="306"/>
      <c r="AX852" s="306"/>
      <c r="AY852" s="306"/>
      <c r="AZ852" s="306"/>
      <c r="BA852" s="306"/>
      <c r="BB852" s="306"/>
      <c r="BC852" s="147">
        <f>QC_Status!T862</f>
        <v>0</v>
      </c>
      <c r="BD852" s="307">
        <f t="shared" si="39"/>
        <v>0</v>
      </c>
      <c r="BE852" s="307">
        <f t="shared" si="40"/>
        <v>0</v>
      </c>
      <c r="BF852" s="307">
        <f t="shared" si="41"/>
        <v>0</v>
      </c>
      <c r="BG852" s="314">
        <f>QC_Status!F862</f>
        <v>0</v>
      </c>
      <c r="BH852" s="288"/>
      <c r="BI852"/>
    </row>
    <row r="853" spans="1:61" ht="15" customHeight="1" x14ac:dyDescent="0.2">
      <c r="A853" s="151">
        <v>853</v>
      </c>
      <c r="B853" s="152">
        <f>QC_Status!B863</f>
        <v>0</v>
      </c>
      <c r="C853" s="153">
        <f>QC_Status!C863</f>
        <v>0</v>
      </c>
      <c r="D853" s="151">
        <f>QC_Status!D863</f>
        <v>0</v>
      </c>
      <c r="E853" s="153">
        <f>QC_Status!E863</f>
        <v>0</v>
      </c>
      <c r="F853" s="151">
        <f>QC_Status!L863</f>
        <v>0</v>
      </c>
      <c r="G853" s="154">
        <f>QC_Status!M863</f>
        <v>0</v>
      </c>
      <c r="H853" s="189">
        <f>QC_Status!C863</f>
        <v>0</v>
      </c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  <c r="AA853" s="306"/>
      <c r="AB853" s="306"/>
      <c r="AC853" s="306"/>
      <c r="AD853" s="306"/>
      <c r="AE853" s="306"/>
      <c r="AF853" s="306"/>
      <c r="AG853" s="306"/>
      <c r="AH853" s="306"/>
      <c r="AI853" s="306"/>
      <c r="AJ853" s="306"/>
      <c r="AK853" s="306"/>
      <c r="AL853" s="306"/>
      <c r="AM853" s="306"/>
      <c r="AN853" s="306"/>
      <c r="AO853" s="306"/>
      <c r="AP853" s="306"/>
      <c r="AQ853" s="306"/>
      <c r="AR853" s="306"/>
      <c r="AS853" s="306"/>
      <c r="AT853" s="306"/>
      <c r="AU853" s="306"/>
      <c r="AV853" s="306"/>
      <c r="AW853" s="306"/>
      <c r="AX853" s="306"/>
      <c r="AY853" s="306"/>
      <c r="AZ853" s="306"/>
      <c r="BA853" s="306"/>
      <c r="BB853" s="306"/>
      <c r="BC853" s="147">
        <f>QC_Status!T863</f>
        <v>0</v>
      </c>
      <c r="BD853" s="307">
        <f t="shared" si="39"/>
        <v>0</v>
      </c>
      <c r="BE853" s="307">
        <f t="shared" si="40"/>
        <v>0</v>
      </c>
      <c r="BF853" s="307">
        <f t="shared" si="41"/>
        <v>0</v>
      </c>
      <c r="BG853" s="314">
        <f>QC_Status!F863</f>
        <v>0</v>
      </c>
      <c r="BH853" s="288"/>
      <c r="BI853"/>
    </row>
    <row r="854" spans="1:61" ht="15" customHeight="1" x14ac:dyDescent="0.2">
      <c r="A854" s="151">
        <v>854</v>
      </c>
      <c r="B854" s="152">
        <f>QC_Status!B864</f>
        <v>0</v>
      </c>
      <c r="C854" s="153">
        <f>QC_Status!C864</f>
        <v>0</v>
      </c>
      <c r="D854" s="151">
        <f>QC_Status!D864</f>
        <v>0</v>
      </c>
      <c r="E854" s="153">
        <f>QC_Status!E864</f>
        <v>0</v>
      </c>
      <c r="F854" s="151">
        <f>QC_Status!L864</f>
        <v>0</v>
      </c>
      <c r="G854" s="154">
        <f>QC_Status!M864</f>
        <v>0</v>
      </c>
      <c r="H854" s="189">
        <f>QC_Status!C864</f>
        <v>0</v>
      </c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  <c r="AA854" s="306"/>
      <c r="AB854" s="306"/>
      <c r="AC854" s="306"/>
      <c r="AD854" s="306"/>
      <c r="AE854" s="306"/>
      <c r="AF854" s="306"/>
      <c r="AG854" s="306"/>
      <c r="AH854" s="306"/>
      <c r="AI854" s="306"/>
      <c r="AJ854" s="306"/>
      <c r="AK854" s="306"/>
      <c r="AL854" s="306"/>
      <c r="AM854" s="306"/>
      <c r="AN854" s="306"/>
      <c r="AO854" s="306"/>
      <c r="AP854" s="306"/>
      <c r="AQ854" s="306"/>
      <c r="AR854" s="306"/>
      <c r="AS854" s="306"/>
      <c r="AT854" s="306"/>
      <c r="AU854" s="306"/>
      <c r="AV854" s="306"/>
      <c r="AW854" s="306"/>
      <c r="AX854" s="306"/>
      <c r="AY854" s="306"/>
      <c r="AZ854" s="306"/>
      <c r="BA854" s="306"/>
      <c r="BB854" s="306"/>
      <c r="BC854" s="147">
        <f>QC_Status!T864</f>
        <v>0</v>
      </c>
      <c r="BD854" s="307">
        <f t="shared" si="39"/>
        <v>0</v>
      </c>
      <c r="BE854" s="307">
        <f t="shared" si="40"/>
        <v>0</v>
      </c>
      <c r="BF854" s="307">
        <f t="shared" si="41"/>
        <v>0</v>
      </c>
      <c r="BG854" s="314">
        <f>QC_Status!F864</f>
        <v>0</v>
      </c>
      <c r="BH854" s="288"/>
      <c r="BI854"/>
    </row>
    <row r="855" spans="1:61" ht="15" customHeight="1" x14ac:dyDescent="0.2">
      <c r="A855" s="151">
        <v>855</v>
      </c>
      <c r="B855" s="152">
        <f>QC_Status!B865</f>
        <v>0</v>
      </c>
      <c r="C855" s="153">
        <f>QC_Status!C865</f>
        <v>0</v>
      </c>
      <c r="D855" s="151">
        <f>QC_Status!D865</f>
        <v>0</v>
      </c>
      <c r="E855" s="153">
        <f>QC_Status!E865</f>
        <v>0</v>
      </c>
      <c r="F855" s="151">
        <f>QC_Status!L865</f>
        <v>0</v>
      </c>
      <c r="G855" s="154">
        <f>QC_Status!M865</f>
        <v>0</v>
      </c>
      <c r="H855" s="189">
        <f>QC_Status!C865</f>
        <v>0</v>
      </c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  <c r="AA855" s="306"/>
      <c r="AB855" s="306"/>
      <c r="AC855" s="306"/>
      <c r="AD855" s="306"/>
      <c r="AE855" s="306"/>
      <c r="AF855" s="306"/>
      <c r="AG855" s="306"/>
      <c r="AH855" s="306"/>
      <c r="AI855" s="306"/>
      <c r="AJ855" s="306"/>
      <c r="AK855" s="306"/>
      <c r="AL855" s="306"/>
      <c r="AM855" s="306"/>
      <c r="AN855" s="306"/>
      <c r="AO855" s="306"/>
      <c r="AP855" s="306"/>
      <c r="AQ855" s="306"/>
      <c r="AR855" s="306"/>
      <c r="AS855" s="306"/>
      <c r="AT855" s="306"/>
      <c r="AU855" s="306"/>
      <c r="AV855" s="306"/>
      <c r="AW855" s="306"/>
      <c r="AX855" s="306"/>
      <c r="AY855" s="306"/>
      <c r="AZ855" s="306"/>
      <c r="BA855" s="306"/>
      <c r="BB855" s="306"/>
      <c r="BC855" s="147">
        <f>QC_Status!T865</f>
        <v>0</v>
      </c>
      <c r="BD855" s="307">
        <f t="shared" si="39"/>
        <v>0</v>
      </c>
      <c r="BE855" s="307">
        <f t="shared" si="40"/>
        <v>0</v>
      </c>
      <c r="BF855" s="307">
        <f t="shared" si="41"/>
        <v>0</v>
      </c>
      <c r="BG855" s="314">
        <f>QC_Status!F865</f>
        <v>0</v>
      </c>
      <c r="BH855" s="288"/>
      <c r="BI855"/>
    </row>
    <row r="856" spans="1:61" ht="15" customHeight="1" x14ac:dyDescent="0.2">
      <c r="A856" s="151">
        <v>856</v>
      </c>
      <c r="B856" s="152">
        <f>QC_Status!B866</f>
        <v>0</v>
      </c>
      <c r="C856" s="153">
        <f>QC_Status!C866</f>
        <v>0</v>
      </c>
      <c r="D856" s="151">
        <f>QC_Status!D866</f>
        <v>0</v>
      </c>
      <c r="E856" s="153">
        <f>QC_Status!E866</f>
        <v>0</v>
      </c>
      <c r="F856" s="151">
        <f>QC_Status!L866</f>
        <v>0</v>
      </c>
      <c r="G856" s="154">
        <f>QC_Status!M866</f>
        <v>0</v>
      </c>
      <c r="H856" s="189">
        <f>QC_Status!C866</f>
        <v>0</v>
      </c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  <c r="AA856" s="306"/>
      <c r="AB856" s="306"/>
      <c r="AC856" s="306"/>
      <c r="AD856" s="306"/>
      <c r="AE856" s="306"/>
      <c r="AF856" s="306"/>
      <c r="AG856" s="306"/>
      <c r="AH856" s="306"/>
      <c r="AI856" s="306"/>
      <c r="AJ856" s="306"/>
      <c r="AK856" s="306"/>
      <c r="AL856" s="306"/>
      <c r="AM856" s="306"/>
      <c r="AN856" s="306"/>
      <c r="AO856" s="306"/>
      <c r="AP856" s="306"/>
      <c r="AQ856" s="306"/>
      <c r="AR856" s="306"/>
      <c r="AS856" s="306"/>
      <c r="AT856" s="306"/>
      <c r="AU856" s="306"/>
      <c r="AV856" s="306"/>
      <c r="AW856" s="306"/>
      <c r="AX856" s="306"/>
      <c r="AY856" s="306"/>
      <c r="AZ856" s="306"/>
      <c r="BA856" s="306"/>
      <c r="BB856" s="306"/>
      <c r="BC856" s="147">
        <f>QC_Status!T866</f>
        <v>0</v>
      </c>
      <c r="BD856" s="307">
        <f t="shared" si="39"/>
        <v>0</v>
      </c>
      <c r="BE856" s="307">
        <f t="shared" si="40"/>
        <v>0</v>
      </c>
      <c r="BF856" s="307">
        <f t="shared" si="41"/>
        <v>0</v>
      </c>
      <c r="BG856" s="314">
        <f>QC_Status!F866</f>
        <v>0</v>
      </c>
      <c r="BH856" s="288"/>
      <c r="BI856"/>
    </row>
    <row r="857" spans="1:61" ht="15" customHeight="1" x14ac:dyDescent="0.2">
      <c r="A857" s="151">
        <v>857</v>
      </c>
      <c r="B857" s="152">
        <f>QC_Status!B867</f>
        <v>0</v>
      </c>
      <c r="C857" s="153">
        <f>QC_Status!C867</f>
        <v>0</v>
      </c>
      <c r="D857" s="151">
        <f>QC_Status!D867</f>
        <v>0</v>
      </c>
      <c r="E857" s="153">
        <f>QC_Status!E867</f>
        <v>0</v>
      </c>
      <c r="F857" s="151">
        <f>QC_Status!L867</f>
        <v>0</v>
      </c>
      <c r="G857" s="154">
        <f>QC_Status!M867</f>
        <v>0</v>
      </c>
      <c r="H857" s="189">
        <f>QC_Status!C867</f>
        <v>0</v>
      </c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  <c r="AA857" s="306"/>
      <c r="AB857" s="306"/>
      <c r="AC857" s="306"/>
      <c r="AD857" s="306"/>
      <c r="AE857" s="306"/>
      <c r="AF857" s="306"/>
      <c r="AG857" s="306"/>
      <c r="AH857" s="306"/>
      <c r="AI857" s="306"/>
      <c r="AJ857" s="306"/>
      <c r="AK857" s="306"/>
      <c r="AL857" s="306"/>
      <c r="AM857" s="306"/>
      <c r="AN857" s="306"/>
      <c r="AO857" s="306"/>
      <c r="AP857" s="306"/>
      <c r="AQ857" s="306"/>
      <c r="AR857" s="306"/>
      <c r="AS857" s="306"/>
      <c r="AT857" s="306"/>
      <c r="AU857" s="306"/>
      <c r="AV857" s="306"/>
      <c r="AW857" s="306"/>
      <c r="AX857" s="306"/>
      <c r="AY857" s="306"/>
      <c r="AZ857" s="306"/>
      <c r="BA857" s="306"/>
      <c r="BB857" s="306"/>
      <c r="BC857" s="147">
        <f>QC_Status!T867</f>
        <v>0</v>
      </c>
      <c r="BD857" s="307">
        <f t="shared" si="39"/>
        <v>0</v>
      </c>
      <c r="BE857" s="307">
        <f t="shared" si="40"/>
        <v>0</v>
      </c>
      <c r="BF857" s="307">
        <f t="shared" si="41"/>
        <v>0</v>
      </c>
      <c r="BG857" s="314">
        <f>QC_Status!F867</f>
        <v>0</v>
      </c>
      <c r="BH857" s="288"/>
      <c r="BI857"/>
    </row>
    <row r="858" spans="1:61" ht="15" customHeight="1" x14ac:dyDescent="0.2">
      <c r="A858" s="151">
        <v>858</v>
      </c>
      <c r="B858" s="152">
        <f>QC_Status!B868</f>
        <v>0</v>
      </c>
      <c r="C858" s="153">
        <f>QC_Status!C868</f>
        <v>0</v>
      </c>
      <c r="D858" s="151">
        <f>QC_Status!D868</f>
        <v>0</v>
      </c>
      <c r="E858" s="153">
        <f>QC_Status!E868</f>
        <v>0</v>
      </c>
      <c r="F858" s="151">
        <f>QC_Status!L868</f>
        <v>0</v>
      </c>
      <c r="G858" s="154">
        <f>QC_Status!M868</f>
        <v>0</v>
      </c>
      <c r="H858" s="189">
        <f>QC_Status!C868</f>
        <v>0</v>
      </c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  <c r="AA858" s="306"/>
      <c r="AB858" s="306"/>
      <c r="AC858" s="306"/>
      <c r="AD858" s="306"/>
      <c r="AE858" s="306"/>
      <c r="AF858" s="306"/>
      <c r="AG858" s="306"/>
      <c r="AH858" s="306"/>
      <c r="AI858" s="306"/>
      <c r="AJ858" s="306"/>
      <c r="AK858" s="306"/>
      <c r="AL858" s="306"/>
      <c r="AM858" s="306"/>
      <c r="AN858" s="306"/>
      <c r="AO858" s="306"/>
      <c r="AP858" s="306"/>
      <c r="AQ858" s="306"/>
      <c r="AR858" s="306"/>
      <c r="AS858" s="306"/>
      <c r="AT858" s="306"/>
      <c r="AU858" s="306"/>
      <c r="AV858" s="306"/>
      <c r="AW858" s="306"/>
      <c r="AX858" s="306"/>
      <c r="AY858" s="306"/>
      <c r="AZ858" s="306"/>
      <c r="BA858" s="306"/>
      <c r="BB858" s="306"/>
      <c r="BC858" s="147">
        <f>QC_Status!T868</f>
        <v>0</v>
      </c>
      <c r="BD858" s="307">
        <f t="shared" si="39"/>
        <v>0</v>
      </c>
      <c r="BE858" s="307">
        <f t="shared" si="40"/>
        <v>0</v>
      </c>
      <c r="BF858" s="307">
        <f t="shared" si="41"/>
        <v>0</v>
      </c>
      <c r="BG858" s="314">
        <f>QC_Status!F868</f>
        <v>0</v>
      </c>
      <c r="BH858" s="288"/>
      <c r="BI858"/>
    </row>
    <row r="859" spans="1:61" ht="15" customHeight="1" x14ac:dyDescent="0.2">
      <c r="A859" s="151">
        <v>859</v>
      </c>
      <c r="B859" s="152">
        <f>QC_Status!B869</f>
        <v>0</v>
      </c>
      <c r="C859" s="153">
        <f>QC_Status!C869</f>
        <v>0</v>
      </c>
      <c r="D859" s="151">
        <f>QC_Status!D869</f>
        <v>0</v>
      </c>
      <c r="E859" s="153">
        <f>QC_Status!E869</f>
        <v>0</v>
      </c>
      <c r="F859" s="151">
        <f>QC_Status!L869</f>
        <v>0</v>
      </c>
      <c r="G859" s="154">
        <f>QC_Status!M869</f>
        <v>0</v>
      </c>
      <c r="H859" s="189">
        <f>QC_Status!C869</f>
        <v>0</v>
      </c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  <c r="AA859" s="306"/>
      <c r="AB859" s="306"/>
      <c r="AC859" s="306"/>
      <c r="AD859" s="306"/>
      <c r="AE859" s="306"/>
      <c r="AF859" s="306"/>
      <c r="AG859" s="306"/>
      <c r="AH859" s="306"/>
      <c r="AI859" s="306"/>
      <c r="AJ859" s="306"/>
      <c r="AK859" s="306"/>
      <c r="AL859" s="306"/>
      <c r="AM859" s="306"/>
      <c r="AN859" s="306"/>
      <c r="AO859" s="306"/>
      <c r="AP859" s="306"/>
      <c r="AQ859" s="306"/>
      <c r="AR859" s="306"/>
      <c r="AS859" s="306"/>
      <c r="AT859" s="306"/>
      <c r="AU859" s="306"/>
      <c r="AV859" s="306"/>
      <c r="AW859" s="306"/>
      <c r="AX859" s="306"/>
      <c r="AY859" s="306"/>
      <c r="AZ859" s="306"/>
      <c r="BA859" s="306"/>
      <c r="BB859" s="306"/>
      <c r="BC859" s="147">
        <f>QC_Status!T869</f>
        <v>0</v>
      </c>
      <c r="BD859" s="307">
        <f t="shared" si="39"/>
        <v>0</v>
      </c>
      <c r="BE859" s="307">
        <f t="shared" si="40"/>
        <v>0</v>
      </c>
      <c r="BF859" s="307">
        <f t="shared" si="41"/>
        <v>0</v>
      </c>
      <c r="BG859" s="314">
        <f>QC_Status!F869</f>
        <v>0</v>
      </c>
      <c r="BH859" s="288"/>
      <c r="BI859"/>
    </row>
    <row r="860" spans="1:61" ht="15" customHeight="1" x14ac:dyDescent="0.2">
      <c r="A860" s="151">
        <v>860</v>
      </c>
      <c r="B860" s="152">
        <f>QC_Status!B870</f>
        <v>0</v>
      </c>
      <c r="C860" s="153">
        <f>QC_Status!C870</f>
        <v>0</v>
      </c>
      <c r="D860" s="151">
        <f>QC_Status!D870</f>
        <v>0</v>
      </c>
      <c r="E860" s="153">
        <f>QC_Status!E870</f>
        <v>0</v>
      </c>
      <c r="F860" s="151">
        <f>QC_Status!L870</f>
        <v>0</v>
      </c>
      <c r="G860" s="154">
        <f>QC_Status!M870</f>
        <v>0</v>
      </c>
      <c r="H860" s="189">
        <f>QC_Status!C870</f>
        <v>0</v>
      </c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  <c r="AA860" s="306"/>
      <c r="AB860" s="306"/>
      <c r="AC860" s="306"/>
      <c r="AD860" s="306"/>
      <c r="AE860" s="306"/>
      <c r="AF860" s="306"/>
      <c r="AG860" s="306"/>
      <c r="AH860" s="306"/>
      <c r="AI860" s="306"/>
      <c r="AJ860" s="306"/>
      <c r="AK860" s="306"/>
      <c r="AL860" s="306"/>
      <c r="AM860" s="306"/>
      <c r="AN860" s="306"/>
      <c r="AO860" s="306"/>
      <c r="AP860" s="306"/>
      <c r="AQ860" s="306"/>
      <c r="AR860" s="306"/>
      <c r="AS860" s="306"/>
      <c r="AT860" s="306"/>
      <c r="AU860" s="306"/>
      <c r="AV860" s="306"/>
      <c r="AW860" s="306"/>
      <c r="AX860" s="306"/>
      <c r="AY860" s="306"/>
      <c r="AZ860" s="306"/>
      <c r="BA860" s="306"/>
      <c r="BB860" s="306"/>
      <c r="BC860" s="147">
        <f>QC_Status!T870</f>
        <v>0</v>
      </c>
      <c r="BD860" s="307">
        <f t="shared" si="39"/>
        <v>0</v>
      </c>
      <c r="BE860" s="307">
        <f t="shared" si="40"/>
        <v>0</v>
      </c>
      <c r="BF860" s="307">
        <f t="shared" si="41"/>
        <v>0</v>
      </c>
      <c r="BG860" s="314">
        <f>QC_Status!F870</f>
        <v>0</v>
      </c>
      <c r="BH860" s="288"/>
      <c r="BI860"/>
    </row>
    <row r="861" spans="1:61" ht="15" customHeight="1" x14ac:dyDescent="0.2">
      <c r="A861" s="151">
        <v>861</v>
      </c>
      <c r="B861" s="152">
        <f>QC_Status!B871</f>
        <v>0</v>
      </c>
      <c r="C861" s="153">
        <f>QC_Status!C871</f>
        <v>0</v>
      </c>
      <c r="D861" s="151">
        <f>QC_Status!D871</f>
        <v>0</v>
      </c>
      <c r="E861" s="153">
        <f>QC_Status!E871</f>
        <v>0</v>
      </c>
      <c r="F861" s="151">
        <f>QC_Status!L871</f>
        <v>0</v>
      </c>
      <c r="G861" s="154">
        <f>QC_Status!M871</f>
        <v>0</v>
      </c>
      <c r="H861" s="189">
        <f>QC_Status!C871</f>
        <v>0</v>
      </c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  <c r="AA861" s="306"/>
      <c r="AB861" s="306"/>
      <c r="AC861" s="306"/>
      <c r="AD861" s="306"/>
      <c r="AE861" s="306"/>
      <c r="AF861" s="306"/>
      <c r="AG861" s="306"/>
      <c r="AH861" s="306"/>
      <c r="AI861" s="306"/>
      <c r="AJ861" s="306"/>
      <c r="AK861" s="306"/>
      <c r="AL861" s="306"/>
      <c r="AM861" s="306"/>
      <c r="AN861" s="306"/>
      <c r="AO861" s="306"/>
      <c r="AP861" s="306"/>
      <c r="AQ861" s="306"/>
      <c r="AR861" s="306"/>
      <c r="AS861" s="306"/>
      <c r="AT861" s="306"/>
      <c r="AU861" s="306"/>
      <c r="AV861" s="306"/>
      <c r="AW861" s="306"/>
      <c r="AX861" s="306"/>
      <c r="AY861" s="306"/>
      <c r="AZ861" s="306"/>
      <c r="BA861" s="306"/>
      <c r="BB861" s="306"/>
      <c r="BC861" s="147">
        <f>QC_Status!T871</f>
        <v>0</v>
      </c>
      <c r="BD861" s="307">
        <f t="shared" si="39"/>
        <v>0</v>
      </c>
      <c r="BE861" s="307">
        <f t="shared" si="40"/>
        <v>0</v>
      </c>
      <c r="BF861" s="307">
        <f t="shared" si="41"/>
        <v>0</v>
      </c>
      <c r="BG861" s="314">
        <f>QC_Status!F871</f>
        <v>0</v>
      </c>
      <c r="BH861" s="288"/>
      <c r="BI861"/>
    </row>
    <row r="862" spans="1:61" ht="15" customHeight="1" x14ac:dyDescent="0.2">
      <c r="A862" s="151">
        <v>862</v>
      </c>
      <c r="B862" s="152">
        <f>QC_Status!B872</f>
        <v>0</v>
      </c>
      <c r="C862" s="153">
        <f>QC_Status!C872</f>
        <v>0</v>
      </c>
      <c r="D862" s="151">
        <f>QC_Status!D872</f>
        <v>0</v>
      </c>
      <c r="E862" s="153">
        <f>QC_Status!E872</f>
        <v>0</v>
      </c>
      <c r="F862" s="151">
        <f>QC_Status!L872</f>
        <v>0</v>
      </c>
      <c r="G862" s="154">
        <f>QC_Status!M872</f>
        <v>0</v>
      </c>
      <c r="H862" s="189">
        <f>QC_Status!C872</f>
        <v>0</v>
      </c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  <c r="AA862" s="306"/>
      <c r="AB862" s="306"/>
      <c r="AC862" s="306"/>
      <c r="AD862" s="306"/>
      <c r="AE862" s="306"/>
      <c r="AF862" s="306"/>
      <c r="AG862" s="306"/>
      <c r="AH862" s="306"/>
      <c r="AI862" s="306"/>
      <c r="AJ862" s="306"/>
      <c r="AK862" s="306"/>
      <c r="AL862" s="306"/>
      <c r="AM862" s="306"/>
      <c r="AN862" s="306"/>
      <c r="AO862" s="306"/>
      <c r="AP862" s="306"/>
      <c r="AQ862" s="306"/>
      <c r="AR862" s="306"/>
      <c r="AS862" s="306"/>
      <c r="AT862" s="306"/>
      <c r="AU862" s="306"/>
      <c r="AV862" s="306"/>
      <c r="AW862" s="306"/>
      <c r="AX862" s="306"/>
      <c r="AY862" s="306"/>
      <c r="AZ862" s="306"/>
      <c r="BA862" s="306"/>
      <c r="BB862" s="306"/>
      <c r="BC862" s="147">
        <f>QC_Status!T872</f>
        <v>0</v>
      </c>
      <c r="BD862" s="307">
        <f t="shared" si="39"/>
        <v>0</v>
      </c>
      <c r="BE862" s="307">
        <f t="shared" si="40"/>
        <v>0</v>
      </c>
      <c r="BF862" s="307">
        <f t="shared" si="41"/>
        <v>0</v>
      </c>
      <c r="BG862" s="314">
        <f>QC_Status!F872</f>
        <v>0</v>
      </c>
      <c r="BH862" s="288"/>
      <c r="BI862"/>
    </row>
    <row r="863" spans="1:61" ht="15" customHeight="1" x14ac:dyDescent="0.2">
      <c r="A863" s="151">
        <v>863</v>
      </c>
      <c r="B863" s="152">
        <f>QC_Status!B873</f>
        <v>0</v>
      </c>
      <c r="C863" s="153">
        <f>QC_Status!C873</f>
        <v>0</v>
      </c>
      <c r="D863" s="151">
        <f>QC_Status!D873</f>
        <v>0</v>
      </c>
      <c r="E863" s="153">
        <f>QC_Status!E873</f>
        <v>0</v>
      </c>
      <c r="F863" s="151">
        <f>QC_Status!L873</f>
        <v>0</v>
      </c>
      <c r="G863" s="154">
        <f>QC_Status!M873</f>
        <v>0</v>
      </c>
      <c r="H863" s="189">
        <f>QC_Status!C873</f>
        <v>0</v>
      </c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  <c r="AA863" s="306"/>
      <c r="AB863" s="306"/>
      <c r="AC863" s="306"/>
      <c r="AD863" s="306"/>
      <c r="AE863" s="306"/>
      <c r="AF863" s="306"/>
      <c r="AG863" s="306"/>
      <c r="AH863" s="306"/>
      <c r="AI863" s="306"/>
      <c r="AJ863" s="306"/>
      <c r="AK863" s="306"/>
      <c r="AL863" s="306"/>
      <c r="AM863" s="306"/>
      <c r="AN863" s="306"/>
      <c r="AO863" s="306"/>
      <c r="AP863" s="306"/>
      <c r="AQ863" s="306"/>
      <c r="AR863" s="306"/>
      <c r="AS863" s="306"/>
      <c r="AT863" s="306"/>
      <c r="AU863" s="306"/>
      <c r="AV863" s="306"/>
      <c r="AW863" s="306"/>
      <c r="AX863" s="306"/>
      <c r="AY863" s="306"/>
      <c r="AZ863" s="306"/>
      <c r="BA863" s="306"/>
      <c r="BB863" s="306"/>
      <c r="BC863" s="147">
        <f>QC_Status!T873</f>
        <v>0</v>
      </c>
      <c r="BD863" s="307">
        <f t="shared" si="39"/>
        <v>0</v>
      </c>
      <c r="BE863" s="307">
        <f t="shared" si="40"/>
        <v>0</v>
      </c>
      <c r="BF863" s="307">
        <f t="shared" si="41"/>
        <v>0</v>
      </c>
      <c r="BG863" s="314">
        <f>QC_Status!F873</f>
        <v>0</v>
      </c>
      <c r="BH863" s="288"/>
      <c r="BI863"/>
    </row>
    <row r="864" spans="1:61" ht="15" customHeight="1" x14ac:dyDescent="0.2">
      <c r="A864" s="151">
        <v>864</v>
      </c>
      <c r="B864" s="152">
        <f>QC_Status!B874</f>
        <v>0</v>
      </c>
      <c r="C864" s="153">
        <f>QC_Status!C874</f>
        <v>0</v>
      </c>
      <c r="D864" s="151">
        <f>QC_Status!D874</f>
        <v>0</v>
      </c>
      <c r="E864" s="153">
        <f>QC_Status!E874</f>
        <v>0</v>
      </c>
      <c r="F864" s="151">
        <f>QC_Status!L874</f>
        <v>0</v>
      </c>
      <c r="G864" s="154">
        <f>QC_Status!M874</f>
        <v>0</v>
      </c>
      <c r="H864" s="189">
        <f>QC_Status!C874</f>
        <v>0</v>
      </c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  <c r="AA864" s="306"/>
      <c r="AB864" s="306"/>
      <c r="AC864" s="306"/>
      <c r="AD864" s="306"/>
      <c r="AE864" s="306"/>
      <c r="AF864" s="306"/>
      <c r="AG864" s="306"/>
      <c r="AH864" s="306"/>
      <c r="AI864" s="306"/>
      <c r="AJ864" s="306"/>
      <c r="AK864" s="306"/>
      <c r="AL864" s="306"/>
      <c r="AM864" s="306"/>
      <c r="AN864" s="306"/>
      <c r="AO864" s="306"/>
      <c r="AP864" s="306"/>
      <c r="AQ864" s="306"/>
      <c r="AR864" s="306"/>
      <c r="AS864" s="306"/>
      <c r="AT864" s="306"/>
      <c r="AU864" s="306"/>
      <c r="AV864" s="306"/>
      <c r="AW864" s="306"/>
      <c r="AX864" s="306"/>
      <c r="AY864" s="306"/>
      <c r="AZ864" s="306"/>
      <c r="BA864" s="306"/>
      <c r="BB864" s="306"/>
      <c r="BC864" s="147">
        <f>QC_Status!T874</f>
        <v>0</v>
      </c>
      <c r="BD864" s="307">
        <f t="shared" si="39"/>
        <v>0</v>
      </c>
      <c r="BE864" s="307">
        <f t="shared" si="40"/>
        <v>0</v>
      </c>
      <c r="BF864" s="307">
        <f t="shared" si="41"/>
        <v>0</v>
      </c>
      <c r="BG864" s="314">
        <f>QC_Status!F874</f>
        <v>0</v>
      </c>
      <c r="BH864" s="288"/>
      <c r="BI864"/>
    </row>
    <row r="865" spans="1:61" ht="15" customHeight="1" x14ac:dyDescent="0.2">
      <c r="A865" s="151">
        <v>865</v>
      </c>
      <c r="B865" s="152">
        <f>QC_Status!B875</f>
        <v>0</v>
      </c>
      <c r="C865" s="153">
        <f>QC_Status!C875</f>
        <v>0</v>
      </c>
      <c r="D865" s="151">
        <f>QC_Status!D875</f>
        <v>0</v>
      </c>
      <c r="E865" s="153">
        <f>QC_Status!E875</f>
        <v>0</v>
      </c>
      <c r="F865" s="151">
        <f>QC_Status!L875</f>
        <v>0</v>
      </c>
      <c r="G865" s="154">
        <f>QC_Status!M875</f>
        <v>0</v>
      </c>
      <c r="H865" s="189">
        <f>QC_Status!C875</f>
        <v>0</v>
      </c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  <c r="AA865" s="306"/>
      <c r="AB865" s="306"/>
      <c r="AC865" s="306"/>
      <c r="AD865" s="306"/>
      <c r="AE865" s="306"/>
      <c r="AF865" s="306"/>
      <c r="AG865" s="306"/>
      <c r="AH865" s="306"/>
      <c r="AI865" s="306"/>
      <c r="AJ865" s="306"/>
      <c r="AK865" s="306"/>
      <c r="AL865" s="306"/>
      <c r="AM865" s="306"/>
      <c r="AN865" s="306"/>
      <c r="AO865" s="306"/>
      <c r="AP865" s="306"/>
      <c r="AQ865" s="306"/>
      <c r="AR865" s="306"/>
      <c r="AS865" s="306"/>
      <c r="AT865" s="306"/>
      <c r="AU865" s="306"/>
      <c r="AV865" s="306"/>
      <c r="AW865" s="306"/>
      <c r="AX865" s="306"/>
      <c r="AY865" s="306"/>
      <c r="AZ865" s="306"/>
      <c r="BA865" s="306"/>
      <c r="BB865" s="306"/>
      <c r="BC865" s="147">
        <f>QC_Status!T875</f>
        <v>0</v>
      </c>
      <c r="BD865" s="307">
        <f t="shared" si="39"/>
        <v>0</v>
      </c>
      <c r="BE865" s="307">
        <f t="shared" si="40"/>
        <v>0</v>
      </c>
      <c r="BF865" s="307">
        <f t="shared" si="41"/>
        <v>0</v>
      </c>
      <c r="BG865" s="314">
        <f>QC_Status!F875</f>
        <v>0</v>
      </c>
      <c r="BH865" s="288"/>
      <c r="BI865"/>
    </row>
    <row r="866" spans="1:61" ht="15" customHeight="1" x14ac:dyDescent="0.2">
      <c r="A866" s="151">
        <v>866</v>
      </c>
      <c r="B866" s="152">
        <f>QC_Status!B876</f>
        <v>0</v>
      </c>
      <c r="C866" s="153">
        <f>QC_Status!C876</f>
        <v>0</v>
      </c>
      <c r="D866" s="151">
        <f>QC_Status!D876</f>
        <v>0</v>
      </c>
      <c r="E866" s="153">
        <f>QC_Status!E876</f>
        <v>0</v>
      </c>
      <c r="F866" s="151">
        <f>QC_Status!L876</f>
        <v>0</v>
      </c>
      <c r="G866" s="154">
        <f>QC_Status!M876</f>
        <v>0</v>
      </c>
      <c r="H866" s="189">
        <f>QC_Status!C876</f>
        <v>0</v>
      </c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  <c r="AA866" s="306"/>
      <c r="AB866" s="306"/>
      <c r="AC866" s="306"/>
      <c r="AD866" s="306"/>
      <c r="AE866" s="306"/>
      <c r="AF866" s="306"/>
      <c r="AG866" s="306"/>
      <c r="AH866" s="306"/>
      <c r="AI866" s="306"/>
      <c r="AJ866" s="306"/>
      <c r="AK866" s="306"/>
      <c r="AL866" s="306"/>
      <c r="AM866" s="306"/>
      <c r="AN866" s="306"/>
      <c r="AO866" s="306"/>
      <c r="AP866" s="306"/>
      <c r="AQ866" s="306"/>
      <c r="AR866" s="306"/>
      <c r="AS866" s="306"/>
      <c r="AT866" s="306"/>
      <c r="AU866" s="306"/>
      <c r="AV866" s="306"/>
      <c r="AW866" s="306"/>
      <c r="AX866" s="306"/>
      <c r="AY866" s="306"/>
      <c r="AZ866" s="306"/>
      <c r="BA866" s="306"/>
      <c r="BB866" s="306"/>
      <c r="BC866" s="147">
        <f>QC_Status!T876</f>
        <v>0</v>
      </c>
      <c r="BD866" s="307">
        <f t="shared" si="39"/>
        <v>0</v>
      </c>
      <c r="BE866" s="307">
        <f t="shared" si="40"/>
        <v>0</v>
      </c>
      <c r="BF866" s="307">
        <f t="shared" si="41"/>
        <v>0</v>
      </c>
      <c r="BG866" s="314">
        <f>QC_Status!F876</f>
        <v>0</v>
      </c>
      <c r="BH866" s="288"/>
      <c r="BI866"/>
    </row>
    <row r="867" spans="1:61" ht="15" customHeight="1" x14ac:dyDescent="0.2">
      <c r="A867" s="151">
        <v>867</v>
      </c>
      <c r="B867" s="152">
        <f>QC_Status!B877</f>
        <v>0</v>
      </c>
      <c r="C867" s="153">
        <f>QC_Status!C877</f>
        <v>0</v>
      </c>
      <c r="D867" s="151">
        <f>QC_Status!D877</f>
        <v>0</v>
      </c>
      <c r="E867" s="153">
        <f>QC_Status!E877</f>
        <v>0</v>
      </c>
      <c r="F867" s="151">
        <f>QC_Status!L877</f>
        <v>0</v>
      </c>
      <c r="G867" s="154">
        <f>QC_Status!M877</f>
        <v>0</v>
      </c>
      <c r="H867" s="189">
        <f>QC_Status!C877</f>
        <v>0</v>
      </c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  <c r="AA867" s="306"/>
      <c r="AB867" s="306"/>
      <c r="AC867" s="306"/>
      <c r="AD867" s="306"/>
      <c r="AE867" s="306"/>
      <c r="AF867" s="306"/>
      <c r="AG867" s="306"/>
      <c r="AH867" s="306"/>
      <c r="AI867" s="306"/>
      <c r="AJ867" s="306"/>
      <c r="AK867" s="306"/>
      <c r="AL867" s="306"/>
      <c r="AM867" s="306"/>
      <c r="AN867" s="306"/>
      <c r="AO867" s="306"/>
      <c r="AP867" s="306"/>
      <c r="AQ867" s="306"/>
      <c r="AR867" s="306"/>
      <c r="AS867" s="306"/>
      <c r="AT867" s="306"/>
      <c r="AU867" s="306"/>
      <c r="AV867" s="306"/>
      <c r="AW867" s="306"/>
      <c r="AX867" s="306"/>
      <c r="AY867" s="306"/>
      <c r="AZ867" s="306"/>
      <c r="BA867" s="306"/>
      <c r="BB867" s="306"/>
      <c r="BC867" s="147">
        <f>QC_Status!T877</f>
        <v>0</v>
      </c>
      <c r="BD867" s="307">
        <f t="shared" si="39"/>
        <v>0</v>
      </c>
      <c r="BE867" s="307">
        <f t="shared" si="40"/>
        <v>0</v>
      </c>
      <c r="BF867" s="307">
        <f t="shared" si="41"/>
        <v>0</v>
      </c>
      <c r="BG867" s="314">
        <f>QC_Status!F877</f>
        <v>0</v>
      </c>
      <c r="BH867" s="288"/>
      <c r="BI867"/>
    </row>
    <row r="868" spans="1:61" ht="15" customHeight="1" x14ac:dyDescent="0.2">
      <c r="A868" s="151">
        <v>868</v>
      </c>
      <c r="B868" s="152">
        <f>QC_Status!B878</f>
        <v>0</v>
      </c>
      <c r="C868" s="153">
        <f>QC_Status!C878</f>
        <v>0</v>
      </c>
      <c r="D868" s="151">
        <f>QC_Status!D878</f>
        <v>0</v>
      </c>
      <c r="E868" s="153">
        <f>QC_Status!E878</f>
        <v>0</v>
      </c>
      <c r="F868" s="151">
        <f>QC_Status!L878</f>
        <v>0</v>
      </c>
      <c r="G868" s="154">
        <f>QC_Status!M878</f>
        <v>0</v>
      </c>
      <c r="H868" s="189">
        <f>QC_Status!C878</f>
        <v>0</v>
      </c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  <c r="AA868" s="306"/>
      <c r="AB868" s="306"/>
      <c r="AC868" s="306"/>
      <c r="AD868" s="306"/>
      <c r="AE868" s="306"/>
      <c r="AF868" s="306"/>
      <c r="AG868" s="306"/>
      <c r="AH868" s="306"/>
      <c r="AI868" s="306"/>
      <c r="AJ868" s="306"/>
      <c r="AK868" s="306"/>
      <c r="AL868" s="306"/>
      <c r="AM868" s="306"/>
      <c r="AN868" s="306"/>
      <c r="AO868" s="306"/>
      <c r="AP868" s="306"/>
      <c r="AQ868" s="306"/>
      <c r="AR868" s="306"/>
      <c r="AS868" s="306"/>
      <c r="AT868" s="306"/>
      <c r="AU868" s="306"/>
      <c r="AV868" s="306"/>
      <c r="AW868" s="306"/>
      <c r="AX868" s="306"/>
      <c r="AY868" s="306"/>
      <c r="AZ868" s="306"/>
      <c r="BA868" s="306"/>
      <c r="BB868" s="306"/>
      <c r="BC868" s="147">
        <f>QC_Status!T878</f>
        <v>0</v>
      </c>
      <c r="BD868" s="307">
        <f t="shared" si="39"/>
        <v>0</v>
      </c>
      <c r="BE868" s="307">
        <f t="shared" si="40"/>
        <v>0</v>
      </c>
      <c r="BF868" s="307">
        <f t="shared" si="41"/>
        <v>0</v>
      </c>
      <c r="BG868" s="314">
        <f>QC_Status!F878</f>
        <v>0</v>
      </c>
      <c r="BH868" s="288"/>
      <c r="BI868"/>
    </row>
    <row r="869" spans="1:61" ht="15" customHeight="1" x14ac:dyDescent="0.2">
      <c r="A869" s="151">
        <v>869</v>
      </c>
      <c r="B869" s="152">
        <f>QC_Status!B879</f>
        <v>0</v>
      </c>
      <c r="C869" s="153">
        <f>QC_Status!C879</f>
        <v>0</v>
      </c>
      <c r="D869" s="151">
        <f>QC_Status!D879</f>
        <v>0</v>
      </c>
      <c r="E869" s="153">
        <f>QC_Status!E879</f>
        <v>0</v>
      </c>
      <c r="F869" s="151">
        <f>QC_Status!L879</f>
        <v>0</v>
      </c>
      <c r="G869" s="154">
        <f>QC_Status!M879</f>
        <v>0</v>
      </c>
      <c r="H869" s="189">
        <f>QC_Status!C879</f>
        <v>0</v>
      </c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  <c r="AA869" s="306"/>
      <c r="AB869" s="306"/>
      <c r="AC869" s="306"/>
      <c r="AD869" s="306"/>
      <c r="AE869" s="306"/>
      <c r="AF869" s="306"/>
      <c r="AG869" s="306"/>
      <c r="AH869" s="306"/>
      <c r="AI869" s="306"/>
      <c r="AJ869" s="306"/>
      <c r="AK869" s="306"/>
      <c r="AL869" s="306"/>
      <c r="AM869" s="306"/>
      <c r="AN869" s="306"/>
      <c r="AO869" s="306"/>
      <c r="AP869" s="306"/>
      <c r="AQ869" s="306"/>
      <c r="AR869" s="306"/>
      <c r="AS869" s="306"/>
      <c r="AT869" s="306"/>
      <c r="AU869" s="306"/>
      <c r="AV869" s="306"/>
      <c r="AW869" s="306"/>
      <c r="AX869" s="306"/>
      <c r="AY869" s="306"/>
      <c r="AZ869" s="306"/>
      <c r="BA869" s="306"/>
      <c r="BB869" s="306"/>
      <c r="BC869" s="147">
        <f>QC_Status!T879</f>
        <v>0</v>
      </c>
      <c r="BD869" s="307">
        <f t="shared" si="39"/>
        <v>0</v>
      </c>
      <c r="BE869" s="307">
        <f t="shared" si="40"/>
        <v>0</v>
      </c>
      <c r="BF869" s="307">
        <f t="shared" si="41"/>
        <v>0</v>
      </c>
      <c r="BG869" s="314">
        <f>QC_Status!F879</f>
        <v>0</v>
      </c>
      <c r="BH869" s="288"/>
      <c r="BI869"/>
    </row>
    <row r="870" spans="1:61" ht="15" customHeight="1" x14ac:dyDescent="0.2">
      <c r="A870" s="151">
        <v>870</v>
      </c>
      <c r="B870" s="152">
        <f>QC_Status!B880</f>
        <v>0</v>
      </c>
      <c r="C870" s="153">
        <f>QC_Status!C880</f>
        <v>0</v>
      </c>
      <c r="D870" s="151">
        <f>QC_Status!D880</f>
        <v>0</v>
      </c>
      <c r="E870" s="153">
        <f>QC_Status!E880</f>
        <v>0</v>
      </c>
      <c r="F870" s="151">
        <f>QC_Status!L880</f>
        <v>0</v>
      </c>
      <c r="G870" s="154">
        <f>QC_Status!M880</f>
        <v>0</v>
      </c>
      <c r="H870" s="189">
        <f>QC_Status!C880</f>
        <v>0</v>
      </c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  <c r="AA870" s="306"/>
      <c r="AB870" s="306"/>
      <c r="AC870" s="306"/>
      <c r="AD870" s="306"/>
      <c r="AE870" s="306"/>
      <c r="AF870" s="306"/>
      <c r="AG870" s="306"/>
      <c r="AH870" s="306"/>
      <c r="AI870" s="306"/>
      <c r="AJ870" s="306"/>
      <c r="AK870" s="306"/>
      <c r="AL870" s="306"/>
      <c r="AM870" s="306"/>
      <c r="AN870" s="306"/>
      <c r="AO870" s="306"/>
      <c r="AP870" s="306"/>
      <c r="AQ870" s="306"/>
      <c r="AR870" s="306"/>
      <c r="AS870" s="306"/>
      <c r="AT870" s="306"/>
      <c r="AU870" s="306"/>
      <c r="AV870" s="306"/>
      <c r="AW870" s="306"/>
      <c r="AX870" s="306"/>
      <c r="AY870" s="306"/>
      <c r="AZ870" s="306"/>
      <c r="BA870" s="306"/>
      <c r="BB870" s="306"/>
      <c r="BC870" s="147">
        <f>QC_Status!T880</f>
        <v>0</v>
      </c>
      <c r="BD870" s="307">
        <f t="shared" si="39"/>
        <v>0</v>
      </c>
      <c r="BE870" s="307">
        <f t="shared" si="40"/>
        <v>0</v>
      </c>
      <c r="BF870" s="307">
        <f t="shared" si="41"/>
        <v>0</v>
      </c>
      <c r="BG870" s="314">
        <f>QC_Status!F880</f>
        <v>0</v>
      </c>
      <c r="BH870" s="288"/>
      <c r="BI870"/>
    </row>
    <row r="871" spans="1:61" ht="15" customHeight="1" x14ac:dyDescent="0.2">
      <c r="A871" s="151">
        <v>871</v>
      </c>
      <c r="B871" s="152">
        <f>QC_Status!B881</f>
        <v>0</v>
      </c>
      <c r="C871" s="153">
        <f>QC_Status!C881</f>
        <v>0</v>
      </c>
      <c r="D871" s="151">
        <f>QC_Status!D881</f>
        <v>0</v>
      </c>
      <c r="E871" s="153">
        <f>QC_Status!E881</f>
        <v>0</v>
      </c>
      <c r="F871" s="151">
        <f>QC_Status!L881</f>
        <v>0</v>
      </c>
      <c r="G871" s="154">
        <f>QC_Status!M881</f>
        <v>0</v>
      </c>
      <c r="H871" s="189">
        <f>QC_Status!C881</f>
        <v>0</v>
      </c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  <c r="AA871" s="306"/>
      <c r="AB871" s="306"/>
      <c r="AC871" s="306"/>
      <c r="AD871" s="306"/>
      <c r="AE871" s="306"/>
      <c r="AF871" s="306"/>
      <c r="AG871" s="306"/>
      <c r="AH871" s="306"/>
      <c r="AI871" s="306"/>
      <c r="AJ871" s="306"/>
      <c r="AK871" s="306"/>
      <c r="AL871" s="306"/>
      <c r="AM871" s="306"/>
      <c r="AN871" s="306"/>
      <c r="AO871" s="306"/>
      <c r="AP871" s="306"/>
      <c r="AQ871" s="306"/>
      <c r="AR871" s="306"/>
      <c r="AS871" s="306"/>
      <c r="AT871" s="306"/>
      <c r="AU871" s="306"/>
      <c r="AV871" s="306"/>
      <c r="AW871" s="306"/>
      <c r="AX871" s="306"/>
      <c r="AY871" s="306"/>
      <c r="AZ871" s="306"/>
      <c r="BA871" s="306"/>
      <c r="BB871" s="306"/>
      <c r="BC871" s="147">
        <f>QC_Status!T881</f>
        <v>0</v>
      </c>
      <c r="BD871" s="307">
        <f t="shared" si="39"/>
        <v>0</v>
      </c>
      <c r="BE871" s="307">
        <f t="shared" si="40"/>
        <v>0</v>
      </c>
      <c r="BF871" s="307">
        <f t="shared" si="41"/>
        <v>0</v>
      </c>
      <c r="BG871" s="314">
        <f>QC_Status!F881</f>
        <v>0</v>
      </c>
      <c r="BH871" s="288"/>
      <c r="BI871"/>
    </row>
    <row r="872" spans="1:61" ht="15" customHeight="1" x14ac:dyDescent="0.2">
      <c r="A872" s="151">
        <v>872</v>
      </c>
      <c r="B872" s="152">
        <f>QC_Status!B882</f>
        <v>0</v>
      </c>
      <c r="C872" s="153">
        <f>QC_Status!C882</f>
        <v>0</v>
      </c>
      <c r="D872" s="151">
        <f>QC_Status!D882</f>
        <v>0</v>
      </c>
      <c r="E872" s="153">
        <f>QC_Status!E882</f>
        <v>0</v>
      </c>
      <c r="F872" s="151">
        <f>QC_Status!L882</f>
        <v>0</v>
      </c>
      <c r="G872" s="154">
        <f>QC_Status!M882</f>
        <v>0</v>
      </c>
      <c r="H872" s="189">
        <f>QC_Status!C882</f>
        <v>0</v>
      </c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  <c r="AA872" s="306"/>
      <c r="AB872" s="306"/>
      <c r="AC872" s="306"/>
      <c r="AD872" s="306"/>
      <c r="AE872" s="306"/>
      <c r="AF872" s="306"/>
      <c r="AG872" s="306"/>
      <c r="AH872" s="306"/>
      <c r="AI872" s="306"/>
      <c r="AJ872" s="306"/>
      <c r="AK872" s="306"/>
      <c r="AL872" s="306"/>
      <c r="AM872" s="306"/>
      <c r="AN872" s="306"/>
      <c r="AO872" s="306"/>
      <c r="AP872" s="306"/>
      <c r="AQ872" s="306"/>
      <c r="AR872" s="306"/>
      <c r="AS872" s="306"/>
      <c r="AT872" s="306"/>
      <c r="AU872" s="306"/>
      <c r="AV872" s="306"/>
      <c r="AW872" s="306"/>
      <c r="AX872" s="306"/>
      <c r="AY872" s="306"/>
      <c r="AZ872" s="306"/>
      <c r="BA872" s="306"/>
      <c r="BB872" s="306"/>
      <c r="BC872" s="147">
        <f>QC_Status!T882</f>
        <v>0</v>
      </c>
      <c r="BD872" s="307">
        <f t="shared" si="39"/>
        <v>0</v>
      </c>
      <c r="BE872" s="307">
        <f t="shared" si="40"/>
        <v>0</v>
      </c>
      <c r="BF872" s="307">
        <f t="shared" si="41"/>
        <v>0</v>
      </c>
      <c r="BG872" s="314">
        <f>QC_Status!F882</f>
        <v>0</v>
      </c>
      <c r="BH872" s="288"/>
      <c r="BI872"/>
    </row>
    <row r="873" spans="1:61" ht="15" customHeight="1" x14ac:dyDescent="0.2">
      <c r="A873" s="151">
        <v>873</v>
      </c>
      <c r="B873" s="152">
        <f>QC_Status!B883</f>
        <v>0</v>
      </c>
      <c r="C873" s="153">
        <f>QC_Status!C883</f>
        <v>0</v>
      </c>
      <c r="D873" s="151">
        <f>QC_Status!D883</f>
        <v>0</v>
      </c>
      <c r="E873" s="153">
        <f>QC_Status!E883</f>
        <v>0</v>
      </c>
      <c r="F873" s="151">
        <f>QC_Status!L883</f>
        <v>0</v>
      </c>
      <c r="G873" s="154">
        <f>QC_Status!M883</f>
        <v>0</v>
      </c>
      <c r="H873" s="189">
        <f>QC_Status!C883</f>
        <v>0</v>
      </c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  <c r="AA873" s="306"/>
      <c r="AB873" s="306"/>
      <c r="AC873" s="306"/>
      <c r="AD873" s="306"/>
      <c r="AE873" s="306"/>
      <c r="AF873" s="306"/>
      <c r="AG873" s="306"/>
      <c r="AH873" s="306"/>
      <c r="AI873" s="306"/>
      <c r="AJ873" s="306"/>
      <c r="AK873" s="306"/>
      <c r="AL873" s="306"/>
      <c r="AM873" s="306"/>
      <c r="AN873" s="306"/>
      <c r="AO873" s="306"/>
      <c r="AP873" s="306"/>
      <c r="AQ873" s="306"/>
      <c r="AR873" s="306"/>
      <c r="AS873" s="306"/>
      <c r="AT873" s="306"/>
      <c r="AU873" s="306"/>
      <c r="AV873" s="306"/>
      <c r="AW873" s="306"/>
      <c r="AX873" s="306"/>
      <c r="AY873" s="306"/>
      <c r="AZ873" s="306"/>
      <c r="BA873" s="306"/>
      <c r="BB873" s="306"/>
      <c r="BC873" s="147">
        <f>QC_Status!T883</f>
        <v>0</v>
      </c>
      <c r="BD873" s="307">
        <f t="shared" si="39"/>
        <v>0</v>
      </c>
      <c r="BE873" s="307">
        <f t="shared" si="40"/>
        <v>0</v>
      </c>
      <c r="BF873" s="307">
        <f t="shared" si="41"/>
        <v>0</v>
      </c>
      <c r="BG873" s="314">
        <f>QC_Status!F883</f>
        <v>0</v>
      </c>
      <c r="BH873" s="288"/>
      <c r="BI873"/>
    </row>
    <row r="874" spans="1:61" ht="15" customHeight="1" x14ac:dyDescent="0.2">
      <c r="BI874"/>
    </row>
  </sheetData>
  <protectedRanges>
    <protectedRange algorithmName="SHA-512" hashValue="a37YFoz1596OhU3AwMPwUolMK4XBjQjIOdBFZepblCqu6Fnzs5iKy1PBndxsQOUkfuslnoNQdqEFS6Tr6SX0Ww==" saltValue="GfcKh7Fh509qWNBlM+4wXw==" spinCount="100000" sqref="BI3:BI874" name="Range1_1"/>
    <protectedRange algorithmName="SHA-512" hashValue="wO4iWoAjv6qAN9tpLoOZiEgQHlpuZCjsFUuKC/SlgNOj8t4Ss0ahygO+UfayE/pCClNFbUCeebqyY4VT62GrFA==" saltValue="Xxn5+/2E2PI+26h4b9RDqA==" spinCount="100000" sqref="BJ4:BJ50" name="Range1_2"/>
  </protectedRanges>
  <dataConsolidate>
    <dataRefs count="1">
      <dataRef ref="H3:AI136" sheet="2D_LOG"/>
    </dataRefs>
  </dataConsolidate>
  <customSheetViews>
    <customSheetView guid="{516D6115-3C3E-4D7C-84F1-3D40E0D412CA}" scale="85">
      <selection activeCell="M25" sqref="M25"/>
      <pageMargins left="0.75" right="0.75" top="1" bottom="1" header="0.5" footer="0.5"/>
      <pageSetup paperSize="0" orientation="portrait" horizontalDpi="0" verticalDpi="0" copies="0"/>
      <headerFooter alignWithMargins="0"/>
    </customSheetView>
    <customSheetView guid="{3E767A2A-BB50-488D-8D9C-681A15302558}">
      <selection activeCell="AJ24" sqref="AJ24"/>
      <pageMargins left="0.75" right="0.75" top="1" bottom="1" header="0.5" footer="0.5"/>
      <pageSetup orientation="portrait" horizontalDpi="1200" verticalDpi="1200" r:id="rId1"/>
      <headerFooter alignWithMargins="0"/>
    </customSheetView>
  </customSheetViews>
  <mergeCells count="1">
    <mergeCell ref="A1:BF1"/>
  </mergeCells>
  <phoneticPr fontId="0" type="noConversion"/>
  <conditionalFormatting sqref="F3:F873">
    <cfRule type="cellIs" dxfId="17" priority="87" operator="equal">
      <formula>"FBQC"</formula>
    </cfRule>
    <cfRule type="cellIs" dxfId="16" priority="88" operator="equal">
      <formula>"Pilot"</formula>
    </cfRule>
    <cfRule type="cellIs" dxfId="15" priority="89" operator="equal">
      <formula>"PDQC"</formula>
    </cfRule>
    <cfRule type="cellIs" dxfId="14" priority="90" operator="equal">
      <formula>"PQC"</formula>
    </cfRule>
  </conditionalFormatting>
  <conditionalFormatting sqref="F3:F873">
    <cfRule type="cellIs" dxfId="13" priority="86" operator="equal">
      <formula>"PQC"</formula>
    </cfRule>
  </conditionalFormatting>
  <conditionalFormatting sqref="F3:F873">
    <cfRule type="cellIs" dxfId="12" priority="83" operator="equal">
      <formula>"FBQC"</formula>
    </cfRule>
    <cfRule type="cellIs" dxfId="11" priority="84" operator="equal">
      <formula>"Pilot"</formula>
    </cfRule>
    <cfRule type="cellIs" dxfId="10" priority="85" operator="equal">
      <formula>"PDQC"</formula>
    </cfRule>
  </conditionalFormatting>
  <conditionalFormatting sqref="F3:F873">
    <cfRule type="cellIs" dxfId="9" priority="81" stopIfTrue="1" operator="equal">
      <formula>"PQC"</formula>
    </cfRule>
    <cfRule type="cellIs" dxfId="8" priority="82" stopIfTrue="1" operator="equal">
      <formula>"PDQC"</formula>
    </cfRule>
  </conditionalFormatting>
  <conditionalFormatting sqref="F3:F873">
    <cfRule type="cellIs" dxfId="7" priority="35" operator="equal">
      <formula>"PQC"</formula>
    </cfRule>
    <cfRule type="cellIs" dxfId="6" priority="36" operator="equal">
      <formula>"PDQC"</formula>
    </cfRule>
    <cfRule type="cellIs" dxfId="5" priority="37" operator="equal">
      <formula>"FBQC"</formula>
    </cfRule>
    <cfRule type="cellIs" dxfId="4" priority="38" operator="equal">
      <formula>"Pilot"</formula>
    </cfRule>
  </conditionalFormatting>
  <conditionalFormatting sqref="F5">
    <cfRule type="cellIs" dxfId="3" priority="7" operator="equal">
      <formula>"FBQC"</formula>
    </cfRule>
    <cfRule type="cellIs" dxfId="2" priority="8" operator="equal">
      <formula>"Pilot"</formula>
    </cfRule>
  </conditionalFormatting>
  <conditionalFormatting sqref="BI3:BI8">
    <cfRule type="cellIs" dxfId="1" priority="2" operator="equal">
      <formula>"PQC"</formula>
    </cfRule>
  </conditionalFormatting>
  <conditionalFormatting sqref="BJ4:BJ8">
    <cfRule type="cellIs" dxfId="0" priority="1" operator="equal">
      <formula>"PQC"</formula>
    </cfRule>
  </conditionalFormatting>
  <dataValidations disablePrompts="1" count="2">
    <dataValidation type="list" allowBlank="1" showInputMessage="1" showErrorMessage="1" sqref="BK6">
      <formula1>$H$2:$BG$2</formula1>
    </dataValidation>
    <dataValidation type="list" allowBlank="1" showInputMessage="1" showErrorMessage="1" sqref="BM19">
      <formula1>$BL$6:$BR$6</formula1>
    </dataValidation>
  </dataValidations>
  <pageMargins left="0.75" right="0.75" top="1" bottom="1" header="0.5" footer="0.5"/>
  <pageSetup orientation="portrait" horizontalDpi="1200" verticalDpi="12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306"/>
  <sheetViews>
    <sheetView zoomScale="90" zoomScaleNormal="90" workbookViewId="0">
      <selection activeCell="L46" sqref="L46"/>
    </sheetView>
  </sheetViews>
  <sheetFormatPr defaultRowHeight="12.75" x14ac:dyDescent="0.2"/>
  <cols>
    <col min="1" max="1" width="7.28515625" style="2" bestFit="1" customWidth="1"/>
    <col min="2" max="2" width="15" style="2" bestFit="1" customWidth="1"/>
    <col min="3" max="3" width="22" style="2" bestFit="1" customWidth="1"/>
    <col min="4" max="4" width="6.28515625" style="2" customWidth="1"/>
    <col min="5" max="5" width="5.7109375" style="2" bestFit="1" customWidth="1"/>
    <col min="6" max="6" width="15" style="2" bestFit="1" customWidth="1"/>
    <col min="7" max="7" width="22" style="2" bestFit="1" customWidth="1"/>
    <col min="8" max="8" width="4.5703125" style="2" bestFit="1" customWidth="1"/>
    <col min="9" max="9" width="5.7109375" style="2" customWidth="1"/>
    <col min="10" max="11" width="9.140625" style="2"/>
    <col min="12" max="12" width="37.5703125" style="2" customWidth="1"/>
    <col min="13" max="18" width="9.140625" style="2"/>
    <col min="19" max="19" width="14.7109375" style="2" bestFit="1" customWidth="1"/>
    <col min="20" max="20" width="9.140625" style="2"/>
    <col min="21" max="21" width="15" style="2" bestFit="1" customWidth="1"/>
    <col min="22" max="16384" width="9.140625" style="2"/>
  </cols>
  <sheetData>
    <row r="1" spans="1:31" s="3" customFormat="1" ht="14.25" x14ac:dyDescent="0.2">
      <c r="A1" s="593" t="str">
        <f>CONCATENATE("ACCEPTANCE CRIETERIA Job",QC_Status!E8)</f>
        <v>ACCEPTANCE CRIETERIA Job2913</v>
      </c>
      <c r="B1" s="593"/>
      <c r="C1" s="593"/>
      <c r="D1" s="593"/>
      <c r="E1" s="593"/>
      <c r="F1" s="593"/>
      <c r="G1" s="593"/>
      <c r="H1" s="593"/>
      <c r="I1" s="593"/>
    </row>
    <row r="2" spans="1:31" ht="14.25" x14ac:dyDescent="0.2">
      <c r="A2" s="596" t="s">
        <v>99</v>
      </c>
      <c r="B2" s="594" t="s">
        <v>43</v>
      </c>
      <c r="C2" s="594"/>
      <c r="D2" s="594" t="s">
        <v>44</v>
      </c>
      <c r="E2" s="594"/>
      <c r="F2" s="595" t="s">
        <v>45</v>
      </c>
      <c r="G2" s="595"/>
      <c r="H2" s="595" t="s">
        <v>44</v>
      </c>
      <c r="I2" s="595"/>
    </row>
    <row r="3" spans="1:31" ht="25.5" x14ac:dyDescent="0.2">
      <c r="A3" s="596"/>
      <c r="B3" s="4" t="s">
        <v>46</v>
      </c>
      <c r="C3" s="4" t="s">
        <v>47</v>
      </c>
      <c r="D3" s="4" t="s">
        <v>151</v>
      </c>
      <c r="E3" s="4" t="s">
        <v>48</v>
      </c>
      <c r="F3" s="5" t="s">
        <v>46</v>
      </c>
      <c r="G3" s="5" t="s">
        <v>47</v>
      </c>
      <c r="H3" s="5" t="s">
        <v>151</v>
      </c>
      <c r="I3" s="5" t="s">
        <v>48</v>
      </c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</row>
    <row r="4" spans="1:31" x14ac:dyDescent="0.2">
      <c r="A4" s="464">
        <v>1</v>
      </c>
      <c r="B4" s="4" t="s">
        <v>187</v>
      </c>
      <c r="C4" s="4" t="s">
        <v>258</v>
      </c>
      <c r="D4" s="588">
        <v>0.06</v>
      </c>
      <c r="E4" s="588">
        <v>0.02</v>
      </c>
      <c r="F4" s="5" t="s">
        <v>187</v>
      </c>
      <c r="G4" s="5" t="s">
        <v>258</v>
      </c>
      <c r="H4" s="583">
        <v>0.06</v>
      </c>
      <c r="I4" s="583">
        <v>0.02</v>
      </c>
      <c r="J4" s="131"/>
      <c r="K4" s="131"/>
      <c r="L4" s="131"/>
      <c r="M4" s="131"/>
      <c r="N4" s="131"/>
      <c r="O4" s="131"/>
      <c r="P4" s="131"/>
      <c r="Q4" s="131"/>
      <c r="R4" s="131"/>
      <c r="S4"/>
      <c r="T4"/>
      <c r="U4"/>
      <c r="V4"/>
      <c r="W4"/>
      <c r="X4"/>
      <c r="Y4"/>
      <c r="Z4"/>
      <c r="AA4" s="131"/>
      <c r="AB4" s="131"/>
      <c r="AC4" s="131"/>
      <c r="AD4" s="131"/>
      <c r="AE4" s="131"/>
    </row>
    <row r="5" spans="1:31" x14ac:dyDescent="0.2">
      <c r="A5" s="464">
        <v>2</v>
      </c>
      <c r="B5" s="4" t="s">
        <v>188</v>
      </c>
      <c r="C5" s="4" t="s">
        <v>259</v>
      </c>
      <c r="D5" s="589"/>
      <c r="E5" s="591"/>
      <c r="F5" s="5" t="s">
        <v>188</v>
      </c>
      <c r="G5" s="5" t="s">
        <v>259</v>
      </c>
      <c r="H5" s="584"/>
      <c r="I5" s="586"/>
      <c r="J5" s="131"/>
      <c r="K5" s="131"/>
      <c r="L5" s="131"/>
      <c r="M5" s="131"/>
      <c r="N5" s="131"/>
      <c r="O5" s="131"/>
      <c r="P5" s="131"/>
      <c r="Q5" s="131"/>
      <c r="R5" s="131"/>
      <c r="S5"/>
      <c r="T5"/>
      <c r="U5"/>
      <c r="V5"/>
      <c r="W5"/>
      <c r="X5"/>
      <c r="Y5"/>
      <c r="Z5"/>
      <c r="AA5" s="131"/>
      <c r="AB5" s="131"/>
      <c r="AC5" s="131"/>
      <c r="AD5" s="131"/>
      <c r="AE5" s="131"/>
    </row>
    <row r="6" spans="1:31" x14ac:dyDescent="0.2">
      <c r="A6" s="464">
        <v>3</v>
      </c>
      <c r="B6" s="4" t="s">
        <v>189</v>
      </c>
      <c r="C6" s="4" t="s">
        <v>260</v>
      </c>
      <c r="D6" s="589"/>
      <c r="E6" s="591"/>
      <c r="F6" s="5" t="s">
        <v>189</v>
      </c>
      <c r="G6" s="5" t="s">
        <v>260</v>
      </c>
      <c r="H6" s="584"/>
      <c r="I6" s="586"/>
      <c r="J6" s="131"/>
      <c r="K6" s="131"/>
      <c r="L6" s="131"/>
      <c r="M6" s="131"/>
      <c r="N6" s="131"/>
      <c r="O6" s="131"/>
      <c r="P6" s="131"/>
      <c r="Q6" s="131"/>
      <c r="R6" s="131"/>
      <c r="S6"/>
      <c r="T6"/>
      <c r="U6"/>
      <c r="V6"/>
      <c r="W6"/>
      <c r="X6"/>
      <c r="Y6"/>
      <c r="Z6"/>
      <c r="AA6" s="131"/>
      <c r="AB6" s="131"/>
      <c r="AC6" s="131"/>
      <c r="AD6" s="131"/>
      <c r="AE6" s="131"/>
    </row>
    <row r="7" spans="1:31" x14ac:dyDescent="0.2">
      <c r="A7" s="464">
        <v>4</v>
      </c>
      <c r="B7" s="4" t="s">
        <v>190</v>
      </c>
      <c r="C7" s="4" t="s">
        <v>261</v>
      </c>
      <c r="D7" s="589"/>
      <c r="E7" s="591"/>
      <c r="F7" s="5" t="s">
        <v>190</v>
      </c>
      <c r="G7" s="5" t="s">
        <v>261</v>
      </c>
      <c r="H7" s="584"/>
      <c r="I7" s="586"/>
      <c r="J7" s="131"/>
      <c r="K7" s="131"/>
      <c r="L7" s="131"/>
      <c r="M7" s="131"/>
      <c r="N7" s="131"/>
      <c r="O7" s="131"/>
      <c r="P7" s="131"/>
      <c r="Q7" s="131"/>
      <c r="R7" s="131"/>
      <c r="S7"/>
      <c r="T7"/>
      <c r="U7"/>
      <c r="V7"/>
      <c r="W7"/>
      <c r="X7"/>
      <c r="Y7"/>
      <c r="Z7"/>
      <c r="AA7" s="131"/>
      <c r="AB7" s="131"/>
      <c r="AC7" s="131"/>
      <c r="AD7" s="131"/>
      <c r="AE7" s="131"/>
    </row>
    <row r="8" spans="1:31" x14ac:dyDescent="0.2">
      <c r="A8" s="464">
        <v>5</v>
      </c>
      <c r="B8" s="4" t="s">
        <v>191</v>
      </c>
      <c r="C8" s="4" t="s">
        <v>262</v>
      </c>
      <c r="D8" s="589"/>
      <c r="E8" s="591"/>
      <c r="F8" s="5" t="s">
        <v>191</v>
      </c>
      <c r="G8" s="5" t="s">
        <v>262</v>
      </c>
      <c r="H8" s="584"/>
      <c r="I8" s="586"/>
      <c r="J8" s="131"/>
      <c r="K8" s="131"/>
      <c r="L8" s="131"/>
      <c r="M8" s="131"/>
      <c r="N8" s="131"/>
      <c r="O8" s="131"/>
      <c r="P8" s="131"/>
      <c r="Q8" s="131"/>
      <c r="R8" s="131"/>
      <c r="S8"/>
      <c r="T8"/>
      <c r="U8"/>
      <c r="V8"/>
      <c r="W8"/>
      <c r="X8"/>
      <c r="Y8"/>
      <c r="Z8"/>
      <c r="AA8" s="131"/>
      <c r="AB8" s="131"/>
      <c r="AC8" s="131"/>
      <c r="AD8" s="131"/>
      <c r="AE8" s="131"/>
    </row>
    <row r="9" spans="1:31" x14ac:dyDescent="0.2">
      <c r="A9" s="464">
        <v>6</v>
      </c>
      <c r="B9" s="4" t="s">
        <v>192</v>
      </c>
      <c r="C9" s="4" t="s">
        <v>263</v>
      </c>
      <c r="D9" s="589"/>
      <c r="E9" s="591"/>
      <c r="F9" s="5" t="s">
        <v>192</v>
      </c>
      <c r="G9" s="5" t="s">
        <v>263</v>
      </c>
      <c r="H9" s="584"/>
      <c r="I9" s="586"/>
      <c r="J9" s="131"/>
      <c r="K9" s="131"/>
      <c r="L9" s="131"/>
      <c r="M9" s="131"/>
      <c r="N9" s="131"/>
      <c r="O9" s="131"/>
      <c r="P9" s="131"/>
      <c r="Q9" s="131"/>
      <c r="R9" s="131"/>
      <c r="S9"/>
      <c r="T9"/>
      <c r="U9"/>
      <c r="V9"/>
      <c r="W9"/>
      <c r="X9"/>
      <c r="Y9"/>
      <c r="Z9"/>
      <c r="AA9" s="131"/>
      <c r="AB9" s="131"/>
      <c r="AC9" s="131"/>
      <c r="AD9" s="131"/>
      <c r="AE9" s="131"/>
    </row>
    <row r="10" spans="1:31" x14ac:dyDescent="0.2">
      <c r="A10" s="464">
        <v>7</v>
      </c>
      <c r="B10" s="4" t="s">
        <v>193</v>
      </c>
      <c r="C10" s="4" t="s">
        <v>264</v>
      </c>
      <c r="D10" s="589"/>
      <c r="E10" s="591"/>
      <c r="F10" s="5" t="s">
        <v>193</v>
      </c>
      <c r="G10" s="5" t="s">
        <v>264</v>
      </c>
      <c r="H10" s="584"/>
      <c r="I10" s="586"/>
      <c r="J10" s="131"/>
      <c r="K10" s="131"/>
      <c r="L10" s="131"/>
      <c r="M10" s="131"/>
      <c r="N10" s="131"/>
      <c r="O10" s="131"/>
      <c r="P10" s="131"/>
      <c r="Q10" s="131"/>
      <c r="R10" s="131"/>
      <c r="S10"/>
      <c r="T10"/>
      <c r="U10"/>
      <c r="V10"/>
      <c r="W10"/>
      <c r="X10"/>
      <c r="Y10"/>
      <c r="Z10"/>
      <c r="AA10" s="131"/>
      <c r="AB10" s="131"/>
      <c r="AC10" s="131"/>
      <c r="AD10" s="131"/>
      <c r="AE10" s="131"/>
    </row>
    <row r="11" spans="1:31" x14ac:dyDescent="0.2">
      <c r="A11" s="464">
        <v>8</v>
      </c>
      <c r="B11" s="4" t="s">
        <v>194</v>
      </c>
      <c r="C11" s="4" t="s">
        <v>265</v>
      </c>
      <c r="D11" s="589"/>
      <c r="E11" s="591"/>
      <c r="F11" s="5" t="s">
        <v>194</v>
      </c>
      <c r="G11" s="5" t="s">
        <v>265</v>
      </c>
      <c r="H11" s="584"/>
      <c r="I11" s="586"/>
      <c r="J11" s="131"/>
      <c r="K11" s="131"/>
      <c r="L11" s="131"/>
      <c r="M11" s="131"/>
      <c r="N11" s="131"/>
      <c r="O11" s="131"/>
      <c r="P11" s="131"/>
      <c r="Q11" s="131"/>
      <c r="R11" s="131"/>
      <c r="S11"/>
      <c r="T11"/>
      <c r="U11"/>
      <c r="V11"/>
      <c r="W11"/>
      <c r="X11"/>
      <c r="Y11"/>
      <c r="Z11"/>
      <c r="AA11" s="131"/>
      <c r="AB11" s="131"/>
      <c r="AC11" s="131"/>
      <c r="AD11" s="131"/>
      <c r="AE11" s="131"/>
    </row>
    <row r="12" spans="1:31" x14ac:dyDescent="0.2">
      <c r="A12" s="464">
        <v>9</v>
      </c>
      <c r="B12" s="4" t="s">
        <v>195</v>
      </c>
      <c r="C12" s="4" t="s">
        <v>266</v>
      </c>
      <c r="D12" s="589"/>
      <c r="E12" s="591"/>
      <c r="F12" s="5" t="s">
        <v>195</v>
      </c>
      <c r="G12" s="5" t="s">
        <v>266</v>
      </c>
      <c r="H12" s="584"/>
      <c r="I12" s="586"/>
      <c r="J12" s="131"/>
      <c r="K12" s="131"/>
      <c r="L12" s="131"/>
      <c r="M12" s="131"/>
      <c r="N12" s="131"/>
      <c r="O12" s="131"/>
      <c r="P12" s="131"/>
      <c r="Q12" s="131"/>
      <c r="R12" s="131"/>
      <c r="S12"/>
      <c r="T12"/>
      <c r="U12"/>
      <c r="V12"/>
      <c r="W12"/>
      <c r="X12"/>
      <c r="Y12"/>
      <c r="Z12"/>
      <c r="AA12" s="131"/>
      <c r="AB12" s="131"/>
      <c r="AC12" s="131"/>
      <c r="AD12" s="131"/>
      <c r="AE12" s="131"/>
    </row>
    <row r="13" spans="1:31" x14ac:dyDescent="0.2">
      <c r="A13" s="464">
        <v>10</v>
      </c>
      <c r="B13" s="4" t="s">
        <v>196</v>
      </c>
      <c r="C13" s="4" t="s">
        <v>267</v>
      </c>
      <c r="D13" s="589"/>
      <c r="E13" s="591"/>
      <c r="F13" s="5" t="s">
        <v>196</v>
      </c>
      <c r="G13" s="5" t="s">
        <v>267</v>
      </c>
      <c r="H13" s="584"/>
      <c r="I13" s="586"/>
      <c r="J13" s="131"/>
      <c r="K13" s="131"/>
      <c r="L13" s="131"/>
      <c r="M13" s="131"/>
      <c r="N13" s="131"/>
      <c r="O13" s="131"/>
      <c r="P13" s="131"/>
      <c r="Q13" s="131"/>
      <c r="R13" s="131"/>
      <c r="S13"/>
      <c r="T13"/>
      <c r="U13"/>
      <c r="V13"/>
      <c r="W13"/>
      <c r="X13"/>
      <c r="Y13"/>
      <c r="Z13"/>
      <c r="AA13" s="131"/>
      <c r="AB13" s="131"/>
      <c r="AC13" s="131"/>
      <c r="AD13" s="131"/>
      <c r="AE13" s="131"/>
    </row>
    <row r="14" spans="1:31" x14ac:dyDescent="0.2">
      <c r="A14" s="464">
        <v>11</v>
      </c>
      <c r="B14" s="4" t="s">
        <v>197</v>
      </c>
      <c r="C14" s="4" t="s">
        <v>268</v>
      </c>
      <c r="D14" s="589"/>
      <c r="E14" s="591"/>
      <c r="F14" s="5" t="s">
        <v>197</v>
      </c>
      <c r="G14" s="5" t="s">
        <v>268</v>
      </c>
      <c r="H14" s="584"/>
      <c r="I14" s="586"/>
      <c r="J14" s="131"/>
      <c r="K14" s="131"/>
      <c r="L14" s="131"/>
      <c r="M14" s="131"/>
      <c r="N14" s="131"/>
      <c r="O14" s="131"/>
      <c r="P14" s="131"/>
      <c r="Q14" s="131"/>
      <c r="R14" s="131"/>
      <c r="S14"/>
      <c r="T14"/>
      <c r="U14"/>
      <c r="V14"/>
      <c r="W14"/>
      <c r="X14"/>
      <c r="Y14"/>
      <c r="Z14"/>
      <c r="AA14" s="131"/>
      <c r="AB14" s="131"/>
      <c r="AC14" s="131"/>
      <c r="AD14" s="131"/>
      <c r="AE14" s="131"/>
    </row>
    <row r="15" spans="1:31" x14ac:dyDescent="0.2">
      <c r="A15" s="464">
        <v>12</v>
      </c>
      <c r="B15" s="4" t="s">
        <v>198</v>
      </c>
      <c r="C15" s="4" t="s">
        <v>269</v>
      </c>
      <c r="D15" s="589"/>
      <c r="E15" s="591"/>
      <c r="F15" s="5" t="s">
        <v>198</v>
      </c>
      <c r="G15" s="5" t="s">
        <v>269</v>
      </c>
      <c r="H15" s="584"/>
      <c r="I15" s="586"/>
      <c r="J15" s="131"/>
      <c r="K15" s="131"/>
      <c r="L15" s="131"/>
      <c r="M15" s="131"/>
      <c r="N15" s="131"/>
      <c r="O15" s="131"/>
      <c r="P15" s="131"/>
      <c r="Q15" s="131"/>
      <c r="R15" s="131"/>
      <c r="S15"/>
      <c r="T15"/>
      <c r="U15"/>
      <c r="V15"/>
      <c r="W15"/>
      <c r="X15"/>
      <c r="Y15"/>
      <c r="Z15"/>
      <c r="AA15" s="131"/>
      <c r="AB15" s="131"/>
      <c r="AC15" s="131"/>
      <c r="AD15" s="131"/>
      <c r="AE15" s="131"/>
    </row>
    <row r="16" spans="1:31" x14ac:dyDescent="0.2">
      <c r="A16" s="464">
        <v>13</v>
      </c>
      <c r="B16" s="4" t="s">
        <v>199</v>
      </c>
      <c r="C16" s="4" t="s">
        <v>270</v>
      </c>
      <c r="D16" s="589"/>
      <c r="E16" s="591"/>
      <c r="F16" s="5" t="s">
        <v>199</v>
      </c>
      <c r="G16" s="5" t="s">
        <v>270</v>
      </c>
      <c r="H16" s="584"/>
      <c r="I16" s="586"/>
      <c r="J16" s="131"/>
      <c r="K16" s="131"/>
      <c r="L16" s="131"/>
      <c r="M16" s="131"/>
      <c r="N16" s="131"/>
      <c r="O16" s="131"/>
      <c r="P16" s="131"/>
      <c r="Q16" s="131"/>
      <c r="R16" s="131"/>
      <c r="S16"/>
      <c r="T16"/>
      <c r="U16"/>
      <c r="V16"/>
      <c r="W16"/>
      <c r="X16"/>
      <c r="Y16"/>
      <c r="Z16"/>
      <c r="AA16" s="131"/>
      <c r="AB16" s="131"/>
      <c r="AC16" s="131"/>
      <c r="AD16" s="131"/>
      <c r="AE16" s="131"/>
    </row>
    <row r="17" spans="1:31" x14ac:dyDescent="0.2">
      <c r="A17" s="464">
        <v>14</v>
      </c>
      <c r="B17" s="4" t="s">
        <v>248</v>
      </c>
      <c r="C17" s="4" t="s">
        <v>271</v>
      </c>
      <c r="D17" s="589"/>
      <c r="E17" s="591"/>
      <c r="F17" s="5" t="s">
        <v>248</v>
      </c>
      <c r="G17" s="5" t="s">
        <v>271</v>
      </c>
      <c r="H17" s="584"/>
      <c r="I17" s="586"/>
      <c r="J17" s="131"/>
      <c r="K17" s="131"/>
      <c r="L17" s="131"/>
      <c r="M17" s="131"/>
      <c r="N17" s="131"/>
      <c r="O17" s="131"/>
      <c r="P17" s="131"/>
      <c r="Q17" s="131"/>
      <c r="R17" s="131"/>
      <c r="S17"/>
      <c r="T17"/>
      <c r="U17"/>
      <c r="V17"/>
      <c r="W17"/>
      <c r="X17"/>
      <c r="Y17"/>
      <c r="Z17"/>
      <c r="AA17" s="131"/>
      <c r="AB17" s="131"/>
      <c r="AC17" s="131"/>
      <c r="AD17" s="131"/>
      <c r="AE17" s="131"/>
    </row>
    <row r="18" spans="1:31" x14ac:dyDescent="0.2">
      <c r="A18" s="464">
        <v>15</v>
      </c>
      <c r="B18" s="4" t="s">
        <v>249</v>
      </c>
      <c r="C18" s="4" t="s">
        <v>272</v>
      </c>
      <c r="D18" s="589"/>
      <c r="E18" s="591"/>
      <c r="F18" s="5" t="s">
        <v>249</v>
      </c>
      <c r="G18" s="5" t="s">
        <v>272</v>
      </c>
      <c r="H18" s="584"/>
      <c r="I18" s="586"/>
      <c r="J18" s="131"/>
      <c r="K18" s="131"/>
      <c r="L18" s="131"/>
      <c r="M18" s="131"/>
      <c r="N18" s="131"/>
      <c r="O18" s="131"/>
      <c r="P18" s="131"/>
      <c r="Q18" s="131"/>
      <c r="R18" s="131"/>
      <c r="S18"/>
      <c r="T18"/>
      <c r="U18"/>
      <c r="V18"/>
      <c r="W18"/>
      <c r="X18"/>
      <c r="Y18"/>
      <c r="Z18"/>
      <c r="AA18" s="131"/>
      <c r="AB18" s="131"/>
      <c r="AC18" s="131"/>
      <c r="AD18" s="131"/>
      <c r="AE18" s="131"/>
    </row>
    <row r="19" spans="1:31" x14ac:dyDescent="0.2">
      <c r="A19" s="464">
        <v>16</v>
      </c>
      <c r="B19" s="4" t="s">
        <v>250</v>
      </c>
      <c r="C19" s="4" t="s">
        <v>273</v>
      </c>
      <c r="D19" s="589"/>
      <c r="E19" s="591"/>
      <c r="F19" s="5" t="s">
        <v>250</v>
      </c>
      <c r="G19" s="5" t="s">
        <v>273</v>
      </c>
      <c r="H19" s="584"/>
      <c r="I19" s="586"/>
      <c r="J19" s="131"/>
      <c r="K19" s="131"/>
      <c r="L19" s="131"/>
      <c r="M19" s="131"/>
      <c r="N19" s="131"/>
      <c r="O19" s="131"/>
      <c r="P19" s="131"/>
      <c r="Q19" s="131"/>
      <c r="R19" s="131"/>
      <c r="S19"/>
      <c r="T19"/>
      <c r="U19"/>
      <c r="V19"/>
      <c r="W19"/>
      <c r="X19"/>
      <c r="Y19"/>
      <c r="Z19"/>
      <c r="AA19" s="131"/>
      <c r="AB19" s="131"/>
      <c r="AC19" s="131"/>
      <c r="AD19" s="131"/>
      <c r="AE19" s="131"/>
    </row>
    <row r="20" spans="1:31" x14ac:dyDescent="0.2">
      <c r="A20" s="464">
        <v>17</v>
      </c>
      <c r="B20" s="4" t="s">
        <v>203</v>
      </c>
      <c r="C20" s="4" t="s">
        <v>274</v>
      </c>
      <c r="D20" s="589"/>
      <c r="E20" s="591"/>
      <c r="F20" s="5" t="s">
        <v>203</v>
      </c>
      <c r="G20" s="5" t="s">
        <v>274</v>
      </c>
      <c r="H20" s="584"/>
      <c r="I20" s="586"/>
      <c r="J20" s="131"/>
      <c r="K20" s="131"/>
      <c r="L20" s="131"/>
      <c r="M20" s="131"/>
      <c r="N20" s="131"/>
      <c r="O20" s="131"/>
      <c r="P20" s="131"/>
      <c r="Q20" s="131"/>
      <c r="R20" s="131"/>
      <c r="S20"/>
      <c r="T20"/>
      <c r="U20"/>
      <c r="V20"/>
      <c r="W20"/>
      <c r="X20"/>
      <c r="Y20"/>
      <c r="Z20"/>
      <c r="AA20" s="131"/>
      <c r="AB20" s="131"/>
      <c r="AC20" s="131"/>
      <c r="AD20" s="131"/>
      <c r="AE20" s="131"/>
    </row>
    <row r="21" spans="1:31" x14ac:dyDescent="0.2">
      <c r="A21" s="464">
        <v>18</v>
      </c>
      <c r="B21" s="4" t="s">
        <v>204</v>
      </c>
      <c r="C21" s="4" t="s">
        <v>275</v>
      </c>
      <c r="D21" s="589"/>
      <c r="E21" s="591"/>
      <c r="F21" s="5" t="s">
        <v>204</v>
      </c>
      <c r="G21" s="5" t="s">
        <v>275</v>
      </c>
      <c r="H21" s="584"/>
      <c r="I21" s="586"/>
      <c r="J21" s="131"/>
      <c r="K21" s="131"/>
      <c r="L21" s="131"/>
      <c r="M21" s="131"/>
      <c r="N21" s="131"/>
      <c r="O21" s="131"/>
      <c r="P21" s="131"/>
      <c r="Q21" s="131"/>
      <c r="R21" s="131"/>
      <c r="S21"/>
      <c r="T21"/>
      <c r="U21"/>
      <c r="V21"/>
      <c r="W21"/>
      <c r="X21"/>
      <c r="Y21"/>
      <c r="Z21"/>
      <c r="AA21" s="131"/>
      <c r="AB21" s="131"/>
      <c r="AC21" s="131"/>
      <c r="AD21" s="131"/>
      <c r="AE21" s="131"/>
    </row>
    <row r="22" spans="1:31" x14ac:dyDescent="0.2">
      <c r="A22" s="464">
        <v>19</v>
      </c>
      <c r="B22" s="4" t="s">
        <v>205</v>
      </c>
      <c r="C22" s="4" t="s">
        <v>276</v>
      </c>
      <c r="D22" s="589"/>
      <c r="E22" s="591"/>
      <c r="F22" s="5" t="s">
        <v>205</v>
      </c>
      <c r="G22" s="5" t="s">
        <v>276</v>
      </c>
      <c r="H22" s="584"/>
      <c r="I22" s="586"/>
      <c r="J22" s="131"/>
      <c r="K22" s="131"/>
      <c r="L22" s="131"/>
      <c r="M22" s="131"/>
      <c r="N22" s="131"/>
      <c r="O22" s="131"/>
      <c r="P22" s="131"/>
      <c r="Q22" s="131"/>
      <c r="R22" s="131"/>
      <c r="S22"/>
      <c r="T22"/>
      <c r="U22"/>
      <c r="V22"/>
      <c r="W22"/>
      <c r="X22"/>
      <c r="Y22"/>
      <c r="Z22"/>
      <c r="AA22" s="131"/>
      <c r="AB22" s="131"/>
      <c r="AC22" s="131"/>
      <c r="AD22" s="131"/>
      <c r="AE22" s="131"/>
    </row>
    <row r="23" spans="1:31" x14ac:dyDescent="0.2">
      <c r="A23" s="464">
        <v>20</v>
      </c>
      <c r="B23" s="4" t="s">
        <v>206</v>
      </c>
      <c r="C23" s="4" t="s">
        <v>277</v>
      </c>
      <c r="D23" s="589"/>
      <c r="E23" s="591"/>
      <c r="F23" s="5" t="s">
        <v>206</v>
      </c>
      <c r="G23" s="5" t="s">
        <v>277</v>
      </c>
      <c r="H23" s="584"/>
      <c r="I23" s="586"/>
      <c r="J23" s="131"/>
      <c r="K23" s="131"/>
      <c r="L23" s="131"/>
      <c r="M23" s="131"/>
      <c r="N23" s="131"/>
      <c r="O23" s="131"/>
      <c r="P23" s="131"/>
      <c r="Q23" s="131"/>
      <c r="R23" s="131"/>
      <c r="S23"/>
      <c r="T23"/>
      <c r="U23"/>
      <c r="V23"/>
      <c r="W23"/>
      <c r="X23"/>
      <c r="Y23"/>
      <c r="Z23"/>
      <c r="AA23" s="131"/>
      <c r="AB23" s="131"/>
      <c r="AC23" s="131"/>
      <c r="AD23" s="131"/>
      <c r="AE23" s="131"/>
    </row>
    <row r="24" spans="1:31" x14ac:dyDescent="0.2">
      <c r="A24" s="464">
        <v>21</v>
      </c>
      <c r="B24" s="4" t="s">
        <v>207</v>
      </c>
      <c r="C24" s="4" t="s">
        <v>278</v>
      </c>
      <c r="D24" s="589"/>
      <c r="E24" s="591"/>
      <c r="F24" s="5" t="s">
        <v>207</v>
      </c>
      <c r="G24" s="5" t="s">
        <v>278</v>
      </c>
      <c r="H24" s="584"/>
      <c r="I24" s="586"/>
      <c r="J24" s="131"/>
      <c r="K24" s="131"/>
      <c r="L24" s="131"/>
      <c r="M24" s="131"/>
      <c r="N24" s="131"/>
      <c r="O24" s="131"/>
      <c r="P24" s="131"/>
      <c r="Q24" s="131"/>
      <c r="R24" s="131"/>
      <c r="S24"/>
      <c r="T24"/>
      <c r="U24"/>
      <c r="V24"/>
      <c r="W24"/>
      <c r="X24"/>
      <c r="Y24"/>
      <c r="Z24"/>
      <c r="AA24" s="131"/>
      <c r="AB24" s="131"/>
      <c r="AC24" s="131"/>
      <c r="AD24" s="131"/>
      <c r="AE24" s="131"/>
    </row>
    <row r="25" spans="1:31" x14ac:dyDescent="0.2">
      <c r="A25" s="464">
        <v>22</v>
      </c>
      <c r="B25" s="4" t="s">
        <v>251</v>
      </c>
      <c r="C25" s="4" t="s">
        <v>279</v>
      </c>
      <c r="D25" s="589"/>
      <c r="E25" s="591"/>
      <c r="F25" s="5" t="s">
        <v>251</v>
      </c>
      <c r="G25" s="5" t="s">
        <v>279</v>
      </c>
      <c r="H25" s="584"/>
      <c r="I25" s="586"/>
      <c r="J25" s="131"/>
      <c r="K25" s="131"/>
      <c r="L25" s="131"/>
      <c r="M25" s="131"/>
      <c r="N25" s="131"/>
      <c r="O25" s="131"/>
      <c r="P25" s="131"/>
      <c r="Q25" s="131"/>
      <c r="R25" s="131"/>
      <c r="S25"/>
      <c r="T25"/>
      <c r="U25"/>
      <c r="V25"/>
      <c r="W25"/>
      <c r="X25"/>
      <c r="Y25"/>
      <c r="Z25"/>
      <c r="AA25" s="131"/>
      <c r="AB25" s="131"/>
      <c r="AC25" s="131"/>
      <c r="AD25" s="131"/>
      <c r="AE25" s="131"/>
    </row>
    <row r="26" spans="1:31" x14ac:dyDescent="0.2">
      <c r="A26" s="464">
        <v>23</v>
      </c>
      <c r="B26" s="4" t="s">
        <v>209</v>
      </c>
      <c r="C26" s="4" t="s">
        <v>280</v>
      </c>
      <c r="D26" s="590"/>
      <c r="E26" s="592"/>
      <c r="F26" s="5" t="s">
        <v>209</v>
      </c>
      <c r="G26" s="5" t="s">
        <v>280</v>
      </c>
      <c r="H26" s="585"/>
      <c r="I26" s="587"/>
      <c r="J26" s="131"/>
      <c r="K26" s="131"/>
      <c r="L26" s="131"/>
      <c r="M26" s="131"/>
      <c r="N26" s="131"/>
      <c r="O26" s="131"/>
      <c r="P26" s="131"/>
      <c r="Q26" s="131"/>
      <c r="R26" s="131"/>
      <c r="S26"/>
      <c r="T26"/>
      <c r="U26"/>
      <c r="V26"/>
      <c r="W26"/>
      <c r="X26"/>
      <c r="Y26"/>
      <c r="Z26"/>
      <c r="AA26" s="131"/>
      <c r="AB26" s="131"/>
      <c r="AC26" s="131"/>
      <c r="AD26" s="131"/>
      <c r="AE26" s="131"/>
    </row>
    <row r="27" spans="1:31" x14ac:dyDescent="0.2"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/>
      <c r="T27"/>
      <c r="U27"/>
      <c r="V27"/>
      <c r="W27"/>
      <c r="X27"/>
      <c r="Y27"/>
      <c r="Z27"/>
      <c r="AA27" s="131"/>
      <c r="AB27" s="131"/>
      <c r="AC27" s="131"/>
      <c r="AD27" s="131"/>
      <c r="AE27" s="131"/>
    </row>
    <row r="28" spans="1:31" x14ac:dyDescent="0.2"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/>
      <c r="T28"/>
      <c r="U28"/>
      <c r="V28"/>
      <c r="W28"/>
      <c r="X28"/>
      <c r="Y28"/>
      <c r="Z28"/>
      <c r="AA28" s="131"/>
      <c r="AB28" s="131"/>
      <c r="AC28" s="131"/>
      <c r="AD28" s="131"/>
      <c r="AE28" s="131"/>
    </row>
    <row r="29" spans="1:31" x14ac:dyDescent="0.2"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/>
      <c r="T29"/>
      <c r="U29"/>
      <c r="V29"/>
      <c r="W29"/>
      <c r="X29"/>
      <c r="Y29"/>
      <c r="Z29"/>
      <c r="AA29" s="131"/>
      <c r="AB29" s="131"/>
      <c r="AC29" s="131"/>
      <c r="AD29" s="131"/>
      <c r="AE29" s="131"/>
    </row>
    <row r="30" spans="1:31" x14ac:dyDescent="0.2"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/>
      <c r="T30"/>
      <c r="U30"/>
      <c r="V30"/>
      <c r="W30"/>
      <c r="X30"/>
      <c r="Y30"/>
      <c r="Z30"/>
      <c r="AA30" s="131"/>
      <c r="AB30" s="131"/>
      <c r="AC30" s="131"/>
      <c r="AD30" s="131"/>
      <c r="AE30" s="131"/>
    </row>
    <row r="31" spans="1:31" x14ac:dyDescent="0.2">
      <c r="F31" s="131"/>
      <c r="G31" s="131"/>
      <c r="H31" s="131"/>
      <c r="I31" s="131"/>
      <c r="J31"/>
      <c r="K31"/>
      <c r="L31"/>
      <c r="M31"/>
      <c r="N31"/>
      <c r="O31"/>
      <c r="P31"/>
      <c r="Q31" s="131"/>
      <c r="R31" s="131"/>
      <c r="S31"/>
      <c r="T31"/>
      <c r="U31"/>
      <c r="V31"/>
      <c r="W31"/>
      <c r="X31"/>
      <c r="Y31"/>
      <c r="Z31"/>
      <c r="AA31" s="131"/>
      <c r="AB31" s="131"/>
      <c r="AC31" s="131"/>
      <c r="AD31" s="131"/>
      <c r="AE31" s="131"/>
    </row>
    <row r="32" spans="1:31" x14ac:dyDescent="0.2">
      <c r="F32" s="131"/>
      <c r="G32" s="131"/>
      <c r="H32" s="131"/>
      <c r="I32" s="131"/>
      <c r="J32"/>
      <c r="K32"/>
      <c r="L32"/>
      <c r="M32"/>
      <c r="N32"/>
      <c r="O32"/>
      <c r="P32"/>
      <c r="Q32" s="131"/>
      <c r="R32" s="131"/>
      <c r="S32"/>
      <c r="T32"/>
      <c r="U32"/>
      <c r="V32"/>
      <c r="W32"/>
      <c r="X32"/>
      <c r="Y32"/>
      <c r="Z32"/>
      <c r="AA32" s="131"/>
      <c r="AB32" s="131"/>
      <c r="AC32" s="131"/>
      <c r="AD32" s="131"/>
      <c r="AE32" s="131"/>
    </row>
    <row r="33" spans="6:31" x14ac:dyDescent="0.2">
      <c r="F33" s="131"/>
      <c r="G33" s="131"/>
      <c r="H33" s="131"/>
      <c r="I33" s="131"/>
      <c r="J33"/>
      <c r="K33"/>
      <c r="L33"/>
      <c r="M33"/>
      <c r="N33"/>
      <c r="O33"/>
      <c r="P33"/>
      <c r="Q33" s="131"/>
      <c r="R33" s="131"/>
      <c r="S33"/>
      <c r="T33"/>
      <c r="U33"/>
      <c r="V33"/>
      <c r="W33"/>
      <c r="X33"/>
      <c r="Y33"/>
      <c r="Z33"/>
      <c r="AA33" s="131"/>
      <c r="AB33" s="131"/>
      <c r="AC33" s="131"/>
      <c r="AD33" s="131"/>
      <c r="AE33" s="131"/>
    </row>
    <row r="34" spans="6:31" x14ac:dyDescent="0.2">
      <c r="F34" s="131"/>
      <c r="G34" s="131"/>
      <c r="H34" s="131"/>
      <c r="I34" s="131"/>
      <c r="J34"/>
      <c r="K34"/>
      <c r="L34"/>
      <c r="M34"/>
      <c r="N34"/>
      <c r="O34"/>
      <c r="P34"/>
      <c r="Q34" s="131"/>
      <c r="R34" s="131"/>
      <c r="S34"/>
      <c r="T34"/>
      <c r="U34"/>
      <c r="V34"/>
      <c r="W34"/>
      <c r="X34"/>
      <c r="Y34"/>
      <c r="Z34"/>
      <c r="AA34" s="131"/>
      <c r="AB34" s="131"/>
      <c r="AC34" s="131"/>
      <c r="AD34" s="131"/>
      <c r="AE34" s="131"/>
    </row>
    <row r="35" spans="6:31" x14ac:dyDescent="0.2">
      <c r="F35" s="131"/>
      <c r="G35" s="131"/>
      <c r="H35" s="131"/>
      <c r="I35" s="131"/>
      <c r="J35"/>
      <c r="K35"/>
      <c r="L35"/>
      <c r="M35"/>
      <c r="N35"/>
      <c r="O35"/>
      <c r="P35"/>
      <c r="Q35" s="131"/>
      <c r="R35" s="131"/>
      <c r="S35"/>
      <c r="T35"/>
      <c r="U35"/>
      <c r="V35"/>
      <c r="W35"/>
      <c r="X35"/>
      <c r="Y35"/>
      <c r="Z35"/>
      <c r="AA35" s="131"/>
      <c r="AB35" s="131"/>
      <c r="AC35" s="131"/>
      <c r="AD35" s="131"/>
      <c r="AE35" s="131"/>
    </row>
    <row r="36" spans="6:31" x14ac:dyDescent="0.2">
      <c r="F36" s="131"/>
      <c r="G36" s="131"/>
      <c r="H36" s="131"/>
      <c r="I36" s="131"/>
      <c r="J36"/>
      <c r="K36"/>
      <c r="L36"/>
      <c r="M36"/>
      <c r="N36"/>
      <c r="O36"/>
      <c r="P36"/>
      <c r="Q36" s="131"/>
      <c r="R36" s="131"/>
      <c r="S36"/>
      <c r="T36"/>
      <c r="U36"/>
      <c r="V36"/>
      <c r="W36"/>
      <c r="X36"/>
      <c r="Y36"/>
      <c r="Z36"/>
      <c r="AA36" s="131"/>
      <c r="AB36" s="131"/>
      <c r="AC36" s="131"/>
      <c r="AD36" s="131"/>
      <c r="AE36" s="131"/>
    </row>
    <row r="37" spans="6:31" x14ac:dyDescent="0.2">
      <c r="F37" s="131"/>
      <c r="G37" s="131"/>
      <c r="H37" s="131"/>
      <c r="I37" s="131"/>
      <c r="J37"/>
      <c r="K37"/>
      <c r="L37"/>
      <c r="M37"/>
      <c r="N37"/>
      <c r="O37"/>
      <c r="P37"/>
      <c r="Q37" s="131"/>
      <c r="R37" s="131"/>
      <c r="S37"/>
      <c r="T37"/>
      <c r="U37"/>
      <c r="V37"/>
      <c r="W37"/>
      <c r="X37"/>
      <c r="Y37"/>
      <c r="Z37"/>
      <c r="AA37" s="131"/>
      <c r="AB37" s="131"/>
      <c r="AC37" s="131"/>
      <c r="AD37" s="131"/>
      <c r="AE37" s="131"/>
    </row>
    <row r="38" spans="6:31" x14ac:dyDescent="0.2">
      <c r="F38" s="131"/>
      <c r="G38" s="131"/>
      <c r="H38" s="131"/>
      <c r="I38" s="131"/>
      <c r="J38"/>
      <c r="K38"/>
      <c r="L38"/>
      <c r="M38"/>
      <c r="N38"/>
      <c r="O38"/>
      <c r="P38"/>
      <c r="Q38" s="131"/>
      <c r="R38" s="131"/>
      <c r="S38"/>
      <c r="T38"/>
      <c r="U38"/>
      <c r="V38"/>
      <c r="W38"/>
      <c r="X38"/>
      <c r="Y38"/>
      <c r="Z38"/>
      <c r="AA38" s="131"/>
      <c r="AB38" s="131"/>
      <c r="AC38" s="131"/>
      <c r="AD38" s="131"/>
      <c r="AE38" s="131"/>
    </row>
    <row r="39" spans="6:31" x14ac:dyDescent="0.2">
      <c r="F39" s="131"/>
      <c r="G39" s="131"/>
      <c r="H39" s="131"/>
      <c r="I39" s="131"/>
      <c r="J39"/>
      <c r="K39"/>
      <c r="L39"/>
      <c r="M39"/>
      <c r="N39"/>
      <c r="O39"/>
      <c r="P39"/>
      <c r="Q39" s="131"/>
      <c r="R39" s="131"/>
      <c r="S39"/>
      <c r="T39"/>
      <c r="U39"/>
      <c r="V39"/>
      <c r="W39"/>
      <c r="X39"/>
      <c r="Y39"/>
      <c r="Z39"/>
      <c r="AA39" s="131"/>
      <c r="AB39" s="131"/>
      <c r="AC39" s="131"/>
      <c r="AD39" s="131"/>
      <c r="AE39" s="131"/>
    </row>
    <row r="40" spans="6:31" x14ac:dyDescent="0.2">
      <c r="F40" s="131"/>
      <c r="G40" s="131"/>
      <c r="H40" s="131"/>
      <c r="I40" s="131"/>
      <c r="J40"/>
      <c r="K40"/>
      <c r="L40"/>
      <c r="M40"/>
      <c r="N40"/>
      <c r="O40"/>
      <c r="P40"/>
      <c r="Q40" s="131"/>
      <c r="R40" s="131"/>
      <c r="S40"/>
      <c r="T40"/>
      <c r="U40"/>
      <c r="V40"/>
      <c r="W40"/>
      <c r="X40"/>
      <c r="Y40"/>
      <c r="Z40"/>
      <c r="AA40" s="131"/>
      <c r="AB40" s="131"/>
      <c r="AC40" s="131"/>
      <c r="AD40" s="131"/>
      <c r="AE40" s="131"/>
    </row>
    <row r="41" spans="6:31" x14ac:dyDescent="0.2">
      <c r="F41" s="131"/>
      <c r="G41" s="131"/>
      <c r="H41" s="131"/>
      <c r="I41" s="131"/>
      <c r="J41"/>
      <c r="K41"/>
      <c r="L41"/>
      <c r="M41"/>
      <c r="N41"/>
      <c r="O41"/>
      <c r="P4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</row>
    <row r="42" spans="6:31" x14ac:dyDescent="0.2">
      <c r="F42" s="131"/>
      <c r="G42" s="131"/>
      <c r="H42" s="131"/>
      <c r="I42" s="131"/>
      <c r="J42"/>
      <c r="K42"/>
      <c r="L42"/>
      <c r="M42"/>
      <c r="N42"/>
      <c r="O42"/>
      <c r="P42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</row>
    <row r="43" spans="6:31" x14ac:dyDescent="0.2">
      <c r="F43" s="131"/>
      <c r="G43" s="131"/>
      <c r="H43" s="131"/>
      <c r="I43" s="131"/>
      <c r="J43"/>
      <c r="K43"/>
      <c r="L43"/>
      <c r="M43"/>
      <c r="N43"/>
      <c r="O43"/>
      <c r="P43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</row>
    <row r="44" spans="6:31" x14ac:dyDescent="0.2">
      <c r="F44" s="131"/>
      <c r="G44" s="131"/>
      <c r="H44" s="131"/>
      <c r="I44" s="131"/>
      <c r="J44"/>
      <c r="K44"/>
      <c r="L44"/>
      <c r="M44"/>
      <c r="N44"/>
      <c r="O44"/>
      <c r="P44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</row>
    <row r="45" spans="6:31" x14ac:dyDescent="0.2">
      <c r="F45" s="131"/>
      <c r="G45" s="131"/>
      <c r="H45" s="131"/>
      <c r="I45" s="131"/>
      <c r="J45"/>
      <c r="K45"/>
      <c r="L45"/>
      <c r="M45"/>
      <c r="N45"/>
      <c r="O45"/>
      <c r="P45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</row>
    <row r="46" spans="6:31" x14ac:dyDescent="0.2">
      <c r="F46" s="131"/>
      <c r="G46" s="131"/>
      <c r="H46" s="131"/>
      <c r="I46" s="131"/>
      <c r="J46"/>
      <c r="K46"/>
      <c r="L46"/>
      <c r="M46"/>
      <c r="N46"/>
      <c r="O46"/>
      <c r="P46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</row>
    <row r="47" spans="6:31" x14ac:dyDescent="0.2">
      <c r="F47" s="131"/>
      <c r="G47" s="131"/>
      <c r="H47" s="131"/>
      <c r="I47" s="131"/>
      <c r="J47"/>
      <c r="K47"/>
      <c r="L47"/>
      <c r="M47"/>
      <c r="N47"/>
      <c r="O47"/>
      <c r="P47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</row>
    <row r="48" spans="6:31" x14ac:dyDescent="0.2">
      <c r="F48" s="131"/>
      <c r="G48" s="131"/>
      <c r="H48" s="131"/>
      <c r="I48" s="131"/>
      <c r="J48"/>
      <c r="K48"/>
      <c r="L48"/>
      <c r="M48"/>
      <c r="N48"/>
      <c r="O48"/>
      <c r="P48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</row>
    <row r="49" spans="6:31" x14ac:dyDescent="0.2">
      <c r="F49" s="131"/>
      <c r="G49" s="131"/>
      <c r="H49" s="131"/>
      <c r="I49" s="131"/>
      <c r="J49"/>
      <c r="K49"/>
      <c r="L49"/>
      <c r="M49"/>
      <c r="N49"/>
      <c r="O49"/>
      <c r="P49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</row>
    <row r="50" spans="6:31" x14ac:dyDescent="0.2">
      <c r="F50" s="131"/>
      <c r="G50" s="131"/>
      <c r="H50" s="131"/>
      <c r="I50" s="131"/>
      <c r="J50"/>
      <c r="K50"/>
      <c r="L50"/>
      <c r="M50"/>
      <c r="N50"/>
      <c r="O50"/>
      <c r="P50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</row>
    <row r="51" spans="6:31" x14ac:dyDescent="0.2">
      <c r="F51" s="131"/>
      <c r="G51" s="131"/>
      <c r="H51" s="131"/>
      <c r="I51" s="131"/>
      <c r="J51"/>
      <c r="K51"/>
      <c r="L51"/>
      <c r="M51"/>
      <c r="N51"/>
      <c r="O51"/>
      <c r="P5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</row>
    <row r="52" spans="6:31" x14ac:dyDescent="0.2">
      <c r="F52" s="131"/>
      <c r="G52" s="131"/>
      <c r="H52" s="131"/>
      <c r="I52" s="131"/>
      <c r="J52"/>
      <c r="K52"/>
      <c r="L52"/>
      <c r="M52"/>
      <c r="N52"/>
      <c r="O52"/>
      <c r="P52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</row>
    <row r="53" spans="6:31" x14ac:dyDescent="0.2">
      <c r="F53" s="131"/>
      <c r="G53" s="131"/>
      <c r="H53" s="131"/>
      <c r="I53" s="131"/>
      <c r="J53"/>
      <c r="K53"/>
      <c r="L53"/>
      <c r="M53"/>
      <c r="N53"/>
      <c r="O53"/>
      <c r="P53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</row>
    <row r="54" spans="6:31" x14ac:dyDescent="0.2">
      <c r="F54" s="131"/>
      <c r="G54" s="131"/>
      <c r="H54" s="131"/>
      <c r="I54" s="131"/>
      <c r="J54"/>
      <c r="K54"/>
      <c r="L54"/>
      <c r="M54"/>
      <c r="N54"/>
      <c r="O54"/>
      <c r="P54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</row>
    <row r="55" spans="6:31" x14ac:dyDescent="0.2">
      <c r="F55" s="131"/>
      <c r="G55" s="131"/>
      <c r="H55" s="131"/>
      <c r="I55" s="131"/>
      <c r="J55"/>
      <c r="K55"/>
      <c r="L55"/>
      <c r="M55"/>
      <c r="N55"/>
      <c r="O55"/>
      <c r="P55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</row>
    <row r="56" spans="6:31" x14ac:dyDescent="0.2">
      <c r="F56" s="131"/>
      <c r="G56" s="131"/>
      <c r="H56" s="131"/>
      <c r="I56" s="131"/>
      <c r="J56"/>
      <c r="K56"/>
      <c r="L56"/>
      <c r="M56"/>
      <c r="N56"/>
      <c r="O56"/>
      <c r="P56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</row>
    <row r="57" spans="6:31" x14ac:dyDescent="0.2">
      <c r="F57" s="131"/>
      <c r="G57" s="131"/>
      <c r="H57" s="131"/>
      <c r="I57" s="131"/>
      <c r="J57"/>
      <c r="K57"/>
      <c r="L57"/>
      <c r="M57"/>
      <c r="N57"/>
      <c r="O57"/>
      <c r="P57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</row>
    <row r="58" spans="6:31" x14ac:dyDescent="0.2">
      <c r="F58" s="131"/>
      <c r="G58" s="131"/>
      <c r="H58" s="131"/>
      <c r="I58" s="131"/>
      <c r="J58"/>
      <c r="K58"/>
      <c r="L58"/>
      <c r="M58"/>
      <c r="N58"/>
      <c r="O58"/>
      <c r="P58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</row>
    <row r="59" spans="6:31" x14ac:dyDescent="0.2">
      <c r="F59" s="131"/>
      <c r="G59" s="131"/>
      <c r="H59" s="131"/>
      <c r="I59" s="131"/>
      <c r="J59"/>
      <c r="K59"/>
      <c r="L59"/>
      <c r="M59"/>
      <c r="N59"/>
      <c r="O59"/>
      <c r="P59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</row>
    <row r="60" spans="6:31" x14ac:dyDescent="0.2">
      <c r="F60" s="131"/>
      <c r="G60" s="131"/>
      <c r="H60" s="131"/>
      <c r="I60" s="131"/>
      <c r="J60"/>
      <c r="K60"/>
      <c r="L60"/>
      <c r="M60"/>
      <c r="N60"/>
      <c r="O60"/>
      <c r="P60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</row>
    <row r="61" spans="6:31" x14ac:dyDescent="0.2">
      <c r="F61" s="131"/>
      <c r="G61" s="131"/>
      <c r="H61" s="131"/>
      <c r="I61" s="131"/>
      <c r="J61"/>
      <c r="K61"/>
      <c r="L61"/>
      <c r="M61"/>
      <c r="N61"/>
      <c r="O61"/>
      <c r="P6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</row>
    <row r="62" spans="6:31" x14ac:dyDescent="0.2">
      <c r="F62" s="131"/>
      <c r="G62" s="131"/>
      <c r="H62" s="131"/>
      <c r="I62" s="131"/>
      <c r="J62"/>
      <c r="K62"/>
      <c r="L62"/>
      <c r="M62"/>
      <c r="N62"/>
      <c r="O62"/>
      <c r="P62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</row>
    <row r="63" spans="6:31" x14ac:dyDescent="0.2">
      <c r="F63" s="131"/>
      <c r="G63" s="131"/>
      <c r="H63" s="131"/>
      <c r="I63" s="131"/>
      <c r="J63"/>
      <c r="K63"/>
      <c r="L63"/>
      <c r="M63"/>
      <c r="N63"/>
      <c r="O63"/>
      <c r="P63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</row>
    <row r="64" spans="6:31" x14ac:dyDescent="0.2">
      <c r="F64" s="131"/>
      <c r="G64" s="131"/>
      <c r="H64" s="131"/>
      <c r="I64" s="131"/>
      <c r="J64"/>
      <c r="K64"/>
      <c r="L64"/>
      <c r="M64"/>
      <c r="N64"/>
      <c r="O64"/>
      <c r="P64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</row>
    <row r="65" spans="6:31" x14ac:dyDescent="0.2">
      <c r="F65" s="131"/>
      <c r="G65" s="131"/>
      <c r="H65" s="131"/>
      <c r="I65" s="131"/>
      <c r="J65"/>
      <c r="K65"/>
      <c r="L65"/>
      <c r="M65"/>
      <c r="N65"/>
      <c r="O65"/>
      <c r="P65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</row>
    <row r="66" spans="6:31" x14ac:dyDescent="0.2">
      <c r="F66" s="131"/>
      <c r="G66" s="131"/>
      <c r="H66" s="131"/>
      <c r="I66" s="131"/>
      <c r="J66"/>
      <c r="K66"/>
      <c r="L66"/>
      <c r="M66"/>
      <c r="N66"/>
      <c r="O66"/>
      <c r="P66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</row>
    <row r="67" spans="6:31" x14ac:dyDescent="0.2">
      <c r="F67" s="131"/>
      <c r="G67" s="131"/>
      <c r="H67" s="131"/>
      <c r="I67" s="131"/>
      <c r="J67"/>
      <c r="K67"/>
      <c r="L67"/>
      <c r="M67"/>
      <c r="N67"/>
      <c r="O67"/>
      <c r="P67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</row>
    <row r="68" spans="6:31" x14ac:dyDescent="0.2">
      <c r="F68" s="131"/>
      <c r="G68" s="131"/>
      <c r="H68" s="131"/>
      <c r="I68" s="131"/>
      <c r="J68"/>
      <c r="K68"/>
      <c r="L68"/>
      <c r="M68"/>
      <c r="N68"/>
      <c r="O68"/>
      <c r="P68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</row>
    <row r="69" spans="6:31" x14ac:dyDescent="0.2">
      <c r="F69" s="131"/>
      <c r="G69" s="131"/>
      <c r="H69" s="131"/>
      <c r="I69" s="131"/>
      <c r="J69"/>
      <c r="K69"/>
      <c r="L69"/>
      <c r="M69"/>
      <c r="N69"/>
      <c r="O69"/>
      <c r="P69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</row>
    <row r="70" spans="6:31" x14ac:dyDescent="0.2">
      <c r="F70" s="131"/>
      <c r="G70" s="131"/>
      <c r="H70" s="131"/>
      <c r="I70" s="131"/>
      <c r="J70"/>
      <c r="K70"/>
      <c r="L70"/>
      <c r="M70"/>
      <c r="N70"/>
      <c r="O70"/>
      <c r="P70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</row>
    <row r="71" spans="6:31" x14ac:dyDescent="0.2">
      <c r="F71" s="131"/>
      <c r="G71" s="131"/>
      <c r="H71" s="131"/>
      <c r="I71" s="131"/>
      <c r="J71"/>
      <c r="K71"/>
      <c r="L71"/>
      <c r="M71"/>
      <c r="N71"/>
      <c r="O71"/>
      <c r="P7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</row>
    <row r="72" spans="6:31" x14ac:dyDescent="0.2">
      <c r="F72" s="131"/>
      <c r="G72" s="131"/>
      <c r="H72" s="131"/>
      <c r="I72" s="131"/>
      <c r="J72"/>
      <c r="K72"/>
      <c r="L72"/>
      <c r="M72"/>
      <c r="N72"/>
      <c r="O72"/>
      <c r="P72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</row>
    <row r="73" spans="6:31" x14ac:dyDescent="0.2">
      <c r="F73" s="131"/>
      <c r="G73" s="131"/>
      <c r="H73" s="131"/>
      <c r="I73" s="131"/>
      <c r="J73"/>
      <c r="K73"/>
      <c r="L73"/>
      <c r="M73"/>
      <c r="N73"/>
      <c r="O73"/>
      <c r="P73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</row>
    <row r="74" spans="6:31" x14ac:dyDescent="0.2">
      <c r="F74" s="131"/>
      <c r="G74" s="131"/>
      <c r="H74" s="131"/>
      <c r="I74" s="131"/>
      <c r="J74"/>
      <c r="K74"/>
      <c r="L74"/>
      <c r="M74"/>
      <c r="N74"/>
      <c r="O74"/>
      <c r="P74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</row>
    <row r="75" spans="6:31" x14ac:dyDescent="0.2">
      <c r="F75" s="131"/>
      <c r="G75" s="131"/>
      <c r="H75" s="131"/>
      <c r="I75" s="131"/>
      <c r="J75"/>
      <c r="K75"/>
      <c r="L75"/>
      <c r="M75"/>
      <c r="N75"/>
      <c r="O75"/>
      <c r="P75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</row>
    <row r="76" spans="6:31" x14ac:dyDescent="0.2">
      <c r="F76" s="131"/>
      <c r="G76" s="131"/>
      <c r="H76" s="131"/>
      <c r="I76" s="131"/>
      <c r="J76"/>
      <c r="K76"/>
      <c r="L76"/>
      <c r="M76"/>
      <c r="N76"/>
      <c r="O76"/>
      <c r="P76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</row>
    <row r="77" spans="6:31" x14ac:dyDescent="0.2">
      <c r="F77" s="131"/>
      <c r="G77" s="131"/>
      <c r="H77" s="131"/>
      <c r="I77" s="131"/>
      <c r="J77"/>
      <c r="K77"/>
      <c r="L77"/>
      <c r="M77"/>
      <c r="N77"/>
      <c r="O77"/>
      <c r="P77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</row>
    <row r="78" spans="6:31" x14ac:dyDescent="0.2">
      <c r="F78" s="131"/>
      <c r="G78" s="131"/>
      <c r="H78" s="131"/>
      <c r="I78" s="131"/>
      <c r="J78"/>
      <c r="K78"/>
      <c r="L78"/>
      <c r="M78"/>
      <c r="N78"/>
      <c r="O78"/>
      <c r="P78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</row>
    <row r="79" spans="6:31" x14ac:dyDescent="0.2">
      <c r="F79" s="131"/>
      <c r="G79" s="131"/>
      <c r="H79" s="131"/>
      <c r="I79" s="131"/>
      <c r="J79"/>
      <c r="K79"/>
      <c r="L79"/>
      <c r="M79"/>
      <c r="N79"/>
      <c r="O79"/>
      <c r="P79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</row>
    <row r="80" spans="6:31" x14ac:dyDescent="0.2">
      <c r="F80" s="131"/>
      <c r="G80" s="131"/>
      <c r="H80" s="131"/>
      <c r="I80" s="131"/>
      <c r="J80"/>
      <c r="K80"/>
      <c r="L80"/>
      <c r="M80"/>
      <c r="N80"/>
      <c r="O80"/>
      <c r="P80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</row>
    <row r="81" spans="6:31" x14ac:dyDescent="0.2">
      <c r="F81" s="131"/>
      <c r="G81" s="131"/>
      <c r="H81" s="131"/>
      <c r="I81" s="131"/>
      <c r="J81"/>
      <c r="K81"/>
      <c r="L81"/>
      <c r="M81"/>
      <c r="N81"/>
      <c r="O81"/>
      <c r="P8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</row>
    <row r="82" spans="6:31" x14ac:dyDescent="0.2">
      <c r="F82" s="131"/>
      <c r="G82" s="131"/>
      <c r="H82" s="131"/>
      <c r="I82" s="131"/>
      <c r="J82"/>
      <c r="K82"/>
      <c r="L82"/>
      <c r="M82"/>
      <c r="N82"/>
      <c r="O82"/>
      <c r="P82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</row>
    <row r="83" spans="6:31" x14ac:dyDescent="0.2">
      <c r="F83" s="131"/>
      <c r="G83" s="131"/>
      <c r="H83" s="131"/>
      <c r="I83" s="131"/>
      <c r="J83"/>
      <c r="K83"/>
      <c r="L83"/>
      <c r="M83"/>
      <c r="N83"/>
      <c r="O83"/>
      <c r="P83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</row>
    <row r="84" spans="6:31" x14ac:dyDescent="0.2">
      <c r="F84" s="131"/>
      <c r="G84" s="131"/>
      <c r="H84" s="131"/>
      <c r="I84" s="131"/>
      <c r="J84"/>
      <c r="K84"/>
      <c r="L84"/>
      <c r="M84"/>
      <c r="N84"/>
      <c r="O84"/>
      <c r="P84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</row>
    <row r="85" spans="6:31" x14ac:dyDescent="0.2">
      <c r="F85" s="131"/>
      <c r="G85" s="131"/>
      <c r="H85" s="131"/>
      <c r="I85" s="131"/>
      <c r="J85"/>
      <c r="K85"/>
      <c r="L85"/>
      <c r="M85"/>
      <c r="N85"/>
      <c r="O85"/>
      <c r="P85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</row>
    <row r="86" spans="6:31" x14ac:dyDescent="0.2">
      <c r="F86" s="131"/>
      <c r="G86" s="131"/>
      <c r="H86" s="131"/>
      <c r="I86" s="131"/>
      <c r="J86"/>
      <c r="K86"/>
      <c r="L86"/>
      <c r="M86"/>
      <c r="N86"/>
      <c r="O86"/>
      <c r="P86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</row>
    <row r="87" spans="6:31" x14ac:dyDescent="0.2"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</row>
    <row r="88" spans="6:31" x14ac:dyDescent="0.2"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</row>
    <row r="89" spans="6:31" x14ac:dyDescent="0.2"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</row>
    <row r="90" spans="6:31" x14ac:dyDescent="0.2"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</row>
    <row r="91" spans="6:31" x14ac:dyDescent="0.2"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</row>
    <row r="92" spans="6:31" x14ac:dyDescent="0.2"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</row>
    <row r="93" spans="6:31" x14ac:dyDescent="0.2"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</row>
    <row r="94" spans="6:31" x14ac:dyDescent="0.2"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</row>
    <row r="95" spans="6:31" x14ac:dyDescent="0.2"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</row>
    <row r="96" spans="6:31" x14ac:dyDescent="0.2"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</row>
    <row r="97" spans="6:31" x14ac:dyDescent="0.2"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</row>
    <row r="98" spans="6:31" x14ac:dyDescent="0.2"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</row>
    <row r="99" spans="6:31" x14ac:dyDescent="0.2"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</row>
    <row r="100" spans="6:31" x14ac:dyDescent="0.2"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</row>
    <row r="101" spans="6:31" x14ac:dyDescent="0.2"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</row>
    <row r="102" spans="6:31" x14ac:dyDescent="0.2"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</row>
    <row r="103" spans="6:31" x14ac:dyDescent="0.2"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</row>
    <row r="104" spans="6:31" x14ac:dyDescent="0.2"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  <c r="AE104" s="131"/>
    </row>
    <row r="105" spans="6:31" x14ac:dyDescent="0.2"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</row>
    <row r="106" spans="6:31" x14ac:dyDescent="0.2"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</row>
    <row r="107" spans="6:31" x14ac:dyDescent="0.2"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</row>
    <row r="108" spans="6:31" x14ac:dyDescent="0.2"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  <c r="AE108" s="131"/>
    </row>
    <row r="109" spans="6:31" x14ac:dyDescent="0.2"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  <c r="AE109" s="131"/>
    </row>
    <row r="110" spans="6:31" x14ac:dyDescent="0.2"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</row>
    <row r="111" spans="6:31" x14ac:dyDescent="0.2"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</row>
    <row r="112" spans="6:31" x14ac:dyDescent="0.2"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  <c r="AE112" s="131"/>
    </row>
    <row r="113" spans="6:31" x14ac:dyDescent="0.2"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</row>
    <row r="114" spans="6:31" x14ac:dyDescent="0.2"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</row>
    <row r="115" spans="6:31" x14ac:dyDescent="0.2"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</row>
    <row r="116" spans="6:31" x14ac:dyDescent="0.2"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</row>
    <row r="117" spans="6:31" x14ac:dyDescent="0.2"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</row>
    <row r="118" spans="6:31" x14ac:dyDescent="0.2"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</row>
    <row r="119" spans="6:31" x14ac:dyDescent="0.2"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</row>
    <row r="120" spans="6:31" x14ac:dyDescent="0.2"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</row>
    <row r="121" spans="6:31" x14ac:dyDescent="0.2"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</row>
    <row r="122" spans="6:31" x14ac:dyDescent="0.2"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</row>
    <row r="123" spans="6:31" x14ac:dyDescent="0.2"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</row>
    <row r="124" spans="6:31" x14ac:dyDescent="0.2"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</row>
    <row r="125" spans="6:31" x14ac:dyDescent="0.2"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</row>
    <row r="126" spans="6:31" x14ac:dyDescent="0.2"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</row>
    <row r="127" spans="6:31" x14ac:dyDescent="0.2"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</row>
    <row r="128" spans="6:31" x14ac:dyDescent="0.2"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</row>
    <row r="129" spans="6:31" x14ac:dyDescent="0.2"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</row>
    <row r="130" spans="6:31" x14ac:dyDescent="0.2"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</row>
    <row r="131" spans="6:31" x14ac:dyDescent="0.2"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  <c r="AC131" s="131"/>
      <c r="AD131" s="131"/>
      <c r="AE131" s="131"/>
    </row>
    <row r="132" spans="6:31" x14ac:dyDescent="0.2"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</row>
    <row r="133" spans="6:31" x14ac:dyDescent="0.2"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  <c r="AE133" s="131"/>
    </row>
    <row r="134" spans="6:31" x14ac:dyDescent="0.2"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</row>
    <row r="135" spans="6:31" x14ac:dyDescent="0.2"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</row>
    <row r="136" spans="6:31" x14ac:dyDescent="0.2"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</row>
    <row r="137" spans="6:31" x14ac:dyDescent="0.2"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</row>
    <row r="138" spans="6:31" x14ac:dyDescent="0.2"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</row>
    <row r="139" spans="6:31" x14ac:dyDescent="0.2"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</row>
    <row r="140" spans="6:31" x14ac:dyDescent="0.2"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</row>
    <row r="141" spans="6:31" x14ac:dyDescent="0.2"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</row>
    <row r="142" spans="6:31" x14ac:dyDescent="0.2"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</row>
    <row r="143" spans="6:31" x14ac:dyDescent="0.2"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</row>
    <row r="144" spans="6:31" x14ac:dyDescent="0.2"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</row>
    <row r="145" spans="6:31" x14ac:dyDescent="0.2"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</row>
    <row r="146" spans="6:31" x14ac:dyDescent="0.2"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</row>
    <row r="147" spans="6:31" x14ac:dyDescent="0.2"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</row>
    <row r="148" spans="6:31" x14ac:dyDescent="0.2"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</row>
    <row r="149" spans="6:31" x14ac:dyDescent="0.2"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</row>
    <row r="150" spans="6:31" x14ac:dyDescent="0.2"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</row>
    <row r="151" spans="6:31" x14ac:dyDescent="0.2"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</row>
    <row r="152" spans="6:31" x14ac:dyDescent="0.2"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</row>
    <row r="153" spans="6:31" x14ac:dyDescent="0.2"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</row>
    <row r="154" spans="6:31" x14ac:dyDescent="0.2"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</row>
    <row r="155" spans="6:31" x14ac:dyDescent="0.2"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</row>
    <row r="156" spans="6:31" x14ac:dyDescent="0.2"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</row>
    <row r="157" spans="6:31" x14ac:dyDescent="0.2"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</row>
    <row r="158" spans="6:31" x14ac:dyDescent="0.2"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</row>
    <row r="159" spans="6:31" x14ac:dyDescent="0.2"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</row>
    <row r="160" spans="6:31" x14ac:dyDescent="0.2"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</row>
    <row r="161" spans="6:31" x14ac:dyDescent="0.2"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</row>
    <row r="162" spans="6:31" x14ac:dyDescent="0.2"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</row>
    <row r="163" spans="6:31" x14ac:dyDescent="0.2"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</row>
    <row r="164" spans="6:31" x14ac:dyDescent="0.2"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</row>
    <row r="165" spans="6:31" x14ac:dyDescent="0.2"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</row>
    <row r="166" spans="6:31" x14ac:dyDescent="0.2"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</row>
    <row r="167" spans="6:31" x14ac:dyDescent="0.2"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</row>
    <row r="168" spans="6:31" x14ac:dyDescent="0.2"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</row>
    <row r="169" spans="6:31" x14ac:dyDescent="0.2"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  <c r="AE169" s="131"/>
    </row>
    <row r="170" spans="6:31" x14ac:dyDescent="0.2"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</row>
    <row r="171" spans="6:31" x14ac:dyDescent="0.2"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</row>
    <row r="172" spans="6:31" x14ac:dyDescent="0.2"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</row>
    <row r="173" spans="6:31" x14ac:dyDescent="0.2"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</row>
    <row r="174" spans="6:31" x14ac:dyDescent="0.2"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</row>
    <row r="175" spans="6:31" x14ac:dyDescent="0.2"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</row>
    <row r="176" spans="6:31" x14ac:dyDescent="0.2"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</row>
    <row r="177" spans="6:31" x14ac:dyDescent="0.2"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</row>
    <row r="178" spans="6:31" x14ac:dyDescent="0.2"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</row>
    <row r="179" spans="6:31" x14ac:dyDescent="0.2"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</row>
    <row r="180" spans="6:31" x14ac:dyDescent="0.2"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  <c r="AE180" s="131"/>
    </row>
    <row r="181" spans="6:31" x14ac:dyDescent="0.2"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31"/>
    </row>
    <row r="182" spans="6:31" x14ac:dyDescent="0.2"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  <c r="AE182" s="131"/>
    </row>
    <row r="183" spans="6:31" x14ac:dyDescent="0.2"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</row>
    <row r="184" spans="6:31" x14ac:dyDescent="0.2"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  <c r="AE184" s="131"/>
    </row>
    <row r="185" spans="6:31" x14ac:dyDescent="0.2"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</row>
    <row r="186" spans="6:31" x14ac:dyDescent="0.2"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</row>
    <row r="187" spans="6:31" x14ac:dyDescent="0.2"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</row>
    <row r="188" spans="6:31" x14ac:dyDescent="0.2"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</row>
    <row r="189" spans="6:31" x14ac:dyDescent="0.2"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  <c r="AE189" s="131"/>
    </row>
    <row r="190" spans="6:31" x14ac:dyDescent="0.2"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</row>
    <row r="191" spans="6:31" x14ac:dyDescent="0.2"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</row>
    <row r="192" spans="6:31" x14ac:dyDescent="0.2"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</row>
    <row r="193" spans="6:31" x14ac:dyDescent="0.2"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</row>
    <row r="194" spans="6:31" x14ac:dyDescent="0.2"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</row>
    <row r="195" spans="6:31" x14ac:dyDescent="0.2"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</row>
    <row r="196" spans="6:31" x14ac:dyDescent="0.2"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</row>
    <row r="197" spans="6:31" x14ac:dyDescent="0.2"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  <c r="AE197" s="131"/>
    </row>
    <row r="198" spans="6:31" x14ac:dyDescent="0.2"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  <c r="AE198" s="131"/>
    </row>
    <row r="199" spans="6:31" x14ac:dyDescent="0.2"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</row>
    <row r="200" spans="6:31" x14ac:dyDescent="0.2"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</row>
    <row r="201" spans="6:31" x14ac:dyDescent="0.2"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  <c r="AE201" s="131"/>
    </row>
    <row r="202" spans="6:31" x14ac:dyDescent="0.2"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1"/>
      <c r="AD202" s="131"/>
      <c r="AE202" s="131"/>
    </row>
    <row r="203" spans="6:31" x14ac:dyDescent="0.2"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1"/>
      <c r="AD203" s="131"/>
      <c r="AE203" s="131"/>
    </row>
    <row r="204" spans="6:31" x14ac:dyDescent="0.2"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  <c r="AE204" s="131"/>
    </row>
    <row r="205" spans="6:31" x14ac:dyDescent="0.2"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1"/>
      <c r="AD205" s="131"/>
      <c r="AE205" s="131"/>
    </row>
    <row r="206" spans="6:31" x14ac:dyDescent="0.2"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</row>
    <row r="207" spans="6:31" x14ac:dyDescent="0.2"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</row>
    <row r="208" spans="6:31" x14ac:dyDescent="0.2"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1"/>
      <c r="AD208" s="131"/>
      <c r="AE208" s="131"/>
    </row>
    <row r="209" spans="6:31" x14ac:dyDescent="0.2"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  <c r="AE209" s="131"/>
    </row>
    <row r="210" spans="6:31" x14ac:dyDescent="0.2"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  <c r="AE210" s="131"/>
    </row>
    <row r="211" spans="6:31" x14ac:dyDescent="0.2"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</row>
    <row r="212" spans="6:31" x14ac:dyDescent="0.2"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1"/>
      <c r="AD212" s="131"/>
      <c r="AE212" s="131"/>
    </row>
    <row r="213" spans="6:31" x14ac:dyDescent="0.2"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1"/>
      <c r="AD213" s="131"/>
      <c r="AE213" s="131"/>
    </row>
    <row r="214" spans="6:31" x14ac:dyDescent="0.2"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1"/>
      <c r="AE214" s="131"/>
    </row>
    <row r="215" spans="6:31" x14ac:dyDescent="0.2"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131"/>
      <c r="AD215" s="131"/>
      <c r="AE215" s="131"/>
    </row>
    <row r="216" spans="6:31" x14ac:dyDescent="0.2"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1"/>
      <c r="AD216" s="131"/>
      <c r="AE216" s="131"/>
    </row>
    <row r="217" spans="6:31" x14ac:dyDescent="0.2"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1"/>
      <c r="AD217" s="131"/>
      <c r="AE217" s="131"/>
    </row>
    <row r="218" spans="6:31" x14ac:dyDescent="0.2"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 s="131"/>
      <c r="AD218" s="131"/>
      <c r="AE218" s="131"/>
    </row>
    <row r="219" spans="6:31" x14ac:dyDescent="0.2"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131"/>
      <c r="AD219" s="131"/>
      <c r="AE219" s="131"/>
    </row>
    <row r="220" spans="6:31" x14ac:dyDescent="0.2"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131"/>
      <c r="AD220" s="131"/>
      <c r="AE220" s="131"/>
    </row>
    <row r="221" spans="6:31" x14ac:dyDescent="0.2"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131"/>
      <c r="AD221" s="131"/>
      <c r="AE221" s="131"/>
    </row>
    <row r="222" spans="6:31" x14ac:dyDescent="0.2"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1"/>
      <c r="AD222" s="131"/>
      <c r="AE222" s="131"/>
    </row>
    <row r="223" spans="6:31" x14ac:dyDescent="0.2"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1"/>
      <c r="AD223" s="131"/>
      <c r="AE223" s="131"/>
    </row>
    <row r="224" spans="6:31" x14ac:dyDescent="0.2"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  <c r="AC224" s="131"/>
      <c r="AD224" s="131"/>
      <c r="AE224" s="131"/>
    </row>
    <row r="225" spans="6:31" x14ac:dyDescent="0.2"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 s="131"/>
      <c r="AD225" s="131"/>
      <c r="AE225" s="131"/>
    </row>
    <row r="226" spans="6:31" x14ac:dyDescent="0.2"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1"/>
      <c r="AD226" s="131"/>
      <c r="AE226" s="131"/>
    </row>
    <row r="227" spans="6:31" x14ac:dyDescent="0.2"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131"/>
      <c r="AD227" s="131"/>
      <c r="AE227" s="131"/>
    </row>
    <row r="228" spans="6:31" x14ac:dyDescent="0.2"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1"/>
      <c r="AD228" s="131"/>
      <c r="AE228" s="131"/>
    </row>
    <row r="229" spans="6:31" x14ac:dyDescent="0.2"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131"/>
      <c r="AD229" s="131"/>
      <c r="AE229" s="131"/>
    </row>
    <row r="230" spans="6:31" x14ac:dyDescent="0.2"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131"/>
      <c r="AD230" s="131"/>
      <c r="AE230" s="131"/>
    </row>
    <row r="231" spans="6:31" x14ac:dyDescent="0.2"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 s="131"/>
      <c r="AD231" s="131"/>
      <c r="AE231" s="131"/>
    </row>
    <row r="232" spans="6:31" x14ac:dyDescent="0.2"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131"/>
      <c r="AD232" s="131"/>
      <c r="AE232" s="131"/>
    </row>
    <row r="233" spans="6:31" x14ac:dyDescent="0.2"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 s="131"/>
      <c r="AD233" s="131"/>
      <c r="AE233" s="131"/>
    </row>
    <row r="234" spans="6:31" x14ac:dyDescent="0.2"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1"/>
      <c r="AD234" s="131"/>
      <c r="AE234" s="131"/>
    </row>
    <row r="235" spans="6:31" x14ac:dyDescent="0.2"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  <c r="AC235" s="131"/>
      <c r="AD235" s="131"/>
      <c r="AE235" s="131"/>
    </row>
    <row r="236" spans="6:31" x14ac:dyDescent="0.2"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1"/>
      <c r="AD236" s="131"/>
      <c r="AE236" s="131"/>
    </row>
    <row r="237" spans="6:31" x14ac:dyDescent="0.2"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131"/>
      <c r="AD237" s="131"/>
      <c r="AE237" s="131"/>
    </row>
    <row r="238" spans="6:31" x14ac:dyDescent="0.2"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  <c r="AC238" s="131"/>
      <c r="AD238" s="131"/>
      <c r="AE238" s="131"/>
    </row>
    <row r="239" spans="6:31" x14ac:dyDescent="0.2"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  <c r="AB239" s="131"/>
      <c r="AC239" s="131"/>
      <c r="AD239" s="131"/>
      <c r="AE239" s="131"/>
    </row>
    <row r="240" spans="6:31" x14ac:dyDescent="0.2"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 s="131"/>
      <c r="AD240" s="131"/>
      <c r="AE240" s="131"/>
    </row>
    <row r="241" spans="6:31" x14ac:dyDescent="0.2"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 s="131"/>
      <c r="AD241" s="131"/>
      <c r="AE241" s="131"/>
    </row>
    <row r="242" spans="6:31" x14ac:dyDescent="0.2"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 s="131"/>
      <c r="AD242" s="131"/>
      <c r="AE242" s="131"/>
    </row>
    <row r="243" spans="6:31" x14ac:dyDescent="0.2"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 s="131"/>
      <c r="AD243" s="131"/>
      <c r="AE243" s="131"/>
    </row>
    <row r="244" spans="6:31" x14ac:dyDescent="0.2"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131"/>
      <c r="AD244" s="131"/>
      <c r="AE244" s="131"/>
    </row>
    <row r="245" spans="6:31" x14ac:dyDescent="0.2"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 s="131"/>
      <c r="AD245" s="131"/>
      <c r="AE245" s="131"/>
    </row>
    <row r="246" spans="6:31" x14ac:dyDescent="0.2"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131"/>
      <c r="AD246" s="131"/>
      <c r="AE246" s="131"/>
    </row>
    <row r="247" spans="6:31" x14ac:dyDescent="0.2"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131"/>
      <c r="AD247" s="131"/>
      <c r="AE247" s="131"/>
    </row>
    <row r="248" spans="6:31" x14ac:dyDescent="0.2"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 s="131"/>
      <c r="AD248" s="131"/>
      <c r="AE248" s="131"/>
    </row>
    <row r="249" spans="6:31" x14ac:dyDescent="0.2"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131"/>
      <c r="AD249" s="131"/>
      <c r="AE249" s="131"/>
    </row>
    <row r="250" spans="6:31" x14ac:dyDescent="0.2"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  <c r="AC250" s="131"/>
      <c r="AD250" s="131"/>
      <c r="AE250" s="131"/>
    </row>
    <row r="251" spans="6:31" x14ac:dyDescent="0.2"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1"/>
      <c r="AD251" s="131"/>
      <c r="AE251" s="131"/>
    </row>
    <row r="252" spans="6:31" x14ac:dyDescent="0.2"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  <c r="AC252" s="131"/>
      <c r="AD252" s="131"/>
      <c r="AE252" s="131"/>
    </row>
    <row r="253" spans="6:31" x14ac:dyDescent="0.2"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 s="131"/>
      <c r="AD253" s="131"/>
      <c r="AE253" s="131"/>
    </row>
    <row r="254" spans="6:31" x14ac:dyDescent="0.2"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 s="131"/>
      <c r="AD254" s="131"/>
      <c r="AE254" s="131"/>
    </row>
    <row r="255" spans="6:31" x14ac:dyDescent="0.2"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  <c r="AC255" s="131"/>
      <c r="AD255" s="131"/>
      <c r="AE255" s="131"/>
    </row>
    <row r="256" spans="6:31" x14ac:dyDescent="0.2"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1"/>
      <c r="AD256" s="131"/>
      <c r="AE256" s="131"/>
    </row>
    <row r="257" spans="6:31" x14ac:dyDescent="0.2"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131"/>
      <c r="AD257" s="131"/>
      <c r="AE257" s="131"/>
    </row>
    <row r="258" spans="6:31" x14ac:dyDescent="0.2"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131"/>
      <c r="AD258" s="131"/>
      <c r="AE258" s="131"/>
    </row>
    <row r="259" spans="6:31" x14ac:dyDescent="0.2"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1"/>
      <c r="AD259" s="131"/>
      <c r="AE259" s="131"/>
    </row>
    <row r="260" spans="6:31" x14ac:dyDescent="0.2"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131"/>
      <c r="AD260" s="131"/>
      <c r="AE260" s="131"/>
    </row>
    <row r="261" spans="6:31" x14ac:dyDescent="0.2"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131"/>
      <c r="AD261" s="131"/>
      <c r="AE261" s="131"/>
    </row>
    <row r="262" spans="6:31" x14ac:dyDescent="0.2"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131"/>
      <c r="AD262" s="131"/>
      <c r="AE262" s="131"/>
    </row>
    <row r="263" spans="6:31" x14ac:dyDescent="0.2"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131"/>
      <c r="AD263" s="131"/>
      <c r="AE263" s="131"/>
    </row>
    <row r="264" spans="6:31" x14ac:dyDescent="0.2"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131"/>
      <c r="AD264" s="131"/>
      <c r="AE264" s="131"/>
    </row>
    <row r="265" spans="6:31" x14ac:dyDescent="0.2"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131"/>
      <c r="AD265" s="131"/>
      <c r="AE265" s="131"/>
    </row>
    <row r="266" spans="6:31" x14ac:dyDescent="0.2"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131"/>
      <c r="AD266" s="131"/>
      <c r="AE266" s="131"/>
    </row>
    <row r="267" spans="6:31" x14ac:dyDescent="0.2"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131"/>
      <c r="AD267" s="131"/>
      <c r="AE267" s="131"/>
    </row>
    <row r="268" spans="6:31" x14ac:dyDescent="0.2"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131"/>
      <c r="AD268" s="131"/>
      <c r="AE268" s="131"/>
    </row>
    <row r="269" spans="6:31" x14ac:dyDescent="0.2"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131"/>
      <c r="AD269" s="131"/>
      <c r="AE269" s="131"/>
    </row>
    <row r="270" spans="6:31" x14ac:dyDescent="0.2"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131"/>
      <c r="AD270" s="131"/>
      <c r="AE270" s="131"/>
    </row>
    <row r="271" spans="6:31" x14ac:dyDescent="0.2"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131"/>
      <c r="AD271" s="131"/>
      <c r="AE271" s="131"/>
    </row>
    <row r="272" spans="6:31" x14ac:dyDescent="0.2"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 s="131"/>
      <c r="AD272" s="131"/>
      <c r="AE272" s="131"/>
    </row>
    <row r="273" spans="6:31" x14ac:dyDescent="0.2"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 s="131"/>
      <c r="AD273" s="131"/>
      <c r="AE273" s="131"/>
    </row>
    <row r="274" spans="6:31" x14ac:dyDescent="0.2"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131"/>
      <c r="AD274" s="131"/>
      <c r="AE274" s="131"/>
    </row>
    <row r="275" spans="6:31" x14ac:dyDescent="0.2"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1"/>
      <c r="AD275" s="131"/>
      <c r="AE275" s="131"/>
    </row>
    <row r="276" spans="6:31" x14ac:dyDescent="0.2"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131"/>
      <c r="AD276" s="131"/>
      <c r="AE276" s="131"/>
    </row>
    <row r="277" spans="6:31" x14ac:dyDescent="0.2"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131"/>
      <c r="AD277" s="131"/>
      <c r="AE277" s="131"/>
    </row>
    <row r="278" spans="6:31" x14ac:dyDescent="0.2"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131"/>
      <c r="AD278" s="131"/>
      <c r="AE278" s="131"/>
    </row>
    <row r="279" spans="6:31" x14ac:dyDescent="0.2"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131"/>
      <c r="AD279" s="131"/>
      <c r="AE279" s="131"/>
    </row>
    <row r="280" spans="6:31" x14ac:dyDescent="0.2"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131"/>
      <c r="AD280" s="131"/>
      <c r="AE280" s="131"/>
    </row>
    <row r="281" spans="6:31" x14ac:dyDescent="0.2"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131"/>
      <c r="AD281" s="131"/>
      <c r="AE281" s="131"/>
    </row>
    <row r="282" spans="6:31" x14ac:dyDescent="0.2"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131"/>
      <c r="AD282" s="131"/>
      <c r="AE282" s="131"/>
    </row>
    <row r="283" spans="6:31" x14ac:dyDescent="0.2"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131"/>
      <c r="AD283" s="131"/>
      <c r="AE283" s="131"/>
    </row>
    <row r="284" spans="6:31" x14ac:dyDescent="0.2"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131"/>
      <c r="AD284" s="131"/>
      <c r="AE284" s="131"/>
    </row>
    <row r="285" spans="6:31" x14ac:dyDescent="0.2"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131"/>
      <c r="AD285" s="131"/>
      <c r="AE285" s="131"/>
    </row>
    <row r="286" spans="6:31" x14ac:dyDescent="0.2"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131"/>
      <c r="AD286" s="131"/>
      <c r="AE286" s="131"/>
    </row>
    <row r="287" spans="6:31" x14ac:dyDescent="0.2"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131"/>
      <c r="AD287" s="131"/>
      <c r="AE287" s="131"/>
    </row>
    <row r="288" spans="6:31" x14ac:dyDescent="0.2"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131"/>
      <c r="AD288" s="131"/>
      <c r="AE288" s="131"/>
    </row>
    <row r="289" spans="6:31" x14ac:dyDescent="0.2"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131"/>
      <c r="AD289" s="131"/>
      <c r="AE289" s="131"/>
    </row>
    <row r="290" spans="6:31" x14ac:dyDescent="0.2"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131"/>
      <c r="AD290" s="131"/>
      <c r="AE290" s="131"/>
    </row>
    <row r="291" spans="6:31" x14ac:dyDescent="0.2"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131"/>
      <c r="AD291" s="131"/>
      <c r="AE291" s="131"/>
    </row>
    <row r="292" spans="6:31" x14ac:dyDescent="0.2"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131"/>
      <c r="AD292" s="131"/>
      <c r="AE292" s="131"/>
    </row>
    <row r="293" spans="6:31" x14ac:dyDescent="0.2"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131"/>
      <c r="AD293" s="131"/>
      <c r="AE293" s="131"/>
    </row>
    <row r="294" spans="6:31" x14ac:dyDescent="0.2"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131"/>
      <c r="AD294" s="131"/>
      <c r="AE294" s="131"/>
    </row>
    <row r="295" spans="6:31" x14ac:dyDescent="0.2"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131"/>
      <c r="AD295" s="131"/>
      <c r="AE295" s="131"/>
    </row>
    <row r="296" spans="6:31" x14ac:dyDescent="0.2"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131"/>
      <c r="AD296" s="131"/>
      <c r="AE296" s="131"/>
    </row>
    <row r="297" spans="6:31" x14ac:dyDescent="0.2"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131"/>
      <c r="AD297" s="131"/>
      <c r="AE297" s="131"/>
    </row>
    <row r="298" spans="6:31" x14ac:dyDescent="0.2"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131"/>
      <c r="AD298" s="131"/>
      <c r="AE298" s="131"/>
    </row>
    <row r="299" spans="6:31" x14ac:dyDescent="0.2"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131"/>
      <c r="AD299" s="131"/>
      <c r="AE299" s="131"/>
    </row>
    <row r="300" spans="6:31" x14ac:dyDescent="0.2"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</row>
    <row r="301" spans="6:31" x14ac:dyDescent="0.2"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</row>
    <row r="302" spans="6:31" x14ac:dyDescent="0.2"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</row>
    <row r="303" spans="6:31" x14ac:dyDescent="0.2"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</row>
    <row r="304" spans="6:31" x14ac:dyDescent="0.2"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</row>
    <row r="305" spans="6:31" x14ac:dyDescent="0.2"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131"/>
      <c r="AD305" s="131"/>
      <c r="AE305" s="131"/>
    </row>
    <row r="306" spans="6:31" x14ac:dyDescent="0.2"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131"/>
      <c r="AD306" s="131"/>
      <c r="AE306" s="131"/>
    </row>
  </sheetData>
  <customSheetViews>
    <customSheetView guid="{516D6115-3C3E-4D7C-84F1-3D40E0D412CA}" scale="90">
      <selection activeCell="G18" sqref="G18"/>
      <pageMargins left="0.75" right="0.75" top="1" bottom="1" header="0.5" footer="0.5"/>
      <headerFooter alignWithMargins="0"/>
    </customSheetView>
    <customSheetView guid="{3E767A2A-BB50-488D-8D9C-681A15302558}" scale="90">
      <selection sqref="A1:I1"/>
      <pageMargins left="0.75" right="0.75" top="1" bottom="1" header="0.5" footer="0.5"/>
      <headerFooter alignWithMargins="0"/>
    </customSheetView>
  </customSheetViews>
  <mergeCells count="10">
    <mergeCell ref="H4:H26"/>
    <mergeCell ref="I4:I26"/>
    <mergeCell ref="D4:D26"/>
    <mergeCell ref="E4:E26"/>
    <mergeCell ref="A1:I1"/>
    <mergeCell ref="B2:C2"/>
    <mergeCell ref="D2:E2"/>
    <mergeCell ref="F2:G2"/>
    <mergeCell ref="H2:I2"/>
    <mergeCell ref="A2:A3"/>
  </mergeCells>
  <pageMargins left="0.75" right="0.75" top="1" bottom="1" header="0.5" footer="0.5"/>
  <pageSetup orientation="portrait" horizontalDpi="300" verticalDpi="0" copies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63"/>
  <sheetViews>
    <sheetView zoomScale="85" zoomScaleNormal="85" workbookViewId="0">
      <selection activeCell="B23" sqref="B23"/>
    </sheetView>
  </sheetViews>
  <sheetFormatPr defaultRowHeight="12.75" x14ac:dyDescent="0.2"/>
  <cols>
    <col min="1" max="1" width="10.5703125" style="319" bestFit="1" customWidth="1"/>
    <col min="2" max="4" width="9.140625" style="319"/>
    <col min="5" max="5" width="9.140625" style="323"/>
    <col min="6" max="6" width="13" style="323" customWidth="1"/>
    <col min="7" max="7" width="16.140625" style="323" bestFit="1" customWidth="1"/>
    <col min="8" max="8" width="9.140625" style="323"/>
    <col min="9" max="9" width="9.140625" style="324"/>
    <col min="10" max="10" width="9.140625" style="323"/>
    <col min="11" max="11" width="9.140625" style="325"/>
    <col min="12" max="12" width="9.140625" style="323"/>
    <col min="13" max="13" width="9.140625" style="325"/>
    <col min="14" max="14" width="5.5703125" style="323" bestFit="1" customWidth="1"/>
    <col min="15" max="15" width="5.7109375" style="323" bestFit="1" customWidth="1"/>
    <col min="16" max="16" width="8.140625" style="323" bestFit="1" customWidth="1"/>
    <col min="17" max="38" width="3.28515625" style="323" bestFit="1" customWidth="1"/>
    <col min="39" max="62" width="3.28515625" style="323" customWidth="1"/>
    <col min="63" max="16384" width="9.140625" style="319"/>
  </cols>
  <sheetData>
    <row r="1" spans="1:62" x14ac:dyDescent="0.2">
      <c r="A1" s="322" t="s">
        <v>173</v>
      </c>
    </row>
    <row r="2" spans="1:62" x14ac:dyDescent="0.2">
      <c r="A2" s="113"/>
    </row>
    <row r="3" spans="1:62" x14ac:dyDescent="0.2">
      <c r="A3" s="113"/>
    </row>
    <row r="4" spans="1:62" x14ac:dyDescent="0.2">
      <c r="A4" s="113"/>
    </row>
    <row r="5" spans="1:62" x14ac:dyDescent="0.2">
      <c r="A5" s="113"/>
    </row>
    <row r="6" spans="1:62" x14ac:dyDescent="0.2">
      <c r="A6" s="113"/>
    </row>
    <row r="7" spans="1:62" x14ac:dyDescent="0.2">
      <c r="A7" s="113"/>
      <c r="N7" s="326"/>
    </row>
    <row r="8" spans="1:62" x14ac:dyDescent="0.2">
      <c r="A8" s="113"/>
    </row>
    <row r="9" spans="1:62" ht="0.75" customHeight="1" x14ac:dyDescent="0.2">
      <c r="A9" s="113"/>
    </row>
    <row r="10" spans="1:62" ht="93" x14ac:dyDescent="0.2">
      <c r="A10" s="113"/>
      <c r="E10" s="322" t="s">
        <v>174</v>
      </c>
      <c r="F10" s="322" t="s">
        <v>175</v>
      </c>
      <c r="G10" s="322" t="s">
        <v>176</v>
      </c>
      <c r="H10" s="322" t="s">
        <v>4</v>
      </c>
      <c r="I10" s="327" t="s">
        <v>177</v>
      </c>
      <c r="J10" s="322" t="s">
        <v>16</v>
      </c>
      <c r="K10" s="328" t="s">
        <v>178</v>
      </c>
      <c r="L10" s="322" t="s">
        <v>179</v>
      </c>
      <c r="M10" s="328" t="s">
        <v>180</v>
      </c>
      <c r="N10" s="329" t="s">
        <v>92</v>
      </c>
      <c r="O10" s="330" t="s">
        <v>148</v>
      </c>
      <c r="P10" s="460" t="s">
        <v>146</v>
      </c>
      <c r="Q10" s="331" t="s">
        <v>187</v>
      </c>
      <c r="R10" s="331" t="s">
        <v>188</v>
      </c>
      <c r="S10" s="331" t="s">
        <v>189</v>
      </c>
      <c r="T10" s="331" t="s">
        <v>190</v>
      </c>
      <c r="U10" s="331" t="s">
        <v>191</v>
      </c>
      <c r="V10" s="331" t="s">
        <v>192</v>
      </c>
      <c r="W10" s="331" t="s">
        <v>193</v>
      </c>
      <c r="X10" s="331" t="s">
        <v>194</v>
      </c>
      <c r="Y10" s="331" t="s">
        <v>195</v>
      </c>
      <c r="Z10" s="331" t="s">
        <v>196</v>
      </c>
      <c r="AA10" s="331" t="s">
        <v>197</v>
      </c>
      <c r="AB10" s="331" t="s">
        <v>198</v>
      </c>
      <c r="AC10" s="331" t="s">
        <v>199</v>
      </c>
      <c r="AD10" s="331" t="s">
        <v>248</v>
      </c>
      <c r="AE10" s="331" t="s">
        <v>249</v>
      </c>
      <c r="AF10" s="331" t="s">
        <v>250</v>
      </c>
      <c r="AG10" s="331" t="s">
        <v>203</v>
      </c>
      <c r="AH10" s="331" t="s">
        <v>204</v>
      </c>
      <c r="AI10" s="331" t="s">
        <v>205</v>
      </c>
      <c r="AJ10" s="331" t="s">
        <v>206</v>
      </c>
      <c r="AK10" s="331" t="s">
        <v>207</v>
      </c>
      <c r="AL10" s="331" t="s">
        <v>251</v>
      </c>
      <c r="AM10" s="331" t="s">
        <v>209</v>
      </c>
      <c r="AN10" s="442" t="s">
        <v>210</v>
      </c>
      <c r="AO10" s="442" t="s">
        <v>211</v>
      </c>
      <c r="AP10" s="442" t="s">
        <v>212</v>
      </c>
      <c r="AQ10" s="442" t="s">
        <v>213</v>
      </c>
      <c r="AR10" s="442" t="s">
        <v>214</v>
      </c>
      <c r="AS10" s="442" t="s">
        <v>215</v>
      </c>
      <c r="AT10" s="442" t="s">
        <v>216</v>
      </c>
      <c r="AU10" s="442" t="s">
        <v>217</v>
      </c>
      <c r="AV10" s="442" t="s">
        <v>218</v>
      </c>
      <c r="AW10" s="442" t="s">
        <v>219</v>
      </c>
      <c r="AX10" s="442" t="s">
        <v>220</v>
      </c>
      <c r="AY10" s="442" t="s">
        <v>221</v>
      </c>
      <c r="AZ10" s="442" t="s">
        <v>222</v>
      </c>
      <c r="BA10" s="442" t="s">
        <v>252</v>
      </c>
      <c r="BB10" s="442" t="s">
        <v>253</v>
      </c>
      <c r="BC10" s="442" t="s">
        <v>254</v>
      </c>
      <c r="BD10" s="442" t="s">
        <v>226</v>
      </c>
      <c r="BE10" s="442" t="s">
        <v>227</v>
      </c>
      <c r="BF10" s="442" t="s">
        <v>228</v>
      </c>
      <c r="BG10" s="442" t="s">
        <v>229</v>
      </c>
      <c r="BH10" s="442" t="s">
        <v>230</v>
      </c>
      <c r="BI10" s="442" t="s">
        <v>255</v>
      </c>
      <c r="BJ10" s="442" t="s">
        <v>232</v>
      </c>
    </row>
    <row r="11" spans="1:62" x14ac:dyDescent="0.2">
      <c r="A11" s="113"/>
      <c r="E11" s="320">
        <v>1</v>
      </c>
      <c r="F11" s="332">
        <f>A2</f>
        <v>0</v>
      </c>
      <c r="G11" s="320">
        <f>COUNTIF(QC_Status!F13:F152,A2)</f>
        <v>0</v>
      </c>
      <c r="H11" s="320">
        <f>COUNTIFS(QC_Status!$L$13:$L$897,"PQC",QC_Status!$F$13:$F$897,'Production Operator Analysis'!$A$3)</f>
        <v>0</v>
      </c>
      <c r="I11" s="333" t="str">
        <f>IF(H11&gt;1,H11/G11,"0%")</f>
        <v>0%</v>
      </c>
      <c r="J11" s="320">
        <f>COUNTIFS(QC_Status!$L$13:$L$897,"PQC",QC_Status!$T$13:$T$897,"ACC",QC_Status!$F$13:$F$897,'Production Operator Analysis'!$A$3)</f>
        <v>0</v>
      </c>
      <c r="K11" s="321">
        <f>IF(J11&gt;0,J11/H11,"0"%)</f>
        <v>0</v>
      </c>
      <c r="L11" s="320">
        <f>COUNTIFS(QC_Status!$L$13:$L$897,"PQC",QC_Status!$T$13:$T$897,"Reject",QC_Status!$F$13:$F$897,'Production Operator Analysis'!$A$3)</f>
        <v>0</v>
      </c>
      <c r="M11" s="321">
        <f>IF(L11&gt;0,L11/H11,"0"%)</f>
        <v>0</v>
      </c>
      <c r="N11" s="372">
        <f>SUMIFS('2D_LOG'!$BD$3:$BD$897,'2D_LOG'!$F$3:$F$897,H10,'2D_LOG'!$BG$3:$BG$897,$A$3)</f>
        <v>0</v>
      </c>
      <c r="O11" s="320">
        <f>SUMIFS('2D_LOG'!$BE$3:$BE$897,'2D_LOG'!$F$3:$F$897,H10,'2D_LOG'!$BG$3:$BG$897,$A$3)</f>
        <v>0</v>
      </c>
      <c r="P11" s="320">
        <f>SUMIFS('2D_LOG'!$BF$3:$BF$897,'2D_LOG'!$F$3:$F$897,H10,'2D_LOG'!$BG$3:$BG$897,$A$3)</f>
        <v>0</v>
      </c>
      <c r="Q11" s="461">
        <f>SUMIFS('2D_LOG'!$I$3:$I$897,'2D_LOG'!$F$3:$F$897,H10,'2D_LOG'!$BG$3:$BG$897,$A$3)</f>
        <v>0</v>
      </c>
      <c r="R11" s="461">
        <f>SUMIFS('2D_LOG'!$J$3:$J$897,'2D_LOG'!$F$3:$F$897,H10,'2D_LOG'!$BG$3:$BG$897,$A$3)</f>
        <v>0</v>
      </c>
      <c r="S11" s="461">
        <f>SUMIFS('2D_LOG'!$K$3:$K$897,'2D_LOG'!$F$3:$F$897,H10,'2D_LOG'!$BG$3:$BG$897,$A$3)</f>
        <v>0</v>
      </c>
      <c r="T11" s="461">
        <f>SUMIFS('2D_LOG'!$L$3:$L$897,'2D_LOG'!$F$3:$F$897,H10,'2D_LOG'!$BG$3:$BG$897,$A$3)</f>
        <v>0</v>
      </c>
      <c r="U11" s="461">
        <f>SUMIFS('2D_LOG'!$M$3:$M$897,'2D_LOG'!$F$3:$F$897,H10,'2D_LOG'!$BG$3:$BG$897,$A$3)</f>
        <v>0</v>
      </c>
      <c r="V11" s="461">
        <f>SUMIFS('2D_LOG'!$N$3:$N$897,'2D_LOG'!$F$3:$F$897,H10,'2D_LOG'!$BG$3:$BG$897,$A$3)</f>
        <v>0</v>
      </c>
      <c r="W11" s="461">
        <f>SUMIFS('2D_LOG'!$O$3:$O$897,'2D_LOG'!$F$3:$F$897,H10,'2D_LOG'!$BG$3:$BG$897,$A$3)</f>
        <v>0</v>
      </c>
      <c r="X11" s="461">
        <f>SUMIFS('2D_LOG'!$P$3:$P$897,'2D_LOG'!$F$3:$F$897,H10,'2D_LOG'!$BG$3:$BG$897,$A$3)</f>
        <v>0</v>
      </c>
      <c r="Y11" s="461">
        <f>SUMIFS('2D_LOG'!$Q$3:$Q$897,'2D_LOG'!$F$3:$F$897,H10,'2D_LOG'!$BG$3:$BG$897,$A$3)</f>
        <v>0</v>
      </c>
      <c r="Z11" s="461">
        <f>SUMIFS('2D_LOG'!$R$3:$R$897,'2D_LOG'!$F$3:$F$897,H10,'2D_LOG'!$BG$3:$BG$897,$A$3)</f>
        <v>0</v>
      </c>
      <c r="AA11" s="461">
        <f>SUMIFS('2D_LOG'!$S$3:$S$897,'2D_LOG'!$F$3:$F$897,H10,'2D_LOG'!$BG$3:$BG$897,$A$3)</f>
        <v>0</v>
      </c>
      <c r="AB11" s="461">
        <f>SUMIFS('2D_LOG'!$T$3:$T$897,'2D_LOG'!$F$3:$F$897,H10,'2D_LOG'!$BG$3:$BG$897,$A$3)</f>
        <v>0</v>
      </c>
      <c r="AC11" s="461">
        <f>SUMIFS('2D_LOG'!$U$3:$U$897,'2D_LOG'!$F$3:$F$897,H10,'2D_LOG'!$BG$3:$BG$897,$A$3)</f>
        <v>0</v>
      </c>
      <c r="AD11" s="461">
        <f>SUMIFS('2D_LOG'!$V$3:$V$897,'2D_LOG'!$F$3:$F$897,H10,'2D_LOG'!$BG$3:$BG$897,$A$3)</f>
        <v>0</v>
      </c>
      <c r="AE11" s="461">
        <f>SUMIFS('2D_LOG'!$W$3:$W$897,'2D_LOG'!$F$3:$F$897,H10,'2D_LOG'!$BG$3:$BG$897,$A$3)</f>
        <v>0</v>
      </c>
      <c r="AF11" s="461">
        <f>SUMIFS('2D_LOG'!$X$3:$X$897,'2D_LOG'!$F$3:$F$897,H10,'2D_LOG'!$BG$3:$BG$897,$A$3)</f>
        <v>0</v>
      </c>
      <c r="AG11" s="461">
        <f>SUMIFS('2D_LOG'!$Y$3:$Y$897,'2D_LOG'!$F$3:$F$897,H10,'2D_LOG'!$BG$3:$BG$897,$A$3)</f>
        <v>0</v>
      </c>
      <c r="AH11" s="461">
        <f>SUMIFS('2D_LOG'!$Z$3:$Z$897,'2D_LOG'!$F$3:$F$897,H10,'2D_LOG'!$BG$3:$BG$897,$A$3)</f>
        <v>0</v>
      </c>
      <c r="AI11" s="461">
        <f>SUMIFS('2D_LOG'!$AA$3:$AA$897,'2D_LOG'!$F$3:$F$897,H10,'2D_LOG'!$BG$3:$BG$897,$A$3)</f>
        <v>0</v>
      </c>
      <c r="AJ11" s="461">
        <f>SUMIFS('2D_LOG'!$AB$3:$AB$897,'2D_LOG'!$F$3:$F$897,H10,'2D_LOG'!$BG$3:$BG$897,$A$3)</f>
        <v>0</v>
      </c>
      <c r="AK11" s="461">
        <f>SUMIFS('2D_LOG'!$AC$3:$AC$897,'2D_LOG'!$F$3:$F$897,H10,'2D_LOG'!$BG$3:$BG$897,$A$3)</f>
        <v>0</v>
      </c>
      <c r="AL11" s="461">
        <f>SUMIFS('2D_LOG'!$AD$3:$AD$897,'2D_LOG'!$F$3:$F$897,H10,'2D_LOG'!$BG$3:$BG$897,$A$3)</f>
        <v>0</v>
      </c>
      <c r="AM11" s="461">
        <f>SUMIFS('2D_LOG'!$AE$3:$AE$897,'2D_LOG'!$F$3:$F$897,H10,'2D_LOG'!$BG$3:$BG$897,$A$3)</f>
        <v>0</v>
      </c>
      <c r="AN11" s="461">
        <f>SUMIFS('2D_LOG'!$AF$3:$AF$897,'2D_LOG'!$F$3:$F$897,H10,'2D_LOG'!$BG$3:$BG$897,$A$3)</f>
        <v>0</v>
      </c>
      <c r="AO11" s="461">
        <f>SUMIFS('2D_LOG'!$AG$3:$AG$897,'2D_LOG'!$F$3:$F$897,H10,'2D_LOG'!$BG$3:$BG$897,$A$3)</f>
        <v>0</v>
      </c>
      <c r="AP11" s="461">
        <f>SUMIFS('2D_LOG'!$AH$3:$AH$897,'2D_LOG'!$F$3:$F$897,H10,'2D_LOG'!$BG$3:$BG$897,$A$3)</f>
        <v>0</v>
      </c>
      <c r="AQ11" s="461">
        <f>SUMIFS('2D_LOG'!$AI$3:$AI$897,'2D_LOG'!$F$3:$F$897,H10,'2D_LOG'!$BG$3:$BG$897,$A$3)</f>
        <v>0</v>
      </c>
      <c r="AR11" s="461">
        <f>SUMIFS('2D_LOG'!$AJ$3:$AJ$897,'2D_LOG'!$F$3:$F$897,H10,'2D_LOG'!$BG$3:$BG$897,$A$3)</f>
        <v>0</v>
      </c>
      <c r="AS11" s="461">
        <f>SUMIFS('2D_LOG'!$AK$3:$AK$897,'2D_LOG'!$F$3:$F$897,H10,'2D_LOG'!$BG$3:$BG$897,$A$3)</f>
        <v>0</v>
      </c>
      <c r="AT11" s="461">
        <f>SUMIFS('2D_LOG'!$AL$3:$AL$897,'2D_LOG'!$F$3:$F$897,H10,'2D_LOG'!$BG$3:$BG$897,$A$3)</f>
        <v>0</v>
      </c>
      <c r="AU11" s="461">
        <f>SUMIFS('2D_LOG'!$AM$3:$AM$897,'2D_LOG'!$F$3:$F$897,H10,'2D_LOG'!$BG$3:$BG$897,$A$3)</f>
        <v>0</v>
      </c>
      <c r="AV11" s="461">
        <f>SUMIFS('2D_LOG'!$AN$3:$AN$897,'2D_LOG'!$F$3:$F$897,H10,'2D_LOG'!$BG$3:$BG$897,$A$3)</f>
        <v>0</v>
      </c>
      <c r="AW11" s="461">
        <f>SUMIFS('2D_LOG'!$AO$3:$AO$897,'2D_LOG'!$F$3:$F$897,H10,'2D_LOG'!$BG$3:$BG$897,$A$3)</f>
        <v>0</v>
      </c>
      <c r="AX11" s="461">
        <f>SUMIFS('2D_LOG'!$AP$3:$AP$897,'2D_LOG'!$F$3:$F$897,H10,'2D_LOG'!$BG$3:$BG$897,$A$3)</f>
        <v>0</v>
      </c>
      <c r="AY11" s="461">
        <f>SUMIFS('2D_LOG'!$AQ$3:$AQ$897,'2D_LOG'!$F$3:$F$897,H10,'2D_LOG'!$BG$3:$BG$897,$A$3)</f>
        <v>0</v>
      </c>
      <c r="AZ11" s="461">
        <f>SUMIFS('2D_LOG'!$AR$3:$AR$897,'2D_LOG'!$F$3:$F$897,H10,'2D_LOG'!$BG$3:$BG$897,$A$3)</f>
        <v>0</v>
      </c>
      <c r="BA11" s="461">
        <f>SUMIFS('2D_LOG'!$AS$3:$AS$897,'2D_LOG'!$F$3:$F$897,H10,'2D_LOG'!$BG$3:$BG$897,$A$3)</f>
        <v>0</v>
      </c>
      <c r="BB11" s="461">
        <f>SUMIFS('2D_LOG'!$AT$3:$AT$897,'2D_LOG'!$F$3:$F$897,H10,'2D_LOG'!$BG$3:$BG$897,$A$3)</f>
        <v>0</v>
      </c>
      <c r="BC11" s="461">
        <f>SUMIFS('2D_LOG'!$AU$3:$AU$897,'2D_LOG'!$F$3:$F$897,H10,'2D_LOG'!$BG$3:$BG$897,$A$3)</f>
        <v>0</v>
      </c>
      <c r="BD11" s="461">
        <f>SUMIFS('2D_LOG'!$AV$3:$AV$897,'2D_LOG'!$F$3:$F$897,H10,'2D_LOG'!$BG$3:$BG$897,$A$3)</f>
        <v>0</v>
      </c>
      <c r="BE11" s="461">
        <f>SUMIFS('2D_LOG'!$AW$3:$AW$897,'2D_LOG'!$F$3:$F$897,H10,'2D_LOG'!$BG$3:$BG$897,$A$3)</f>
        <v>0</v>
      </c>
      <c r="BF11" s="461">
        <f>SUMIFS('2D_LOG'!$AX$3:$AX$897,'2D_LOG'!$F$3:$F$897,H10,'2D_LOG'!$BG$3:$BG$897,$A$3)</f>
        <v>0</v>
      </c>
      <c r="BG11" s="461">
        <f>SUMIFS('2D_LOG'!$AY$3:$AY$897,'2D_LOG'!$F$3:$F$897,H10,'2D_LOG'!$BG$3:$BG$897,$A$3)</f>
        <v>0</v>
      </c>
      <c r="BH11" s="461">
        <f>SUMIFS('2D_LOG'!$AZ$3:$AZ$897,'2D_LOG'!$F$3:$F$897,H10,'2D_LOG'!$BG$3:$BG$897,$A$3)</f>
        <v>0</v>
      </c>
      <c r="BI11" s="461">
        <f>SUMIFS('2D_LOG'!$BA$3:$BA$897,'2D_LOG'!$F$3:$F$897,H10,'2D_LOG'!$BG$3:$BG$897,$A$3)</f>
        <v>0</v>
      </c>
      <c r="BJ11" s="461">
        <f>SUMIFS('2D_LOG'!$BB$3:$BB$897,'2D_LOG'!$F$3:$F$897,H10,'2D_LOG'!$BG$3:$BG$897,$A$3)</f>
        <v>0</v>
      </c>
    </row>
    <row r="12" spans="1:62" x14ac:dyDescent="0.2">
      <c r="A12" s="113"/>
      <c r="E12" s="320">
        <v>2</v>
      </c>
      <c r="F12" s="332">
        <f t="shared" ref="F12:F34" si="0">A3</f>
        <v>0</v>
      </c>
      <c r="G12" s="320">
        <f>COUNTIF(QC_Status!F14:F153,A3)</f>
        <v>0</v>
      </c>
      <c r="H12" s="320">
        <f>COUNTIFS(QC_Status!$L$13:$L$897,"PQC",QC_Status!$F$13:$F$897,'Production Operator Analysis'!$A$3)</f>
        <v>0</v>
      </c>
      <c r="I12" s="333" t="str">
        <f t="shared" ref="I12:I35" si="1">IF(H12&gt;1,H12/G12,"0%")</f>
        <v>0%</v>
      </c>
      <c r="J12" s="320">
        <f>COUNTIFS(QC_Status!$L$13:$L$897,"PQC",QC_Status!$T$13:$T$897,"ACC",QC_Status!$F$13:$F$897,'Production Operator Analysis'!$A$3)</f>
        <v>0</v>
      </c>
      <c r="K12" s="321">
        <f t="shared" ref="K12:K35" si="2">IF(J12&gt;0,J12/H12,"0"%)</f>
        <v>0</v>
      </c>
      <c r="L12" s="320">
        <f>COUNTIFS(QC_Status!$L$13:$L$897,"PQC",QC_Status!$T$13:$T$897,"Reject",QC_Status!$F$13:$F$897,'Production Operator Analysis'!$A$3)</f>
        <v>0</v>
      </c>
      <c r="M12" s="321">
        <f t="shared" ref="M12:M35" si="3">IF(L12&gt;0,L12/H12,"0"%)</f>
        <v>0</v>
      </c>
      <c r="N12" s="372">
        <f>SUMIFS('2D_LOG'!$BD$3:$BD$897,'2D_LOG'!$F$3:$F$897,H10,'2D_LOG'!$BG$3:$BG$897,$A$3)</f>
        <v>0</v>
      </c>
      <c r="O12" s="320">
        <f>SUMIFS('2D_LOG'!$BE$3:$BE$897,'2D_LOG'!$F$3:$F$897,H10,'2D_LOG'!$BG$3:$BG$897,$A$3)</f>
        <v>0</v>
      </c>
      <c r="P12" s="320">
        <f>SUMIFS('2D_LOG'!$BF$3:$BF$897,'2D_LOG'!$F$3:$F$897,H10,'2D_LOG'!$BG$3:$BG$897,$A$3)</f>
        <v>0</v>
      </c>
      <c r="Q12" s="320">
        <f>SUMIFS('2D_LOG'!$I$3:$I$897,'2D_LOG'!$F$3:$F$897,H10,'2D_LOG'!$BG$3:$BG$897,$A$3)</f>
        <v>0</v>
      </c>
      <c r="R12" s="320">
        <f>SUMIFS('2D_LOG'!$J$3:$J$897,'2D_LOG'!$F$3:$F$897,H10,'2D_LOG'!$BG$3:$BG$897,$A$3)</f>
        <v>0</v>
      </c>
      <c r="S12" s="320">
        <f>SUMIFS('2D_LOG'!$K$3:$K$897,'2D_LOG'!$F$3:$F$897,H10,'2D_LOG'!$BG$3:$BG$897,$A$3)</f>
        <v>0</v>
      </c>
      <c r="T12" s="320">
        <f>SUMIFS('2D_LOG'!$L$3:$L$897,'2D_LOG'!$F$3:$F$897,H10,'2D_LOG'!$BG$3:$BG$897,$A$3)</f>
        <v>0</v>
      </c>
      <c r="U12" s="320">
        <f>SUMIFS('2D_LOG'!$M$3:$M$897,'2D_LOG'!$F$3:$F$897,H10,'2D_LOG'!$BG$3:$BG$897,$A$3)</f>
        <v>0</v>
      </c>
      <c r="V12" s="320">
        <f>SUMIFS('2D_LOG'!$N$3:$N$897,'2D_LOG'!$F$3:$F$897,H10,'2D_LOG'!$BG$3:$BG$897,$A$3)</f>
        <v>0</v>
      </c>
      <c r="W12" s="320">
        <f>SUMIFS('2D_LOG'!$O$3:$O$897,'2D_LOG'!$F$3:$F$897,H10,'2D_LOG'!$BG$3:$BG$897,$A$3)</f>
        <v>0</v>
      </c>
      <c r="X12" s="320">
        <f>SUMIFS('2D_LOG'!$P$3:$P$897,'2D_LOG'!$F$3:$F$897,H10,'2D_LOG'!$BG$3:$BG$897,$A$3)</f>
        <v>0</v>
      </c>
      <c r="Y12" s="320">
        <f>SUMIFS('2D_LOG'!$Q$3:$Q$897,'2D_LOG'!$F$3:$F$897,H10,'2D_LOG'!$BG$3:$BG$897,$A$3)</f>
        <v>0</v>
      </c>
      <c r="Z12" s="320">
        <f>SUMIFS('2D_LOG'!$R$3:$R$897,'2D_LOG'!$F$3:$F$897,H10,'2D_LOG'!$BG$3:$BG$897,$A$3)</f>
        <v>0</v>
      </c>
      <c r="AA12" s="320">
        <f>SUMIFS('2D_LOG'!$S$3:$S$897,'2D_LOG'!$F$3:$F$897,H10,'2D_LOG'!$BG$3:$BG$897,$A$3)</f>
        <v>0</v>
      </c>
      <c r="AB12" s="320">
        <f>SUMIFS('2D_LOG'!$T$3:$T$897,'2D_LOG'!$F$3:$F$897,H10,'2D_LOG'!$BG$3:$BG$897,$A$3)</f>
        <v>0</v>
      </c>
      <c r="AC12" s="320">
        <f>SUMIFS('2D_LOG'!$U$3:$U$897,'2D_LOG'!$F$3:$F$897,H10,'2D_LOG'!$BG$3:$BG$897,$A$3)</f>
        <v>0</v>
      </c>
      <c r="AD12" s="320">
        <f>SUMIFS('2D_LOG'!$V$3:$V$897,'2D_LOG'!$F$3:$F$897,H10,'2D_LOG'!$BG$3:$BG$897,$A$3)</f>
        <v>0</v>
      </c>
      <c r="AE12" s="320">
        <f>SUMIFS('2D_LOG'!$W$3:$W$897,'2D_LOG'!$F$3:$F$897,H10,'2D_LOG'!$BG$3:$BG$897,$A$3)</f>
        <v>0</v>
      </c>
      <c r="AF12" s="320">
        <f>SUMIFS('2D_LOG'!$X$3:$X$897,'2D_LOG'!$F$3:$F$897,H10,'2D_LOG'!$BG$3:$BG$897,$A$3)</f>
        <v>0</v>
      </c>
      <c r="AG12" s="320">
        <f>SUMIFS('2D_LOG'!$Y$3:$Y$897,'2D_LOG'!$F$3:$F$897,H10,'2D_LOG'!$BG$3:$BG$897,$A$3)</f>
        <v>0</v>
      </c>
      <c r="AH12" s="320">
        <f>SUMIFS('2D_LOG'!$Z$3:$Z$897,'2D_LOG'!$F$3:$F$897,H10,'2D_LOG'!$BG$3:$BG$897,$A$3)</f>
        <v>0</v>
      </c>
      <c r="AI12" s="320">
        <f>SUMIFS('2D_LOG'!$AA$3:$AA$897,'2D_LOG'!$F$3:$F$897,H10,'2D_LOG'!$BG$3:$BG$897,$A$3)</f>
        <v>0</v>
      </c>
      <c r="AJ12" s="320">
        <f>SUMIFS('2D_LOG'!$AB$3:$AB$897,'2D_LOG'!$F$3:$F$897,H10,'2D_LOG'!$BG$3:$BG$897,$A$3)</f>
        <v>0</v>
      </c>
      <c r="AK12" s="320">
        <f>SUMIFS('2D_LOG'!$AC$3:$AC$897,'2D_LOG'!$F$3:$F$897,H10,'2D_LOG'!$BG$3:$BG$897,$A$3)</f>
        <v>0</v>
      </c>
      <c r="AL12" s="320">
        <f>SUMIFS('2D_LOG'!$AD$3:$AD$897,'2D_LOG'!$F$3:$F$897,H10,'2D_LOG'!$BG$3:$BG$897,$A$3)</f>
        <v>0</v>
      </c>
      <c r="AM12" s="461">
        <f>SUMIFS('2D_LOG'!$AE$3:$AE$897,'2D_LOG'!$F$3:$F$897,H10,'2D_LOG'!$BG$3:$BG$897,$A$3)</f>
        <v>0</v>
      </c>
      <c r="AN12" s="461">
        <f>SUMIFS('2D_LOG'!$AF$3:$AF$897,'2D_LOG'!$F$3:$F$897,H10,'2D_LOG'!$BG$3:$BG$897,$A$3)</f>
        <v>0</v>
      </c>
      <c r="AO12" s="461">
        <f>SUMIFS('2D_LOG'!$AG$3:$AG$897,'2D_LOG'!$F$3:$F$897,H10,'2D_LOG'!$BG$3:$BG$897,$A$3)</f>
        <v>0</v>
      </c>
      <c r="AP12" s="461">
        <f>SUMIFS('2D_LOG'!$AH$3:$AH$897,'2D_LOG'!$F$3:$F$897,H10,'2D_LOG'!$BG$3:$BG$897,$A$3)</f>
        <v>0</v>
      </c>
      <c r="AQ12" s="461">
        <f>SUMIFS('2D_LOG'!$AI$3:$AI$897,'2D_LOG'!$F$3:$F$897,H10,'2D_LOG'!$BG$3:$BG$897,$A$3)</f>
        <v>0</v>
      </c>
      <c r="AR12" s="461">
        <f>SUMIFS('2D_LOG'!$AJ$3:$AJ$897,'2D_LOG'!$F$3:$F$897,H10,'2D_LOG'!$BG$3:$BG$897,$A$3)</f>
        <v>0</v>
      </c>
      <c r="AS12" s="461">
        <f>SUMIFS('2D_LOG'!$AK$3:$AK$897,'2D_LOG'!$F$3:$F$897,H10,'2D_LOG'!$BG$3:$BG$897,$A$3)</f>
        <v>0</v>
      </c>
      <c r="AT12" s="461">
        <f>SUMIFS('2D_LOG'!$AL$3:$AL$897,'2D_LOG'!$F$3:$F$897,H10,'2D_LOG'!$BG$3:$BG$897,$A$3)</f>
        <v>0</v>
      </c>
      <c r="AU12" s="461">
        <f>SUMIFS('2D_LOG'!$AM$3:$AM$897,'2D_LOG'!$F$3:$F$897,H10,'2D_LOG'!$BG$3:$BG$897,$A$3)</f>
        <v>0</v>
      </c>
      <c r="AV12" s="461">
        <f>SUMIFS('2D_LOG'!$AN$3:$AN$897,'2D_LOG'!$F$3:$F$897,H10,'2D_LOG'!$BG$3:$BG$897,$A$3)</f>
        <v>0</v>
      </c>
      <c r="AW12" s="461">
        <f>SUMIFS('2D_LOG'!$AO$3:$AO$897,'2D_LOG'!$F$3:$F$897,H10,'2D_LOG'!$BG$3:$BG$897,$A$3)</f>
        <v>0</v>
      </c>
      <c r="AX12" s="461">
        <f>SUMIFS('2D_LOG'!$AP$3:$AP$897,'2D_LOG'!$F$3:$F$897,H10,'2D_LOG'!$BG$3:$BG$897,$A$3)</f>
        <v>0</v>
      </c>
      <c r="AY12" s="461">
        <f>SUMIFS('2D_LOG'!$AQ$3:$AQ$897,'2D_LOG'!$F$3:$F$897,H10,'2D_LOG'!$BG$3:$BG$897,$A$3)</f>
        <v>0</v>
      </c>
      <c r="AZ12" s="461">
        <f>SUMIFS('2D_LOG'!$AR$3:$AR$897,'2D_LOG'!$F$3:$F$897,H10,'2D_LOG'!$BG$3:$BG$897,$A$3)</f>
        <v>0</v>
      </c>
      <c r="BA12" s="461">
        <f>SUMIFS('2D_LOG'!$AS$3:$AS$897,'2D_LOG'!$F$3:$F$897,H10,'2D_LOG'!$BG$3:$BG$897,$A$3)</f>
        <v>0</v>
      </c>
      <c r="BB12" s="461">
        <f>SUMIFS('2D_LOG'!$AT$3:$AT$897,'2D_LOG'!$F$3:$F$897,H10,'2D_LOG'!$BG$3:$BG$897,$A$3)</f>
        <v>0</v>
      </c>
      <c r="BC12" s="461">
        <f>SUMIFS('2D_LOG'!$AU$3:$AU$897,'2D_LOG'!$F$3:$F$897,H10,'2D_LOG'!$BG$3:$BG$897,$A$3)</f>
        <v>0</v>
      </c>
      <c r="BD12" s="461">
        <f>SUMIFS('2D_LOG'!$AV$3:$AV$897,'2D_LOG'!$F$3:$F$897,H10,'2D_LOG'!$BG$3:$BG$897,$A$3)</f>
        <v>0</v>
      </c>
      <c r="BE12" s="461">
        <f>SUMIFS('2D_LOG'!$AW$3:$AW$897,'2D_LOG'!$F$3:$F$897,H10,'2D_LOG'!$BG$3:$BG$897,$A$3)</f>
        <v>0</v>
      </c>
      <c r="BF12" s="461">
        <f>SUMIFS('2D_LOG'!$AX$3:$AX$897,'2D_LOG'!$F$3:$F$897,H10,'2D_LOG'!$BG$3:$BG$897,$A$3)</f>
        <v>0</v>
      </c>
      <c r="BG12" s="461">
        <f>SUMIFS('2D_LOG'!$AY$3:$AY$897,'2D_LOG'!$F$3:$F$897,H10,'2D_LOG'!$BG$3:$BG$897,$A$3)</f>
        <v>0</v>
      </c>
      <c r="BH12" s="461">
        <f>SUMIFS('2D_LOG'!$AZ$3:$AZ$897,'2D_LOG'!$F$3:$F$897,H10,'2D_LOG'!$BG$3:$BG$897,$A$3)</f>
        <v>0</v>
      </c>
      <c r="BI12" s="461">
        <f>SUMIFS('2D_LOG'!$BA$3:$BA$897,'2D_LOG'!$F$3:$F$897,H10,'2D_LOG'!$BG$3:$BG$897,$A$3)</f>
        <v>0</v>
      </c>
      <c r="BJ12" s="461">
        <f>SUMIFS('2D_LOG'!$BB$3:$BB$897,'2D_LOG'!$F$3:$F$897,H10,'2D_LOG'!$BG$3:$BG$897,$A$3)</f>
        <v>0</v>
      </c>
    </row>
    <row r="13" spans="1:62" x14ac:dyDescent="0.2">
      <c r="A13" s="113"/>
      <c r="E13" s="320">
        <v>3</v>
      </c>
      <c r="F13" s="332">
        <f t="shared" si="0"/>
        <v>0</v>
      </c>
      <c r="G13" s="320">
        <f>COUNTIF(QC_Status!F15:F154,A4)</f>
        <v>0</v>
      </c>
      <c r="H13" s="320">
        <f>COUNTIFS(QC_Status!$L$13:$L$897,"PQC",QC_Status!$F$13:$F$897,'Production Operator Analysis'!$A$4)</f>
        <v>0</v>
      </c>
      <c r="I13" s="333" t="str">
        <f t="shared" si="1"/>
        <v>0%</v>
      </c>
      <c r="J13" s="320">
        <f>COUNTIFS(QC_Status!$L$13:$L$897,"PQC",QC_Status!$T$13:$T$897,"ACC",QC_Status!$F$13:$F$897,'Production Operator Analysis'!$A$4)</f>
        <v>0</v>
      </c>
      <c r="K13" s="321">
        <f t="shared" si="2"/>
        <v>0</v>
      </c>
      <c r="L13" s="320">
        <f>COUNTIFS(QC_Status!$L$13:$L$897,"PQC",QC_Status!$T$13:$T$897,"Reject",QC_Status!$F$13:$F$897,'Production Operator Analysis'!$A$4)</f>
        <v>0</v>
      </c>
      <c r="M13" s="321">
        <f t="shared" si="3"/>
        <v>0</v>
      </c>
      <c r="N13" s="320">
        <f>SUMIFS('2D_LOG'!$BD$3:$BD$897,'2D_LOG'!$F$3:$F$897,H10,'2D_LOG'!$BG$3:$BG$897,$A$4)</f>
        <v>0</v>
      </c>
      <c r="O13" s="320">
        <f>SUMIFS('2D_LOG'!$BE$3:$BE$897,'2D_LOG'!$F$3:$F$897,H10,'2D_LOG'!$BG$3:$BG$897,$A$4)</f>
        <v>0</v>
      </c>
      <c r="P13" s="320">
        <f>SUMIFS('2D_LOG'!$BF$3:$BF$897,'2D_LOG'!$F$3:$F$897,H10,'2D_LOG'!$BG$3:$BG$897,$A$4)</f>
        <v>0</v>
      </c>
      <c r="Q13" s="320">
        <f>SUMIFS('2D_LOG'!$I$3:$I$897,'2D_LOG'!$F$3:$F$897,H10,'2D_LOG'!$BG$3:$BG$897,$A$4)</f>
        <v>0</v>
      </c>
      <c r="R13" s="320">
        <f>SUMIFS('2D_LOG'!$J$3:$J$897,'2D_LOG'!$F$3:$F$897,H10,'2D_LOG'!$BG$3:$BG$897,$A$4)</f>
        <v>0</v>
      </c>
      <c r="S13" s="320">
        <f>SUMIFS('2D_LOG'!$K$3:$K$897,'2D_LOG'!$F$3:$F$897,H10,'2D_LOG'!$BG$3:$BG$897,$A$4)</f>
        <v>0</v>
      </c>
      <c r="T13" s="320">
        <f>SUMIFS('2D_LOG'!$L$3:$L$897,'2D_LOG'!$F$3:$F$897,H10,'2D_LOG'!$BG$3:$BG$897,$A$4)</f>
        <v>0</v>
      </c>
      <c r="U13" s="320">
        <f>SUMIFS('2D_LOG'!$M$3:$M$897,'2D_LOG'!$F$3:$F$897,H10,'2D_LOG'!$BG$3:$BG$897,$A$4)</f>
        <v>0</v>
      </c>
      <c r="V13" s="320">
        <f>SUMIFS('2D_LOG'!$N$3:$N$897,'2D_LOG'!$F$3:$F$897,H10,'2D_LOG'!$BG$3:$BG$897,$A$4)</f>
        <v>0</v>
      </c>
      <c r="W13" s="320">
        <f>SUMIFS('2D_LOG'!$O$3:$O$897,'2D_LOG'!$F$3:$F$897,H10,'2D_LOG'!$BG$3:$BG$897,$A$4)</f>
        <v>0</v>
      </c>
      <c r="X13" s="320">
        <f>SUMIFS('2D_LOG'!$P$3:$P$897,'2D_LOG'!$F$3:$F$897,H10,'2D_LOG'!$BG$3:$BG$897,$A$4)</f>
        <v>0</v>
      </c>
      <c r="Y13" s="320">
        <f>SUMIFS('2D_LOG'!$Q$3:$Q$897,'2D_LOG'!$F$3:$F$897,H10,'2D_LOG'!$BG$3:$BG$897,$A$4)</f>
        <v>0</v>
      </c>
      <c r="Z13" s="320">
        <f>SUMIFS('2D_LOG'!$R$3:$R$897,'2D_LOG'!$F$3:$F$897,H10,'2D_LOG'!$BG$3:$BG$897,$A$4)</f>
        <v>0</v>
      </c>
      <c r="AA13" s="320">
        <f>SUMIFS('2D_LOG'!$S$3:$S$897,'2D_LOG'!$F$3:$F$897,H10,'2D_LOG'!$BG$3:$BG$897,$A$4)</f>
        <v>0</v>
      </c>
      <c r="AB13" s="320">
        <f>SUMIFS('2D_LOG'!$T$3:$T$897,'2D_LOG'!$F$3:$F$897,H10,'2D_LOG'!$BG$3:$BG$897,$A$4)</f>
        <v>0</v>
      </c>
      <c r="AC13" s="320">
        <f>SUMIFS('2D_LOG'!$U$3:$U$897,'2D_LOG'!$F$3:$F$897,H10,'2D_LOG'!$BG$3:$BG$897,$A$4)</f>
        <v>0</v>
      </c>
      <c r="AD13" s="320">
        <f>SUMIFS('2D_LOG'!$V$3:$V$897,'2D_LOG'!$F$3:$F$897,H10,'2D_LOG'!$BG$3:$BG$897,$A$4)</f>
        <v>0</v>
      </c>
      <c r="AE13" s="320">
        <f>SUMIFS('2D_LOG'!$W$3:$W$897,'2D_LOG'!$F$3:$F$897,H10,'2D_LOG'!$BG$3:$BG$897,$A$4)</f>
        <v>0</v>
      </c>
      <c r="AF13" s="320">
        <f>SUMIFS('2D_LOG'!$X$3:$X$897,'2D_LOG'!$F$3:$F$897,H10,'2D_LOG'!$BG$3:$BG$897,$A$4)</f>
        <v>0</v>
      </c>
      <c r="AG13" s="320">
        <f>SUMIFS('2D_LOG'!$Y$3:$Y$897,'2D_LOG'!$F$3:$F$897,H10,'2D_LOG'!$BG$3:$BG$897,$A$4)</f>
        <v>0</v>
      </c>
      <c r="AH13" s="320">
        <f>SUMIFS('2D_LOG'!$Z$3:$Z$897,'2D_LOG'!$F$3:$F$897,H10,'2D_LOG'!$BG$3:$BG$897,$A$4)</f>
        <v>0</v>
      </c>
      <c r="AI13" s="320">
        <f>SUMIFS('2D_LOG'!$AA$3:$AA$897,'2D_LOG'!$F$3:$F$897,H10,'2D_LOG'!$BG$3:$BG$897,$A$4)</f>
        <v>0</v>
      </c>
      <c r="AJ13" s="320">
        <f>SUMIFS('2D_LOG'!$AB$3:$AB$897,'2D_LOG'!$F$3:$F$897,H10,'2D_LOG'!$BG$3:$BG$897,$A$4)</f>
        <v>0</v>
      </c>
      <c r="AK13" s="320">
        <f>SUMIFS('2D_LOG'!$AC$3:$AC$897,'2D_LOG'!$F$3:$F$897,H10,'2D_LOG'!$BG$3:$BG$897,$A$4)</f>
        <v>0</v>
      </c>
      <c r="AL13" s="320">
        <f>SUMIFS('2D_LOG'!$AD$3:$AD$897,'2D_LOG'!$F$3:$F$897,H10,'2D_LOG'!$BG$3:$BG$897,$A$4)</f>
        <v>0</v>
      </c>
      <c r="AM13" s="461">
        <f>SUMIFS('2D_LOG'!$AE$3:$AE$897,'2D_LOG'!$F$3:$F$897,H10,'2D_LOG'!$BG$3:$BG$897,$A$4)</f>
        <v>0</v>
      </c>
      <c r="AN13" s="461">
        <f>SUMIFS('2D_LOG'!$AF$3:$AF$897,'2D_LOG'!$F$3:$F$897,H10,'2D_LOG'!$BG$3:$BG$897,$A$4)</f>
        <v>0</v>
      </c>
      <c r="AO13" s="461">
        <f>SUMIFS('2D_LOG'!$AG$3:$AG$897,'2D_LOG'!$F$3:$F$897,H10,'2D_LOG'!$BG$3:$BG$897,$A$4)</f>
        <v>0</v>
      </c>
      <c r="AP13" s="461">
        <f>SUMIFS('2D_LOG'!$AH$3:$AH$897,'2D_LOG'!$F$3:$F$897,H10,'2D_LOG'!$BG$3:$BG$897,$A$4)</f>
        <v>0</v>
      </c>
      <c r="AQ13" s="461">
        <f>SUMIFS('2D_LOG'!$AI$3:$AI$897,'2D_LOG'!$F$3:$F$897,H10,'2D_LOG'!$BG$3:$BG$897,$A$4)</f>
        <v>0</v>
      </c>
      <c r="AR13" s="461">
        <f>SUMIFS('2D_LOG'!$AJ$3:$AJ$897,'2D_LOG'!$F$3:$F$897,H10,'2D_LOG'!$BG$3:$BG$897,$A$4)</f>
        <v>0</v>
      </c>
      <c r="AS13" s="461">
        <f>SUMIFS('2D_LOG'!$AK$3:$AK$897,'2D_LOG'!$F$3:$F$897,H10,'2D_LOG'!$BG$3:$BG$897,$A$4)</f>
        <v>0</v>
      </c>
      <c r="AT13" s="461">
        <f>SUMIFS('2D_LOG'!$AL$3:$AL$897,'2D_LOG'!$F$3:$F$897,H10,'2D_LOG'!$BG$3:$BG$897,$A$4)</f>
        <v>0</v>
      </c>
      <c r="AU13" s="461">
        <f>SUMIFS('2D_LOG'!$AM$3:$AM$897,'2D_LOG'!$F$3:$F$897,H10,'2D_LOG'!$BG$3:$BG$897,$A$4)</f>
        <v>0</v>
      </c>
      <c r="AV13" s="461">
        <f>SUMIFS('2D_LOG'!$AN$3:$AN$897,'2D_LOG'!$F$3:$F$897,H10,'2D_LOG'!$BG$3:$BG$897,$A$4)</f>
        <v>0</v>
      </c>
      <c r="AW13" s="461">
        <f>SUMIFS('2D_LOG'!$AO$3:$AO$897,'2D_LOG'!$F$3:$F$897,H10,'2D_LOG'!$BG$3:$BG$897,$A$4)</f>
        <v>0</v>
      </c>
      <c r="AX13" s="461">
        <f>SUMIFS('2D_LOG'!$AP$3:$AP$897,'2D_LOG'!$F$3:$F$897,H10,'2D_LOG'!$BG$3:$BG$897,$A$4)</f>
        <v>0</v>
      </c>
      <c r="AY13" s="461">
        <f>SUMIFS('2D_LOG'!$AQ$3:$AQ$897,'2D_LOG'!$F$3:$F$897,H10,'2D_LOG'!$BG$3:$BG$897,$A$4)</f>
        <v>0</v>
      </c>
      <c r="AZ13" s="461">
        <f>SUMIFS('2D_LOG'!$AR$3:$AR$897,'2D_LOG'!$F$3:$F$897,H10,'2D_LOG'!$BG$3:$BG$897,$A$4)</f>
        <v>0</v>
      </c>
      <c r="BA13" s="461">
        <f>SUMIFS('2D_LOG'!$AS$3:$AS$897,'2D_LOG'!$F$3:$F$897,H10,'2D_LOG'!$BG$3:$BG$897,$A$4)</f>
        <v>0</v>
      </c>
      <c r="BB13" s="461">
        <f>SUMIFS('2D_LOG'!$AT$3:$AT$897,'2D_LOG'!$F$3:$F$897,H10,'2D_LOG'!$BG$3:$BG$897,$A$4)</f>
        <v>0</v>
      </c>
      <c r="BC13" s="461">
        <f>SUMIFS('2D_LOG'!$AU$3:$AU$897,'2D_LOG'!$F$3:$F$897,H10,'2D_LOG'!$BG$3:$BG$897,$A$4)</f>
        <v>0</v>
      </c>
      <c r="BD13" s="461">
        <f>SUMIFS('2D_LOG'!$AV$3:$AV$897,'2D_LOG'!$F$3:$F$897,H10,'2D_LOG'!$BG$3:$BG$897,$A$4)</f>
        <v>0</v>
      </c>
      <c r="BE13" s="461">
        <f>SUMIFS('2D_LOG'!$AW$3:$AW$897,'2D_LOG'!$F$3:$F$897,H10,'2D_LOG'!$BG$3:$BG$897,$A$4)</f>
        <v>0</v>
      </c>
      <c r="BF13" s="461">
        <f>SUMIFS('2D_LOG'!$AX$3:$AX$897,'2D_LOG'!$F$3:$F$897,H10,'2D_LOG'!$BG$3:$BG$897,$A$4)</f>
        <v>0</v>
      </c>
      <c r="BG13" s="461">
        <f>SUMIFS('2D_LOG'!$AY$3:$AY$897,'2D_LOG'!$F$3:$F$897,H10,'2D_LOG'!$BG$3:$BG$897,$A$4)</f>
        <v>0</v>
      </c>
      <c r="BH13" s="461">
        <f>SUMIFS('2D_LOG'!$AZ$3:$AZ$897,'2D_LOG'!$F$3:$F$897,H10,'2D_LOG'!$BG$3:$BG$897,$A$4)</f>
        <v>0</v>
      </c>
      <c r="BI13" s="461">
        <f>SUMIFS('2D_LOG'!$BA$3:$BA$897,'2D_LOG'!$F$3:$F$897,H10,'2D_LOG'!$BG$3:$BG$897,$A$4)</f>
        <v>0</v>
      </c>
      <c r="BJ13" s="461">
        <f>SUMIFS('2D_LOG'!$BB$3:$BB$897,'2D_LOG'!$F$3:$F$897,H10,'2D_LOG'!$BG$3:$BG$897,$A$4)</f>
        <v>0</v>
      </c>
    </row>
    <row r="14" spans="1:62" x14ac:dyDescent="0.2">
      <c r="A14" s="113"/>
      <c r="E14" s="320">
        <v>4</v>
      </c>
      <c r="F14" s="332">
        <f t="shared" si="0"/>
        <v>0</v>
      </c>
      <c r="G14" s="320">
        <f>COUNTIF(QC_Status!F16:F155,A5)</f>
        <v>0</v>
      </c>
      <c r="H14" s="320">
        <f>COUNTIFS(QC_Status!$L$13:$L$897,"PQC",QC_Status!$F$13:$F$897,'Production Operator Analysis'!$A$5)</f>
        <v>0</v>
      </c>
      <c r="I14" s="333" t="str">
        <f t="shared" si="1"/>
        <v>0%</v>
      </c>
      <c r="J14" s="320">
        <f>COUNTIFS(QC_Status!$L$13:$L$897,"PQC",QC_Status!$T$13:$T$897,"ACC",QC_Status!$F$13:$F$897,'Production Operator Analysis'!$A$5)</f>
        <v>0</v>
      </c>
      <c r="K14" s="321">
        <f t="shared" si="2"/>
        <v>0</v>
      </c>
      <c r="L14" s="320">
        <f>COUNTIFS(QC_Status!$L$13:$L$897,"PQC",QC_Status!$T$13:$T$897,"Reject",QC_Status!$F$13:$F$897,'Production Operator Analysis'!$A$5)</f>
        <v>0</v>
      </c>
      <c r="M14" s="321">
        <f t="shared" si="3"/>
        <v>0</v>
      </c>
      <c r="N14" s="320">
        <f>SUMIFS('2D_LOG'!$BD$3:$BD$897,'2D_LOG'!$F$3:$F$897,H10,'2D_LOG'!$BG$3:$BG$897,$A$5)</f>
        <v>0</v>
      </c>
      <c r="O14" s="320">
        <f>SUMIFS('2D_LOG'!$BE$3:$BE$897,'2D_LOG'!$F$3:$F$897,H10,'2D_LOG'!$BG$3:$BG$897,$A$5)</f>
        <v>0</v>
      </c>
      <c r="P14" s="320">
        <f>SUMIFS('2D_LOG'!$BF$3:$BF$897,'2D_LOG'!$F$3:$F$897,H10,'2D_LOG'!$BG$3:$BG$897,$A$5)</f>
        <v>0</v>
      </c>
      <c r="Q14" s="320">
        <f>SUMIFS('2D_LOG'!$I$3:$I$897,'2D_LOG'!$F$3:$F$897,H10,'2D_LOG'!$BG$3:$BG$897,$A$5)</f>
        <v>0</v>
      </c>
      <c r="R14" s="320">
        <f>SUMIFS('2D_LOG'!$J$3:$J$897,'2D_LOG'!$F$3:$F$897,H10,'2D_LOG'!$BG$3:$BG$897,$A$5)</f>
        <v>0</v>
      </c>
      <c r="S14" s="320">
        <f>SUMIFS('2D_LOG'!$K$3:$K$897,'2D_LOG'!$F$3:$F$897,H10,'2D_LOG'!$BG$3:$BG$897,$A$5)</f>
        <v>0</v>
      </c>
      <c r="T14" s="320">
        <f>SUMIFS('2D_LOG'!$L$3:$L$897,'2D_LOG'!$F$3:$F$897,H10,'2D_LOG'!$BG$3:$BG$897,$A$5)</f>
        <v>0</v>
      </c>
      <c r="U14" s="320">
        <f>SUMIFS('2D_LOG'!$M$3:$M$897,'2D_LOG'!$F$3:$F$897,H10,'2D_LOG'!$BG$3:$BG$897,$A$5)</f>
        <v>0</v>
      </c>
      <c r="V14" s="320">
        <f>SUMIFS('2D_LOG'!$N$3:$N$897,'2D_LOG'!$F$3:$F$897,H10,'2D_LOG'!$BG$3:$BG$897,$A$5)</f>
        <v>0</v>
      </c>
      <c r="W14" s="320">
        <f>SUMIFS('2D_LOG'!$O$3:$O$897,'2D_LOG'!$F$3:$F$897,H10,'2D_LOG'!$BG$3:$BG$897,$A$5)</f>
        <v>0</v>
      </c>
      <c r="X14" s="320">
        <f>SUMIFS('2D_LOG'!$P$3:$P$897,'2D_LOG'!$F$3:$F$897,H10,'2D_LOG'!$BG$3:$BG$897,$A$5)</f>
        <v>0</v>
      </c>
      <c r="Y14" s="320">
        <f>SUMIFS('2D_LOG'!$Q$3:$Q$897,'2D_LOG'!$F$3:$F$897,H10,'2D_LOG'!$BG$3:$BG$897,$A$5)</f>
        <v>0</v>
      </c>
      <c r="Z14" s="320">
        <f>SUMIFS('2D_LOG'!$R$3:$R$897,'2D_LOG'!$F$3:$F$897,H10,'2D_LOG'!$BG$3:$BG$897,$A$5)</f>
        <v>0</v>
      </c>
      <c r="AA14" s="320">
        <f>SUMIFS('2D_LOG'!$S$3:$S$897,'2D_LOG'!$F$3:$F$897,H10,'2D_LOG'!$BG$3:$BG$897,$A$5)</f>
        <v>0</v>
      </c>
      <c r="AB14" s="320">
        <f>SUMIFS('2D_LOG'!$T$3:$T$897,'2D_LOG'!$F$3:$F$897,H10,'2D_LOG'!$BG$3:$BG$897,$A$5)</f>
        <v>0</v>
      </c>
      <c r="AC14" s="320">
        <f>SUMIFS('2D_LOG'!$U$3:$U$897,'2D_LOG'!$F$3:$F$897,H10,'2D_LOG'!$BG$3:$BG$897,$A$5)</f>
        <v>0</v>
      </c>
      <c r="AD14" s="320">
        <f>SUMIFS('2D_LOG'!$V$3:$V$897,'2D_LOG'!$F$3:$F$897,H10,'2D_LOG'!$BG$3:$BG$897,$A$5)</f>
        <v>0</v>
      </c>
      <c r="AE14" s="320">
        <f>SUMIFS('2D_LOG'!$W$3:$W$897,'2D_LOG'!$F$3:$F$897,H10,'2D_LOG'!$BG$3:$BG$897,$A$5)</f>
        <v>0</v>
      </c>
      <c r="AF14" s="320">
        <f>SUMIFS('2D_LOG'!$X$3:$X$897,'2D_LOG'!$F$3:$F$897,H10,'2D_LOG'!$BG$3:$BG$897,$A$5)</f>
        <v>0</v>
      </c>
      <c r="AG14" s="320">
        <f>SUMIFS('2D_LOG'!$Y$3:$Y$897,'2D_LOG'!$F$3:$F$897,H10,'2D_LOG'!$BG$3:$BG$897,$A$5)</f>
        <v>0</v>
      </c>
      <c r="AH14" s="320">
        <f>SUMIFS('2D_LOG'!$Z$3:$Z$897,'2D_LOG'!$F$3:$F$897,H10,'2D_LOG'!$BG$3:$BG$897,$A$5)</f>
        <v>0</v>
      </c>
      <c r="AI14" s="320">
        <f>SUMIFS('2D_LOG'!$AA$3:$AA$897,'2D_LOG'!$F$3:$F$897,H10,'2D_LOG'!$BG$3:$BG$897,$A$5)</f>
        <v>0</v>
      </c>
      <c r="AJ14" s="320">
        <f>SUMIFS('2D_LOG'!$AB$3:$AB$897,'2D_LOG'!$F$3:$F$897,H10,'2D_LOG'!$BG$3:$BG$897,$A$5)</f>
        <v>0</v>
      </c>
      <c r="AK14" s="320">
        <f>SUMIFS('2D_LOG'!$AC$3:$AC$897,'2D_LOG'!$F$3:$F$897,H10,'2D_LOG'!$BG$3:$BG$897,$A$5)</f>
        <v>0</v>
      </c>
      <c r="AL14" s="320">
        <f>SUMIFS('2D_LOG'!$AD$3:$AD$897,'2D_LOG'!$F$3:$F$897,H10,'2D_LOG'!$BG$3:$BG$897,$A$5)</f>
        <v>0</v>
      </c>
      <c r="AM14" s="461">
        <f>SUMIFS('2D_LOG'!$AE$3:$AE$897,'2D_LOG'!$F$3:$F$897,H10,'2D_LOG'!$BG$3:$BG$897,$A$5)</f>
        <v>0</v>
      </c>
      <c r="AN14" s="461">
        <f>SUMIFS('2D_LOG'!$AF$3:$AF$897,'2D_LOG'!$F$3:$F$897,H10,'2D_LOG'!$BG$3:$BG$897,$A$5)</f>
        <v>0</v>
      </c>
      <c r="AO14" s="461">
        <f>SUMIFS('2D_LOG'!$AG$3:$AG$897,'2D_LOG'!$F$3:$F$897,H10,'2D_LOG'!$BG$3:$BG$897,$A$5)</f>
        <v>0</v>
      </c>
      <c r="AP14" s="461">
        <f>SUMIFS('2D_LOG'!$AH$3:$AH$897,'2D_LOG'!$F$3:$F$897,H10,'2D_LOG'!$BG$3:$BG$897,$A$5)</f>
        <v>0</v>
      </c>
      <c r="AQ14" s="461">
        <f>SUMIFS('2D_LOG'!$AI$3:$AI$897,'2D_LOG'!$F$3:$F$897,H10,'2D_LOG'!$BG$3:$BG$897,$A$5)</f>
        <v>0</v>
      </c>
      <c r="AR14" s="461">
        <f>SUMIFS('2D_LOG'!$AJ$3:$AJ$897,'2D_LOG'!$F$3:$F$897,H10,'2D_LOG'!$BG$3:$BG$897,$A$5)</f>
        <v>0</v>
      </c>
      <c r="AS14" s="461">
        <f>SUMIFS('2D_LOG'!$AK$3:$AK$897,'2D_LOG'!$F$3:$F$897,H10,'2D_LOG'!$BG$3:$BG$897,$A$5)</f>
        <v>0</v>
      </c>
      <c r="AT14" s="461">
        <f>SUMIFS('2D_LOG'!$AL$3:$AL$897,'2D_LOG'!$F$3:$F$897,H10,'2D_LOG'!$BG$3:$BG$897,$A$5)</f>
        <v>0</v>
      </c>
      <c r="AU14" s="461">
        <f>SUMIFS('2D_LOG'!$AM$3:$AM$897,'2D_LOG'!$F$3:$F$897,H10,'2D_LOG'!$BG$3:$BG$897,$A$5)</f>
        <v>0</v>
      </c>
      <c r="AV14" s="461">
        <f>SUMIFS('2D_LOG'!$AN$3:$AN$897,'2D_LOG'!$F$3:$F$897,H10,'2D_LOG'!$BG$3:$BG$897,$A$5)</f>
        <v>0</v>
      </c>
      <c r="AW14" s="461">
        <f>SUMIFS('2D_LOG'!$AO$3:$AO$897,'2D_LOG'!$F$3:$F$897,H10,'2D_LOG'!$BG$3:$BG$897,$A$5)</f>
        <v>0</v>
      </c>
      <c r="AX14" s="461">
        <f>SUMIFS('2D_LOG'!$AP$3:$AP$897,'2D_LOG'!$F$3:$F$897,H10,'2D_LOG'!$BG$3:$BG$897,$A$5)</f>
        <v>0</v>
      </c>
      <c r="AY14" s="461">
        <f>SUMIFS('2D_LOG'!$AQ$3:$AQ$897,'2D_LOG'!$F$3:$F$897,H10,'2D_LOG'!$BG$3:$BG$897,$A$5)</f>
        <v>0</v>
      </c>
      <c r="AZ14" s="461">
        <f>SUMIFS('2D_LOG'!$AR$3:$AR$897,'2D_LOG'!$F$3:$F$897,H10,'2D_LOG'!$BG$3:$BG$897,$A$5)</f>
        <v>0</v>
      </c>
      <c r="BA14" s="461">
        <f>SUMIFS('2D_LOG'!$AS$3:$AS$897,'2D_LOG'!$F$3:$F$897,H10,'2D_LOG'!$BG$3:$BG$897,$A$5)</f>
        <v>0</v>
      </c>
      <c r="BB14" s="461">
        <f>SUMIFS('2D_LOG'!$AT$3:$AT$897,'2D_LOG'!$F$3:$F$897,H10,'2D_LOG'!$BG$3:$BG$897,$A$5)</f>
        <v>0</v>
      </c>
      <c r="BC14" s="461">
        <f>SUMIFS('2D_LOG'!$AU$3:$AU$897,'2D_LOG'!$F$3:$F$897,H10,'2D_LOG'!$BG$3:$BG$897,$A$5)</f>
        <v>0</v>
      </c>
      <c r="BD14" s="461">
        <f>SUMIFS('2D_LOG'!$AV$3:$AV$897,'2D_LOG'!$F$3:$F$897,H10,'2D_LOG'!$BG$3:$BG$897,$A$5)</f>
        <v>0</v>
      </c>
      <c r="BE14" s="461">
        <f>SUMIFS('2D_LOG'!$AW$3:$AW$897,'2D_LOG'!$F$3:$F$897,H10,'2D_LOG'!$BG$3:$BG$897,$A$5)</f>
        <v>0</v>
      </c>
      <c r="BF14" s="461">
        <f>SUMIFS('2D_LOG'!$AX$3:$AX$897,'2D_LOG'!$F$3:$F$897,H10,'2D_LOG'!$BG$3:$BG$897,$A$5)</f>
        <v>0</v>
      </c>
      <c r="BG14" s="461">
        <f>SUMIFS('2D_LOG'!$AY$3:$AY$897,'2D_LOG'!$F$3:$F$897,H10,'2D_LOG'!$BG$3:$BG$897,$A$5)</f>
        <v>0</v>
      </c>
      <c r="BH14" s="461">
        <f>SUMIFS('2D_LOG'!$AZ$3:$AZ$897,'2D_LOG'!$F$3:$F$897,H10,'2D_LOG'!$BG$3:$BG$897,$A$5)</f>
        <v>0</v>
      </c>
      <c r="BI14" s="461">
        <f>SUMIFS('2D_LOG'!$BA$3:$BA$897,'2D_LOG'!$F$3:$F$897,H10,'2D_LOG'!$BG$3:$BG$897,$A$5)</f>
        <v>0</v>
      </c>
      <c r="BJ14" s="461">
        <f>SUMIFS('2D_LOG'!$BB$3:$BB$897,'2D_LOG'!$F$3:$F$897,H10,'2D_LOG'!$BG$3:$BG$897,$A$5)</f>
        <v>0</v>
      </c>
    </row>
    <row r="15" spans="1:62" x14ac:dyDescent="0.2">
      <c r="A15" s="207"/>
      <c r="E15" s="320">
        <v>5</v>
      </c>
      <c r="F15" s="332">
        <f t="shared" si="0"/>
        <v>0</v>
      </c>
      <c r="G15" s="320">
        <f>COUNTIF(QC_Status!F17:F156,A6)</f>
        <v>0</v>
      </c>
      <c r="H15" s="320">
        <f>COUNTIFS(QC_Status!$L$13:$L$897,"PQC",QC_Status!$F$13:$F$897,'Production Operator Analysis'!$A$6)</f>
        <v>0</v>
      </c>
      <c r="I15" s="333" t="str">
        <f t="shared" si="1"/>
        <v>0%</v>
      </c>
      <c r="J15" s="320">
        <f>COUNTIFS(QC_Status!$L$13:$L$897,"PQC",QC_Status!$T$13:$T$897,"ACC",QC_Status!$F$13:$F$897,'Production Operator Analysis'!$A$6)</f>
        <v>0</v>
      </c>
      <c r="K15" s="321">
        <f t="shared" si="2"/>
        <v>0</v>
      </c>
      <c r="L15" s="320">
        <f>COUNTIFS(QC_Status!$L$13:$L$897,"PQC",QC_Status!$T$13:$T$897,"Reject",QC_Status!$F$13:$F$897,'Production Operator Analysis'!$A$6)</f>
        <v>0</v>
      </c>
      <c r="M15" s="321">
        <f t="shared" si="3"/>
        <v>0</v>
      </c>
      <c r="N15" s="320">
        <f>SUMIFS('2D_LOG'!$BD$3:$BD$897,'2D_LOG'!$F$3:$F$897,H10,'2D_LOG'!$BG$3:$BG$897,$A$6)</f>
        <v>0</v>
      </c>
      <c r="O15" s="320">
        <f>SUMIFS('2D_LOG'!$BE$3:$BE$897,'2D_LOG'!$F$3:$F$897,H10,'2D_LOG'!$BG$3:$BG$897,$A$6)</f>
        <v>0</v>
      </c>
      <c r="P15" s="320">
        <f>SUMIFS('2D_LOG'!$BF$3:$BF$897,'2D_LOG'!$F$3:$F$897,H10,'2D_LOG'!$BG$3:$BG$897,$A$6)</f>
        <v>0</v>
      </c>
      <c r="Q15" s="320">
        <f>SUMIFS('2D_LOG'!$I$3:$I$897,'2D_LOG'!$F$3:$F$897,H10,'2D_LOG'!$BG$3:$BG$897,$A$6)</f>
        <v>0</v>
      </c>
      <c r="R15" s="320">
        <f>SUMIFS('2D_LOG'!$J$3:$J$897,'2D_LOG'!$F$3:$F$897,H10,'2D_LOG'!$BG$3:$BG$897,$A$6)</f>
        <v>0</v>
      </c>
      <c r="S15" s="320">
        <f>SUMIFS('2D_LOG'!$K$3:$K$897,'2D_LOG'!$F$3:$F$897,H10,'2D_LOG'!$BG$3:$BG$897,$A$6)</f>
        <v>0</v>
      </c>
      <c r="T15" s="320">
        <f>SUMIFS('2D_LOG'!$L$3:$L$897,'2D_LOG'!$F$3:$F$897,H10,'2D_LOG'!$BG$3:$BG$897,$A$6)</f>
        <v>0</v>
      </c>
      <c r="U15" s="320">
        <f>SUMIFS('2D_LOG'!$M$3:$M$897,'2D_LOG'!$F$3:$F$897,H10,'2D_LOG'!$BG$3:$BG$897,$A$6)</f>
        <v>0</v>
      </c>
      <c r="V15" s="320">
        <f>SUMIFS('2D_LOG'!$N$3:$N$897,'2D_LOG'!$F$3:$F$897,H10,'2D_LOG'!$BG$3:$BG$897,$A$6)</f>
        <v>0</v>
      </c>
      <c r="W15" s="320">
        <f>SUMIFS('2D_LOG'!$O$3:$O$897,'2D_LOG'!$F$3:$F$897,H10,'2D_LOG'!$BG$3:$BG$897,$A$6)</f>
        <v>0</v>
      </c>
      <c r="X15" s="320">
        <f>SUMIFS('2D_LOG'!$P$3:$P$897,'2D_LOG'!$F$3:$F$897,H10,'2D_LOG'!$BG$3:$BG$897,$A$6)</f>
        <v>0</v>
      </c>
      <c r="Y15" s="320">
        <f>SUMIFS('2D_LOG'!$Q$3:$Q$897,'2D_LOG'!$F$3:$F$897,H10,'2D_LOG'!$BG$3:$BG$897,$A$6)</f>
        <v>0</v>
      </c>
      <c r="Z15" s="320">
        <f>SUMIFS('2D_LOG'!$R$3:$R$897,'2D_LOG'!$F$3:$F$897,H10,'2D_LOG'!$BG$3:$BG$897,$A$6)</f>
        <v>0</v>
      </c>
      <c r="AA15" s="320">
        <f>SUMIFS('2D_LOG'!$S$3:$S$897,'2D_LOG'!$F$3:$F$897,H10,'2D_LOG'!$BG$3:$BG$897,$A$6)</f>
        <v>0</v>
      </c>
      <c r="AB15" s="320">
        <f>SUMIFS('2D_LOG'!$T$3:$T$897,'2D_LOG'!$F$3:$F$897,H10,'2D_LOG'!$BG$3:$BG$897,$A$6)</f>
        <v>0</v>
      </c>
      <c r="AC15" s="320">
        <f>SUMIFS('2D_LOG'!$U$3:$U$897,'2D_LOG'!$F$3:$F$897,H10,'2D_LOG'!$BG$3:$BG$897,$A$6)</f>
        <v>0</v>
      </c>
      <c r="AD15" s="320">
        <f>SUMIFS('2D_LOG'!$V$3:$V$897,'2D_LOG'!$F$3:$F$897,H10,'2D_LOG'!$BG$3:$BG$897,$A$6)</f>
        <v>0</v>
      </c>
      <c r="AE15" s="320">
        <f>SUMIFS('2D_LOG'!$W$3:$W$897,'2D_LOG'!$F$3:$F$897,H10,'2D_LOG'!$BG$3:$BG$897,$A$6)</f>
        <v>0</v>
      </c>
      <c r="AF15" s="320">
        <f>SUMIFS('2D_LOG'!$X$3:$X$897,'2D_LOG'!$F$3:$F$897,H10,'2D_LOG'!$BG$3:$BG$897,$A$6)</f>
        <v>0</v>
      </c>
      <c r="AG15" s="320">
        <f>SUMIFS('2D_LOG'!$Y$3:$Y$897,'2D_LOG'!$F$3:$F$897,H10,'2D_LOG'!$BG$3:$BG$897,$A$6)</f>
        <v>0</v>
      </c>
      <c r="AH15" s="320">
        <f>SUMIFS('2D_LOG'!$Z$3:$Z$897,'2D_LOG'!$F$3:$F$897,H10,'2D_LOG'!$BG$3:$BG$897,$A$6)</f>
        <v>0</v>
      </c>
      <c r="AI15" s="320">
        <f>SUMIFS('2D_LOG'!$AA$3:$AA$897,'2D_LOG'!$F$3:$F$897,H10,'2D_LOG'!$BG$3:$BG$897,$A$6)</f>
        <v>0</v>
      </c>
      <c r="AJ15" s="320">
        <f>SUMIFS('2D_LOG'!$AB$3:$AB$897,'2D_LOG'!$F$3:$F$897,H10,'2D_LOG'!$BG$3:$BG$897,$A$6)</f>
        <v>0</v>
      </c>
      <c r="AK15" s="320">
        <f>SUMIFS('2D_LOG'!$AC$3:$AC$897,'2D_LOG'!$F$3:$F$897,H10,'2D_LOG'!$BG$3:$BG$897,$A$6)</f>
        <v>0</v>
      </c>
      <c r="AL15" s="320">
        <f>SUMIFS('2D_LOG'!$AD$3:$AD$897,'2D_LOG'!$F$3:$F$897,H10,'2D_LOG'!$BG$3:$BG$897,$A$6)</f>
        <v>0</v>
      </c>
      <c r="AM15" s="461">
        <f>SUMIFS('2D_LOG'!$AE$3:$AE$897,'2D_LOG'!$F$3:$F$897,H10,'2D_LOG'!$BG$3:$BG$897,$A$6)</f>
        <v>0</v>
      </c>
      <c r="AN15" s="461">
        <f>SUMIFS('2D_LOG'!$AF$3:$AF$897,'2D_LOG'!$F$3:$F$897,H10,'2D_LOG'!$BG$3:$BG$897,$A$6)</f>
        <v>0</v>
      </c>
      <c r="AO15" s="461">
        <f>SUMIFS('2D_LOG'!$AG$3:$AG$897,'2D_LOG'!$F$3:$F$897,H10,'2D_LOG'!$BG$3:$BG$897,$A$6)</f>
        <v>0</v>
      </c>
      <c r="AP15" s="461">
        <f>SUMIFS('2D_LOG'!$AH$3:$AH$897,'2D_LOG'!$F$3:$F$897,H10,'2D_LOG'!$BG$3:$BG$897,$A$6)</f>
        <v>0</v>
      </c>
      <c r="AQ15" s="461">
        <f>SUMIFS('2D_LOG'!$AI$3:$AI$897,'2D_LOG'!$F$3:$F$897,H10,'2D_LOG'!$BG$3:$BG$897,$A$6)</f>
        <v>0</v>
      </c>
      <c r="AR15" s="461">
        <f>SUMIFS('2D_LOG'!$AJ$3:$AJ$897,'2D_LOG'!$F$3:$F$897,H10,'2D_LOG'!$BG$3:$BG$897,$A$6)</f>
        <v>0</v>
      </c>
      <c r="AS15" s="461">
        <f>SUMIFS('2D_LOG'!$AK$3:$AK$897,'2D_LOG'!$F$3:$F$897,H10,'2D_LOG'!$BG$3:$BG$897,$A$6)</f>
        <v>0</v>
      </c>
      <c r="AT15" s="461">
        <f>SUMIFS('2D_LOG'!$AL$3:$AL$897,'2D_LOG'!$F$3:$F$897,H10,'2D_LOG'!$BG$3:$BG$897,$A$6)</f>
        <v>0</v>
      </c>
      <c r="AU15" s="461">
        <f>SUMIFS('2D_LOG'!$AM$3:$AM$897,'2D_LOG'!$F$3:$F$897,H10,'2D_LOG'!$BG$3:$BG$897,$A$6)</f>
        <v>0</v>
      </c>
      <c r="AV15" s="461">
        <f>SUMIFS('2D_LOG'!$AN$3:$AN$897,'2D_LOG'!$F$3:$F$897,H10,'2D_LOG'!$BG$3:$BG$897,$A$6)</f>
        <v>0</v>
      </c>
      <c r="AW15" s="461">
        <f>SUMIFS('2D_LOG'!$AO$3:$AO$897,'2D_LOG'!$F$3:$F$897,H10,'2D_LOG'!$BG$3:$BG$897,$A$6)</f>
        <v>0</v>
      </c>
      <c r="AX15" s="461">
        <f>SUMIFS('2D_LOG'!$AP$3:$AP$897,'2D_LOG'!$F$3:$F$897,H10,'2D_LOG'!$BG$3:$BG$897,$A$6)</f>
        <v>0</v>
      </c>
      <c r="AY15" s="461">
        <f>SUMIFS('2D_LOG'!$AQ$3:$AQ$897,'2D_LOG'!$F$3:$F$897,H10,'2D_LOG'!$BG$3:$BG$897,$A$6)</f>
        <v>0</v>
      </c>
      <c r="AZ15" s="461">
        <f>SUMIFS('2D_LOG'!$AR$3:$AR$897,'2D_LOG'!$F$3:$F$897,H10,'2D_LOG'!$BG$3:$BG$897,$A$6)</f>
        <v>0</v>
      </c>
      <c r="BA15" s="461">
        <f>SUMIFS('2D_LOG'!$AS$3:$AS$897,'2D_LOG'!$F$3:$F$897,H10,'2D_LOG'!$BG$3:$BG$897,$A$6)</f>
        <v>0</v>
      </c>
      <c r="BB15" s="461">
        <f>SUMIFS('2D_LOG'!$AT$3:$AT$897,'2D_LOG'!$F$3:$F$897,H10,'2D_LOG'!$BG$3:$BG$897,$A$6)</f>
        <v>0</v>
      </c>
      <c r="BC15" s="461">
        <f>SUMIFS('2D_LOG'!$AU$3:$AU$897,'2D_LOG'!$F$3:$F$897,H10,'2D_LOG'!$BG$3:$BG$897,$A$6)</f>
        <v>0</v>
      </c>
      <c r="BD15" s="461">
        <f>SUMIFS('2D_LOG'!$AV$3:$AV$897,'2D_LOG'!$F$3:$F$897,H10,'2D_LOG'!$BG$3:$BG$897,$A$6)</f>
        <v>0</v>
      </c>
      <c r="BE15" s="461">
        <f>SUMIFS('2D_LOG'!$AW$3:$AW$897,'2D_LOG'!$F$3:$F$897,H10,'2D_LOG'!$BG$3:$BG$897,$A$6)</f>
        <v>0</v>
      </c>
      <c r="BF15" s="461">
        <f>SUMIFS('2D_LOG'!$AX$3:$AX$897,'2D_LOG'!$F$3:$F$897,H10,'2D_LOG'!$BG$3:$BG$897,$A$6)</f>
        <v>0</v>
      </c>
      <c r="BG15" s="461">
        <f>SUMIFS('2D_LOG'!$AY$3:$AY$897,'2D_LOG'!$F$3:$F$897,H10,'2D_LOG'!$BG$3:$BG$897,$A$6)</f>
        <v>0</v>
      </c>
      <c r="BH15" s="461">
        <f>SUMIFS('2D_LOG'!$AZ$3:$AZ$897,'2D_LOG'!$F$3:$F$897,H10,'2D_LOG'!$BG$3:$BG$897,$A$6)</f>
        <v>0</v>
      </c>
      <c r="BI15" s="461">
        <f>SUMIFS('2D_LOG'!$BA$3:$BA$897,'2D_LOG'!$F$3:$F$897,H10,'2D_LOG'!$BG$3:$BG$897,$A$6)</f>
        <v>0</v>
      </c>
      <c r="BJ15" s="461">
        <f>SUMIFS('2D_LOG'!$BB$3:$BB$897,'2D_LOG'!$F$3:$F$897,H10,'2D_LOG'!$BG$3:$BG$897,$A$6)</f>
        <v>0</v>
      </c>
    </row>
    <row r="16" spans="1:62" x14ac:dyDescent="0.2">
      <c r="A16" s="207"/>
      <c r="E16" s="320">
        <v>6</v>
      </c>
      <c r="F16" s="332">
        <f t="shared" si="0"/>
        <v>0</v>
      </c>
      <c r="G16" s="320">
        <f>COUNTIF(QC_Status!F18:F157,A7)</f>
        <v>0</v>
      </c>
      <c r="H16" s="320">
        <f>COUNTIFS(QC_Status!$L$13:$L$897,"PQC",QC_Status!$F$13:$F$897,'Production Operator Analysis'!$A$7)</f>
        <v>0</v>
      </c>
      <c r="I16" s="333" t="str">
        <f t="shared" si="1"/>
        <v>0%</v>
      </c>
      <c r="J16" s="320">
        <f>COUNTIFS(QC_Status!$L$13:$L$897,"PQC",QC_Status!$T$13:$T$897,"ACC",QC_Status!$F$13:$F$897,'Production Operator Analysis'!$A$7)</f>
        <v>0</v>
      </c>
      <c r="K16" s="321">
        <f t="shared" si="2"/>
        <v>0</v>
      </c>
      <c r="L16" s="320">
        <f>COUNTIFS(QC_Status!$L$13:$L$897,"PQC",QC_Status!$T$13:$T$897,"Reject",QC_Status!$F$13:$F$897,'Production Operator Analysis'!$A$7)</f>
        <v>0</v>
      </c>
      <c r="M16" s="321">
        <f t="shared" si="3"/>
        <v>0</v>
      </c>
      <c r="N16" s="320">
        <f>SUMIFS('2D_LOG'!$BD$3:$BD$897,'2D_LOG'!$F$3:$F$897,H10,'2D_LOG'!$BG$3:$BG$897,$A$7)</f>
        <v>0</v>
      </c>
      <c r="O16" s="320">
        <f>SUMIFS('2D_LOG'!$BE$3:$BE$897,'2D_LOG'!$F$3:$F$897,H10,'2D_LOG'!$BG$3:$BG$897,$A$7)</f>
        <v>0</v>
      </c>
      <c r="P16" s="320">
        <f>SUMIFS('2D_LOG'!$BF$3:$BF$897,'2D_LOG'!$F$3:$F$897,H10,'2D_LOG'!$BG$3:$BG$897,$A$7)</f>
        <v>0</v>
      </c>
      <c r="Q16" s="320">
        <f>SUMIFS('2D_LOG'!$I$3:$I$897,'2D_LOG'!$F$3:$F$897,H10,'2D_LOG'!$BG$3:$BG$897,$A$7)</f>
        <v>0</v>
      </c>
      <c r="R16" s="320">
        <f>SUMIFS('2D_LOG'!$J$3:$J$897,'2D_LOG'!$F$3:$F$897,H10,'2D_LOG'!$BG$3:$BG$897,$A$7)</f>
        <v>0</v>
      </c>
      <c r="S16" s="320">
        <f>SUMIFS('2D_LOG'!$K$3:$K$897,'2D_LOG'!$F$3:$F$897,H10,'2D_LOG'!$BG$3:$BG$897,$A$7)</f>
        <v>0</v>
      </c>
      <c r="T16" s="320">
        <f>SUMIFS('2D_LOG'!$L$3:$L$897,'2D_LOG'!$F$3:$F$897,H10,'2D_LOG'!$BG$3:$BG$897,$A$7)</f>
        <v>0</v>
      </c>
      <c r="U16" s="320">
        <f>SUMIFS('2D_LOG'!$M$3:$M$897,'2D_LOG'!$F$3:$F$897,H10,'2D_LOG'!$BG$3:$BG$897,$A$7)</f>
        <v>0</v>
      </c>
      <c r="V16" s="320">
        <f>SUMIFS('2D_LOG'!$N$3:$N$897,'2D_LOG'!$F$3:$F$897,H10,'2D_LOG'!$BG$3:$BG$897,$A$7)</f>
        <v>0</v>
      </c>
      <c r="W16" s="320">
        <f>SUMIFS('2D_LOG'!$O$3:$O$897,'2D_LOG'!$F$3:$F$897,H10,'2D_LOG'!$BG$3:$BG$897,$A$7)</f>
        <v>0</v>
      </c>
      <c r="X16" s="320">
        <f>SUMIFS('2D_LOG'!$P$3:$P$897,'2D_LOG'!$F$3:$F$897,H10,'2D_LOG'!$BG$3:$BG$897,$A$7)</f>
        <v>0</v>
      </c>
      <c r="Y16" s="320">
        <f>SUMIFS('2D_LOG'!$Q$3:$Q$897,'2D_LOG'!$F$3:$F$897,H10,'2D_LOG'!$BG$3:$BG$897,$A$7)</f>
        <v>0</v>
      </c>
      <c r="Z16" s="320">
        <f>SUMIFS('2D_LOG'!$R$3:$R$897,'2D_LOG'!$F$3:$F$897,H10,'2D_LOG'!$BG$3:$BG$897,$A$7)</f>
        <v>0</v>
      </c>
      <c r="AA16" s="320">
        <f>SUMIFS('2D_LOG'!$S$3:$S$897,'2D_LOG'!$F$3:$F$897,H10,'2D_LOG'!$BG$3:$BG$897,$A$7)</f>
        <v>0</v>
      </c>
      <c r="AB16" s="320">
        <f>SUMIFS('2D_LOG'!$T$3:$T$897,'2D_LOG'!$F$3:$F$897,H10,'2D_LOG'!$BG$3:$BG$897,$A$7)</f>
        <v>0</v>
      </c>
      <c r="AC16" s="320">
        <f>SUMIFS('2D_LOG'!$U$3:$U$897,'2D_LOG'!$F$3:$F$897,H10,'2D_LOG'!$BG$3:$BG$897,$A$7)</f>
        <v>0</v>
      </c>
      <c r="AD16" s="320">
        <f>SUMIFS('2D_LOG'!$V$3:$V$897,'2D_LOG'!$F$3:$F$897,H10,'2D_LOG'!$BG$3:$BG$897,$A$7)</f>
        <v>0</v>
      </c>
      <c r="AE16" s="320">
        <f>SUMIFS('2D_LOG'!$W$3:$W$897,'2D_LOG'!$F$3:$F$897,H10,'2D_LOG'!$BG$3:$BG$897,$A$7)</f>
        <v>0</v>
      </c>
      <c r="AF16" s="320">
        <f>SUMIFS('2D_LOG'!$X$3:$X$897,'2D_LOG'!$F$3:$F$897,H10,'2D_LOG'!$BG$3:$BG$897,$A$7)</f>
        <v>0</v>
      </c>
      <c r="AG16" s="320">
        <f>SUMIFS('2D_LOG'!$Y$3:$Y$897,'2D_LOG'!$F$3:$F$897,H10,'2D_LOG'!$BG$3:$BG$897,$A$7)</f>
        <v>0</v>
      </c>
      <c r="AH16" s="320">
        <f>SUMIFS('2D_LOG'!$Z$3:$Z$897,'2D_LOG'!$F$3:$F$897,H10,'2D_LOG'!$BG$3:$BG$897,$A$7)</f>
        <v>0</v>
      </c>
      <c r="AI16" s="320">
        <f>SUMIFS('2D_LOG'!$AA$3:$AA$897,'2D_LOG'!$F$3:$F$897,H10,'2D_LOG'!$BG$3:$BG$897,$A$7)</f>
        <v>0</v>
      </c>
      <c r="AJ16" s="320">
        <f>SUMIFS('2D_LOG'!$AB$3:$AB$897,'2D_LOG'!$F$3:$F$897,H10,'2D_LOG'!$BG$3:$BG$897,$A$7)</f>
        <v>0</v>
      </c>
      <c r="AK16" s="320">
        <f>SUMIFS('2D_LOG'!$AC$3:$AC$897,'2D_LOG'!$F$3:$F$897,H10,'2D_LOG'!$BG$3:$BG$897,$A$7)</f>
        <v>0</v>
      </c>
      <c r="AL16" s="320">
        <f>SUMIFS('2D_LOG'!$AD$3:$AD$897,'2D_LOG'!$F$3:$F$897,H10,'2D_LOG'!$BG$3:$BG$897,$A$7)</f>
        <v>0</v>
      </c>
      <c r="AM16" s="461">
        <f>SUMIFS('2D_LOG'!$AE$3:$AE$897,'2D_LOG'!$F$3:$F$897,H10,'2D_LOG'!$BG$3:$BG$897,$A$7)</f>
        <v>0</v>
      </c>
      <c r="AN16" s="461">
        <f>SUMIFS('2D_LOG'!$AF$3:$AF$897,'2D_LOG'!$F$3:$F$897,H10,'2D_LOG'!$BG$3:$BG$897,$A$7)</f>
        <v>0</v>
      </c>
      <c r="AO16" s="461">
        <f>SUMIFS('2D_LOG'!$AG$3:$AG$897,'2D_LOG'!$F$3:$F$897,H10,'2D_LOG'!$BG$3:$BG$897,$A$7)</f>
        <v>0</v>
      </c>
      <c r="AP16" s="461">
        <f>SUMIFS('2D_LOG'!$AH$3:$AH$897,'2D_LOG'!$F$3:$F$897,H10,'2D_LOG'!$BG$3:$BG$897,$A$7)</f>
        <v>0</v>
      </c>
      <c r="AQ16" s="461">
        <f>SUMIFS('2D_LOG'!$AI$3:$AI$897,'2D_LOG'!$F$3:$F$897,H10,'2D_LOG'!$BG$3:$BG$897,$A$7)</f>
        <v>0</v>
      </c>
      <c r="AR16" s="461">
        <f>SUMIFS('2D_LOG'!$AJ$3:$AJ$897,'2D_LOG'!$F$3:$F$897,H10,'2D_LOG'!$BG$3:$BG$897,$A$7)</f>
        <v>0</v>
      </c>
      <c r="AS16" s="461">
        <f>SUMIFS('2D_LOG'!$AK$3:$AK$897,'2D_LOG'!$F$3:$F$897,H10,'2D_LOG'!$BG$3:$BG$897,$A$7)</f>
        <v>0</v>
      </c>
      <c r="AT16" s="461">
        <f>SUMIFS('2D_LOG'!$AL$3:$AL$897,'2D_LOG'!$F$3:$F$897,H10,'2D_LOG'!$BG$3:$BG$897,$A$7)</f>
        <v>0</v>
      </c>
      <c r="AU16" s="461">
        <f>SUMIFS('2D_LOG'!$AM$3:$AM$897,'2D_LOG'!$F$3:$F$897,H10,'2D_LOG'!$BG$3:$BG$897,$A$7)</f>
        <v>0</v>
      </c>
      <c r="AV16" s="461">
        <f>SUMIFS('2D_LOG'!$AN$3:$AN$897,'2D_LOG'!$F$3:$F$897,H10,'2D_LOG'!$BG$3:$BG$897,$A$7)</f>
        <v>0</v>
      </c>
      <c r="AW16" s="461">
        <f>SUMIFS('2D_LOG'!$AO$3:$AO$897,'2D_LOG'!$F$3:$F$897,H10,'2D_LOG'!$BG$3:$BG$897,$A$7)</f>
        <v>0</v>
      </c>
      <c r="AX16" s="461">
        <f>SUMIFS('2D_LOG'!$AP$3:$AP$897,'2D_LOG'!$F$3:$F$897,H10,'2D_LOG'!$BG$3:$BG$897,$A$7)</f>
        <v>0</v>
      </c>
      <c r="AY16" s="461">
        <f>SUMIFS('2D_LOG'!$AQ$3:$AQ$897,'2D_LOG'!$F$3:$F$897,H10,'2D_LOG'!$BG$3:$BG$897,$A$7)</f>
        <v>0</v>
      </c>
      <c r="AZ16" s="461">
        <f>SUMIFS('2D_LOG'!$AR$3:$AR$897,'2D_LOG'!$F$3:$F$897,H10,'2D_LOG'!$BG$3:$BG$897,$A$7)</f>
        <v>0</v>
      </c>
      <c r="BA16" s="461">
        <f>SUMIFS('2D_LOG'!$AS$3:$AS$897,'2D_LOG'!$F$3:$F$897,H10,'2D_LOG'!$BG$3:$BG$897,$A$7)</f>
        <v>0</v>
      </c>
      <c r="BB16" s="461">
        <f>SUMIFS('2D_LOG'!$AT$3:$AT$897,'2D_LOG'!$F$3:$F$897,H10,'2D_LOG'!$BG$3:$BG$897,$A$7)</f>
        <v>0</v>
      </c>
      <c r="BC16" s="461">
        <f>SUMIFS('2D_LOG'!$AU$3:$AU$897,'2D_LOG'!$F$3:$F$897,H10,'2D_LOG'!$BG$3:$BG$897,$A$7)</f>
        <v>0</v>
      </c>
      <c r="BD16" s="461">
        <f>SUMIFS('2D_LOG'!$AV$3:$AV$897,'2D_LOG'!$F$3:$F$897,H10,'2D_LOG'!$BG$3:$BG$897,$A$7)</f>
        <v>0</v>
      </c>
      <c r="BE16" s="461">
        <f>SUMIFS('2D_LOG'!$AW$3:$AW$897,'2D_LOG'!$F$3:$F$897,H10,'2D_LOG'!$BG$3:$BG$897,$A$7)</f>
        <v>0</v>
      </c>
      <c r="BF16" s="461">
        <f>SUMIFS('2D_LOG'!$AX$3:$AX$897,'2D_LOG'!$F$3:$F$897,H10,'2D_LOG'!$BG$3:$BG$897,$A$7)</f>
        <v>0</v>
      </c>
      <c r="BG16" s="461">
        <f>SUMIFS('2D_LOG'!$AY$3:$AY$897,'2D_LOG'!$F$3:$F$897,H10,'2D_LOG'!$BG$3:$BG$897,$A$7)</f>
        <v>0</v>
      </c>
      <c r="BH16" s="461">
        <f>SUMIFS('2D_LOG'!$AZ$3:$AZ$897,'2D_LOG'!$F$3:$F$897,H10,'2D_LOG'!$BG$3:$BG$897,$A$7)</f>
        <v>0</v>
      </c>
      <c r="BI16" s="461">
        <f>SUMIFS('2D_LOG'!$BA$3:$BA$897,'2D_LOG'!$F$3:$F$897,H10,'2D_LOG'!$BG$3:$BG$897,$A$7)</f>
        <v>0</v>
      </c>
      <c r="BJ16" s="461">
        <f>SUMIFS('2D_LOG'!$BB$3:$BB$897,'2D_LOG'!$F$3:$F$897,H10,'2D_LOG'!$BG$3:$BG$897,$A$7)</f>
        <v>0</v>
      </c>
    </row>
    <row r="17" spans="1:62" x14ac:dyDescent="0.2">
      <c r="A17" s="320"/>
      <c r="E17" s="320">
        <v>7</v>
      </c>
      <c r="F17" s="332">
        <f t="shared" si="0"/>
        <v>0</v>
      </c>
      <c r="G17" s="320">
        <f>COUNTIF(QC_Status!F19:F158,A8)</f>
        <v>0</v>
      </c>
      <c r="H17" s="320">
        <f>COUNTIFS(QC_Status!$L$13:$L$897,"PQC",QC_Status!$F$13:$F$897,'Production Operator Analysis'!$A$8)</f>
        <v>0</v>
      </c>
      <c r="I17" s="333" t="str">
        <f t="shared" si="1"/>
        <v>0%</v>
      </c>
      <c r="J17" s="320">
        <f>COUNTIFS(QC_Status!$L$13:$L$897,"PQC",QC_Status!$T$13:$T$897,"ACC",QC_Status!$F$13:$F$897,'Production Operator Analysis'!$A$8)</f>
        <v>0</v>
      </c>
      <c r="K17" s="321">
        <f t="shared" si="2"/>
        <v>0</v>
      </c>
      <c r="L17" s="320">
        <f>COUNTIFS(QC_Status!$L$13:$L$897,"PQC",QC_Status!$T$13:$T$897,"Reject",QC_Status!$F$13:$F$897,'Production Operator Analysis'!$A$8)</f>
        <v>0</v>
      </c>
      <c r="M17" s="321">
        <f t="shared" si="3"/>
        <v>0</v>
      </c>
      <c r="N17" s="320">
        <f>SUMIFS('2D_LOG'!$BD$3:$BD$897,'2D_LOG'!$F$3:$F$897,H10,'2D_LOG'!$BG$3:$BG$897,$A$8)</f>
        <v>0</v>
      </c>
      <c r="O17" s="320">
        <f>SUMIFS('2D_LOG'!$BE$3:$BE$897,'2D_LOG'!$F$3:$F$897,H10,'2D_LOG'!$BG$3:$BG$897,$A$8)</f>
        <v>0</v>
      </c>
      <c r="P17" s="320">
        <f>SUMIFS('2D_LOG'!$BF$3:$BF$897,'2D_LOG'!$F$3:$F$897,H10,'2D_LOG'!$BG$3:$BG$897,$A$8)</f>
        <v>0</v>
      </c>
      <c r="Q17" s="320">
        <f>SUMIFS('2D_LOG'!$I$3:$I$897,'2D_LOG'!$F$3:$F$897,H10,'2D_LOG'!$BG$3:$BG$897,$A$8)</f>
        <v>0</v>
      </c>
      <c r="R17" s="320">
        <f>SUMIFS('2D_LOG'!$J$3:$J$897,'2D_LOG'!$F$3:$F$897,H10,'2D_LOG'!$BG$3:$BG$897,$A$8)</f>
        <v>0</v>
      </c>
      <c r="S17" s="320">
        <f>SUMIFS('2D_LOG'!$K$3:$K$897,'2D_LOG'!$F$3:$F$897,H10,'2D_LOG'!$BG$3:$BG$897,$A$8)</f>
        <v>0</v>
      </c>
      <c r="T17" s="320">
        <f>SUMIFS('2D_LOG'!$L$3:$L$897,'2D_LOG'!$F$3:$F$897,H10,'2D_LOG'!$BG$3:$BG$897,$A$8)</f>
        <v>0</v>
      </c>
      <c r="U17" s="320">
        <f>SUMIFS('2D_LOG'!$M$3:$M$897,'2D_LOG'!$F$3:$F$897,H10,'2D_LOG'!$BG$3:$BG$897,$A$8)</f>
        <v>0</v>
      </c>
      <c r="V17" s="320">
        <f>SUMIFS('2D_LOG'!$N$3:$N$897,'2D_LOG'!$F$3:$F$897,H10,'2D_LOG'!$BG$3:$BG$897,$A$8)</f>
        <v>0</v>
      </c>
      <c r="W17" s="320">
        <f>SUMIFS('2D_LOG'!$O$3:$O$897,'2D_LOG'!$F$3:$F$897,H10,'2D_LOG'!$BG$3:$BG$897,$A$8)</f>
        <v>0</v>
      </c>
      <c r="X17" s="320">
        <f>SUMIFS('2D_LOG'!$P$3:$P$897,'2D_LOG'!$F$3:$F$897,H10,'2D_LOG'!$BG$3:$BG$897,$A$8)</f>
        <v>0</v>
      </c>
      <c r="Y17" s="320">
        <f>SUMIFS('2D_LOG'!$Q$3:$Q$897,'2D_LOG'!$F$3:$F$897,H10,'2D_LOG'!$BG$3:$BG$897,$A$8)</f>
        <v>0</v>
      </c>
      <c r="Z17" s="320">
        <f>SUMIFS('2D_LOG'!$R$3:$R$897,'2D_LOG'!$F$3:$F$897,H10,'2D_LOG'!$BG$3:$BG$897,$A$8)</f>
        <v>0</v>
      </c>
      <c r="AA17" s="320">
        <f>SUMIFS('2D_LOG'!$S$3:$S$897,'2D_LOG'!$F$3:$F$897,H10,'2D_LOG'!$BG$3:$BG$897,$A$8)</f>
        <v>0</v>
      </c>
      <c r="AB17" s="320">
        <f>SUMIFS('2D_LOG'!$T$3:$T$897,'2D_LOG'!$F$3:$F$897,H10,'2D_LOG'!$BG$3:$BG$897,$A$8)</f>
        <v>0</v>
      </c>
      <c r="AC17" s="320">
        <f>SUMIFS('2D_LOG'!$U$3:$U$897,'2D_LOG'!$F$3:$F$897,H10,'2D_LOG'!$BG$3:$BG$897,$A$8)</f>
        <v>0</v>
      </c>
      <c r="AD17" s="320">
        <f>SUMIFS('2D_LOG'!$V$3:$V$897,'2D_LOG'!$F$3:$F$897,H10,'2D_LOG'!$BG$3:$BG$897,$A$8)</f>
        <v>0</v>
      </c>
      <c r="AE17" s="320">
        <f>SUMIFS('2D_LOG'!$W$3:$W$897,'2D_LOG'!$F$3:$F$897,H10,'2D_LOG'!$BG$3:$BG$897,$A$8)</f>
        <v>0</v>
      </c>
      <c r="AF17" s="320">
        <f>SUMIFS('2D_LOG'!$X$3:$X$897,'2D_LOG'!$F$3:$F$897,H10,'2D_LOG'!$BG$3:$BG$897,$A$8)</f>
        <v>0</v>
      </c>
      <c r="AG17" s="320">
        <f>SUMIFS('2D_LOG'!$Y$3:$Y$897,'2D_LOG'!$F$3:$F$897,H10,'2D_LOG'!$BG$3:$BG$897,$A$8)</f>
        <v>0</v>
      </c>
      <c r="AH17" s="320">
        <f>SUMIFS('2D_LOG'!$Z$3:$Z$897,'2D_LOG'!$F$3:$F$897,H10,'2D_LOG'!$BG$3:$BG$897,$A$8)</f>
        <v>0</v>
      </c>
      <c r="AI17" s="320">
        <f>SUMIFS('2D_LOG'!$AA$3:$AA$897,'2D_LOG'!$F$3:$F$897,H10,'2D_LOG'!$BG$3:$BG$897,$A$8)</f>
        <v>0</v>
      </c>
      <c r="AJ17" s="320">
        <f>SUMIFS('2D_LOG'!$AB$3:$AB$897,'2D_LOG'!$F$3:$F$897,H10,'2D_LOG'!$BG$3:$BG$897,$A$8)</f>
        <v>0</v>
      </c>
      <c r="AK17" s="320">
        <f>SUMIFS('2D_LOG'!$AC$3:$AC$897,'2D_LOG'!$F$3:$F$897,H10,'2D_LOG'!$BG$3:$BG$897,$A$8)</f>
        <v>0</v>
      </c>
      <c r="AL17" s="320">
        <f>SUMIFS('2D_LOG'!$AD$3:$AD$897,'2D_LOG'!$F$3:$F$897,H10,'2D_LOG'!$BG$3:$BG$897,$A$8)</f>
        <v>0</v>
      </c>
      <c r="AM17" s="461">
        <f>SUMIFS('2D_LOG'!$AE$3:$AE$897,'2D_LOG'!$F$3:$F$897,H10,'2D_LOG'!$BG$3:$BG$897,$A$8)</f>
        <v>0</v>
      </c>
      <c r="AN17" s="461">
        <f>SUMIFS('2D_LOG'!$AF$3:$AF$897,'2D_LOG'!$F$3:$F$897,H10,'2D_LOG'!$BG$3:$BG$897,$A$8)</f>
        <v>0</v>
      </c>
      <c r="AO17" s="461">
        <f>SUMIFS('2D_LOG'!$AG$3:$AG$897,'2D_LOG'!$F$3:$F$897,H10,'2D_LOG'!$BG$3:$BG$897,$A$8)</f>
        <v>0</v>
      </c>
      <c r="AP17" s="461">
        <f>SUMIFS('2D_LOG'!$AH$3:$AH$897,'2D_LOG'!$F$3:$F$897,H10,'2D_LOG'!$BG$3:$BG$897,$A$8)</f>
        <v>0</v>
      </c>
      <c r="AQ17" s="461">
        <f>SUMIFS('2D_LOG'!$AI$3:$AI$897,'2D_LOG'!$F$3:$F$897,H10,'2D_LOG'!$BG$3:$BG$897,$A$8)</f>
        <v>0</v>
      </c>
      <c r="AR17" s="461">
        <f>SUMIFS('2D_LOG'!$AJ$3:$AJ$897,'2D_LOG'!$F$3:$F$897,H10,'2D_LOG'!$BG$3:$BG$897,$A$8)</f>
        <v>0</v>
      </c>
      <c r="AS17" s="461">
        <f>SUMIFS('2D_LOG'!$AK$3:$AK$897,'2D_LOG'!$F$3:$F$897,H10,'2D_LOG'!$BG$3:$BG$897,$A$8)</f>
        <v>0</v>
      </c>
      <c r="AT17" s="461">
        <f>SUMIFS('2D_LOG'!$AL$3:$AL$897,'2D_LOG'!$F$3:$F$897,H10,'2D_LOG'!$BG$3:$BG$897,$A$8)</f>
        <v>0</v>
      </c>
      <c r="AU17" s="461">
        <f>SUMIFS('2D_LOG'!$AM$3:$AM$897,'2D_LOG'!$F$3:$F$897,H10,'2D_LOG'!$BG$3:$BG$897,$A$8)</f>
        <v>0</v>
      </c>
      <c r="AV17" s="461">
        <f>SUMIFS('2D_LOG'!$AN$3:$AN$897,'2D_LOG'!$F$3:$F$897,H10,'2D_LOG'!$BG$3:$BG$897,$A$8)</f>
        <v>0</v>
      </c>
      <c r="AW17" s="461">
        <f>SUMIFS('2D_LOG'!$AO$3:$AO$897,'2D_LOG'!$F$3:$F$897,H10,'2D_LOG'!$BG$3:$BG$897,$A$8)</f>
        <v>0</v>
      </c>
      <c r="AX17" s="461">
        <f>SUMIFS('2D_LOG'!$AP$3:$AP$897,'2D_LOG'!$F$3:$F$897,H10,'2D_LOG'!$BG$3:$BG$897,$A$8)</f>
        <v>0</v>
      </c>
      <c r="AY17" s="461">
        <f>SUMIFS('2D_LOG'!$AQ$3:$AQ$897,'2D_LOG'!$F$3:$F$897,H10,'2D_LOG'!$BG$3:$BG$897,$A$8)</f>
        <v>0</v>
      </c>
      <c r="AZ17" s="461">
        <f>SUMIFS('2D_LOG'!$AR$3:$AR$897,'2D_LOG'!$F$3:$F$897,H10,'2D_LOG'!$BG$3:$BG$897,$A$8)</f>
        <v>0</v>
      </c>
      <c r="BA17" s="461">
        <f>SUMIFS('2D_LOG'!$AS$3:$AS$897,'2D_LOG'!$F$3:$F$897,H10,'2D_LOG'!$BG$3:$BG$897,$A$8)</f>
        <v>0</v>
      </c>
      <c r="BB17" s="461">
        <f>SUMIFS('2D_LOG'!$AT$3:$AT$897,'2D_LOG'!$F$3:$F$897,H10,'2D_LOG'!$BG$3:$BG$897,$A$8)</f>
        <v>0</v>
      </c>
      <c r="BC17" s="461">
        <f>SUMIFS('2D_LOG'!$AU$3:$AU$897,'2D_LOG'!$F$3:$F$897,H10,'2D_LOG'!$BG$3:$BG$897,$A$8)</f>
        <v>0</v>
      </c>
      <c r="BD17" s="461">
        <f>SUMIFS('2D_LOG'!$AV$3:$AV$897,'2D_LOG'!$F$3:$F$897,H10,'2D_LOG'!$BG$3:$BG$897,$A$8)</f>
        <v>0</v>
      </c>
      <c r="BE17" s="461">
        <f>SUMIFS('2D_LOG'!$AW$3:$AW$897,'2D_LOG'!$F$3:$F$897,H10,'2D_LOG'!$BG$3:$BG$897,$A$8)</f>
        <v>0</v>
      </c>
      <c r="BF17" s="461">
        <f>SUMIFS('2D_LOG'!$AX$3:$AX$897,'2D_LOG'!$F$3:$F$897,H10,'2D_LOG'!$BG$3:$BG$897,$A$8)</f>
        <v>0</v>
      </c>
      <c r="BG17" s="461">
        <f>SUMIFS('2D_LOG'!$AY$3:$AY$897,'2D_LOG'!$F$3:$F$897,H10,'2D_LOG'!$BG$3:$BG$897,$A$8)</f>
        <v>0</v>
      </c>
      <c r="BH17" s="461">
        <f>SUMIFS('2D_LOG'!$AZ$3:$AZ$897,'2D_LOG'!$F$3:$F$897,H10,'2D_LOG'!$BG$3:$BG$897,$A$8)</f>
        <v>0</v>
      </c>
      <c r="BI17" s="461">
        <f>SUMIFS('2D_LOG'!$BA$3:$BA$897,'2D_LOG'!$F$3:$F$897,H10,'2D_LOG'!$BG$3:$BG$897,$A$8)</f>
        <v>0</v>
      </c>
      <c r="BJ17" s="461">
        <f>SUMIFS('2D_LOG'!$BB$3:$BB$897,'2D_LOG'!$F$3:$F$897,H10,'2D_LOG'!$BG$3:$BG$897,$A$8)</f>
        <v>0</v>
      </c>
    </row>
    <row r="18" spans="1:62" x14ac:dyDescent="0.2">
      <c r="A18" s="320"/>
      <c r="E18" s="320">
        <v>8</v>
      </c>
      <c r="F18" s="332">
        <f t="shared" si="0"/>
        <v>0</v>
      </c>
      <c r="G18" s="320">
        <f>COUNTIF(QC_Status!F20:F159,A9)</f>
        <v>0</v>
      </c>
      <c r="H18" s="320">
        <f>COUNTIFS(QC_Status!$L$13:$L$897,"PQC",QC_Status!$F$13:$F$897,'Production Operator Analysis'!$A$9)</f>
        <v>0</v>
      </c>
      <c r="I18" s="333" t="str">
        <f t="shared" si="1"/>
        <v>0%</v>
      </c>
      <c r="J18" s="320">
        <f>COUNTIFS(QC_Status!$L$13:$L$897,"PQC",QC_Status!$T$13:$T$897,"ACC",QC_Status!$F$13:$F$897,'Production Operator Analysis'!$A$9)</f>
        <v>0</v>
      </c>
      <c r="K18" s="321">
        <f t="shared" si="2"/>
        <v>0</v>
      </c>
      <c r="L18" s="320">
        <f>COUNTIFS(QC_Status!$L$13:$L$897,"PQC",QC_Status!$T$13:$T$897,"Reject",QC_Status!$F$13:$F$897,'Production Operator Analysis'!$A$9)</f>
        <v>0</v>
      </c>
      <c r="M18" s="321">
        <f t="shared" si="3"/>
        <v>0</v>
      </c>
      <c r="N18" s="320">
        <f>SUMIFS('2D_LOG'!$BD$3:$BD$897,'2D_LOG'!$F$3:$F$897,H10,'2D_LOG'!$BG$3:$BG$897,$A$9)</f>
        <v>0</v>
      </c>
      <c r="O18" s="320">
        <f>SUMIFS('2D_LOG'!$BE$3:$BE$897,'2D_LOG'!$F$3:$F$897,H10,'2D_LOG'!$BG$3:$BG$897,$A$9)</f>
        <v>0</v>
      </c>
      <c r="P18" s="320">
        <f>SUMIFS('2D_LOG'!$BF$3:$BF$897,'2D_LOG'!$F$3:$F$897,H10,'2D_LOG'!$BG$3:$BG$897,$A$9)</f>
        <v>0</v>
      </c>
      <c r="Q18" s="320">
        <f>SUMIFS('2D_LOG'!$I$3:$I$897,'2D_LOG'!$F$3:$F$897,H10,'2D_LOG'!$BG$3:$BG$897,$A$9)</f>
        <v>0</v>
      </c>
      <c r="R18" s="320">
        <f>SUMIFS('2D_LOG'!$J$3:$J$897,'2D_LOG'!$F$3:$F$897,H10,'2D_LOG'!$BG$3:$BG$897,$A$9)</f>
        <v>0</v>
      </c>
      <c r="S18" s="320">
        <f>SUMIFS('2D_LOG'!$K$3:$K$897,'2D_LOG'!$F$3:$F$897,H10,'2D_LOG'!$BG$3:$BG$897,$A$9)</f>
        <v>0</v>
      </c>
      <c r="T18" s="320">
        <f>SUMIFS('2D_LOG'!$L$3:$L$897,'2D_LOG'!$F$3:$F$897,H10,'2D_LOG'!$BG$3:$BG$897,$A$9)</f>
        <v>0</v>
      </c>
      <c r="U18" s="320">
        <f>SUMIFS('2D_LOG'!$M$3:$M$897,'2D_LOG'!$F$3:$F$897,H10,'2D_LOG'!$BG$3:$BG$897,$A$9)</f>
        <v>0</v>
      </c>
      <c r="V18" s="320">
        <f>SUMIFS('2D_LOG'!$N$3:$N$897,'2D_LOG'!$F$3:$F$897,H10,'2D_LOG'!$BG$3:$BG$897,$A$9)</f>
        <v>0</v>
      </c>
      <c r="W18" s="320">
        <f>SUMIFS('2D_LOG'!$O$3:$O$897,'2D_LOG'!$F$3:$F$897,H10,'2D_LOG'!$BG$3:$BG$897,$A$9)</f>
        <v>0</v>
      </c>
      <c r="X18" s="320">
        <f>SUMIFS('2D_LOG'!$P$3:$P$897,'2D_LOG'!$F$3:$F$897,H10,'2D_LOG'!$BG$3:$BG$897,$A$9)</f>
        <v>0</v>
      </c>
      <c r="Y18" s="320">
        <f>SUMIFS('2D_LOG'!$Q$3:$Q$897,'2D_LOG'!$F$3:$F$897,H10,'2D_LOG'!$BG$3:$BG$897,$A$9)</f>
        <v>0</v>
      </c>
      <c r="Z18" s="320">
        <f>SUMIFS('2D_LOG'!$R$3:$R$897,'2D_LOG'!$F$3:$F$897,H10,'2D_LOG'!$BG$3:$BG$897,$A$9)</f>
        <v>0</v>
      </c>
      <c r="AA18" s="320">
        <f>SUMIFS('2D_LOG'!$S$3:$S$897,'2D_LOG'!$F$3:$F$897,H10,'2D_LOG'!$BG$3:$BG$897,$A$9)</f>
        <v>0</v>
      </c>
      <c r="AB18" s="320">
        <f>SUMIFS('2D_LOG'!$T$3:$T$897,'2D_LOG'!$F$3:$F$897,H10,'2D_LOG'!$BG$3:$BG$897,$A$9)</f>
        <v>0</v>
      </c>
      <c r="AC18" s="320">
        <f>SUMIFS('2D_LOG'!$U$3:$U$897,'2D_LOG'!$F$3:$F$897,H10,'2D_LOG'!$BG$3:$BG$897,$A$9)</f>
        <v>0</v>
      </c>
      <c r="AD18" s="320">
        <f>SUMIFS('2D_LOG'!$V$3:$V$897,'2D_LOG'!$F$3:$F$897,H10,'2D_LOG'!$BG$3:$BG$897,$A$9)</f>
        <v>0</v>
      </c>
      <c r="AE18" s="320">
        <f>SUMIFS('2D_LOG'!$W$3:$W$897,'2D_LOG'!$F$3:$F$897,H10,'2D_LOG'!$BG$3:$BG$897,$A$9)</f>
        <v>0</v>
      </c>
      <c r="AF18" s="320">
        <f>SUMIFS('2D_LOG'!$X$3:$X$897,'2D_LOG'!$F$3:$F$897,H10,'2D_LOG'!$BG$3:$BG$897,$A$9)</f>
        <v>0</v>
      </c>
      <c r="AG18" s="320">
        <f>SUMIFS('2D_LOG'!$Y$3:$Y$897,'2D_LOG'!$F$3:$F$897,H10,'2D_LOG'!$BG$3:$BG$897,$A$9)</f>
        <v>0</v>
      </c>
      <c r="AH18" s="320">
        <f>SUMIFS('2D_LOG'!$Z$3:$Z$897,'2D_LOG'!$F$3:$F$897,H10,'2D_LOG'!$BG$3:$BG$897,$A$9)</f>
        <v>0</v>
      </c>
      <c r="AI18" s="320">
        <f>SUMIFS('2D_LOG'!$AA$3:$AA$897,'2D_LOG'!$F$3:$F$897,H10,'2D_LOG'!$BG$3:$BG$897,$A$9)</f>
        <v>0</v>
      </c>
      <c r="AJ18" s="320">
        <f>SUMIFS('2D_LOG'!$AB$3:$AB$897,'2D_LOG'!$F$3:$F$897,H10,'2D_LOG'!$BG$3:$BG$897,$A$9)</f>
        <v>0</v>
      </c>
      <c r="AK18" s="320">
        <f>SUMIFS('2D_LOG'!$AC$3:$AC$897,'2D_LOG'!$F$3:$F$897,H10,'2D_LOG'!$BG$3:$BG$897,$A$9)</f>
        <v>0</v>
      </c>
      <c r="AL18" s="320">
        <f>SUMIFS('2D_LOG'!$AD$3:$AD$897,'2D_LOG'!$F$3:$F$897,H10,'2D_LOG'!$BG$3:$BG$897,$A$9)</f>
        <v>0</v>
      </c>
      <c r="AM18" s="461">
        <f>SUMIFS('2D_LOG'!$AE$3:$AE$897,'2D_LOG'!$F$3:$F$897,H10,'2D_LOG'!$BG$3:$BG$897,$A$9)</f>
        <v>0</v>
      </c>
      <c r="AN18" s="461">
        <f>SUMIFS('2D_LOG'!$AF$3:$AF$897,'2D_LOG'!$F$3:$F$897,H10,'2D_LOG'!$BG$3:$BG$897,$A$9)</f>
        <v>0</v>
      </c>
      <c r="AO18" s="461">
        <f>SUMIFS('2D_LOG'!$AG$3:$AG$897,'2D_LOG'!$F$3:$F$897,H10,'2D_LOG'!$BG$3:$BG$897,$A$9)</f>
        <v>0</v>
      </c>
      <c r="AP18" s="461">
        <f>SUMIFS('2D_LOG'!$AH$3:$AH$897,'2D_LOG'!$F$3:$F$897,H10,'2D_LOG'!$BG$3:$BG$897,$A$9)</f>
        <v>0</v>
      </c>
      <c r="AQ18" s="461">
        <f>SUMIFS('2D_LOG'!$AI$3:$AI$897,'2D_LOG'!$F$3:$F$897,H10,'2D_LOG'!$BG$3:$BG$897,$A$9)</f>
        <v>0</v>
      </c>
      <c r="AR18" s="461">
        <f>SUMIFS('2D_LOG'!$AJ$3:$AJ$897,'2D_LOG'!$F$3:$F$897,H10,'2D_LOG'!$BG$3:$BG$897,$A$9)</f>
        <v>0</v>
      </c>
      <c r="AS18" s="461">
        <f>SUMIFS('2D_LOG'!$AK$3:$AK$897,'2D_LOG'!$F$3:$F$897,H10,'2D_LOG'!$BG$3:$BG$897,$A$9)</f>
        <v>0</v>
      </c>
      <c r="AT18" s="461">
        <f>SUMIFS('2D_LOG'!$AL$3:$AL$897,'2D_LOG'!$F$3:$F$897,H10,'2D_LOG'!$BG$3:$BG$897,$A$9)</f>
        <v>0</v>
      </c>
      <c r="AU18" s="461">
        <f>SUMIFS('2D_LOG'!$AM$3:$AM$897,'2D_LOG'!$F$3:$F$897,H10,'2D_LOG'!$BG$3:$BG$897,$A$9)</f>
        <v>0</v>
      </c>
      <c r="AV18" s="461">
        <f>SUMIFS('2D_LOG'!$AN$3:$AN$897,'2D_LOG'!$F$3:$F$897,H10,'2D_LOG'!$BG$3:$BG$897,$A$9)</f>
        <v>0</v>
      </c>
      <c r="AW18" s="461">
        <f>SUMIFS('2D_LOG'!$AO$3:$AO$897,'2D_LOG'!$F$3:$F$897,H10,'2D_LOG'!$BG$3:$BG$897,$A$9)</f>
        <v>0</v>
      </c>
      <c r="AX18" s="461">
        <f>SUMIFS('2D_LOG'!$AP$3:$AP$897,'2D_LOG'!$F$3:$F$897,H10,'2D_LOG'!$BG$3:$BG$897,$A$9)</f>
        <v>0</v>
      </c>
      <c r="AY18" s="461">
        <f>SUMIFS('2D_LOG'!$AQ$3:$AQ$897,'2D_LOG'!$F$3:$F$897,H10,'2D_LOG'!$BG$3:$BG$897,$A$9)</f>
        <v>0</v>
      </c>
      <c r="AZ18" s="461">
        <f>SUMIFS('2D_LOG'!$AR$3:$AR$897,'2D_LOG'!$F$3:$F$897,H10,'2D_LOG'!$BG$3:$BG$897,$A$9)</f>
        <v>0</v>
      </c>
      <c r="BA18" s="461">
        <f>SUMIFS('2D_LOG'!$AS$3:$AS$897,'2D_LOG'!$F$3:$F$897,H10,'2D_LOG'!$BG$3:$BG$897,$A$9)</f>
        <v>0</v>
      </c>
      <c r="BB18" s="461">
        <f>SUMIFS('2D_LOG'!$AT$3:$AT$897,'2D_LOG'!$F$3:$F$897,H10,'2D_LOG'!$BG$3:$BG$897,$A$9)</f>
        <v>0</v>
      </c>
      <c r="BC18" s="461">
        <f>SUMIFS('2D_LOG'!$AU$3:$AU$897,'2D_LOG'!$F$3:$F$897,H10,'2D_LOG'!$BG$3:$BG$897,$A$9)</f>
        <v>0</v>
      </c>
      <c r="BD18" s="461">
        <f>SUMIFS('2D_LOG'!$AV$3:$AV$897,'2D_LOG'!$F$3:$F$897,H10,'2D_LOG'!$BG$3:$BG$897,$A$9)</f>
        <v>0</v>
      </c>
      <c r="BE18" s="461">
        <f>SUMIFS('2D_LOG'!$AW$3:$AW$897,'2D_LOG'!$F$3:$F$897,H10,'2D_LOG'!$BG$3:$BG$897,$A$9)</f>
        <v>0</v>
      </c>
      <c r="BF18" s="461">
        <f>SUMIFS('2D_LOG'!$AX$3:$AX$897,'2D_LOG'!$F$3:$F$897,H10,'2D_LOG'!$BG$3:$BG$897,$A$9)</f>
        <v>0</v>
      </c>
      <c r="BG18" s="461">
        <f>SUMIFS('2D_LOG'!$AY$3:$AY$897,'2D_LOG'!$F$3:$F$897,H10,'2D_LOG'!$BG$3:$BG$897,$A$9)</f>
        <v>0</v>
      </c>
      <c r="BH18" s="461">
        <f>SUMIFS('2D_LOG'!$AZ$3:$AZ$897,'2D_LOG'!$F$3:$F$897,H10,'2D_LOG'!$BG$3:$BG$897,$A$9)</f>
        <v>0</v>
      </c>
      <c r="BI18" s="461">
        <f>SUMIFS('2D_LOG'!$BA$3:$BA$897,'2D_LOG'!$F$3:$F$897,H10,'2D_LOG'!$BG$3:$BG$897,$A$9)</f>
        <v>0</v>
      </c>
      <c r="BJ18" s="461">
        <f>SUMIFS('2D_LOG'!$BB$3:$BB$897,'2D_LOG'!$F$3:$F$897,H10,'2D_LOG'!$BG$3:$BG$897,$A$9)</f>
        <v>0</v>
      </c>
    </row>
    <row r="19" spans="1:62" x14ac:dyDescent="0.2">
      <c r="A19" s="320"/>
      <c r="E19" s="320">
        <v>9</v>
      </c>
      <c r="F19" s="332">
        <f t="shared" si="0"/>
        <v>0</v>
      </c>
      <c r="G19" s="320">
        <f>COUNTIF(QC_Status!F21:F160,A10)</f>
        <v>0</v>
      </c>
      <c r="H19" s="320">
        <f>COUNTIFS(QC_Status!$L$13:$L$897,"PQC",QC_Status!$F$13:$F$897,'Production Operator Analysis'!$A$10)</f>
        <v>0</v>
      </c>
      <c r="I19" s="333" t="str">
        <f t="shared" si="1"/>
        <v>0%</v>
      </c>
      <c r="J19" s="320">
        <f>COUNTIFS(QC_Status!$L$13:$L$897,"PQC",QC_Status!$T$13:$T$897,"ACC",QC_Status!$F$13:$F$897,'Production Operator Analysis'!$A$10)</f>
        <v>0</v>
      </c>
      <c r="K19" s="321">
        <f t="shared" si="2"/>
        <v>0</v>
      </c>
      <c r="L19" s="320">
        <f>COUNTIFS(QC_Status!$L$13:$L$897,"PQC",QC_Status!$T$13:$T$897,"Reject",QC_Status!$F$13:$F$897,'Production Operator Analysis'!$A$10)</f>
        <v>0</v>
      </c>
      <c r="M19" s="321">
        <f t="shared" si="3"/>
        <v>0</v>
      </c>
      <c r="N19" s="320">
        <f>SUMIFS('2D_LOG'!$BD$3:$BD$897,'2D_LOG'!$F$3:$F$897,H10,'2D_LOG'!$BG$3:$BG$897,$A$10)</f>
        <v>0</v>
      </c>
      <c r="O19" s="320">
        <f>SUMIFS('2D_LOG'!$BE$3:$BE$897,'2D_LOG'!$F$3:$F$897,H10,'2D_LOG'!$BG$3:$BG$897,$A$10)</f>
        <v>0</v>
      </c>
      <c r="P19" s="320">
        <f>SUMIFS('2D_LOG'!$BF$3:$BF$897,'2D_LOG'!$F$3:$F$897,H10,'2D_LOG'!$BG$3:$BG$897,$A$10)</f>
        <v>0</v>
      </c>
      <c r="Q19" s="320">
        <f>SUMIFS('2D_LOG'!$I$3:$I$897,'2D_LOG'!$F$3:$F$897,H10,'2D_LOG'!$BG$3:$BG$897,$A$10)</f>
        <v>0</v>
      </c>
      <c r="R19" s="320">
        <f>SUMIFS('2D_LOG'!$J$3:$J$897,'2D_LOG'!$F$3:$F$897,H10,'2D_LOG'!$BG$3:$BG$897,$A$10)</f>
        <v>0</v>
      </c>
      <c r="S19" s="320">
        <f>SUMIFS('2D_LOG'!$K$3:$K$897,'2D_LOG'!$F$3:$F$897,H10,'2D_LOG'!$BG$3:$BG$897,$A$10)</f>
        <v>0</v>
      </c>
      <c r="T19" s="320">
        <f>SUMIFS('2D_LOG'!$L$3:$L$897,'2D_LOG'!$F$3:$F$897,H10,'2D_LOG'!$BG$3:$BG$897,$A$10)</f>
        <v>0</v>
      </c>
      <c r="U19" s="320">
        <f>SUMIFS('2D_LOG'!$M$3:$M$897,'2D_LOG'!$F$3:$F$897,H10,'2D_LOG'!$BG$3:$BG$897,$A$10)</f>
        <v>0</v>
      </c>
      <c r="V19" s="320">
        <f>SUMIFS('2D_LOG'!$N$3:$N$897,'2D_LOG'!$F$3:$F$897,H10,'2D_LOG'!$BG$3:$BG$897,$A$10)</f>
        <v>0</v>
      </c>
      <c r="W19" s="320">
        <f>SUMIFS('2D_LOG'!$O$3:$O$897,'2D_LOG'!$F$3:$F$897,H10,'2D_LOG'!$BG$3:$BG$897,$A$10)</f>
        <v>0</v>
      </c>
      <c r="X19" s="320">
        <f>SUMIFS('2D_LOG'!$P$3:$P$897,'2D_LOG'!$F$3:$F$897,H10,'2D_LOG'!$BG$3:$BG$897,$A$10)</f>
        <v>0</v>
      </c>
      <c r="Y19" s="320">
        <f>SUMIFS('2D_LOG'!$Q$3:$Q$897,'2D_LOG'!$F$3:$F$897,H10,'2D_LOG'!$BG$3:$BG$897,$A$10)</f>
        <v>0</v>
      </c>
      <c r="Z19" s="320">
        <f>SUMIFS('2D_LOG'!$R$3:$R$897,'2D_LOG'!$F$3:$F$897,H10,'2D_LOG'!$BG$3:$BG$897,$A$10)</f>
        <v>0</v>
      </c>
      <c r="AA19" s="320">
        <f>SUMIFS('2D_LOG'!$S$3:$S$897,'2D_LOG'!$F$3:$F$897,H10,'2D_LOG'!$BG$3:$BG$897,$A$10)</f>
        <v>0</v>
      </c>
      <c r="AB19" s="320">
        <f>SUMIFS('2D_LOG'!$T$3:$T$897,'2D_LOG'!$F$3:$F$897,H10,'2D_LOG'!$BG$3:$BG$897,$A$10)</f>
        <v>0</v>
      </c>
      <c r="AC19" s="320">
        <f>SUMIFS('2D_LOG'!$U$3:$U$897,'2D_LOG'!$F$3:$F$897,H10,'2D_LOG'!$BG$3:$BG$897,$A$10)</f>
        <v>0</v>
      </c>
      <c r="AD19" s="320">
        <f>SUMIFS('2D_LOG'!$V$3:$V$897,'2D_LOG'!$F$3:$F$897,H10,'2D_LOG'!$BG$3:$BG$897,$A$10)</f>
        <v>0</v>
      </c>
      <c r="AE19" s="320">
        <f>SUMIFS('2D_LOG'!$W$3:$W$897,'2D_LOG'!$F$3:$F$897,H10,'2D_LOG'!$BG$3:$BG$897,$A$10)</f>
        <v>0</v>
      </c>
      <c r="AF19" s="320">
        <f>SUMIFS('2D_LOG'!$X$3:$X$897,'2D_LOG'!$F$3:$F$897,H10,'2D_LOG'!$BG$3:$BG$897,$A$10)</f>
        <v>0</v>
      </c>
      <c r="AG19" s="320">
        <f>SUMIFS('2D_LOG'!$Y$3:$Y$897,'2D_LOG'!$F$3:$F$897,H10,'2D_LOG'!$BG$3:$BG$897,$A$10)</f>
        <v>0</v>
      </c>
      <c r="AH19" s="320">
        <f>SUMIFS('2D_LOG'!$Z$3:$Z$897,'2D_LOG'!$F$3:$F$897,H10,'2D_LOG'!$BG$3:$BG$897,$A$10)</f>
        <v>0</v>
      </c>
      <c r="AI19" s="320">
        <f>SUMIFS('2D_LOG'!$AA$3:$AA$897,'2D_LOG'!$F$3:$F$897,H10,'2D_LOG'!$BG$3:$BG$897,$A$10)</f>
        <v>0</v>
      </c>
      <c r="AJ19" s="320">
        <f>SUMIFS('2D_LOG'!$AB$3:$AB$897,'2D_LOG'!$F$3:$F$897,H10,'2D_LOG'!$BG$3:$BG$897,$A$10)</f>
        <v>0</v>
      </c>
      <c r="AK19" s="320">
        <f>SUMIFS('2D_LOG'!$AC$3:$AC$897,'2D_LOG'!$F$3:$F$897,H10,'2D_LOG'!$BG$3:$BG$897,$A$10)</f>
        <v>0</v>
      </c>
      <c r="AL19" s="320">
        <f>SUMIFS('2D_LOG'!$AD$3:$AD$897,'2D_LOG'!$F$3:$F$897,H10,'2D_LOG'!$BG$3:$BG$897,$A$10)</f>
        <v>0</v>
      </c>
      <c r="AM19" s="461">
        <f>SUMIFS('2D_LOG'!$AE$3:$AE$897,'2D_LOG'!$F$3:$F$897,H10,'2D_LOG'!$BG$3:$BG$897,$A$10)</f>
        <v>0</v>
      </c>
      <c r="AN19" s="461">
        <f>SUMIFS('2D_LOG'!$AF$3:$AF$897,'2D_LOG'!$F$3:$F$897,H10,'2D_LOG'!$BG$3:$BG$897,$A$10)</f>
        <v>0</v>
      </c>
      <c r="AO19" s="461">
        <f>SUMIFS('2D_LOG'!$AG$3:$AG$897,'2D_LOG'!$F$3:$F$897,H10,'2D_LOG'!$BG$3:$BG$897,$A$10)</f>
        <v>0</v>
      </c>
      <c r="AP19" s="461">
        <f>SUMIFS('2D_LOG'!$AH$3:$AH$897,'2D_LOG'!$F$3:$F$897,H10,'2D_LOG'!$BG$3:$BG$897,$A$10)</f>
        <v>0</v>
      </c>
      <c r="AQ19" s="461">
        <f>SUMIFS('2D_LOG'!$AI$3:$AI$897,'2D_LOG'!$F$3:$F$897,H10,'2D_LOG'!$BG$3:$BG$897,$A$10)</f>
        <v>0</v>
      </c>
      <c r="AR19" s="461">
        <f>SUMIFS('2D_LOG'!$AJ$3:$AJ$897,'2D_LOG'!$F$3:$F$897,H10,'2D_LOG'!$BG$3:$BG$897,$A$10)</f>
        <v>0</v>
      </c>
      <c r="AS19" s="461">
        <f>SUMIFS('2D_LOG'!$AK$3:$AK$897,'2D_LOG'!$F$3:$F$897,H10,'2D_LOG'!$BG$3:$BG$897,$A$10)</f>
        <v>0</v>
      </c>
      <c r="AT19" s="461">
        <f>SUMIFS('2D_LOG'!$AL$3:$AL$897,'2D_LOG'!$F$3:$F$897,H10,'2D_LOG'!$BG$3:$BG$897,$A$10)</f>
        <v>0</v>
      </c>
      <c r="AU19" s="461">
        <f>SUMIFS('2D_LOG'!$AM$3:$AM$897,'2D_LOG'!$F$3:$F$897,H10,'2D_LOG'!$BG$3:$BG$897,$A$10)</f>
        <v>0</v>
      </c>
      <c r="AV19" s="461">
        <f>SUMIFS('2D_LOG'!$AN$3:$AN$897,'2D_LOG'!$F$3:$F$897,H10,'2D_LOG'!$BG$3:$BG$897,$A$10)</f>
        <v>0</v>
      </c>
      <c r="AW19" s="461">
        <f>SUMIFS('2D_LOG'!$AO$3:$AO$897,'2D_LOG'!$F$3:$F$897,H10,'2D_LOG'!$BG$3:$BG$897,$A$10)</f>
        <v>0</v>
      </c>
      <c r="AX19" s="461">
        <f>SUMIFS('2D_LOG'!$AP$3:$AP$897,'2D_LOG'!$F$3:$F$897,H10,'2D_LOG'!$BG$3:$BG$897,$A$10)</f>
        <v>0</v>
      </c>
      <c r="AY19" s="461">
        <f>SUMIFS('2D_LOG'!$AQ$3:$AQ$897,'2D_LOG'!$F$3:$F$897,H10,'2D_LOG'!$BG$3:$BG$897,$A$10)</f>
        <v>0</v>
      </c>
      <c r="AZ19" s="461">
        <f>SUMIFS('2D_LOG'!$AR$3:$AR$897,'2D_LOG'!$F$3:$F$897,H10,'2D_LOG'!$BG$3:$BG$897,$A$10)</f>
        <v>0</v>
      </c>
      <c r="BA19" s="461">
        <f>SUMIFS('2D_LOG'!$AS$3:$AS$897,'2D_LOG'!$F$3:$F$897,H10,'2D_LOG'!$BG$3:$BG$897,$A$10)</f>
        <v>0</v>
      </c>
      <c r="BB19" s="461">
        <f>SUMIFS('2D_LOG'!$AT$3:$AT$897,'2D_LOG'!$F$3:$F$897,H10,'2D_LOG'!$BG$3:$BG$897,$A$10)</f>
        <v>0</v>
      </c>
      <c r="BC19" s="461">
        <f>SUMIFS('2D_LOG'!$AU$3:$AU$897,'2D_LOG'!$F$3:$F$897,H10,'2D_LOG'!$BG$3:$BG$897,$A$10)</f>
        <v>0</v>
      </c>
      <c r="BD19" s="461">
        <f>SUMIFS('2D_LOG'!$AV$3:$AV$897,'2D_LOG'!$F$3:$F$897,H10,'2D_LOG'!$BG$3:$BG$897,$A$10)</f>
        <v>0</v>
      </c>
      <c r="BE19" s="461">
        <f>SUMIFS('2D_LOG'!$AW$3:$AW$897,'2D_LOG'!$F$3:$F$897,H10,'2D_LOG'!$BG$3:$BG$897,$A$10)</f>
        <v>0</v>
      </c>
      <c r="BF19" s="461">
        <f>SUMIFS('2D_LOG'!$AX$3:$AX$897,'2D_LOG'!$F$3:$F$897,H10,'2D_LOG'!$BG$3:$BG$897,$A$10)</f>
        <v>0</v>
      </c>
      <c r="BG19" s="461">
        <f>SUMIFS('2D_LOG'!$AY$3:$AY$897,'2D_LOG'!$F$3:$F$897,H10,'2D_LOG'!$BG$3:$BG$897,$A$10)</f>
        <v>0</v>
      </c>
      <c r="BH19" s="461">
        <f>SUMIFS('2D_LOG'!$AZ$3:$AZ$897,'2D_LOG'!$F$3:$F$897,H10,'2D_LOG'!$BG$3:$BG$897,$A$10)</f>
        <v>0</v>
      </c>
      <c r="BI19" s="461">
        <f>SUMIFS('2D_LOG'!$BA$3:$BA$897,'2D_LOG'!$F$3:$F$897,H10,'2D_LOG'!$BG$3:$BG$897,$A$10)</f>
        <v>0</v>
      </c>
      <c r="BJ19" s="461">
        <f>SUMIFS('2D_LOG'!$BB$3:$BB$897,'2D_LOG'!$F$3:$F$897,H10,'2D_LOG'!$BG$3:$BG$897,$A$10)</f>
        <v>0</v>
      </c>
    </row>
    <row r="20" spans="1:62" x14ac:dyDescent="0.2">
      <c r="A20" s="320"/>
      <c r="E20" s="320">
        <v>10</v>
      </c>
      <c r="F20" s="332">
        <f t="shared" si="0"/>
        <v>0</v>
      </c>
      <c r="G20" s="320">
        <f>COUNTIF(QC_Status!F22:F161,A11)</f>
        <v>0</v>
      </c>
      <c r="H20" s="320">
        <f>COUNTIFS(QC_Status!$L$13:$L$897,"PQC",QC_Status!$F$13:$F$897,'Production Operator Analysis'!$A$11)</f>
        <v>0</v>
      </c>
      <c r="I20" s="333" t="str">
        <f t="shared" si="1"/>
        <v>0%</v>
      </c>
      <c r="J20" s="320">
        <f>COUNTIFS(QC_Status!$L$13:$L$897,"PQC",QC_Status!$T$13:$T$897,"ACC",QC_Status!$F$13:$F$897,'Production Operator Analysis'!$A$11)</f>
        <v>0</v>
      </c>
      <c r="K20" s="321">
        <f t="shared" si="2"/>
        <v>0</v>
      </c>
      <c r="L20" s="320">
        <f>COUNTIFS(QC_Status!$L$13:$L$897,"PQC",QC_Status!$T$13:$T$897,"Reject",QC_Status!$F$13:$F$897,'Production Operator Analysis'!$A$11)</f>
        <v>0</v>
      </c>
      <c r="M20" s="321">
        <f t="shared" si="3"/>
        <v>0</v>
      </c>
      <c r="N20" s="320">
        <f>SUMIFS('2D_LOG'!$BD$3:$BD$897,'2D_LOG'!$F$3:$F$897,H10,'2D_LOG'!$BG$3:$BG$897,$A$11)</f>
        <v>0</v>
      </c>
      <c r="O20" s="320">
        <f>SUMIFS('2D_LOG'!$BE$3:$BE$897,'2D_LOG'!$F$3:$F$897,H10,'2D_LOG'!$BG$3:$BG$897,$A$11)</f>
        <v>0</v>
      </c>
      <c r="P20" s="320">
        <f>SUMIFS('2D_LOG'!$BF$3:$BF$897,'2D_LOG'!$F$3:$F$897,H10,'2D_LOG'!$BG$3:$BG$897,$A$11)</f>
        <v>0</v>
      </c>
      <c r="Q20" s="320">
        <f>SUMIFS('2D_LOG'!$I$3:$I$897,'2D_LOG'!$F$3:$F$897,H10,'2D_LOG'!$BG$3:$BG$897,$A$11)</f>
        <v>0</v>
      </c>
      <c r="R20" s="320">
        <f>SUMIFS('2D_LOG'!$J$3:$J$897,'2D_LOG'!$F$3:$F$897,H10,'2D_LOG'!$BG$3:$BG$897,$A$11)</f>
        <v>0</v>
      </c>
      <c r="S20" s="320">
        <f>SUMIFS('2D_LOG'!$K$3:$K$897,'2D_LOG'!$F$3:$F$897,H10,'2D_LOG'!$BG$3:$BG$897,$A$11)</f>
        <v>0</v>
      </c>
      <c r="T20" s="320">
        <f>SUMIFS('2D_LOG'!$L$3:$L$897,'2D_LOG'!$F$3:$F$897,H10,'2D_LOG'!$BG$3:$BG$897,$A$11)</f>
        <v>0</v>
      </c>
      <c r="U20" s="320">
        <f>SUMIFS('2D_LOG'!$M$3:$M$897,'2D_LOG'!$F$3:$F$897,H10,'2D_LOG'!$BG$3:$BG$897,$A$11)</f>
        <v>0</v>
      </c>
      <c r="V20" s="320">
        <f>SUMIFS('2D_LOG'!$N$3:$N$897,'2D_LOG'!$F$3:$F$897,H10,'2D_LOG'!$BG$3:$BG$897,$A$11)</f>
        <v>0</v>
      </c>
      <c r="W20" s="320">
        <f>SUMIFS('2D_LOG'!$O$3:$O$897,'2D_LOG'!$F$3:$F$897,H10,'2D_LOG'!$BG$3:$BG$897,$A$11)</f>
        <v>0</v>
      </c>
      <c r="X20" s="320">
        <f>SUMIFS('2D_LOG'!$P$3:$P$897,'2D_LOG'!$F$3:$F$897,H10,'2D_LOG'!$BG$3:$BG$897,$A$11)</f>
        <v>0</v>
      </c>
      <c r="Y20" s="320">
        <f>SUMIFS('2D_LOG'!$Q$3:$Q$897,'2D_LOG'!$F$3:$F$897,H10,'2D_LOG'!$BG$3:$BG$897,$A$11)</f>
        <v>0</v>
      </c>
      <c r="Z20" s="320">
        <f>SUMIFS('2D_LOG'!$R$3:$R$897,'2D_LOG'!$F$3:$F$897,H10,'2D_LOG'!$BG$3:$BG$897,$A$11)</f>
        <v>0</v>
      </c>
      <c r="AA20" s="320">
        <f>SUMIFS('2D_LOG'!$S$3:$S$897,'2D_LOG'!$F$3:$F$897,H10,'2D_LOG'!$BG$3:$BG$897,$A$11)</f>
        <v>0</v>
      </c>
      <c r="AB20" s="320">
        <f>SUMIFS('2D_LOG'!$T$3:$T$897,'2D_LOG'!$F$3:$F$897,H10,'2D_LOG'!$BG$3:$BG$897,$A$11)</f>
        <v>0</v>
      </c>
      <c r="AC20" s="320">
        <f>SUMIFS('2D_LOG'!$U$3:$U$897,'2D_LOG'!$F$3:$F$897,H10,'2D_LOG'!$BG$3:$BG$897,$A$11)</f>
        <v>0</v>
      </c>
      <c r="AD20" s="320">
        <f>SUMIFS('2D_LOG'!$V$3:$V$897,'2D_LOG'!$F$3:$F$897,H10,'2D_LOG'!$BG$3:$BG$897,$A$11)</f>
        <v>0</v>
      </c>
      <c r="AE20" s="320">
        <f>SUMIFS('2D_LOG'!$W$3:$W$897,'2D_LOG'!$F$3:$F$897,H10,'2D_LOG'!$BG$3:$BG$897,$A$11)</f>
        <v>0</v>
      </c>
      <c r="AF20" s="320">
        <f>SUMIFS('2D_LOG'!$X$3:$X$897,'2D_LOG'!$F$3:$F$897,H10,'2D_LOG'!$BG$3:$BG$897,$A$11)</f>
        <v>0</v>
      </c>
      <c r="AG20" s="320">
        <f>SUMIFS('2D_LOG'!$Y$3:$Y$897,'2D_LOG'!$F$3:$F$897,H10,'2D_LOG'!$BG$3:$BG$897,$A$11)</f>
        <v>0</v>
      </c>
      <c r="AH20" s="320">
        <f>SUMIFS('2D_LOG'!$Z$3:$Z$897,'2D_LOG'!$F$3:$F$897,H10,'2D_LOG'!$BG$3:$BG$897,$A$11)</f>
        <v>0</v>
      </c>
      <c r="AI20" s="320">
        <f>SUMIFS('2D_LOG'!$AA$3:$AA$897,'2D_LOG'!$F$3:$F$897,H10,'2D_LOG'!$BG$3:$BG$897,$A$11)</f>
        <v>0</v>
      </c>
      <c r="AJ20" s="320">
        <f>SUMIFS('2D_LOG'!$AB$3:$AB$897,'2D_LOG'!$F$3:$F$897,H10,'2D_LOG'!$BG$3:$BG$897,$A$11)</f>
        <v>0</v>
      </c>
      <c r="AK20" s="320">
        <f>SUMIFS('2D_LOG'!$AC$3:$AC$897,'2D_LOG'!$F$3:$F$897,H10,'2D_LOG'!$BG$3:$BG$897,$A$11)</f>
        <v>0</v>
      </c>
      <c r="AL20" s="320">
        <f>SUMIFS('2D_LOG'!$AD$3:$AD$897,'2D_LOG'!$F$3:$F$897,H10,'2D_LOG'!$BG$3:$BG$897,$A$11)</f>
        <v>0</v>
      </c>
      <c r="AM20" s="461">
        <f>SUMIFS('2D_LOG'!$AE$3:$AE$897,'2D_LOG'!$F$3:$F$897,H10,'2D_LOG'!$BG$3:$BG$897,$A$11)</f>
        <v>0</v>
      </c>
      <c r="AN20" s="461">
        <f>SUMIFS('2D_LOG'!$AF$3:$AF$897,'2D_LOG'!$F$3:$F$897,H10,'2D_LOG'!$BG$3:$BG$897,$A$11)</f>
        <v>0</v>
      </c>
      <c r="AO20" s="461">
        <f>SUMIFS('2D_LOG'!$AG$3:$AG$897,'2D_LOG'!$F$3:$F$897,H10,'2D_LOG'!$BG$3:$BG$897,$A$11)</f>
        <v>0</v>
      </c>
      <c r="AP20" s="461">
        <f>SUMIFS('2D_LOG'!$AH$3:$AH$897,'2D_LOG'!$F$3:$F$897,H10,'2D_LOG'!$BG$3:$BG$897,$A$11)</f>
        <v>0</v>
      </c>
      <c r="AQ20" s="461">
        <f>SUMIFS('2D_LOG'!$AI$3:$AI$897,'2D_LOG'!$F$3:$F$897,H10,'2D_LOG'!$BG$3:$BG$897,$A$11)</f>
        <v>0</v>
      </c>
      <c r="AR20" s="461">
        <f>SUMIFS('2D_LOG'!$AJ$3:$AJ$897,'2D_LOG'!$F$3:$F$897,H10,'2D_LOG'!$BG$3:$BG$897,$A$11)</f>
        <v>0</v>
      </c>
      <c r="AS20" s="461">
        <f>SUMIFS('2D_LOG'!$AK$3:$AK$897,'2D_LOG'!$F$3:$F$897,H10,'2D_LOG'!$BG$3:$BG$897,$A$11)</f>
        <v>0</v>
      </c>
      <c r="AT20" s="461">
        <f>SUMIFS('2D_LOG'!$AL$3:$AL$897,'2D_LOG'!$F$3:$F$897,H10,'2D_LOG'!$BG$3:$BG$897,$A$11)</f>
        <v>0</v>
      </c>
      <c r="AU20" s="461">
        <f>SUMIFS('2D_LOG'!$AM$3:$AM$897,'2D_LOG'!$F$3:$F$897,H10,'2D_LOG'!$BG$3:$BG$897,$A$11)</f>
        <v>0</v>
      </c>
      <c r="AV20" s="461">
        <f>SUMIFS('2D_LOG'!$AN$3:$AN$897,'2D_LOG'!$F$3:$F$897,H10,'2D_LOG'!$BG$3:$BG$897,$A$11)</f>
        <v>0</v>
      </c>
      <c r="AW20" s="461">
        <f>SUMIFS('2D_LOG'!$AO$3:$AO$897,'2D_LOG'!$F$3:$F$897,H10,'2D_LOG'!$BG$3:$BG$897,$A$11)</f>
        <v>0</v>
      </c>
      <c r="AX20" s="461">
        <f>SUMIFS('2D_LOG'!$AP$3:$AP$897,'2D_LOG'!$F$3:$F$897,H10,'2D_LOG'!$BG$3:$BG$897,$A$11)</f>
        <v>0</v>
      </c>
      <c r="AY20" s="461">
        <f>SUMIFS('2D_LOG'!$AQ$3:$AQ$897,'2D_LOG'!$F$3:$F$897,H10,'2D_LOG'!$BG$3:$BG$897,$A$11)</f>
        <v>0</v>
      </c>
      <c r="AZ20" s="461">
        <f>SUMIFS('2D_LOG'!$AR$3:$AR$897,'2D_LOG'!$F$3:$F$897,H10,'2D_LOG'!$BG$3:$BG$897,$A$11)</f>
        <v>0</v>
      </c>
      <c r="BA20" s="461">
        <f>SUMIFS('2D_LOG'!$AS$3:$AS$897,'2D_LOG'!$F$3:$F$897,H10,'2D_LOG'!$BG$3:$BG$897,$A$11)</f>
        <v>0</v>
      </c>
      <c r="BB20" s="461">
        <f>SUMIFS('2D_LOG'!$AT$3:$AT$897,'2D_LOG'!$F$3:$F$897,H10,'2D_LOG'!$BG$3:$BG$897,$A$11)</f>
        <v>0</v>
      </c>
      <c r="BC20" s="461">
        <f>SUMIFS('2D_LOG'!$AU$3:$AU$897,'2D_LOG'!$F$3:$F$897,H10,'2D_LOG'!$BG$3:$BG$897,$A$11)</f>
        <v>0</v>
      </c>
      <c r="BD20" s="461">
        <f>SUMIFS('2D_LOG'!$AV$3:$AV$897,'2D_LOG'!$F$3:$F$897,H10,'2D_LOG'!$BG$3:$BG$897,$A$11)</f>
        <v>0</v>
      </c>
      <c r="BE20" s="461">
        <f>SUMIFS('2D_LOG'!$AW$3:$AW$897,'2D_LOG'!$F$3:$F$897,H10,'2D_LOG'!$BG$3:$BG$897,$A$11)</f>
        <v>0</v>
      </c>
      <c r="BF20" s="461">
        <f>SUMIFS('2D_LOG'!$AX$3:$AX$897,'2D_LOG'!$F$3:$F$897,H10,'2D_LOG'!$BG$3:$BG$897,$A$11)</f>
        <v>0</v>
      </c>
      <c r="BG20" s="461">
        <f>SUMIFS('2D_LOG'!$AY$3:$AY$897,'2D_LOG'!$F$3:$F$897,H10,'2D_LOG'!$BG$3:$BG$897,$A$11)</f>
        <v>0</v>
      </c>
      <c r="BH20" s="461">
        <f>SUMIFS('2D_LOG'!$AZ$3:$AZ$897,'2D_LOG'!$F$3:$F$897,H10,'2D_LOG'!$BG$3:$BG$897,$A$11)</f>
        <v>0</v>
      </c>
      <c r="BI20" s="461">
        <f>SUMIFS('2D_LOG'!$BA$3:$BA$897,'2D_LOG'!$F$3:$F$897,H10,'2D_LOG'!$BG$3:$BG$897,$A$11)</f>
        <v>0</v>
      </c>
      <c r="BJ20" s="461">
        <f>SUMIFS('2D_LOG'!$BB$3:$BB$897,'2D_LOG'!$F$3:$F$897,H10,'2D_LOG'!$BG$3:$BG$897,$A$11)</f>
        <v>0</v>
      </c>
    </row>
    <row r="21" spans="1:62" x14ac:dyDescent="0.2">
      <c r="A21" s="320"/>
      <c r="E21" s="320">
        <v>11</v>
      </c>
      <c r="F21" s="332">
        <f t="shared" si="0"/>
        <v>0</v>
      </c>
      <c r="G21" s="320">
        <f>COUNTIF(QC_Status!F23:F162,A12)</f>
        <v>0</v>
      </c>
      <c r="H21" s="320">
        <f>COUNTIFS(QC_Status!$L$13:$L$897,"PQC",QC_Status!$F$13:$F$897,'Production Operator Analysis'!$A$12)</f>
        <v>0</v>
      </c>
      <c r="I21" s="333" t="str">
        <f t="shared" si="1"/>
        <v>0%</v>
      </c>
      <c r="J21" s="320">
        <f>COUNTIFS(QC_Status!$L$13:$L$897,"PQC",QC_Status!$T$13:$T$897,"ACC",QC_Status!$F$13:$F$897,'Production Operator Analysis'!$A$12)</f>
        <v>0</v>
      </c>
      <c r="K21" s="321">
        <f t="shared" si="2"/>
        <v>0</v>
      </c>
      <c r="L21" s="320">
        <f>COUNTIFS(QC_Status!$L$13:$L$897,"PQC",QC_Status!$T$13:$T$897,"Reject",QC_Status!$F$13:$F$897,'Production Operator Analysis'!$A$12)</f>
        <v>0</v>
      </c>
      <c r="M21" s="321">
        <f t="shared" si="3"/>
        <v>0</v>
      </c>
      <c r="N21" s="320">
        <f>SUMIFS('2D_LOG'!$BD$3:$BD$897,'2D_LOG'!$F$3:$F$897,H10,'2D_LOG'!$BG$3:$BG$897,$A$12)</f>
        <v>0</v>
      </c>
      <c r="O21" s="320">
        <f>SUMIFS('2D_LOG'!$BE$3:$BE$897,'2D_LOG'!$F$3:$F$897,H10,'2D_LOG'!$BG$3:$BG$897,$A$12)</f>
        <v>0</v>
      </c>
      <c r="P21" s="320">
        <f>SUMIFS('2D_LOG'!$BF$3:$BF$897,'2D_LOG'!$F$3:$F$897,H10,'2D_LOG'!$BG$3:$BG$897,$A$12)</f>
        <v>0</v>
      </c>
      <c r="Q21" s="320">
        <f>SUMIFS('2D_LOG'!$I$3:$I$897,'2D_LOG'!$F$3:$F$897,H10,'2D_LOG'!$BG$3:$BG$897,$A$12)</f>
        <v>0</v>
      </c>
      <c r="R21" s="320">
        <f>SUMIFS('2D_LOG'!$J$3:$J$897,'2D_LOG'!$F$3:$F$897,H10,'2D_LOG'!$BG$3:$BG$897,$A$12)</f>
        <v>0</v>
      </c>
      <c r="S21" s="320">
        <f>SUMIFS('2D_LOG'!$K$3:$K$897,'2D_LOG'!$F$3:$F$897,H10,'2D_LOG'!$BG$3:$BG$897,$A$12)</f>
        <v>0</v>
      </c>
      <c r="T21" s="320">
        <f>SUMIFS('2D_LOG'!$L$3:$L$897,'2D_LOG'!$F$3:$F$897,H10,'2D_LOG'!$BG$3:$BG$897,$A$12)</f>
        <v>0</v>
      </c>
      <c r="U21" s="320">
        <f>SUMIFS('2D_LOG'!$M$3:$M$897,'2D_LOG'!$F$3:$F$897,H10,'2D_LOG'!$BG$3:$BG$897,$A$12)</f>
        <v>0</v>
      </c>
      <c r="V21" s="320">
        <f>SUMIFS('2D_LOG'!$N$3:$N$897,'2D_LOG'!$F$3:$F$897,H10,'2D_LOG'!$BG$3:$BG$897,$A$12)</f>
        <v>0</v>
      </c>
      <c r="W21" s="320">
        <f>SUMIFS('2D_LOG'!$O$3:$O$897,'2D_LOG'!$F$3:$F$897,H10,'2D_LOG'!$BG$3:$BG$897,$A$12)</f>
        <v>0</v>
      </c>
      <c r="X21" s="320">
        <f>SUMIFS('2D_LOG'!$P$3:$P$897,'2D_LOG'!$F$3:$F$897,H10,'2D_LOG'!$BG$3:$BG$897,$A$12)</f>
        <v>0</v>
      </c>
      <c r="Y21" s="320">
        <f>SUMIFS('2D_LOG'!$Q$3:$Q$897,'2D_LOG'!$F$3:$F$897,H10,'2D_LOG'!$BG$3:$BG$897,$A$12)</f>
        <v>0</v>
      </c>
      <c r="Z21" s="320">
        <f>SUMIFS('2D_LOG'!$R$3:$R$897,'2D_LOG'!$F$3:$F$897,H10,'2D_LOG'!$BG$3:$BG$897,$A$12)</f>
        <v>0</v>
      </c>
      <c r="AA21" s="320">
        <f>SUMIFS('2D_LOG'!$S$3:$S$897,'2D_LOG'!$F$3:$F$897,H10,'2D_LOG'!$BG$3:$BG$897,$A$12)</f>
        <v>0</v>
      </c>
      <c r="AB21" s="320">
        <f>SUMIFS('2D_LOG'!$T$3:$T$897,'2D_LOG'!$F$3:$F$897,H10,'2D_LOG'!$BG$3:$BG$897,$A$12)</f>
        <v>0</v>
      </c>
      <c r="AC21" s="320">
        <f>SUMIFS('2D_LOG'!$U$3:$U$897,'2D_LOG'!$F$3:$F$897,H10,'2D_LOG'!$BG$3:$BG$897,$A$12)</f>
        <v>0</v>
      </c>
      <c r="AD21" s="320">
        <f>SUMIFS('2D_LOG'!$V$3:$V$897,'2D_LOG'!$F$3:$F$897,H10,'2D_LOG'!$BG$3:$BG$897,$A$12)</f>
        <v>0</v>
      </c>
      <c r="AE21" s="320">
        <f>SUMIFS('2D_LOG'!$W$3:$W$897,'2D_LOG'!$F$3:$F$897,H10,'2D_LOG'!$BG$3:$BG$897,$A$12)</f>
        <v>0</v>
      </c>
      <c r="AF21" s="320">
        <f>SUMIFS('2D_LOG'!$X$3:$X$897,'2D_LOG'!$F$3:$F$897,H10,'2D_LOG'!$BG$3:$BG$897,$A$12)</f>
        <v>0</v>
      </c>
      <c r="AG21" s="320">
        <f>SUMIFS('2D_LOG'!$Y$3:$Y$897,'2D_LOG'!$F$3:$F$897,H10,'2D_LOG'!$BG$3:$BG$897,$A$12)</f>
        <v>0</v>
      </c>
      <c r="AH21" s="320">
        <f>SUMIFS('2D_LOG'!$Z$3:$Z$897,'2D_LOG'!$F$3:$F$897,H10,'2D_LOG'!$BG$3:$BG$897,$A$12)</f>
        <v>0</v>
      </c>
      <c r="AI21" s="320">
        <f>SUMIFS('2D_LOG'!$AA$3:$AA$897,'2D_LOG'!$F$3:$F$897,H10,'2D_LOG'!$BG$3:$BG$897,$A$12)</f>
        <v>0</v>
      </c>
      <c r="AJ21" s="320">
        <f>SUMIFS('2D_LOG'!$AB$3:$AB$897,'2D_LOG'!$F$3:$F$897,H10,'2D_LOG'!$BG$3:$BG$897,$A$12)</f>
        <v>0</v>
      </c>
      <c r="AK21" s="320">
        <f>SUMIFS('2D_LOG'!$AC$3:$AC$897,'2D_LOG'!$F$3:$F$897,H10,'2D_LOG'!$BG$3:$BG$897,$A$12)</f>
        <v>0</v>
      </c>
      <c r="AL21" s="320">
        <f>SUMIFS('2D_LOG'!$AD$3:$AD$897,'2D_LOG'!$F$3:$F$897,H10,'2D_LOG'!$BG$3:$BG$897,$A$12)</f>
        <v>0</v>
      </c>
      <c r="AM21" s="461">
        <f>SUMIFS('2D_LOG'!$AE$3:$AE$897,'2D_LOG'!$F$3:$F$897,H10,'2D_LOG'!$BG$3:$BG$897,$A$12)</f>
        <v>0</v>
      </c>
      <c r="AN21" s="461">
        <f>SUMIFS('2D_LOG'!$AF$3:$AF$897,'2D_LOG'!$F$3:$F$897,H10,'2D_LOG'!$BG$3:$BG$897,$A$12)</f>
        <v>0</v>
      </c>
      <c r="AO21" s="461">
        <f>SUMIFS('2D_LOG'!$AG$3:$AG$897,'2D_LOG'!$F$3:$F$897,H10,'2D_LOG'!$BG$3:$BG$897,$A$12)</f>
        <v>0</v>
      </c>
      <c r="AP21" s="461">
        <f>SUMIFS('2D_LOG'!$AH$3:$AH$897,'2D_LOG'!$F$3:$F$897,H10,'2D_LOG'!$BG$3:$BG$897,$A$12)</f>
        <v>0</v>
      </c>
      <c r="AQ21" s="461">
        <f>SUMIFS('2D_LOG'!$AI$3:$AI$897,'2D_LOG'!$F$3:$F$897,H10,'2D_LOG'!$BG$3:$BG$897,$A$12)</f>
        <v>0</v>
      </c>
      <c r="AR21" s="461">
        <f>SUMIFS('2D_LOG'!$AJ$3:$AJ$897,'2D_LOG'!$F$3:$F$897,H10,'2D_LOG'!$BG$3:$BG$897,$A$12)</f>
        <v>0</v>
      </c>
      <c r="AS21" s="461">
        <f>SUMIFS('2D_LOG'!$AK$3:$AK$897,'2D_LOG'!$F$3:$F$897,H10,'2D_LOG'!$BG$3:$BG$897,$A$12)</f>
        <v>0</v>
      </c>
      <c r="AT21" s="461">
        <f>SUMIFS('2D_LOG'!$AL$3:$AL$897,'2D_LOG'!$F$3:$F$897,H10,'2D_LOG'!$BG$3:$BG$897,$A$12)</f>
        <v>0</v>
      </c>
      <c r="AU21" s="461">
        <f>SUMIFS('2D_LOG'!$AM$3:$AM$897,'2D_LOG'!$F$3:$F$897,H10,'2D_LOG'!$BG$3:$BG$897,$A$12)</f>
        <v>0</v>
      </c>
      <c r="AV21" s="461">
        <f>SUMIFS('2D_LOG'!$AN$3:$AN$897,'2D_LOG'!$F$3:$F$897,H10,'2D_LOG'!$BG$3:$BG$897,$A$12)</f>
        <v>0</v>
      </c>
      <c r="AW21" s="461">
        <f>SUMIFS('2D_LOG'!$AO$3:$AO$897,'2D_LOG'!$F$3:$F$897,H10,'2D_LOG'!$BG$3:$BG$897,$A$12)</f>
        <v>0</v>
      </c>
      <c r="AX21" s="461">
        <f>SUMIFS('2D_LOG'!$AP$3:$AP$897,'2D_LOG'!$F$3:$F$897,H10,'2D_LOG'!$BG$3:$BG$897,$A$12)</f>
        <v>0</v>
      </c>
      <c r="AY21" s="461">
        <f>SUMIFS('2D_LOG'!$AQ$3:$AQ$897,'2D_LOG'!$F$3:$F$897,H10,'2D_LOG'!$BG$3:$BG$897,$A$12)</f>
        <v>0</v>
      </c>
      <c r="AZ21" s="461">
        <f>SUMIFS('2D_LOG'!$AR$3:$AR$897,'2D_LOG'!$F$3:$F$897,H10,'2D_LOG'!$BG$3:$BG$897,$A$12)</f>
        <v>0</v>
      </c>
      <c r="BA21" s="461">
        <f>SUMIFS('2D_LOG'!$AS$3:$AS$897,'2D_LOG'!$F$3:$F$897,H10,'2D_LOG'!$BG$3:$BG$897,$A$12)</f>
        <v>0</v>
      </c>
      <c r="BB21" s="461">
        <f>SUMIFS('2D_LOG'!$AT$3:$AT$897,'2D_LOG'!$F$3:$F$897,H10,'2D_LOG'!$BG$3:$BG$897,$A$12)</f>
        <v>0</v>
      </c>
      <c r="BC21" s="461">
        <f>SUMIFS('2D_LOG'!$AU$3:$AU$897,'2D_LOG'!$F$3:$F$897,H10,'2D_LOG'!$BG$3:$BG$897,$A$12)</f>
        <v>0</v>
      </c>
      <c r="BD21" s="461">
        <f>SUMIFS('2D_LOG'!$AV$3:$AV$897,'2D_LOG'!$F$3:$F$897,H10,'2D_LOG'!$BG$3:$BG$897,$A$12)</f>
        <v>0</v>
      </c>
      <c r="BE21" s="461">
        <f>SUMIFS('2D_LOG'!$AW$3:$AW$897,'2D_LOG'!$F$3:$F$897,H10,'2D_LOG'!$BG$3:$BG$897,$A$12)</f>
        <v>0</v>
      </c>
      <c r="BF21" s="461">
        <f>SUMIFS('2D_LOG'!$AX$3:$AX$897,'2D_LOG'!$F$3:$F$897,H10,'2D_LOG'!$BG$3:$BG$897,$A$12)</f>
        <v>0</v>
      </c>
      <c r="BG21" s="461">
        <f>SUMIFS('2D_LOG'!$AY$3:$AY$897,'2D_LOG'!$F$3:$F$897,H10,'2D_LOG'!$BG$3:$BG$897,$A$12)</f>
        <v>0</v>
      </c>
      <c r="BH21" s="461">
        <f>SUMIFS('2D_LOG'!$AZ$3:$AZ$897,'2D_LOG'!$F$3:$F$897,H10,'2D_LOG'!$BG$3:$BG$897,$A$12)</f>
        <v>0</v>
      </c>
      <c r="BI21" s="461">
        <f>SUMIFS('2D_LOG'!$BA$3:$BA$897,'2D_LOG'!$F$3:$F$897,H10,'2D_LOG'!$BG$3:$BG$897,$A$12)</f>
        <v>0</v>
      </c>
      <c r="BJ21" s="461">
        <f>SUMIFS('2D_LOG'!$BB$3:$BB$897,'2D_LOG'!$F$3:$F$897,H10,'2D_LOG'!$BG$3:$BG$897,$A$12)</f>
        <v>0</v>
      </c>
    </row>
    <row r="22" spans="1:62" x14ac:dyDescent="0.2">
      <c r="A22" s="320"/>
      <c r="E22" s="320">
        <v>12</v>
      </c>
      <c r="F22" s="332">
        <f t="shared" si="0"/>
        <v>0</v>
      </c>
      <c r="G22" s="320">
        <f>COUNTIF(QC_Status!F24:F163,A13)</f>
        <v>0</v>
      </c>
      <c r="H22" s="320">
        <f>COUNTIFS(QC_Status!$L$13:$L$897,"PQC",QC_Status!$F$13:$F$897,'Production Operator Analysis'!$A$13)</f>
        <v>0</v>
      </c>
      <c r="I22" s="333" t="str">
        <f t="shared" si="1"/>
        <v>0%</v>
      </c>
      <c r="J22" s="320">
        <f>COUNTIFS(QC_Status!$L$13:$L$897,"PQC",QC_Status!$T$13:$T$897,"ACC",QC_Status!$F$13:$F$897,'Production Operator Analysis'!$A$13)</f>
        <v>0</v>
      </c>
      <c r="K22" s="321">
        <f t="shared" si="2"/>
        <v>0</v>
      </c>
      <c r="L22" s="320">
        <f>COUNTIFS(QC_Status!$L$13:$L$897,"PQC",QC_Status!$T$13:$T$897,"Reject",QC_Status!$F$13:$F$897,'Production Operator Analysis'!$A$13)</f>
        <v>0</v>
      </c>
      <c r="M22" s="321">
        <f t="shared" si="3"/>
        <v>0</v>
      </c>
      <c r="N22" s="320">
        <f>SUMIFS('2D_LOG'!$BD$3:$BD$897,'2D_LOG'!$F$3:$F$897,H10,'2D_LOG'!$BG$3:$BG$897,$A$13)</f>
        <v>0</v>
      </c>
      <c r="O22" s="320">
        <f>SUMIFS('2D_LOG'!$BE$3:$BE$897,'2D_LOG'!$F$3:$F$897,H10,'2D_LOG'!$BG$3:$BG$897,$A$13)</f>
        <v>0</v>
      </c>
      <c r="P22" s="320">
        <f>SUMIFS('2D_LOG'!$BF$3:$BF$897,'2D_LOG'!$F$3:$F$897,H10,'2D_LOG'!$BG$3:$BG$897,$A$13)</f>
        <v>0</v>
      </c>
      <c r="Q22" s="320">
        <f>SUMIFS('2D_LOG'!$I$3:$I$897,'2D_LOG'!$F$3:$F$897,H10,'2D_LOG'!$BG$3:$BG$897,$A$13)</f>
        <v>0</v>
      </c>
      <c r="R22" s="320">
        <f>SUMIFS('2D_LOG'!$J$3:$J$897,'2D_LOG'!$F$3:$F$897,H10,'2D_LOG'!$BG$3:$BG$897,$A$13)</f>
        <v>0</v>
      </c>
      <c r="S22" s="320">
        <f>SUMIFS('2D_LOG'!$K$3:$K$897,'2D_LOG'!$F$3:$F$897,H10,'2D_LOG'!$BG$3:$BG$897,$A$13)</f>
        <v>0</v>
      </c>
      <c r="T22" s="320">
        <f>SUMIFS('2D_LOG'!$L$3:$L$897,'2D_LOG'!$F$3:$F$897,H10,'2D_LOG'!$BG$3:$BG$897,$A$13)</f>
        <v>0</v>
      </c>
      <c r="U22" s="320">
        <f>SUMIFS('2D_LOG'!$M$3:$M$897,'2D_LOG'!$F$3:$F$897,H10,'2D_LOG'!$BG$3:$BG$897,$A$13)</f>
        <v>0</v>
      </c>
      <c r="V22" s="320">
        <f>SUMIFS('2D_LOG'!$N$3:$N$897,'2D_LOG'!$F$3:$F$897,H10,'2D_LOG'!$BG$3:$BG$897,$A$13)</f>
        <v>0</v>
      </c>
      <c r="W22" s="320">
        <f>SUMIFS('2D_LOG'!$O$3:$O$897,'2D_LOG'!$F$3:$F$897,H10,'2D_LOG'!$BG$3:$BG$897,$A$13)</f>
        <v>0</v>
      </c>
      <c r="X22" s="320">
        <f>SUMIFS('2D_LOG'!$P$3:$P$897,'2D_LOG'!$F$3:$F$897,H10,'2D_LOG'!$BG$3:$BG$897,$A$13)</f>
        <v>0</v>
      </c>
      <c r="Y22" s="320">
        <f>SUMIFS('2D_LOG'!$Q$3:$Q$897,'2D_LOG'!$F$3:$F$897,H10,'2D_LOG'!$BG$3:$BG$897,$A$13)</f>
        <v>0</v>
      </c>
      <c r="Z22" s="320">
        <f>SUMIFS('2D_LOG'!$R$3:$R$897,'2D_LOG'!$F$3:$F$897,H10,'2D_LOG'!$BG$3:$BG$897,$A$13)</f>
        <v>0</v>
      </c>
      <c r="AA22" s="320">
        <f>SUMIFS('2D_LOG'!$S$3:$S$897,'2D_LOG'!$F$3:$F$897,H10,'2D_LOG'!$BG$3:$BG$897,$A$13)</f>
        <v>0</v>
      </c>
      <c r="AB22" s="320">
        <f>SUMIFS('2D_LOG'!$T$3:$T$897,'2D_LOG'!$F$3:$F$897,H10,'2D_LOG'!$BG$3:$BG$897,$A$13)</f>
        <v>0</v>
      </c>
      <c r="AC22" s="320">
        <f>SUMIFS('2D_LOG'!$U$3:$U$897,'2D_LOG'!$F$3:$F$897,H10,'2D_LOG'!$BG$3:$BG$897,$A$13)</f>
        <v>0</v>
      </c>
      <c r="AD22" s="320">
        <f>SUMIFS('2D_LOG'!$V$3:$V$897,'2D_LOG'!$F$3:$F$897,H10,'2D_LOG'!$BG$3:$BG$897,$A$13)</f>
        <v>0</v>
      </c>
      <c r="AE22" s="320">
        <f>SUMIFS('2D_LOG'!$W$3:$W$897,'2D_LOG'!$F$3:$F$897,H10,'2D_LOG'!$BG$3:$BG$897,$A$13)</f>
        <v>0</v>
      </c>
      <c r="AF22" s="320">
        <f>SUMIFS('2D_LOG'!$X$3:$X$897,'2D_LOG'!$F$3:$F$897,H10,'2D_LOG'!$BG$3:$BG$897,$A$13)</f>
        <v>0</v>
      </c>
      <c r="AG22" s="320">
        <f>SUMIFS('2D_LOG'!$Y$3:$Y$897,'2D_LOG'!$F$3:$F$897,H10,'2D_LOG'!$BG$3:$BG$897,$A$13)</f>
        <v>0</v>
      </c>
      <c r="AH22" s="320">
        <f>SUMIFS('2D_LOG'!$Z$3:$Z$897,'2D_LOG'!$F$3:$F$897,H10,'2D_LOG'!$BG$3:$BG$897,$A$13)</f>
        <v>0</v>
      </c>
      <c r="AI22" s="320">
        <f>SUMIFS('2D_LOG'!$AA$3:$AA$897,'2D_LOG'!$F$3:$F$897,H10,'2D_LOG'!$BG$3:$BG$897,$A$13)</f>
        <v>0</v>
      </c>
      <c r="AJ22" s="320">
        <f>SUMIFS('2D_LOG'!$AB$3:$AB$897,'2D_LOG'!$F$3:$F$897,H10,'2D_LOG'!$BG$3:$BG$897,$A$13)</f>
        <v>0</v>
      </c>
      <c r="AK22" s="320">
        <f>SUMIFS('2D_LOG'!$AC$3:$AC$897,'2D_LOG'!$F$3:$F$897,H10,'2D_LOG'!$BG$3:$BG$897,$A$13)</f>
        <v>0</v>
      </c>
      <c r="AL22" s="320">
        <f>SUMIFS('2D_LOG'!$AD$3:$AD$897,'2D_LOG'!$F$3:$F$897,H10,'2D_LOG'!$BG$3:$BG$897,$A$13)</f>
        <v>0</v>
      </c>
      <c r="AM22" s="461">
        <f>SUMIFS('2D_LOG'!$AE$3:$AE$897,'2D_LOG'!$F$3:$F$897,H10,'2D_LOG'!$BG$3:$BG$897,$A$13)</f>
        <v>0</v>
      </c>
      <c r="AN22" s="461">
        <f>SUMIFS('2D_LOG'!$AF$3:$AF$897,'2D_LOG'!$F$3:$F$897,H10,'2D_LOG'!$BG$3:$BG$897,$A$13)</f>
        <v>0</v>
      </c>
      <c r="AO22" s="461">
        <f>SUMIFS('2D_LOG'!$AG$3:$AG$897,'2D_LOG'!$F$3:$F$897,H10,'2D_LOG'!$BG$3:$BG$897,$A$13)</f>
        <v>0</v>
      </c>
      <c r="AP22" s="461">
        <f>SUMIFS('2D_LOG'!$AH$3:$AH$897,'2D_LOG'!$F$3:$F$897,H10,'2D_LOG'!$BG$3:$BG$897,$A$13)</f>
        <v>0</v>
      </c>
      <c r="AQ22" s="461">
        <f>SUMIFS('2D_LOG'!$AI$3:$AI$897,'2D_LOG'!$F$3:$F$897,H10,'2D_LOG'!$BG$3:$BG$897,$A$13)</f>
        <v>0</v>
      </c>
      <c r="AR22" s="461">
        <f>SUMIFS('2D_LOG'!$AJ$3:$AJ$897,'2D_LOG'!$F$3:$F$897,H10,'2D_LOG'!$BG$3:$BG$897,$A$13)</f>
        <v>0</v>
      </c>
      <c r="AS22" s="461">
        <f>SUMIFS('2D_LOG'!$AK$3:$AK$897,'2D_LOG'!$F$3:$F$897,H10,'2D_LOG'!$BG$3:$BG$897,$A$13)</f>
        <v>0</v>
      </c>
      <c r="AT22" s="461">
        <f>SUMIFS('2D_LOG'!$AL$3:$AL$897,'2D_LOG'!$F$3:$F$897,H10,'2D_LOG'!$BG$3:$BG$897,$A$13)</f>
        <v>0</v>
      </c>
      <c r="AU22" s="461">
        <f>SUMIFS('2D_LOG'!$AM$3:$AM$897,'2D_LOG'!$F$3:$F$897,H10,'2D_LOG'!$BG$3:$BG$897,$A$13)</f>
        <v>0</v>
      </c>
      <c r="AV22" s="461">
        <f>SUMIFS('2D_LOG'!$AN$3:$AN$897,'2D_LOG'!$F$3:$F$897,H10,'2D_LOG'!$BG$3:$BG$897,$A$13)</f>
        <v>0</v>
      </c>
      <c r="AW22" s="461">
        <f>SUMIFS('2D_LOG'!$AO$3:$AO$897,'2D_LOG'!$F$3:$F$897,H10,'2D_LOG'!$BG$3:$BG$897,$A$13)</f>
        <v>0</v>
      </c>
      <c r="AX22" s="461">
        <f>SUMIFS('2D_LOG'!$AP$3:$AP$897,'2D_LOG'!$F$3:$F$897,H10,'2D_LOG'!$BG$3:$BG$897,$A$13)</f>
        <v>0</v>
      </c>
      <c r="AY22" s="461">
        <f>SUMIFS('2D_LOG'!$AQ$3:$AQ$897,'2D_LOG'!$F$3:$F$897,H10,'2D_LOG'!$BG$3:$BG$897,$A$13)</f>
        <v>0</v>
      </c>
      <c r="AZ22" s="461">
        <f>SUMIFS('2D_LOG'!$AR$3:$AR$897,'2D_LOG'!$F$3:$F$897,H10,'2D_LOG'!$BG$3:$BG$897,$A$13)</f>
        <v>0</v>
      </c>
      <c r="BA22" s="461">
        <f>SUMIFS('2D_LOG'!$AS$3:$AS$897,'2D_LOG'!$F$3:$F$897,H10,'2D_LOG'!$BG$3:$BG$897,$A$13)</f>
        <v>0</v>
      </c>
      <c r="BB22" s="461">
        <f>SUMIFS('2D_LOG'!$AT$3:$AT$897,'2D_LOG'!$F$3:$F$897,H10,'2D_LOG'!$BG$3:$BG$897,$A$13)</f>
        <v>0</v>
      </c>
      <c r="BC22" s="461">
        <f>SUMIFS('2D_LOG'!$AU$3:$AU$897,'2D_LOG'!$F$3:$F$897,H10,'2D_LOG'!$BG$3:$BG$897,$A$13)</f>
        <v>0</v>
      </c>
      <c r="BD22" s="461">
        <f>SUMIFS('2D_LOG'!$AV$3:$AV$897,'2D_LOG'!$F$3:$F$897,H10,'2D_LOG'!$BG$3:$BG$897,$A$13)</f>
        <v>0</v>
      </c>
      <c r="BE22" s="461">
        <f>SUMIFS('2D_LOG'!$AW$3:$AW$897,'2D_LOG'!$F$3:$F$897,H10,'2D_LOG'!$BG$3:$BG$897,$A$13)</f>
        <v>0</v>
      </c>
      <c r="BF22" s="461">
        <f>SUMIFS('2D_LOG'!$AX$3:$AX$897,'2D_LOG'!$F$3:$F$897,H10,'2D_LOG'!$BG$3:$BG$897,$A$13)</f>
        <v>0</v>
      </c>
      <c r="BG22" s="461">
        <f>SUMIFS('2D_LOG'!$AY$3:$AY$897,'2D_LOG'!$F$3:$F$897,H10,'2D_LOG'!$BG$3:$BG$897,$A$13)</f>
        <v>0</v>
      </c>
      <c r="BH22" s="461">
        <f>SUMIFS('2D_LOG'!$AZ$3:$AZ$897,'2D_LOG'!$F$3:$F$897,H10,'2D_LOG'!$BG$3:$BG$897,$A$13)</f>
        <v>0</v>
      </c>
      <c r="BI22" s="461">
        <f>SUMIFS('2D_LOG'!$BA$3:$BA$897,'2D_LOG'!$F$3:$F$897,H10,'2D_LOG'!$BG$3:$BG$897,$A$13)</f>
        <v>0</v>
      </c>
      <c r="BJ22" s="461">
        <f>SUMIFS('2D_LOG'!$BB$3:$BB$897,'2D_LOG'!$F$3:$F$897,H10,'2D_LOG'!$BG$3:$BG$897,$A$13)</f>
        <v>0</v>
      </c>
    </row>
    <row r="23" spans="1:62" x14ac:dyDescent="0.2">
      <c r="A23" s="320"/>
      <c r="E23" s="320">
        <v>13</v>
      </c>
      <c r="F23" s="332">
        <f t="shared" si="0"/>
        <v>0</v>
      </c>
      <c r="G23" s="320">
        <f>COUNTIF(QC_Status!F25:F164,A14)</f>
        <v>0</v>
      </c>
      <c r="H23" s="320">
        <f>COUNTIFS(QC_Status!$L$13:$L$897,"PQC",QC_Status!$F$13:$F$897,'Production Operator Analysis'!$A$14)</f>
        <v>0</v>
      </c>
      <c r="I23" s="333" t="str">
        <f t="shared" si="1"/>
        <v>0%</v>
      </c>
      <c r="J23" s="320">
        <f>COUNTIFS(QC_Status!$L$13:$L$897,"PQC",QC_Status!$T$13:$T$897,"ACC",QC_Status!$F$13:$F$897,'Production Operator Analysis'!$A$14)</f>
        <v>0</v>
      </c>
      <c r="K23" s="321">
        <f t="shared" si="2"/>
        <v>0</v>
      </c>
      <c r="L23" s="320">
        <f>COUNTIFS(QC_Status!$L$13:$L$897,"PQC",QC_Status!$T$13:$T$897,"Reject",QC_Status!$F$13:$F$897,'Production Operator Analysis'!$A$14)</f>
        <v>0</v>
      </c>
      <c r="M23" s="321">
        <f t="shared" si="3"/>
        <v>0</v>
      </c>
      <c r="N23" s="320">
        <f>SUMIFS('2D_LOG'!$BD$3:$BD$897,'2D_LOG'!$F$3:$F$897,H10,'2D_LOG'!$BG$3:$BG$897,$A$14)</f>
        <v>0</v>
      </c>
      <c r="O23" s="320">
        <f>SUMIFS('2D_LOG'!$BE$3:$BE$897,'2D_LOG'!$F$3:$F$897,H10,'2D_LOG'!$BG$3:$BG$897,$A$14)</f>
        <v>0</v>
      </c>
      <c r="P23" s="320">
        <f>SUMIFS('2D_LOG'!$BF$3:$BF$897,'2D_LOG'!$F$3:$F$897,H10,'2D_LOG'!$BG$3:$BG$897,$A$14)</f>
        <v>0</v>
      </c>
      <c r="Q23" s="320">
        <f>SUMIFS('2D_LOG'!$I$3:$I$897,'2D_LOG'!$F$3:$F$897,H10,'2D_LOG'!$BG$3:$BG$897,$A$14)</f>
        <v>0</v>
      </c>
      <c r="R23" s="320">
        <f>SUMIFS('2D_LOG'!$J$3:$J$897,'2D_LOG'!$F$3:$F$897,H10,'2D_LOG'!$BG$3:$BG$897,$A$14)</f>
        <v>0</v>
      </c>
      <c r="S23" s="320">
        <f>SUMIFS('2D_LOG'!$K$3:$K$897,'2D_LOG'!$F$3:$F$897,H10,'2D_LOG'!$BG$3:$BG$897,$A$14)</f>
        <v>0</v>
      </c>
      <c r="T23" s="320">
        <f>SUMIFS('2D_LOG'!$L$3:$L$897,'2D_LOG'!$F$3:$F$897,H10,'2D_LOG'!$BG$3:$BG$897,$A$14)</f>
        <v>0</v>
      </c>
      <c r="U23" s="320">
        <f>SUMIFS('2D_LOG'!$M$3:$M$897,'2D_LOG'!$F$3:$F$897,H10,'2D_LOG'!$BG$3:$BG$897,$A$14)</f>
        <v>0</v>
      </c>
      <c r="V23" s="320">
        <f>SUMIFS('2D_LOG'!$N$3:$N$897,'2D_LOG'!$F$3:$F$897,H10,'2D_LOG'!$BG$3:$BG$897,$A$14)</f>
        <v>0</v>
      </c>
      <c r="W23" s="320">
        <f>SUMIFS('2D_LOG'!$O$3:$O$897,'2D_LOG'!$F$3:$F$897,H10,'2D_LOG'!$BG$3:$BG$897,$A$14)</f>
        <v>0</v>
      </c>
      <c r="X23" s="320">
        <f>SUMIFS('2D_LOG'!$P$3:$P$897,'2D_LOG'!$F$3:$F$897,H10,'2D_LOG'!$BG$3:$BG$897,$A$14)</f>
        <v>0</v>
      </c>
      <c r="Y23" s="320">
        <f>SUMIFS('2D_LOG'!$Q$3:$Q$897,'2D_LOG'!$F$3:$F$897,H10,'2D_LOG'!$BG$3:$BG$897,$A$14)</f>
        <v>0</v>
      </c>
      <c r="Z23" s="320">
        <f>SUMIFS('2D_LOG'!$R$3:$R$897,'2D_LOG'!$F$3:$F$897,H10,'2D_LOG'!$BG$3:$BG$897,$A$14)</f>
        <v>0</v>
      </c>
      <c r="AA23" s="320">
        <f>SUMIFS('2D_LOG'!$S$3:$S$897,'2D_LOG'!$F$3:$F$897,H10,'2D_LOG'!$BG$3:$BG$897,$A$14)</f>
        <v>0</v>
      </c>
      <c r="AB23" s="320">
        <f>SUMIFS('2D_LOG'!$T$3:$T$897,'2D_LOG'!$F$3:$F$897,H10,'2D_LOG'!$BG$3:$BG$897,$A$14)</f>
        <v>0</v>
      </c>
      <c r="AC23" s="320">
        <f>SUMIFS('2D_LOG'!$U$3:$U$897,'2D_LOG'!$F$3:$F$897,H10,'2D_LOG'!$BG$3:$BG$897,$A$14)</f>
        <v>0</v>
      </c>
      <c r="AD23" s="320">
        <f>SUMIFS('2D_LOG'!$V$3:$V$897,'2D_LOG'!$F$3:$F$897,H10,'2D_LOG'!$BG$3:$BG$897,$A$14)</f>
        <v>0</v>
      </c>
      <c r="AE23" s="320">
        <f>SUMIFS('2D_LOG'!$W$3:$W$897,'2D_LOG'!$F$3:$F$897,H10,'2D_LOG'!$BG$3:$BG$897,$A$14)</f>
        <v>0</v>
      </c>
      <c r="AF23" s="320">
        <f>SUMIFS('2D_LOG'!$X$3:$X$897,'2D_LOG'!$F$3:$F$897,H10,'2D_LOG'!$BG$3:$BG$897,$A$14)</f>
        <v>0</v>
      </c>
      <c r="AG23" s="320">
        <f>SUMIFS('2D_LOG'!$Y$3:$Y$897,'2D_LOG'!$F$3:$F$897,H10,'2D_LOG'!$BG$3:$BG$897,$A$14)</f>
        <v>0</v>
      </c>
      <c r="AH23" s="320">
        <f>SUMIFS('2D_LOG'!$Z$3:$Z$897,'2D_LOG'!$F$3:$F$897,H10,'2D_LOG'!$BG$3:$BG$897,$A$14)</f>
        <v>0</v>
      </c>
      <c r="AI23" s="320">
        <f>SUMIFS('2D_LOG'!$AA$3:$AA$897,'2D_LOG'!$F$3:$F$897,H10,'2D_LOG'!$BG$3:$BG$897,$A$14)</f>
        <v>0</v>
      </c>
      <c r="AJ23" s="320">
        <f>SUMIFS('2D_LOG'!$AB$3:$AB$897,'2D_LOG'!$F$3:$F$897,H10,'2D_LOG'!$BG$3:$BG$897,$A$14)</f>
        <v>0</v>
      </c>
      <c r="AK23" s="320">
        <f>SUMIFS('2D_LOG'!$AC$3:$AC$897,'2D_LOG'!$F$3:$F$897,H10,'2D_LOG'!$BG$3:$BG$897,$A$14)</f>
        <v>0</v>
      </c>
      <c r="AL23" s="320">
        <f>SUMIFS('2D_LOG'!$AD$3:$AD$897,'2D_LOG'!$F$3:$F$897,H10,'2D_LOG'!$BG$3:$BG$897,$A$14)</f>
        <v>0</v>
      </c>
      <c r="AM23" s="461">
        <f>SUMIFS('2D_LOG'!$AE$3:$AE$897,'2D_LOG'!$F$3:$F$897,H10,'2D_LOG'!$BG$3:$BG$897,$A$14)</f>
        <v>0</v>
      </c>
      <c r="AN23" s="461">
        <f>SUMIFS('2D_LOG'!$AF$3:$AF$897,'2D_LOG'!$F$3:$F$897,H10,'2D_LOG'!$BG$3:$BG$897,$A$14)</f>
        <v>0</v>
      </c>
      <c r="AO23" s="461">
        <f>SUMIFS('2D_LOG'!$AG$3:$AG$897,'2D_LOG'!$F$3:$F$897,H10,'2D_LOG'!$BG$3:$BG$897,$A$14)</f>
        <v>0</v>
      </c>
      <c r="AP23" s="461">
        <f>SUMIFS('2D_LOG'!$AH$3:$AH$897,'2D_LOG'!$F$3:$F$897,H10,'2D_LOG'!$BG$3:$BG$897,$A$14)</f>
        <v>0</v>
      </c>
      <c r="AQ23" s="461">
        <f>SUMIFS('2D_LOG'!$AI$3:$AI$897,'2D_LOG'!$F$3:$F$897,H10,'2D_LOG'!$BG$3:$BG$897,$A$14)</f>
        <v>0</v>
      </c>
      <c r="AR23" s="461">
        <f>SUMIFS('2D_LOG'!$AJ$3:$AJ$897,'2D_LOG'!$F$3:$F$897,H10,'2D_LOG'!$BG$3:$BG$897,$A$14)</f>
        <v>0</v>
      </c>
      <c r="AS23" s="461">
        <f>SUMIFS('2D_LOG'!$AK$3:$AK$897,'2D_LOG'!$F$3:$F$897,H10,'2D_LOG'!$BG$3:$BG$897,$A$14)</f>
        <v>0</v>
      </c>
      <c r="AT23" s="461">
        <f>SUMIFS('2D_LOG'!$AL$3:$AL$897,'2D_LOG'!$F$3:$F$897,H10,'2D_LOG'!$BG$3:$BG$897,$A$14)</f>
        <v>0</v>
      </c>
      <c r="AU23" s="461">
        <f>SUMIFS('2D_LOG'!$AM$3:$AM$897,'2D_LOG'!$F$3:$F$897,H10,'2D_LOG'!$BG$3:$BG$897,$A$14)</f>
        <v>0</v>
      </c>
      <c r="AV23" s="461">
        <f>SUMIFS('2D_LOG'!$AN$3:$AN$897,'2D_LOG'!$F$3:$F$897,H10,'2D_LOG'!$BG$3:$BG$897,$A$14)</f>
        <v>0</v>
      </c>
      <c r="AW23" s="461">
        <f>SUMIFS('2D_LOG'!$AO$3:$AO$897,'2D_LOG'!$F$3:$F$897,H10,'2D_LOG'!$BG$3:$BG$897,$A$14)</f>
        <v>0</v>
      </c>
      <c r="AX23" s="461">
        <f>SUMIFS('2D_LOG'!$AP$3:$AP$897,'2D_LOG'!$F$3:$F$897,H10,'2D_LOG'!$BG$3:$BG$897,$A$14)</f>
        <v>0</v>
      </c>
      <c r="AY23" s="461">
        <f>SUMIFS('2D_LOG'!$AQ$3:$AQ$897,'2D_LOG'!$F$3:$F$897,H10,'2D_LOG'!$BG$3:$BG$897,$A$14)</f>
        <v>0</v>
      </c>
      <c r="AZ23" s="461">
        <f>SUMIFS('2D_LOG'!$AR$3:$AR$897,'2D_LOG'!$F$3:$F$897,H10,'2D_LOG'!$BG$3:$BG$897,$A$14)</f>
        <v>0</v>
      </c>
      <c r="BA23" s="461">
        <f>SUMIFS('2D_LOG'!$AS$3:$AS$897,'2D_LOG'!$F$3:$F$897,H10,'2D_LOG'!$BG$3:$BG$897,$A$14)</f>
        <v>0</v>
      </c>
      <c r="BB23" s="461">
        <f>SUMIFS('2D_LOG'!$AT$3:$AT$897,'2D_LOG'!$F$3:$F$897,H10,'2D_LOG'!$BG$3:$BG$897,$A$14)</f>
        <v>0</v>
      </c>
      <c r="BC23" s="461">
        <f>SUMIFS('2D_LOG'!$AU$3:$AU$897,'2D_LOG'!$F$3:$F$897,H10,'2D_LOG'!$BG$3:$BG$897,$A$14)</f>
        <v>0</v>
      </c>
      <c r="BD23" s="461">
        <f>SUMIFS('2D_LOG'!$AV$3:$AV$897,'2D_LOG'!$F$3:$F$897,H10,'2D_LOG'!$BG$3:$BG$897,$A$14)</f>
        <v>0</v>
      </c>
      <c r="BE23" s="461">
        <f>SUMIFS('2D_LOG'!$AW$3:$AW$897,'2D_LOG'!$F$3:$F$897,H10,'2D_LOG'!$BG$3:$BG$897,$A$14)</f>
        <v>0</v>
      </c>
      <c r="BF23" s="461">
        <f>SUMIFS('2D_LOG'!$AX$3:$AX$897,'2D_LOG'!$F$3:$F$897,H10,'2D_LOG'!$BG$3:$BG$897,$A$14)</f>
        <v>0</v>
      </c>
      <c r="BG23" s="461">
        <f>SUMIFS('2D_LOG'!$AY$3:$AY$897,'2D_LOG'!$F$3:$F$897,H10,'2D_LOG'!$BG$3:$BG$897,$A$14)</f>
        <v>0</v>
      </c>
      <c r="BH23" s="461">
        <f>SUMIFS('2D_LOG'!$AZ$3:$AZ$897,'2D_LOG'!$F$3:$F$897,H10,'2D_LOG'!$BG$3:$BG$897,$A$14)</f>
        <v>0</v>
      </c>
      <c r="BI23" s="461">
        <f>SUMIFS('2D_LOG'!$BA$3:$BA$897,'2D_LOG'!$F$3:$F$897,H10,'2D_LOG'!$BG$3:$BG$897,$A$14)</f>
        <v>0</v>
      </c>
      <c r="BJ23" s="461">
        <f>SUMIFS('2D_LOG'!$BB$3:$BB$897,'2D_LOG'!$F$3:$F$897,H10,'2D_LOG'!$BG$3:$BG$897,$A$14)</f>
        <v>0</v>
      </c>
    </row>
    <row r="24" spans="1:62" x14ac:dyDescent="0.2">
      <c r="A24" s="320"/>
      <c r="E24" s="320">
        <v>14</v>
      </c>
      <c r="F24" s="332">
        <f t="shared" si="0"/>
        <v>0</v>
      </c>
      <c r="G24" s="320">
        <f>COUNTIF(QC_Status!F26:F165,A15)</f>
        <v>0</v>
      </c>
      <c r="H24" s="320">
        <f>COUNTIFS(QC_Status!$L$13:$L$897,"PQC",QC_Status!$F$13:$F$897,'Production Operator Analysis'!$A$15)</f>
        <v>0</v>
      </c>
      <c r="I24" s="333" t="str">
        <f t="shared" si="1"/>
        <v>0%</v>
      </c>
      <c r="J24" s="320">
        <f>COUNTIFS(QC_Status!$L$13:$L$897,"PQC",QC_Status!$T$13:$T$897,"ACC",QC_Status!$F$13:$F$897,'Production Operator Analysis'!$A$15)</f>
        <v>0</v>
      </c>
      <c r="K24" s="321">
        <f t="shared" si="2"/>
        <v>0</v>
      </c>
      <c r="L24" s="320">
        <f>COUNTIFS(QC_Status!$L$13:$L$897,"PQC",QC_Status!$T$13:$T$897,"Reject",QC_Status!$F$13:$F$897,'Production Operator Analysis'!$A$15)</f>
        <v>0</v>
      </c>
      <c r="M24" s="321">
        <f t="shared" si="3"/>
        <v>0</v>
      </c>
      <c r="N24" s="320">
        <f>SUMIFS('2D_LOG'!$BD$3:$BD$897,'2D_LOG'!$F$3:$F$897,H10,'2D_LOG'!$BG$3:$BG$897,$A$15)</f>
        <v>0</v>
      </c>
      <c r="O24" s="320">
        <f>SUMIFS('2D_LOG'!$BE$3:$BE$897,'2D_LOG'!$F$3:$F$897,H10,'2D_LOG'!$BG$3:$BG$897,$A$15)</f>
        <v>0</v>
      </c>
      <c r="P24" s="320">
        <f>SUMIFS('2D_LOG'!$BF$3:$BF$897,'2D_LOG'!$F$3:$F$897,H10,'2D_LOG'!$BG$3:$BG$897,$A$15)</f>
        <v>0</v>
      </c>
      <c r="Q24" s="320">
        <f>SUMIFS('2D_LOG'!$I$3:$I$897,'2D_LOG'!$F$3:$F$897,H10,'2D_LOG'!$BG$3:$BG$897,$A$15)</f>
        <v>0</v>
      </c>
      <c r="R24" s="320">
        <f>SUMIFS('2D_LOG'!$J$3:$J$897,'2D_LOG'!$F$3:$F$897,H10,'2D_LOG'!$BG$3:$BG$897,$A$15)</f>
        <v>0</v>
      </c>
      <c r="S24" s="320">
        <f>SUMIFS('2D_LOG'!$K$3:$K$897,'2D_LOG'!$F$3:$F$897,H10,'2D_LOG'!$BG$3:$BG$897,$A$15)</f>
        <v>0</v>
      </c>
      <c r="T24" s="320">
        <f>SUMIFS('2D_LOG'!$L$3:$L$897,'2D_LOG'!$F$3:$F$897,H10,'2D_LOG'!$BG$3:$BG$897,$A$15)</f>
        <v>0</v>
      </c>
      <c r="U24" s="320">
        <f>SUMIFS('2D_LOG'!$M$3:$M$897,'2D_LOG'!$F$3:$F$897,H10,'2D_LOG'!$BG$3:$BG$897,$A$15)</f>
        <v>0</v>
      </c>
      <c r="V24" s="320">
        <f>SUMIFS('2D_LOG'!$N$3:$N$897,'2D_LOG'!$F$3:$F$897,H10,'2D_LOG'!$BG$3:$BG$897,$A$15)</f>
        <v>0</v>
      </c>
      <c r="W24" s="320">
        <f>SUMIFS('2D_LOG'!$O$3:$O$897,'2D_LOG'!$F$3:$F$897,H10,'2D_LOG'!$BG$3:$BG$897,$A$15)</f>
        <v>0</v>
      </c>
      <c r="X24" s="320">
        <f>SUMIFS('2D_LOG'!$P$3:$P$897,'2D_LOG'!$F$3:$F$897,H10,'2D_LOG'!$BG$3:$BG$897,$A$15)</f>
        <v>0</v>
      </c>
      <c r="Y24" s="320">
        <f>SUMIFS('2D_LOG'!$Q$3:$Q$897,'2D_LOG'!$F$3:$F$897,H10,'2D_LOG'!$BG$3:$BG$897,$A$15)</f>
        <v>0</v>
      </c>
      <c r="Z24" s="320">
        <f>SUMIFS('2D_LOG'!$R$3:$R$897,'2D_LOG'!$F$3:$F$897,H10,'2D_LOG'!$BG$3:$BG$897,$A$15)</f>
        <v>0</v>
      </c>
      <c r="AA24" s="320">
        <f>SUMIFS('2D_LOG'!$S$3:$S$897,'2D_LOG'!$F$3:$F$897,H10,'2D_LOG'!$BG$3:$BG$897,$A$15)</f>
        <v>0</v>
      </c>
      <c r="AB24" s="320">
        <f>SUMIFS('2D_LOG'!$T$3:$T$897,'2D_LOG'!$F$3:$F$897,H10,'2D_LOG'!$BG$3:$BG$897,$A$15)</f>
        <v>0</v>
      </c>
      <c r="AC24" s="320">
        <f>SUMIFS('2D_LOG'!$U$3:$U$897,'2D_LOG'!$F$3:$F$897,H10,'2D_LOG'!$BG$3:$BG$897,$A$15)</f>
        <v>0</v>
      </c>
      <c r="AD24" s="320">
        <f>SUMIFS('2D_LOG'!$V$3:$V$897,'2D_LOG'!$F$3:$F$897,H10,'2D_LOG'!$BG$3:$BG$897,$A$15)</f>
        <v>0</v>
      </c>
      <c r="AE24" s="320">
        <f>SUMIFS('2D_LOG'!$W$3:$W$897,'2D_LOG'!$F$3:$F$897,H10,'2D_LOG'!$BG$3:$BG$897,$A$15)</f>
        <v>0</v>
      </c>
      <c r="AF24" s="320">
        <f>SUMIFS('2D_LOG'!$X$3:$X$897,'2D_LOG'!$F$3:$F$897,H10,'2D_LOG'!$BG$3:$BG$897,$A$15)</f>
        <v>0</v>
      </c>
      <c r="AG24" s="320">
        <f>SUMIFS('2D_LOG'!$Y$3:$Y$897,'2D_LOG'!$F$3:$F$897,H10,'2D_LOG'!$BG$3:$BG$897,$A$15)</f>
        <v>0</v>
      </c>
      <c r="AH24" s="320">
        <f>SUMIFS('2D_LOG'!$Z$3:$Z$897,'2D_LOG'!$F$3:$F$897,H10,'2D_LOG'!$BG$3:$BG$897,$A$15)</f>
        <v>0</v>
      </c>
      <c r="AI24" s="320">
        <f>SUMIFS('2D_LOG'!$AA$3:$AA$897,'2D_LOG'!$F$3:$F$897,H10,'2D_LOG'!$BG$3:$BG$897,$A$15)</f>
        <v>0</v>
      </c>
      <c r="AJ24" s="320">
        <f>SUMIFS('2D_LOG'!$AB$3:$AB$897,'2D_LOG'!$F$3:$F$897,H10,'2D_LOG'!$BG$3:$BG$897,$A$15)</f>
        <v>0</v>
      </c>
      <c r="AK24" s="320">
        <f>SUMIFS('2D_LOG'!$AC$3:$AC$897,'2D_LOG'!$F$3:$F$897,H10,'2D_LOG'!$BG$3:$BG$897,$A$15)</f>
        <v>0</v>
      </c>
      <c r="AL24" s="320">
        <f>SUMIFS('2D_LOG'!$AD$3:$AD$897,'2D_LOG'!$F$3:$F$897,H10,'2D_LOG'!$BG$3:$BG$897,$A$15)</f>
        <v>0</v>
      </c>
      <c r="AM24" s="461">
        <f>SUMIFS('2D_LOG'!$AE$3:$AE$897,'2D_LOG'!$F$3:$F$897,H10,'2D_LOG'!$BG$3:$BG$897,$A$15)</f>
        <v>0</v>
      </c>
      <c r="AN24" s="461">
        <f>SUMIFS('2D_LOG'!$AF$3:$AF$897,'2D_LOG'!$F$3:$F$897,H10,'2D_LOG'!$BG$3:$BG$897,$A$15)</f>
        <v>0</v>
      </c>
      <c r="AO24" s="461">
        <f>SUMIFS('2D_LOG'!$AG$3:$AG$897,'2D_LOG'!$F$3:$F$897,H10,'2D_LOG'!$BG$3:$BG$897,$A$15)</f>
        <v>0</v>
      </c>
      <c r="AP24" s="461">
        <f>SUMIFS('2D_LOG'!$AH$3:$AH$897,'2D_LOG'!$F$3:$F$897,H10,'2D_LOG'!$BG$3:$BG$897,$A$15)</f>
        <v>0</v>
      </c>
      <c r="AQ24" s="461">
        <f>SUMIFS('2D_LOG'!$AI$3:$AI$897,'2D_LOG'!$F$3:$F$897,H10,'2D_LOG'!$BG$3:$BG$897,$A$15)</f>
        <v>0</v>
      </c>
      <c r="AR24" s="461">
        <f>SUMIFS('2D_LOG'!$AJ$3:$AJ$897,'2D_LOG'!$F$3:$F$897,H10,'2D_LOG'!$BG$3:$BG$897,$A$15)</f>
        <v>0</v>
      </c>
      <c r="AS24" s="461">
        <f>SUMIFS('2D_LOG'!$AK$3:$AK$897,'2D_LOG'!$F$3:$F$897,H10,'2D_LOG'!$BG$3:$BG$897,$A$15)</f>
        <v>0</v>
      </c>
      <c r="AT24" s="461">
        <f>SUMIFS('2D_LOG'!$AL$3:$AL$897,'2D_LOG'!$F$3:$F$897,H10,'2D_LOG'!$BG$3:$BG$897,$A$15)</f>
        <v>0</v>
      </c>
      <c r="AU24" s="461">
        <f>SUMIFS('2D_LOG'!$AM$3:$AM$897,'2D_LOG'!$F$3:$F$897,H10,'2D_LOG'!$BG$3:$BG$897,$A$15)</f>
        <v>0</v>
      </c>
      <c r="AV24" s="461">
        <f>SUMIFS('2D_LOG'!$AN$3:$AN$897,'2D_LOG'!$F$3:$F$897,H10,'2D_LOG'!$BG$3:$BG$897,$A$15)</f>
        <v>0</v>
      </c>
      <c r="AW24" s="461">
        <f>SUMIFS('2D_LOG'!$AO$3:$AO$897,'2D_LOG'!$F$3:$F$897,H10,'2D_LOG'!$BG$3:$BG$897,$A$15)</f>
        <v>0</v>
      </c>
      <c r="AX24" s="461">
        <f>SUMIFS('2D_LOG'!$AP$3:$AP$897,'2D_LOG'!$F$3:$F$897,H10,'2D_LOG'!$BG$3:$BG$897,$A$15)</f>
        <v>0</v>
      </c>
      <c r="AY24" s="461">
        <f>SUMIFS('2D_LOG'!$AQ$3:$AQ$897,'2D_LOG'!$F$3:$F$897,H10,'2D_LOG'!$BG$3:$BG$897,$A$15)</f>
        <v>0</v>
      </c>
      <c r="AZ24" s="461">
        <f>SUMIFS('2D_LOG'!$AR$3:$AR$897,'2D_LOG'!$F$3:$F$897,H10,'2D_LOG'!$BG$3:$BG$897,$A$15)</f>
        <v>0</v>
      </c>
      <c r="BA24" s="461">
        <f>SUMIFS('2D_LOG'!$AS$3:$AS$897,'2D_LOG'!$F$3:$F$897,H10,'2D_LOG'!$BG$3:$BG$897,$A$15)</f>
        <v>0</v>
      </c>
      <c r="BB24" s="461">
        <f>SUMIFS('2D_LOG'!$AT$3:$AT$897,'2D_LOG'!$F$3:$F$897,H10,'2D_LOG'!$BG$3:$BG$897,$A$15)</f>
        <v>0</v>
      </c>
      <c r="BC24" s="461">
        <f>SUMIFS('2D_LOG'!$AU$3:$AU$897,'2D_LOG'!$F$3:$F$897,H10,'2D_LOG'!$BG$3:$BG$897,$A$15)</f>
        <v>0</v>
      </c>
      <c r="BD24" s="461">
        <f>SUMIFS('2D_LOG'!$AV$3:$AV$897,'2D_LOG'!$F$3:$F$897,H10,'2D_LOG'!$BG$3:$BG$897,$A$15)</f>
        <v>0</v>
      </c>
      <c r="BE24" s="461">
        <f>SUMIFS('2D_LOG'!$AW$3:$AW$897,'2D_LOG'!$F$3:$F$897,H10,'2D_LOG'!$BG$3:$BG$897,$A$15)</f>
        <v>0</v>
      </c>
      <c r="BF24" s="461">
        <f>SUMIFS('2D_LOG'!$AX$3:$AX$897,'2D_LOG'!$F$3:$F$897,H10,'2D_LOG'!$BG$3:$BG$897,$A$15)</f>
        <v>0</v>
      </c>
      <c r="BG24" s="461">
        <f>SUMIFS('2D_LOG'!$AY$3:$AY$897,'2D_LOG'!$F$3:$F$897,H10,'2D_LOG'!$BG$3:$BG$897,$A$15)</f>
        <v>0</v>
      </c>
      <c r="BH24" s="461">
        <f>SUMIFS('2D_LOG'!$AZ$3:$AZ$897,'2D_LOG'!$F$3:$F$897,H10,'2D_LOG'!$BG$3:$BG$897,$A$15)</f>
        <v>0</v>
      </c>
      <c r="BI24" s="461">
        <f>SUMIFS('2D_LOG'!$BA$3:$BA$897,'2D_LOG'!$F$3:$F$897,H10,'2D_LOG'!$BG$3:$BG$897,$A$15)</f>
        <v>0</v>
      </c>
      <c r="BJ24" s="461">
        <f>SUMIFS('2D_LOG'!$BB$3:$BB$897,'2D_LOG'!$F$3:$F$897,H10,'2D_LOG'!$BG$3:$BG$897,$A$15)</f>
        <v>0</v>
      </c>
    </row>
    <row r="25" spans="1:62" x14ac:dyDescent="0.2">
      <c r="A25" s="320"/>
      <c r="E25" s="320">
        <v>15</v>
      </c>
      <c r="F25" s="334">
        <f t="shared" si="0"/>
        <v>0</v>
      </c>
      <c r="G25" s="335">
        <f>COUNTIF(QC_Status!F27:F166,A16)</f>
        <v>0</v>
      </c>
      <c r="H25" s="335">
        <f>COUNTIFS(QC_Status!$L$13:$L$897,"PQC",QC_Status!$F$13:$F$897,'Production Operator Analysis'!$A$16)</f>
        <v>0</v>
      </c>
      <c r="I25" s="333" t="str">
        <f t="shared" si="1"/>
        <v>0%</v>
      </c>
      <c r="J25" s="335">
        <f>COUNTIFS(QC_Status!$L$13:$L$897,"PQC",QC_Status!$T$13:$T$897,"ACC",QC_Status!$F$13:$F$897,'Production Operator Analysis'!$A$16)</f>
        <v>0</v>
      </c>
      <c r="K25" s="321">
        <f t="shared" si="2"/>
        <v>0</v>
      </c>
      <c r="L25" s="335">
        <f>COUNTIFS(QC_Status!$L$13:$L$897,"PQC",QC_Status!$T$13:$T$897,"Reject",QC_Status!$F$13:$F$897,'Production Operator Analysis'!$A$16)</f>
        <v>0</v>
      </c>
      <c r="M25" s="321">
        <f t="shared" si="3"/>
        <v>0</v>
      </c>
      <c r="N25" s="320">
        <f>SUMIFS('2D_LOG'!$BD$3:$BD$897,'2D_LOG'!$F$3:$F$897,H10,'2D_LOG'!$BG$3:$BG$897,$A$16)</f>
        <v>0</v>
      </c>
      <c r="O25" s="320">
        <f>SUMIFS('2D_LOG'!$BE$3:$BE$897,'2D_LOG'!$F$3:$F$897,H10,'2D_LOG'!$BG$3:$BG$897,$A$16)</f>
        <v>0</v>
      </c>
      <c r="P25" s="320">
        <f>SUMIFS('2D_LOG'!$BF$3:$BF$897,'2D_LOG'!$F$3:$F$897,H10,'2D_LOG'!$BG$3:$BG$897,$A$16)</f>
        <v>0</v>
      </c>
      <c r="Q25" s="320">
        <f>SUMIFS('2D_LOG'!$I$3:$I$897,'2D_LOG'!$F$3:$F$897,H10,'2D_LOG'!$BG$3:$BG$897,$A$16)</f>
        <v>0</v>
      </c>
      <c r="R25" s="320">
        <f>SUMIFS('2D_LOG'!$J$3:$J$897,'2D_LOG'!$F$3:$F$897,J10,'2D_LOG'!$BG$3:$BG$897,$A$16)</f>
        <v>0</v>
      </c>
      <c r="S25" s="320">
        <f>SUMIFS('2D_LOG'!$K$3:$K$897,'2D_LOG'!$F$3:$F$897,K10,'2D_LOG'!$BG$3:$BG$897,$A$16)</f>
        <v>0</v>
      </c>
      <c r="T25" s="320">
        <f>SUMIFS('2D_LOG'!$L$3:$L$897,'2D_LOG'!$F$3:$F$897,L10,'2D_LOG'!$BG$3:$BG$897,$A$16)</f>
        <v>0</v>
      </c>
      <c r="U25" s="320">
        <f>SUMIFS('2D_LOG'!$M$3:$M$897,'2D_LOG'!$F$3:$F$897,M10,'2D_LOG'!$BG$3:$BG$897,$A$16)</f>
        <v>0</v>
      </c>
      <c r="V25" s="320">
        <f>SUMIFS('2D_LOG'!$N$3:$N$897,'2D_LOG'!$F$3:$F$897,N10,'2D_LOG'!$BG$3:$BG$897,$A$16)</f>
        <v>0</v>
      </c>
      <c r="W25" s="320">
        <f>SUMIFS('2D_LOG'!$O$3:$O$897,'2D_LOG'!$F$3:$F$897,O10,'2D_LOG'!$BG$3:$BG$897,$A$16)</f>
        <v>0</v>
      </c>
      <c r="X25" s="320">
        <f>SUMIFS('2D_LOG'!$P$3:$P$897,'2D_LOG'!$F$3:$F$897,P10,'2D_LOG'!$BG$3:$BG$897,$A$16)</f>
        <v>0</v>
      </c>
      <c r="Y25" s="320">
        <f>SUMIFS('2D_LOG'!$Q$3:$Q$897,'2D_LOG'!$F$3:$F$897,Q10,'2D_LOG'!$BG$3:$BG$897,$A$16)</f>
        <v>0</v>
      </c>
      <c r="Z25" s="320">
        <f>SUMIFS('2D_LOG'!$R$3:$R$897,'2D_LOG'!$F$3:$F$897,R10,'2D_LOG'!$BG$3:$BG$897,$A$16)</f>
        <v>0</v>
      </c>
      <c r="AA25" s="320">
        <f>SUMIFS('2D_LOG'!$S$3:$S$897,'2D_LOG'!$F$3:$F$897,S10,'2D_LOG'!$BG$3:$BG$897,$A$16)</f>
        <v>0</v>
      </c>
      <c r="AB25" s="320">
        <f>SUMIFS('2D_LOG'!$T$3:$T$897,'2D_LOG'!$F$3:$F$897,T10,'2D_LOG'!$BG$3:$BG$897,$A$16)</f>
        <v>0</v>
      </c>
      <c r="AC25" s="320">
        <f>SUMIFS('2D_LOG'!$U$3:$U$897,'2D_LOG'!$F$3:$F$897,U10,'2D_LOG'!$BG$3:$BG$897,$A$16)</f>
        <v>0</v>
      </c>
      <c r="AD25" s="320">
        <f>SUMIFS('2D_LOG'!$V$3:$V$897,'2D_LOG'!$F$3:$F$897,V10,'2D_LOG'!$BG$3:$BG$897,$A$16)</f>
        <v>0</v>
      </c>
      <c r="AE25" s="320">
        <f>SUMIFS('2D_LOG'!$W$3:$W$897,'2D_LOG'!$F$3:$F$897,W10,'2D_LOG'!$BG$3:$BG$897,$A$16)</f>
        <v>0</v>
      </c>
      <c r="AF25" s="320">
        <f>SUMIFS('2D_LOG'!$X$3:$X$897,'2D_LOG'!$F$3:$F$897,X10,'2D_LOG'!$BG$3:$BG$897,$A$16)</f>
        <v>0</v>
      </c>
      <c r="AG25" s="320">
        <f>SUMIFS('2D_LOG'!$Y$3:$Y$897,'2D_LOG'!$F$3:$F$897,Y10,'2D_LOG'!$BG$3:$BG$897,$A$16)</f>
        <v>0</v>
      </c>
      <c r="AH25" s="320">
        <f>SUMIFS('2D_LOG'!$Z$3:$Z$897,'2D_LOG'!$F$3:$F$897,Z10,'2D_LOG'!$BG$3:$BG$897,$A$16)</f>
        <v>0</v>
      </c>
      <c r="AI25" s="320">
        <f>SUMIFS('2D_LOG'!$AA$3:$AA$897,'2D_LOG'!$F$3:$F$897,AA10,'2D_LOG'!$BG$3:$BG$897,$A$16)</f>
        <v>0</v>
      </c>
      <c r="AJ25" s="320">
        <f>SUMIFS('2D_LOG'!$AB$3:$AB$897,'2D_LOG'!$F$3:$F$897,AB10,'2D_LOG'!$BG$3:$BG$897,$A$16)</f>
        <v>0</v>
      </c>
      <c r="AK25" s="320">
        <f>SUMIFS('2D_LOG'!$AC$3:$AC$897,'2D_LOG'!$F$3:$F$897,AC10,'2D_LOG'!$BG$3:$BG$897,$A$16)</f>
        <v>0</v>
      </c>
      <c r="AL25" s="320">
        <f>SUMIFS('2D_LOG'!$AD$3:$AD$897,'2D_LOG'!$F$3:$F$897,AD10,'2D_LOG'!$BG$3:$BG$897,$A$16)</f>
        <v>0</v>
      </c>
      <c r="AM25" s="461">
        <f>SUMIFS('2D_LOG'!$AE$3:$AE$897,'2D_LOG'!$F$3:$F$897,H10,'2D_LOG'!$BG$3:$BG$897,$A$16)</f>
        <v>0</v>
      </c>
      <c r="AN25" s="461">
        <f>SUMIFS('2D_LOG'!$AF$3:$AF$897,'2D_LOG'!$F$3:$F$897,H10,'2D_LOG'!$BG$3:$BG$897,$A$16)</f>
        <v>0</v>
      </c>
      <c r="AO25" s="461">
        <f>SUMIFS('2D_LOG'!$AG$3:$AG$897,'2D_LOG'!$F$3:$F$897,H10,'2D_LOG'!$BG$3:$BG$897,$A$16)</f>
        <v>0</v>
      </c>
      <c r="AP25" s="461">
        <f>SUMIFS('2D_LOG'!$AH$3:$AH$897,'2D_LOG'!$F$3:$F$897,H10,'2D_LOG'!$BG$3:$BG$897,$A$16)</f>
        <v>0</v>
      </c>
      <c r="AQ25" s="461">
        <f>SUMIFS('2D_LOG'!$AI$3:$AI$897,'2D_LOG'!$F$3:$F$897,H10,'2D_LOG'!$BG$3:$BG$897,$A$16)</f>
        <v>0</v>
      </c>
      <c r="AR25" s="461">
        <f>SUMIFS('2D_LOG'!$AJ$3:$AJ$897,'2D_LOG'!$F$3:$F$897,H10,'2D_LOG'!$BG$3:$BG$897,$A$16)</f>
        <v>0</v>
      </c>
      <c r="AS25" s="461">
        <f>SUMIFS('2D_LOG'!$AK$3:$AK$897,'2D_LOG'!$F$3:$F$897,H10,'2D_LOG'!$BG$3:$BG$897,$A$16)</f>
        <v>0</v>
      </c>
      <c r="AT25" s="461">
        <f>SUMIFS('2D_LOG'!$AL$3:$AL$897,'2D_LOG'!$F$3:$F$897,H10,'2D_LOG'!$BG$3:$BG$897,$A$16)</f>
        <v>0</v>
      </c>
      <c r="AU25" s="461">
        <f>SUMIFS('2D_LOG'!$AM$3:$AM$897,'2D_LOG'!$F$3:$F$897,H10,'2D_LOG'!$BG$3:$BG$897,$A$16)</f>
        <v>0</v>
      </c>
      <c r="AV25" s="461">
        <f>SUMIFS('2D_LOG'!$AN$3:$AN$897,'2D_LOG'!$F$3:$F$897,H10,'2D_LOG'!$BG$3:$BG$897,$A$16)</f>
        <v>0</v>
      </c>
      <c r="AW25" s="461">
        <f>SUMIFS('2D_LOG'!$AO$3:$AO$897,'2D_LOG'!$F$3:$F$897,H10,'2D_LOG'!$BG$3:$BG$897,$A$16)</f>
        <v>0</v>
      </c>
      <c r="AX25" s="461">
        <f>SUMIFS('2D_LOG'!$AP$3:$AP$897,'2D_LOG'!$F$3:$F$897,H10,'2D_LOG'!$BG$3:$BG$897,$A$16)</f>
        <v>0</v>
      </c>
      <c r="AY25" s="461">
        <f>SUMIFS('2D_LOG'!$AQ$3:$AQ$897,'2D_LOG'!$F$3:$F$897,H10,'2D_LOG'!$BG$3:$BG$897,$A$16)</f>
        <v>0</v>
      </c>
      <c r="AZ25" s="461">
        <f>SUMIFS('2D_LOG'!$AR$3:$AR$897,'2D_LOG'!$F$3:$F$897,H10,'2D_LOG'!$BG$3:$BG$897,$A$16)</f>
        <v>0</v>
      </c>
      <c r="BA25" s="461">
        <f>SUMIFS('2D_LOG'!$AS$3:$AS$897,'2D_LOG'!$F$3:$F$897,H10,'2D_LOG'!$BG$3:$BG$897,$A$16)</f>
        <v>0</v>
      </c>
      <c r="BB25" s="461">
        <f>SUMIFS('2D_LOG'!$AT$3:$AT$897,'2D_LOG'!$F$3:$F$897,H10,'2D_LOG'!$BG$3:$BG$897,$A$16)</f>
        <v>0</v>
      </c>
      <c r="BC25" s="461">
        <f>SUMIFS('2D_LOG'!$AU$3:$AU$897,'2D_LOG'!$F$3:$F$897,H10,'2D_LOG'!$BG$3:$BG$897,$A$16)</f>
        <v>0</v>
      </c>
      <c r="BD25" s="461">
        <f>SUMIFS('2D_LOG'!$AV$3:$AV$897,'2D_LOG'!$F$3:$F$897,H10,'2D_LOG'!$BG$3:$BG$897,$A$16)</f>
        <v>0</v>
      </c>
      <c r="BE25" s="461">
        <f>SUMIFS('2D_LOG'!$AW$3:$AW$897,'2D_LOG'!$F$3:$F$897,H10,'2D_LOG'!$BG$3:$BG$897,$A$16)</f>
        <v>0</v>
      </c>
      <c r="BF25" s="461">
        <f>SUMIFS('2D_LOG'!$AX$3:$AX$897,'2D_LOG'!$F$3:$F$897,H10,'2D_LOG'!$BG$3:$BG$897,$A$16)</f>
        <v>0</v>
      </c>
      <c r="BG25" s="461">
        <f>SUMIFS('2D_LOG'!$AY$3:$AY$897,'2D_LOG'!$F$3:$F$897,H10,'2D_LOG'!$BG$3:$BG$897,$A$16)</f>
        <v>0</v>
      </c>
      <c r="BH25" s="461">
        <f>SUMIFS('2D_LOG'!$AZ$3:$AZ$897,'2D_LOG'!$F$3:$F$897,H10,'2D_LOG'!$BG$3:$BG$897,$A$16)</f>
        <v>0</v>
      </c>
      <c r="BI25" s="461">
        <f>SUMIFS('2D_LOG'!$BA$3:$BA$897,'2D_LOG'!$F$3:$F$897,H10,'2D_LOG'!$BG$3:$BG$897,$A$16)</f>
        <v>0</v>
      </c>
      <c r="BJ25" s="461">
        <f>SUMIFS('2D_LOG'!$BB$3:$BB$897,'2D_LOG'!$F$3:$F$897,H10,'2D_LOG'!$BG$3:$BG$897,$A$16)</f>
        <v>0</v>
      </c>
    </row>
    <row r="26" spans="1:62" x14ac:dyDescent="0.2">
      <c r="A26" s="320"/>
      <c r="E26" s="320">
        <v>16</v>
      </c>
      <c r="F26" s="334">
        <f t="shared" si="0"/>
        <v>0</v>
      </c>
      <c r="G26" s="335">
        <f>COUNTIF(QC_Status!F28:F167,A17)</f>
        <v>0</v>
      </c>
      <c r="H26" s="335">
        <f>COUNTIFS(QC_Status!$L$13:$L$897,"PQC",QC_Status!$F$13:$F$897,'Production Operator Analysis'!$A$16)</f>
        <v>0</v>
      </c>
      <c r="I26" s="333" t="str">
        <f t="shared" si="1"/>
        <v>0%</v>
      </c>
      <c r="J26" s="335">
        <f>COUNTIFS(QC_Status!$L$13:$L$897,"PQC",QC_Status!$T$13:$T$897,"ACC",QC_Status!$F$13:$F$897,'Production Operator Analysis'!$A$16)</f>
        <v>0</v>
      </c>
      <c r="K26" s="321">
        <f t="shared" si="2"/>
        <v>0</v>
      </c>
      <c r="L26" s="335">
        <f>COUNTIFS(QC_Status!$L$13:$L$897,"PQC",QC_Status!$T$13:$T$897,"Reject",QC_Status!$F$13:$F$897,'Production Operator Analysis'!$A$16)</f>
        <v>0</v>
      </c>
      <c r="M26" s="321">
        <f t="shared" si="3"/>
        <v>0</v>
      </c>
      <c r="N26" s="320">
        <f>SUMIFS('2D_LOG'!$BD$3:$BD$897,'2D_LOG'!$F$3:$F$897,H10,'2D_LOG'!$BG$3:$BG$897,$A$17)</f>
        <v>0</v>
      </c>
      <c r="O26" s="320">
        <f>SUMIFS('2D_LOG'!$BE$3:$BE$897,'2D_LOG'!$F$3:$F$897,H10,'2D_LOG'!$BG$3:$BG$897,$A$17)</f>
        <v>0</v>
      </c>
      <c r="P26" s="320">
        <f>SUMIFS('2D_LOG'!$BF$3:$BF$897,'2D_LOG'!$F$3:$F$897,H10,'2D_LOG'!$BG$3:$BG$897,$A$17)</f>
        <v>0</v>
      </c>
      <c r="Q26" s="320">
        <f>SUMIFS('2D_LOG'!$I$3:$I$897,'2D_LOG'!$F$3:$F$897,H10,'2D_LOG'!$BG$3:$BG$897,$A$17)</f>
        <v>0</v>
      </c>
      <c r="R26" s="320">
        <f>SUMIFS('2D_LOG'!$J$3:$J$897,'2D_LOG'!$F$3:$F$897,H10,'2D_LOG'!$BG$3:$BG$897,$A$17)</f>
        <v>0</v>
      </c>
      <c r="S26" s="320">
        <f>SUMIFS('2D_LOG'!$K$3:$K$897,'2D_LOG'!$F$3:$F$897,H10,'2D_LOG'!$BG$3:$BG$897,$A$17)</f>
        <v>0</v>
      </c>
      <c r="T26" s="320">
        <f>SUMIFS('2D_LOG'!$L$3:$L$897,'2D_LOG'!$F$3:$F$897,H10,'2D_LOG'!$BG$3:$BG$897,$A$17)</f>
        <v>0</v>
      </c>
      <c r="U26" s="320">
        <f>SUMIFS('2D_LOG'!$M$3:$M$897,'2D_LOG'!$F$3:$F$897,H10,'2D_LOG'!$BG$3:$BG$897,$A$17)</f>
        <v>0</v>
      </c>
      <c r="V26" s="320">
        <f>SUMIFS('2D_LOG'!$N$3:$N$897,'2D_LOG'!$F$3:$F$897,H10,'2D_LOG'!$BG$3:$BG$897,$A$17)</f>
        <v>0</v>
      </c>
      <c r="W26" s="320">
        <f>SUMIFS('2D_LOG'!$O$3:$O$897,'2D_LOG'!$F$3:$F$897,H10,'2D_LOG'!$BG$3:$BG$897,$A$17)</f>
        <v>0</v>
      </c>
      <c r="X26" s="320">
        <f>SUMIFS('2D_LOG'!$P$3:$P$897,'2D_LOG'!$F$3:$F$897,H10,'2D_LOG'!$BG$3:$BG$897,$A$17)</f>
        <v>0</v>
      </c>
      <c r="Y26" s="320">
        <f>SUMIFS('2D_LOG'!$Q$3:$Q$897,'2D_LOG'!$F$3:$F$897,H10,'2D_LOG'!$BG$3:$BG$897,$A$17)</f>
        <v>0</v>
      </c>
      <c r="Z26" s="320">
        <f>SUMIFS('2D_LOG'!$R$3:$R$897,'2D_LOG'!$F$3:$F$897,H10,'2D_LOG'!$BG$3:$BG$897,$A$17)</f>
        <v>0</v>
      </c>
      <c r="AA26" s="320">
        <f>SUMIFS('2D_LOG'!$S$3:$S$897,'2D_LOG'!$F$3:$F$897,H10,'2D_LOG'!$BG$3:$BG$897,$A$17)</f>
        <v>0</v>
      </c>
      <c r="AB26" s="320">
        <f>SUMIFS('2D_LOG'!$T$3:$T$897,'2D_LOG'!$F$3:$F$897,H10,'2D_LOG'!$BG$3:$BG$897,$A$17)</f>
        <v>0</v>
      </c>
      <c r="AC26" s="320">
        <f>SUMIFS('2D_LOG'!$U$3:$U$897,'2D_LOG'!$F$3:$F$897,H10,'2D_LOG'!$BG$3:$BG$897,$A$17)</f>
        <v>0</v>
      </c>
      <c r="AD26" s="320">
        <f>SUMIFS('2D_LOG'!$V$3:$V$897,'2D_LOG'!$F$3:$F$897,H10,'2D_LOG'!$BG$3:$BG$897,$A$17)</f>
        <v>0</v>
      </c>
      <c r="AE26" s="320">
        <f>SUMIFS('2D_LOG'!$W$3:$W$897,'2D_LOG'!$F$3:$F$897,H10,'2D_LOG'!$BG$3:$BG$897,$A$17)</f>
        <v>0</v>
      </c>
      <c r="AF26" s="320">
        <f>SUMIFS('2D_LOG'!$X$3:$X$897,'2D_LOG'!$F$3:$F$897,H10,'2D_LOG'!$BG$3:$BG$897,$A$17)</f>
        <v>0</v>
      </c>
      <c r="AG26" s="320">
        <f>SUMIFS('2D_LOG'!$Y$3:$Y$897,'2D_LOG'!$F$3:$F$897,H10,'2D_LOG'!$BG$3:$BG$897,$A$17)</f>
        <v>0</v>
      </c>
      <c r="AH26" s="320">
        <f>SUMIFS('2D_LOG'!$Z$3:$Z$897,'2D_LOG'!$F$3:$F$897,H10,'2D_LOG'!$BG$3:$BG$897,$A$17)</f>
        <v>0</v>
      </c>
      <c r="AI26" s="320">
        <f>SUMIFS('2D_LOG'!$AA$3:$AA$897,'2D_LOG'!$F$3:$F$897,H10,'2D_LOG'!$BG$3:$BG$897,$A$17)</f>
        <v>0</v>
      </c>
      <c r="AJ26" s="320">
        <f>SUMIFS('2D_LOG'!$AB$3:$AB$897,'2D_LOG'!$F$3:$F$897,H10,'2D_LOG'!$BG$3:$BG$897,$A$17)</f>
        <v>0</v>
      </c>
      <c r="AK26" s="320">
        <f>SUMIFS('2D_LOG'!$AC$3:$AC$897,'2D_LOG'!$F$3:$F$897,H10,'2D_LOG'!$BG$3:$BG$897,$A$17)</f>
        <v>0</v>
      </c>
      <c r="AL26" s="320">
        <f>SUMIFS('2D_LOG'!$AD$3:$AD$897,'2D_LOG'!$F$3:$F$897,H10,'2D_LOG'!$BG$3:$BG$897,$A$17)</f>
        <v>0</v>
      </c>
      <c r="AM26" s="461">
        <f>SUMIFS('2D_LOG'!$AE$3:$AE$897,'2D_LOG'!$F$3:$F$897,H10,'2D_LOG'!$BG$3:$BG$897,$A$17)</f>
        <v>0</v>
      </c>
      <c r="AN26" s="461">
        <f>SUMIFS('2D_LOG'!$AF$3:$AF$897,'2D_LOG'!$F$3:$F$897,H10,'2D_LOG'!$BG$3:$BG$897,$A$17)</f>
        <v>0</v>
      </c>
      <c r="AO26" s="461">
        <f>SUMIFS('2D_LOG'!$AG$3:$AG$897,'2D_LOG'!$F$3:$F$897,H10,'2D_LOG'!$BG$3:$BG$897,$A$17)</f>
        <v>0</v>
      </c>
      <c r="AP26" s="461">
        <f>SUMIFS('2D_LOG'!$AH$3:$AH$897,'2D_LOG'!$F$3:$F$897,H10,'2D_LOG'!$BG$3:$BG$897,$A$17)</f>
        <v>0</v>
      </c>
      <c r="AQ26" s="461">
        <f>SUMIFS('2D_LOG'!$AI$3:$AI$897,'2D_LOG'!$F$3:$F$897,H10,'2D_LOG'!$BG$3:$BG$897,$A$17)</f>
        <v>0</v>
      </c>
      <c r="AR26" s="461">
        <f>SUMIFS('2D_LOG'!$AJ$3:$AJ$897,'2D_LOG'!$F$3:$F$897,H10,'2D_LOG'!$BG$3:$BG$897,$A$17)</f>
        <v>0</v>
      </c>
      <c r="AS26" s="461">
        <f>SUMIFS('2D_LOG'!$AK$3:$AK$897,'2D_LOG'!$F$3:$F$897,H10,'2D_LOG'!$BG$3:$BG$897,$A$17)</f>
        <v>0</v>
      </c>
      <c r="AT26" s="461">
        <f>SUMIFS('2D_LOG'!$AL$3:$AL$897,'2D_LOG'!$F$3:$F$897,H10,'2D_LOG'!$BG$3:$BG$897,$A$17)</f>
        <v>0</v>
      </c>
      <c r="AU26" s="461">
        <f>SUMIFS('2D_LOG'!$AM$3:$AM$897,'2D_LOG'!$F$3:$F$897,H10,'2D_LOG'!$BG$3:$BG$897,$A$17)</f>
        <v>0</v>
      </c>
      <c r="AV26" s="461">
        <f>SUMIFS('2D_LOG'!$AN$3:$AN$897,'2D_LOG'!$F$3:$F$897,H10,'2D_LOG'!$BG$3:$BG$897,$A$17)</f>
        <v>0</v>
      </c>
      <c r="AW26" s="461">
        <f>SUMIFS('2D_LOG'!$AO$3:$AO$897,'2D_LOG'!$F$3:$F$897,H10,'2D_LOG'!$BG$3:$BG$897,$A$17)</f>
        <v>0</v>
      </c>
      <c r="AX26" s="461">
        <f>SUMIFS('2D_LOG'!$AP$3:$AP$897,'2D_LOG'!$F$3:$F$897,H10,'2D_LOG'!$BG$3:$BG$897,$A$17)</f>
        <v>0</v>
      </c>
      <c r="AY26" s="461">
        <f>SUMIFS('2D_LOG'!$AQ$3:$AQ$897,'2D_LOG'!$F$3:$F$897,H10,'2D_LOG'!$BG$3:$BG$897,$A$17)</f>
        <v>0</v>
      </c>
      <c r="AZ26" s="461">
        <f>SUMIFS('2D_LOG'!$AR$3:$AR$897,'2D_LOG'!$F$3:$F$897,H10,'2D_LOG'!$BG$3:$BG$897,$A$17)</f>
        <v>0</v>
      </c>
      <c r="BA26" s="461">
        <f>SUMIFS('2D_LOG'!$AS$3:$AS$897,'2D_LOG'!$F$3:$F$897,H10,'2D_LOG'!$BG$3:$BG$897,$A$17)</f>
        <v>0</v>
      </c>
      <c r="BB26" s="461">
        <f>SUMIFS('2D_LOG'!$AT$3:$AT$897,'2D_LOG'!$F$3:$F$897,H10,'2D_LOG'!$BG$3:$BG$897,$A$17)</f>
        <v>0</v>
      </c>
      <c r="BC26" s="461">
        <f>SUMIFS('2D_LOG'!$AU$3:$AU$897,'2D_LOG'!$F$3:$F$897,H10,'2D_LOG'!$BG$3:$BG$897,$A$17)</f>
        <v>0</v>
      </c>
      <c r="BD26" s="461">
        <f>SUMIFS('2D_LOG'!$AV$3:$AV$897,'2D_LOG'!$F$3:$F$897,H10,'2D_LOG'!$BG$3:$BG$897,$A$17)</f>
        <v>0</v>
      </c>
      <c r="BE26" s="461">
        <f>SUMIFS('2D_LOG'!$AW$3:$AW$897,'2D_LOG'!$F$3:$F$897,H10,'2D_LOG'!$BG$3:$BG$897,$A$17)</f>
        <v>0</v>
      </c>
      <c r="BF26" s="461">
        <f>SUMIFS('2D_LOG'!$AX$3:$AX$897,'2D_LOG'!$F$3:$F$897,H10,'2D_LOG'!$BG$3:$BG$897,$A$17)</f>
        <v>0</v>
      </c>
      <c r="BG26" s="461">
        <f>SUMIFS('2D_LOG'!$AY$3:$AY$897,'2D_LOG'!$F$3:$F$897,H10,'2D_LOG'!$BG$3:$BG$897,$A$17)</f>
        <v>0</v>
      </c>
      <c r="BH26" s="461">
        <f>SUMIFS('2D_LOG'!$AZ$3:$AZ$897,'2D_LOG'!$F$3:$F$897,H10,'2D_LOG'!$BG$3:$BG$897,$A$17)</f>
        <v>0</v>
      </c>
      <c r="BI26" s="461">
        <f>SUMIFS('2D_LOG'!$BA$3:$BA$897,'2D_LOG'!$F$3:$F$897,H10,'2D_LOG'!$BG$3:$BG$897,$A$17)</f>
        <v>0</v>
      </c>
      <c r="BJ26" s="461">
        <f>SUMIFS('2D_LOG'!$BB$3:$BB$897,'2D_LOG'!$F$3:$F$897,H10,'2D_LOG'!$BG$3:$BG$897,$A$17)</f>
        <v>0</v>
      </c>
    </row>
    <row r="27" spans="1:62" x14ac:dyDescent="0.2">
      <c r="E27" s="320">
        <v>17</v>
      </c>
      <c r="F27" s="334">
        <f t="shared" si="0"/>
        <v>0</v>
      </c>
      <c r="G27" s="335">
        <f>COUNTIF(QC_Status!F29:F168,A18)</f>
        <v>0</v>
      </c>
      <c r="H27" s="335">
        <f>COUNTIFS(QC_Status!$L$13:$L$897,"PQC",QC_Status!$F$13:$F$897,'Production Operator Analysis'!$A$16)</f>
        <v>0</v>
      </c>
      <c r="I27" s="333" t="str">
        <f t="shared" si="1"/>
        <v>0%</v>
      </c>
      <c r="J27" s="335">
        <f>COUNTIFS(QC_Status!$L$13:$L$897,"PQC",QC_Status!$T$13:$T$897,"ACC",QC_Status!$F$13:$F$897,'Production Operator Analysis'!$A$16)</f>
        <v>0</v>
      </c>
      <c r="K27" s="321">
        <f t="shared" si="2"/>
        <v>0</v>
      </c>
      <c r="L27" s="335">
        <f>COUNTIFS(QC_Status!$L$13:$L$897,"PQC",QC_Status!$T$13:$T$897,"Reject",QC_Status!$F$13:$F$897,'Production Operator Analysis'!$A$16)</f>
        <v>0</v>
      </c>
      <c r="M27" s="321">
        <f t="shared" si="3"/>
        <v>0</v>
      </c>
      <c r="N27" s="320">
        <f>SUMIFS('2D_LOG'!$BD$3:$BD$897,'2D_LOG'!$F$3:$F$897,H10,'2D_LOG'!$BG$3:$BG$897,$A$18)</f>
        <v>0</v>
      </c>
      <c r="O27" s="320">
        <f>SUMIFS('2D_LOG'!$BE$3:$BE$897,'2D_LOG'!$F$3:$F$897,H10,'2D_LOG'!$BG$3:$BG$897,$A$18)</f>
        <v>0</v>
      </c>
      <c r="P27" s="320">
        <f>SUMIFS('2D_LOG'!$BF$3:$BF$897,'2D_LOG'!$F$3:$F$897,H10,'2D_LOG'!$BG$3:$BG$897,$A$18)</f>
        <v>0</v>
      </c>
      <c r="Q27" s="320">
        <f>SUMIFS('2D_LOG'!$I$3:$I$897,'2D_LOG'!$F$3:$F$897,H10,'2D_LOG'!$BG$3:$BG$897,$A$18)</f>
        <v>0</v>
      </c>
      <c r="R27" s="320">
        <f>SUMIFS('2D_LOG'!$J$3:$J$897,'2D_LOG'!$F$3:$F$897,H10,'2D_LOG'!$BG$3:$BG$897,$A$18)</f>
        <v>0</v>
      </c>
      <c r="S27" s="320">
        <f>SUMIFS('2D_LOG'!$K$3:$K$897,'2D_LOG'!$F$3:$F$897,H10,'2D_LOG'!$BG$3:$BG$897,$A$18)</f>
        <v>0</v>
      </c>
      <c r="T27" s="320">
        <f>SUMIFS('2D_LOG'!$L$3:$L$897,'2D_LOG'!$F$3:$F$897,H10,'2D_LOG'!$BG$3:$BG$897,$A$18)</f>
        <v>0</v>
      </c>
      <c r="U27" s="320">
        <f>SUMIFS('2D_LOG'!$M$3:$M$897,'2D_LOG'!$F$3:$F$897,H10,'2D_LOG'!$BG$3:$BG$897,$A$18)</f>
        <v>0</v>
      </c>
      <c r="V27" s="320">
        <f>SUMIFS('2D_LOG'!$N$3:$N$897,'2D_LOG'!$F$3:$F$897,H10,'2D_LOG'!$BG$3:$BG$897,$A$18)</f>
        <v>0</v>
      </c>
      <c r="W27" s="320">
        <f>SUMIFS('2D_LOG'!$O$3:$O$897,'2D_LOG'!$F$3:$F$897,H10,'2D_LOG'!$BG$3:$BG$897,$A$18)</f>
        <v>0</v>
      </c>
      <c r="X27" s="320">
        <f>SUMIFS('2D_LOG'!$P$3:$P$897,'2D_LOG'!$F$3:$F$897,H10,'2D_LOG'!$BG$3:$BG$897,$A$18)</f>
        <v>0</v>
      </c>
      <c r="Y27" s="320">
        <f>SUMIFS('2D_LOG'!$Q$3:$Q$897,'2D_LOG'!$F$3:$F$897,H10,'2D_LOG'!$BG$3:$BG$897,$A$18)</f>
        <v>0</v>
      </c>
      <c r="Z27" s="320">
        <f>SUMIFS('2D_LOG'!$R$3:$R$897,'2D_LOG'!$F$3:$F$897,H10,'2D_LOG'!$BG$3:$BG$897,$A$18)</f>
        <v>0</v>
      </c>
      <c r="AA27" s="320">
        <f>SUMIFS('2D_LOG'!$S$3:$S$897,'2D_LOG'!$F$3:$F$897,H10,'2D_LOG'!$BG$3:$BG$897,$A$18)</f>
        <v>0</v>
      </c>
      <c r="AB27" s="320">
        <f>SUMIFS('2D_LOG'!$T$3:$T$897,'2D_LOG'!$F$3:$F$897,H10,'2D_LOG'!$BG$3:$BG$897,$A$18)</f>
        <v>0</v>
      </c>
      <c r="AC27" s="320">
        <f>SUMIFS('2D_LOG'!$U$3:$U$897,'2D_LOG'!$F$3:$F$897,H10,'2D_LOG'!$BG$3:$BG$897,$A$18)</f>
        <v>0</v>
      </c>
      <c r="AD27" s="320">
        <f>SUMIFS('2D_LOG'!$V$3:$V$897,'2D_LOG'!$F$3:$F$897,H10,'2D_LOG'!$BG$3:$BG$897,$A$18)</f>
        <v>0</v>
      </c>
      <c r="AE27" s="320">
        <f>SUMIFS('2D_LOG'!$W$3:$W$897,'2D_LOG'!$F$3:$F$897,H10,'2D_LOG'!$BG$3:$BG$897,$A$18)</f>
        <v>0</v>
      </c>
      <c r="AF27" s="320">
        <f>SUMIFS('2D_LOG'!$X$3:$X$897,'2D_LOG'!$F$3:$F$897,H10,'2D_LOG'!$BG$3:$BG$897,$A$18)</f>
        <v>0</v>
      </c>
      <c r="AG27" s="320">
        <f>SUMIFS('2D_LOG'!$Y$3:$Y$897,'2D_LOG'!$F$3:$F$897,H10,'2D_LOG'!$BG$3:$BG$897,$A$18)</f>
        <v>0</v>
      </c>
      <c r="AH27" s="320">
        <f>SUMIFS('2D_LOG'!$Z$3:$Z$897,'2D_LOG'!$F$3:$F$897,H10,'2D_LOG'!$BG$3:$BG$897,$A$18)</f>
        <v>0</v>
      </c>
      <c r="AI27" s="320">
        <f>SUMIFS('2D_LOG'!$AA$3:$AA$897,'2D_LOG'!$F$3:$F$897,H10,'2D_LOG'!$BG$3:$BG$897,$A$18)</f>
        <v>0</v>
      </c>
      <c r="AJ27" s="320">
        <f>SUMIFS('2D_LOG'!$AB$3:$AB$897,'2D_LOG'!$F$3:$F$897,H10,'2D_LOG'!$BG$3:$BG$897,$A$18)</f>
        <v>0</v>
      </c>
      <c r="AK27" s="320">
        <f>SUMIFS('2D_LOG'!$AC$3:$AC$897,'2D_LOG'!$F$3:$F$897,H10,'2D_LOG'!$BG$3:$BG$897,$A$18)</f>
        <v>0</v>
      </c>
      <c r="AL27" s="320">
        <f>SUMIFS('2D_LOG'!$AD$3:$AD$897,'2D_LOG'!$F$3:$F$897,H10,'2D_LOG'!$BG$3:$BG$897,$A$18)</f>
        <v>0</v>
      </c>
      <c r="AM27" s="461">
        <f>SUMIFS('2D_LOG'!$AE$3:$AE$897,'2D_LOG'!$F$3:$F$897,H10,'2D_LOG'!$BG$3:$BG$897,$A$18)</f>
        <v>0</v>
      </c>
      <c r="AN27" s="461">
        <f>SUMIFS('2D_LOG'!$AF$3:$AF$897,'2D_LOG'!$F$3:$F$897,H10,'2D_LOG'!$BG$3:$BG$897,$A$18)</f>
        <v>0</v>
      </c>
      <c r="AO27" s="461">
        <f>SUMIFS('2D_LOG'!$AG$3:$AG$897,'2D_LOG'!$F$3:$F$897,H10,'2D_LOG'!$BG$3:$BG$897,$A$18)</f>
        <v>0</v>
      </c>
      <c r="AP27" s="461">
        <f>SUMIFS('2D_LOG'!$AH$3:$AH$897,'2D_LOG'!$F$3:$F$897,H10,'2D_LOG'!$BG$3:$BG$897,$A$18)</f>
        <v>0</v>
      </c>
      <c r="AQ27" s="461">
        <f>SUMIFS('2D_LOG'!$AI$3:$AI$897,'2D_LOG'!$F$3:$F$897,H10,'2D_LOG'!$BG$3:$BG$897,$A$18)</f>
        <v>0</v>
      </c>
      <c r="AR27" s="461">
        <f>SUMIFS('2D_LOG'!$AJ$3:$AJ$897,'2D_LOG'!$F$3:$F$897,H10,'2D_LOG'!$BG$3:$BG$897,$A$18)</f>
        <v>0</v>
      </c>
      <c r="AS27" s="461">
        <f>SUMIFS('2D_LOG'!$AK$3:$AK$897,'2D_LOG'!$F$3:$F$897,H10,'2D_LOG'!$BG$3:$BG$897,$A$18)</f>
        <v>0</v>
      </c>
      <c r="AT27" s="461">
        <f>SUMIFS('2D_LOG'!$AL$3:$AL$897,'2D_LOG'!$F$3:$F$897,H10,'2D_LOG'!$BG$3:$BG$897,$A$18)</f>
        <v>0</v>
      </c>
      <c r="AU27" s="461">
        <f>SUMIFS('2D_LOG'!$AM$3:$AM$897,'2D_LOG'!$F$3:$F$897,H10,'2D_LOG'!$BG$3:$BG$897,$A$18)</f>
        <v>0</v>
      </c>
      <c r="AV27" s="461">
        <f>SUMIFS('2D_LOG'!$AN$3:$AN$897,'2D_LOG'!$F$3:$F$897,H10,'2D_LOG'!$BG$3:$BG$897,$A$18)</f>
        <v>0</v>
      </c>
      <c r="AW27" s="461">
        <f>SUMIFS('2D_LOG'!$AO$3:$AO$897,'2D_LOG'!$F$3:$F$897,H10,'2D_LOG'!$BG$3:$BG$897,$A$18)</f>
        <v>0</v>
      </c>
      <c r="AX27" s="461">
        <f>SUMIFS('2D_LOG'!$AP$3:$AP$897,'2D_LOG'!$F$3:$F$897,H10,'2D_LOG'!$BG$3:$BG$897,$A$18)</f>
        <v>0</v>
      </c>
      <c r="AY27" s="461">
        <f>SUMIFS('2D_LOG'!$AQ$3:$AQ$897,'2D_LOG'!$F$3:$F$897,H10,'2D_LOG'!$BG$3:$BG$897,$A$18)</f>
        <v>0</v>
      </c>
      <c r="AZ27" s="461">
        <f>SUMIFS('2D_LOG'!$AR$3:$AR$897,'2D_LOG'!$F$3:$F$897,H10,'2D_LOG'!$BG$3:$BG$897,$A$18)</f>
        <v>0</v>
      </c>
      <c r="BA27" s="461">
        <f>SUMIFS('2D_LOG'!$AS$3:$AS$897,'2D_LOG'!$F$3:$F$897,H10,'2D_LOG'!$BG$3:$BG$897,$A$18)</f>
        <v>0</v>
      </c>
      <c r="BB27" s="461">
        <f>SUMIFS('2D_LOG'!$AT$3:$AT$897,'2D_LOG'!$F$3:$F$897,H10,'2D_LOG'!$BG$3:$BG$897,$A$18)</f>
        <v>0</v>
      </c>
      <c r="BC27" s="461">
        <f>SUMIFS('2D_LOG'!$AU$3:$AU$897,'2D_LOG'!$F$3:$F$897,H10,'2D_LOG'!$BG$3:$BG$897,$A$18)</f>
        <v>0</v>
      </c>
      <c r="BD27" s="461">
        <f>SUMIFS('2D_LOG'!$AV$3:$AV$897,'2D_LOG'!$F$3:$F$897,H10,'2D_LOG'!$BG$3:$BG$897,$A$18)</f>
        <v>0</v>
      </c>
      <c r="BE27" s="461">
        <f>SUMIFS('2D_LOG'!$AW$3:$AW$897,'2D_LOG'!$F$3:$F$897,H10,'2D_LOG'!$BG$3:$BG$897,$A$18)</f>
        <v>0</v>
      </c>
      <c r="BF27" s="461">
        <f>SUMIFS('2D_LOG'!$AX$3:$AX$897,'2D_LOG'!$F$3:$F$897,H10,'2D_LOG'!$BG$3:$BG$897,$A$18)</f>
        <v>0</v>
      </c>
      <c r="BG27" s="461">
        <f>SUMIFS('2D_LOG'!$AY$3:$AY$897,'2D_LOG'!$F$3:$F$897,H10,'2D_LOG'!$BG$3:$BG$897,$A$18)</f>
        <v>0</v>
      </c>
      <c r="BH27" s="461">
        <f>SUMIFS('2D_LOG'!$AZ$3:$AZ$897,'2D_LOG'!$F$3:$F$897,H10,'2D_LOG'!$BG$3:$BG$897,$A$18)</f>
        <v>0</v>
      </c>
      <c r="BI27" s="461">
        <f>SUMIFS('2D_LOG'!$BA$3:$BA$897,'2D_LOG'!$F$3:$F$897,H10,'2D_LOG'!$BG$3:$BG$897,$A$18)</f>
        <v>0</v>
      </c>
      <c r="BJ27" s="461">
        <f>SUMIFS('2D_LOG'!$BB$3:$BB$897,'2D_LOG'!$F$3:$F$897,H10,'2D_LOG'!$BG$3:$BG$897,$A$18)</f>
        <v>0</v>
      </c>
    </row>
    <row r="28" spans="1:62" x14ac:dyDescent="0.2">
      <c r="E28" s="320">
        <v>18</v>
      </c>
      <c r="F28" s="334">
        <f t="shared" si="0"/>
        <v>0</v>
      </c>
      <c r="G28" s="335">
        <f>COUNTIF(QC_Status!F30:F169,A19)</f>
        <v>0</v>
      </c>
      <c r="H28" s="335">
        <f>COUNTIFS(QC_Status!$L$13:$L$897,"PQC",QC_Status!$F$13:$F$897,'Production Operator Analysis'!$A$16)</f>
        <v>0</v>
      </c>
      <c r="I28" s="333" t="str">
        <f t="shared" si="1"/>
        <v>0%</v>
      </c>
      <c r="J28" s="335">
        <f>COUNTIFS(QC_Status!$L$13:$L$897,"PQC",QC_Status!$T$13:$T$897,"ACC",QC_Status!$F$13:$F$897,'Production Operator Analysis'!$A$16)</f>
        <v>0</v>
      </c>
      <c r="K28" s="321">
        <f t="shared" si="2"/>
        <v>0</v>
      </c>
      <c r="L28" s="335">
        <f>COUNTIFS(QC_Status!$L$13:$L$897,"PQC",QC_Status!$T$13:$T$897,"Reject",QC_Status!$F$13:$F$897,'Production Operator Analysis'!$A$16)</f>
        <v>0</v>
      </c>
      <c r="M28" s="321">
        <f t="shared" si="3"/>
        <v>0</v>
      </c>
      <c r="N28" s="320">
        <f>SUMIFS('2D_LOG'!$BD$3:$BD$897,'2D_LOG'!$F$3:$F$897,H10,'2D_LOG'!$BG$3:$BG$897,$A$19)</f>
        <v>0</v>
      </c>
      <c r="O28" s="320">
        <f>SUMIFS('2D_LOG'!$BE$3:$BE$897,'2D_LOG'!$F$3:$F$897,H10,'2D_LOG'!$BG$3:$BG$897,$A$19)</f>
        <v>0</v>
      </c>
      <c r="P28" s="320">
        <f>SUMIFS('2D_LOG'!$BF$3:$BF$897,'2D_LOG'!$F$3:$F$897,H10,'2D_LOG'!$BG$3:$BG$897,$A$19)</f>
        <v>0</v>
      </c>
      <c r="Q28" s="320">
        <f>SUMIFS('2D_LOG'!$I$3:$I$897,'2D_LOG'!$F$3:$F$897,H10,'2D_LOG'!$BG$3:$BG$897,$A$19)</f>
        <v>0</v>
      </c>
      <c r="R28" s="320">
        <f>SUMIFS('2D_LOG'!$J$3:$J$897,'2D_LOG'!$F$3:$F$897,H10,'2D_LOG'!$BG$3:$BG$897,$A$19)</f>
        <v>0</v>
      </c>
      <c r="S28" s="320">
        <f>SUMIFS('2D_LOG'!$K$3:$K$897,'2D_LOG'!$F$3:$F$897,H10,'2D_LOG'!$BG$3:$BG$897,$A$19)</f>
        <v>0</v>
      </c>
      <c r="T28" s="320">
        <f>SUMIFS('2D_LOG'!$L$3:$L$897,'2D_LOG'!$F$3:$F$897,H10,'2D_LOG'!$BG$3:$BG$897,$A$19)</f>
        <v>0</v>
      </c>
      <c r="U28" s="320">
        <f>SUMIFS('2D_LOG'!$M$3:$M$897,'2D_LOG'!$F$3:$F$897,H10,'2D_LOG'!$BG$3:$BG$897,$A$19)</f>
        <v>0</v>
      </c>
      <c r="V28" s="320">
        <f>SUMIFS('2D_LOG'!$N$3:$N$897,'2D_LOG'!$F$3:$F$897,H10,'2D_LOG'!$BG$3:$BG$897,$A$19)</f>
        <v>0</v>
      </c>
      <c r="W28" s="320">
        <f>SUMIFS('2D_LOG'!$O$3:$O$897,'2D_LOG'!$F$3:$F$897,H10,'2D_LOG'!$BG$3:$BG$897,$A$19)</f>
        <v>0</v>
      </c>
      <c r="X28" s="320">
        <f>SUMIFS('2D_LOG'!$P$3:$P$897,'2D_LOG'!$F$3:$F$897,H10,'2D_LOG'!$BG$3:$BG$897,$A$19)</f>
        <v>0</v>
      </c>
      <c r="Y28" s="320">
        <f>SUMIFS('2D_LOG'!$Q$3:$Q$897,'2D_LOG'!$F$3:$F$897,H10,'2D_LOG'!$BG$3:$BG$897,$A$19)</f>
        <v>0</v>
      </c>
      <c r="Z28" s="320">
        <f>SUMIFS('2D_LOG'!$R$3:$R$897,'2D_LOG'!$F$3:$F$897,H10,'2D_LOG'!$BG$3:$BG$897,$A$19)</f>
        <v>0</v>
      </c>
      <c r="AA28" s="320">
        <f>SUMIFS('2D_LOG'!$S$3:$S$897,'2D_LOG'!$F$3:$F$897,H10,'2D_LOG'!$BG$3:$BG$897,$A$19)</f>
        <v>0</v>
      </c>
      <c r="AB28" s="320">
        <f>SUMIFS('2D_LOG'!$T$3:$T$897,'2D_LOG'!$F$3:$F$897,H10,'2D_LOG'!$BG$3:$BG$897,$A$19)</f>
        <v>0</v>
      </c>
      <c r="AC28" s="320">
        <f>SUMIFS('2D_LOG'!$U$3:$U$897,'2D_LOG'!$F$3:$F$897,H10,'2D_LOG'!$BG$3:$BG$897,$A$19)</f>
        <v>0</v>
      </c>
      <c r="AD28" s="320">
        <f>SUMIFS('2D_LOG'!$V$3:$V$897,'2D_LOG'!$F$3:$F$897,H10,'2D_LOG'!$BG$3:$BG$897,$A$19)</f>
        <v>0</v>
      </c>
      <c r="AE28" s="320">
        <f>SUMIFS('2D_LOG'!$W$3:$W$897,'2D_LOG'!$F$3:$F$897,H10,'2D_LOG'!$BG$3:$BG$897,$A$19)</f>
        <v>0</v>
      </c>
      <c r="AF28" s="320">
        <f>SUMIFS('2D_LOG'!$X$3:$X$897,'2D_LOG'!$F$3:$F$897,H10,'2D_LOG'!$BG$3:$BG$897,$A$19)</f>
        <v>0</v>
      </c>
      <c r="AG28" s="320">
        <f>SUMIFS('2D_LOG'!$Y$3:$Y$897,'2D_LOG'!$F$3:$F$897,H10,'2D_LOG'!$BG$3:$BG$897,$A$19)</f>
        <v>0</v>
      </c>
      <c r="AH28" s="320">
        <f>SUMIFS('2D_LOG'!$Z$3:$Z$897,'2D_LOG'!$F$3:$F$897,H10,'2D_LOG'!$BG$3:$BG$897,$A$19)</f>
        <v>0</v>
      </c>
      <c r="AI28" s="320">
        <f>SUMIFS('2D_LOG'!$AA$3:$AA$897,'2D_LOG'!$F$3:$F$897,H10,'2D_LOG'!$BG$3:$BG$897,$A$19)</f>
        <v>0</v>
      </c>
      <c r="AJ28" s="320">
        <f>SUMIFS('2D_LOG'!$AB$3:$AB$897,'2D_LOG'!$F$3:$F$897,H10,'2D_LOG'!$BG$3:$BG$897,$A$19)</f>
        <v>0</v>
      </c>
      <c r="AK28" s="320">
        <f>SUMIFS('2D_LOG'!$AC$3:$AC$897,'2D_LOG'!$F$3:$F$897,H10,'2D_LOG'!$BG$3:$BG$897,$A$19)</f>
        <v>0</v>
      </c>
      <c r="AL28" s="320">
        <f>SUMIFS('2D_LOG'!$AD$3:$AD$897,'2D_LOG'!$F$3:$F$897,H10,'2D_LOG'!$BG$3:$BG$897,$A$19)</f>
        <v>0</v>
      </c>
      <c r="AM28" s="461">
        <f>SUMIFS('2D_LOG'!$AE$3:$AE$897,'2D_LOG'!$F$3:$F$897,H10,'2D_LOG'!$BG$3:$BG$897,$A$19)</f>
        <v>0</v>
      </c>
      <c r="AN28" s="461">
        <f>SUMIFS('2D_LOG'!$AF$3:$AF$897,'2D_LOG'!$F$3:$F$897,H10,'2D_LOG'!$BG$3:$BG$897,$A$19)</f>
        <v>0</v>
      </c>
      <c r="AO28" s="461">
        <f>SUMIFS('2D_LOG'!$AG$3:$AG$897,'2D_LOG'!$F$3:$F$897,H10,'2D_LOG'!$BG$3:$BG$897,$A$19)</f>
        <v>0</v>
      </c>
      <c r="AP28" s="461">
        <f>SUMIFS('2D_LOG'!$AH$3:$AH$897,'2D_LOG'!$F$3:$F$897,H10,'2D_LOG'!$BG$3:$BG$897,$A$19)</f>
        <v>0</v>
      </c>
      <c r="AQ28" s="461">
        <f>SUMIFS('2D_LOG'!$AI$3:$AI$897,'2D_LOG'!$F$3:$F$897,H10,'2D_LOG'!$BG$3:$BG$897,$A$19)</f>
        <v>0</v>
      </c>
      <c r="AR28" s="461">
        <f>SUMIFS('2D_LOG'!$AJ$3:$AJ$897,'2D_LOG'!$F$3:$F$897,H10,'2D_LOG'!$BG$3:$BG$897,$A$19)</f>
        <v>0</v>
      </c>
      <c r="AS28" s="461">
        <f>SUMIFS('2D_LOG'!$AK$3:$AK$897,'2D_LOG'!$F$3:$F$897,H10,'2D_LOG'!$BG$3:$BG$897,$A$19)</f>
        <v>0</v>
      </c>
      <c r="AT28" s="461">
        <f>SUMIFS('2D_LOG'!$AL$3:$AL$897,'2D_LOG'!$F$3:$F$897,H10,'2D_LOG'!$BG$3:$BG$897,$A$19)</f>
        <v>0</v>
      </c>
      <c r="AU28" s="461">
        <f>SUMIFS('2D_LOG'!$AM$3:$AM$897,'2D_LOG'!$F$3:$F$897,H10,'2D_LOG'!$BG$3:$BG$897,$A$19)</f>
        <v>0</v>
      </c>
      <c r="AV28" s="461">
        <f>SUMIFS('2D_LOG'!$AN$3:$AN$897,'2D_LOG'!$F$3:$F$897,H10,'2D_LOG'!$BG$3:$BG$897,$A$19)</f>
        <v>0</v>
      </c>
      <c r="AW28" s="461">
        <f>SUMIFS('2D_LOG'!$AO$3:$AO$897,'2D_LOG'!$F$3:$F$897,H10,'2D_LOG'!$BG$3:$BG$897,$A$19)</f>
        <v>0</v>
      </c>
      <c r="AX28" s="461">
        <f>SUMIFS('2D_LOG'!$AP$3:$AP$897,'2D_LOG'!$F$3:$F$897,H10,'2D_LOG'!$BG$3:$BG$897,$A$19)</f>
        <v>0</v>
      </c>
      <c r="AY28" s="461">
        <f>SUMIFS('2D_LOG'!$AQ$3:$AQ$897,'2D_LOG'!$F$3:$F$897,H10,'2D_LOG'!$BG$3:$BG$897,$A$19)</f>
        <v>0</v>
      </c>
      <c r="AZ28" s="461">
        <f>SUMIFS('2D_LOG'!$AR$3:$AR$897,'2D_LOG'!$F$3:$F$897,H10,'2D_LOG'!$BG$3:$BG$897,$A$19)</f>
        <v>0</v>
      </c>
      <c r="BA28" s="461">
        <f>SUMIFS('2D_LOG'!$AS$3:$AS$897,'2D_LOG'!$F$3:$F$897,H10,'2D_LOG'!$BG$3:$BG$897,$A$19)</f>
        <v>0</v>
      </c>
      <c r="BB28" s="461">
        <f>SUMIFS('2D_LOG'!$AT$3:$AT$897,'2D_LOG'!$F$3:$F$897,H10,'2D_LOG'!$BG$3:$BG$897,$A$19)</f>
        <v>0</v>
      </c>
      <c r="BC28" s="461">
        <f>SUMIFS('2D_LOG'!$AU$3:$AU$897,'2D_LOG'!$F$3:$F$897,H10,'2D_LOG'!$BG$3:$BG$897,$A$19)</f>
        <v>0</v>
      </c>
      <c r="BD28" s="461">
        <f>SUMIFS('2D_LOG'!$AV$3:$AV$897,'2D_LOG'!$F$3:$F$897,H10,'2D_LOG'!$BG$3:$BG$897,$A$19)</f>
        <v>0</v>
      </c>
      <c r="BE28" s="461">
        <f>SUMIFS('2D_LOG'!$AW$3:$AW$897,'2D_LOG'!$F$3:$F$897,H10,'2D_LOG'!$BG$3:$BG$897,$A$19)</f>
        <v>0</v>
      </c>
      <c r="BF28" s="461">
        <f>SUMIFS('2D_LOG'!$AX$3:$AX$897,'2D_LOG'!$F$3:$F$897,H10,'2D_LOG'!$BG$3:$BG$897,$A$19)</f>
        <v>0</v>
      </c>
      <c r="BG28" s="461">
        <f>SUMIFS('2D_LOG'!$AY$3:$AY$897,'2D_LOG'!$F$3:$F$897,H10,'2D_LOG'!$BG$3:$BG$897,$A$19)</f>
        <v>0</v>
      </c>
      <c r="BH28" s="461">
        <f>SUMIFS('2D_LOG'!$AZ$3:$AZ$897,'2D_LOG'!$F$3:$F$897,H10,'2D_LOG'!$BG$3:$BG$897,$A$19)</f>
        <v>0</v>
      </c>
      <c r="BI28" s="461">
        <f>SUMIFS('2D_LOG'!$BA$3:$BA$897,'2D_LOG'!$F$3:$F$897,H10,'2D_LOG'!$BG$3:$BG$897,$A$19)</f>
        <v>0</v>
      </c>
      <c r="BJ28" s="461">
        <f>SUMIFS('2D_LOG'!$BB$3:$BB$897,'2D_LOG'!$F$3:$F$897,H10,'2D_LOG'!$BG$3:$BG$897,$A$19)</f>
        <v>0</v>
      </c>
    </row>
    <row r="29" spans="1:62" x14ac:dyDescent="0.2">
      <c r="E29" s="320">
        <v>19</v>
      </c>
      <c r="F29" s="334">
        <f t="shared" si="0"/>
        <v>0</v>
      </c>
      <c r="G29" s="335">
        <f>COUNTIF(QC_Status!F31:F170,A20)</f>
        <v>0</v>
      </c>
      <c r="H29" s="335">
        <f>COUNTIFS(QC_Status!$L$13:$L$897,"PQC",QC_Status!$F$13:$F$897,'Production Operator Analysis'!$A$16)</f>
        <v>0</v>
      </c>
      <c r="I29" s="333" t="str">
        <f t="shared" si="1"/>
        <v>0%</v>
      </c>
      <c r="J29" s="335">
        <f>COUNTIFS(QC_Status!$L$13:$L$897,"PQC",QC_Status!$T$13:$T$897,"ACC",QC_Status!$F$13:$F$897,'Production Operator Analysis'!$A$16)</f>
        <v>0</v>
      </c>
      <c r="K29" s="321">
        <f t="shared" si="2"/>
        <v>0</v>
      </c>
      <c r="L29" s="335">
        <f>COUNTIFS(QC_Status!$L$13:$L$897,"PQC",QC_Status!$T$13:$T$897,"Reject",QC_Status!$F$13:$F$897,'Production Operator Analysis'!$A$16)</f>
        <v>0</v>
      </c>
      <c r="M29" s="321">
        <f t="shared" si="3"/>
        <v>0</v>
      </c>
      <c r="N29" s="320">
        <f>SUMIFS('2D_LOG'!$BD$3:$BD$897,'2D_LOG'!$F$3:$F$897,H10,'2D_LOG'!$BG$3:$BG$897,$A$30)</f>
        <v>0</v>
      </c>
      <c r="O29" s="320">
        <f>SUMIFS('2D_LOG'!$BE$3:$BE$897,'2D_LOG'!$F$3:$F$897,H10,'2D_LOG'!$BG$3:$BG$897,$A$30)</f>
        <v>0</v>
      </c>
      <c r="P29" s="320">
        <f>SUMIFS('2D_LOG'!$BF$3:$BF$897,'2D_LOG'!$F$3:$F$897,H10,'2D_LOG'!$BG$3:$BG$897,$A$30)</f>
        <v>0</v>
      </c>
      <c r="Q29" s="320">
        <f>SUMIFS('2D_LOG'!$I$3:$I$897,'2D_LOG'!$F$3:$F$897,H10,'2D_LOG'!$BG$3:$BG$897,$A$30)</f>
        <v>0</v>
      </c>
      <c r="R29" s="320">
        <f>SUMIFS('2D_LOG'!$J$3:$J$897,'2D_LOG'!$F$3:$F$897,H10,'2D_LOG'!$BG$3:$BG$897,$A$30)</f>
        <v>0</v>
      </c>
      <c r="S29" s="320">
        <f>SUMIFS('2D_LOG'!$K$3:$K$897,'2D_LOG'!$F$3:$F$897,H10,'2D_LOG'!$BG$3:$BG$897,$A$30)</f>
        <v>0</v>
      </c>
      <c r="T29" s="320">
        <f>SUMIFS('2D_LOG'!$L$3:$L$897,'2D_LOG'!$F$3:$F$897,H10,'2D_LOG'!$BG$3:$BG$897,$A$30)</f>
        <v>0</v>
      </c>
      <c r="U29" s="320">
        <f>SUMIFS('2D_LOG'!$M$3:$M$897,'2D_LOG'!$F$3:$F$897,H10,'2D_LOG'!$BG$3:$BG$897,$A$30)</f>
        <v>0</v>
      </c>
      <c r="V29" s="320">
        <f>SUMIFS('2D_LOG'!$N$3:$N$897,'2D_LOG'!$F$3:$F$897,H10,'2D_LOG'!$BG$3:$BG$897,$A$30)</f>
        <v>0</v>
      </c>
      <c r="W29" s="320">
        <f>SUMIFS('2D_LOG'!$O$3:$O$897,'2D_LOG'!$F$3:$F$897,H10,'2D_LOG'!$BG$3:$BG$897,$A$30)</f>
        <v>0</v>
      </c>
      <c r="X29" s="320">
        <f>SUMIFS('2D_LOG'!$P$3:$P$897,'2D_LOG'!$F$3:$F$897,H10,'2D_LOG'!$BG$3:$BG$897,$A$30)</f>
        <v>0</v>
      </c>
      <c r="Y29" s="320">
        <f>SUMIFS('2D_LOG'!$Q$3:$Q$897,'2D_LOG'!$F$3:$F$897,H10,'2D_LOG'!$BG$3:$BG$897,$A$30)</f>
        <v>0</v>
      </c>
      <c r="Z29" s="320">
        <f>SUMIFS('2D_LOG'!$R$3:$R$897,'2D_LOG'!$F$3:$F$897,H10,'2D_LOG'!$BG$3:$BG$897,$A$30)</f>
        <v>0</v>
      </c>
      <c r="AA29" s="320">
        <f>SUMIFS('2D_LOG'!$S$3:$S$897,'2D_LOG'!$F$3:$F$897,H10,'2D_LOG'!$BG$3:$BG$897,$A$30)</f>
        <v>0</v>
      </c>
      <c r="AB29" s="320">
        <f>SUMIFS('2D_LOG'!$T$3:$T$897,'2D_LOG'!$F$3:$F$897,H10,'2D_LOG'!$BG$3:$BG$897,$A$30)</f>
        <v>0</v>
      </c>
      <c r="AC29" s="320">
        <f>SUMIFS('2D_LOG'!$U$3:$U$897,'2D_LOG'!$F$3:$F$897,H10,'2D_LOG'!$BG$3:$BG$897,$A$30)</f>
        <v>0</v>
      </c>
      <c r="AD29" s="320">
        <f>SUMIFS('2D_LOG'!$V$3:$V$897,'2D_LOG'!$F$3:$F$897,H10,'2D_LOG'!$BG$3:$BG$897,$A$30)</f>
        <v>0</v>
      </c>
      <c r="AE29" s="320">
        <f>SUMIFS('2D_LOG'!$W$3:$W$897,'2D_LOG'!$F$3:$F$897,H10,'2D_LOG'!$BG$3:$BG$897,$A$30)</f>
        <v>0</v>
      </c>
      <c r="AF29" s="320">
        <f>SUMIFS('2D_LOG'!$X$3:$X$897,'2D_LOG'!$F$3:$F$897,H10,'2D_LOG'!$BG$3:$BG$897,$A$30)</f>
        <v>0</v>
      </c>
      <c r="AG29" s="320">
        <f>SUMIFS('2D_LOG'!$Y$3:$Y$897,'2D_LOG'!$F$3:$F$897,H10,'2D_LOG'!$BG$3:$BG$897,$A$30)</f>
        <v>0</v>
      </c>
      <c r="AH29" s="320">
        <f>SUMIFS('2D_LOG'!$Z$3:$Z$897,'2D_LOG'!$F$3:$F$897,H10,'2D_LOG'!$BG$3:$BG$897,$A$30)</f>
        <v>0</v>
      </c>
      <c r="AI29" s="320">
        <f>SUMIFS('2D_LOG'!$AA$3:$AA$897,'2D_LOG'!$F$3:$F$897,H10,'2D_LOG'!$BG$3:$BG$897,$A$30)</f>
        <v>0</v>
      </c>
      <c r="AJ29" s="320">
        <f>SUMIFS('2D_LOG'!$AB$3:$AB$897,'2D_LOG'!$F$3:$F$897,H10,'2D_LOG'!$BG$3:$BG$897,$A$30)</f>
        <v>0</v>
      </c>
      <c r="AK29" s="320">
        <f>SUMIFS('2D_LOG'!$AC$3:$AC$897,'2D_LOG'!$F$3:$F$897,H10,'2D_LOG'!$BG$3:$BG$897,$A$30)</f>
        <v>0</v>
      </c>
      <c r="AL29" s="320">
        <f>SUMIFS('2D_LOG'!$AD$3:$AD$897,'2D_LOG'!$F$3:$F$897,H10,'2D_LOG'!$BG$3:$BG$897,$A$30)</f>
        <v>0</v>
      </c>
      <c r="AM29" s="461">
        <f>SUMIFS('2D_LOG'!$AE$3:$AE$897,'2D_LOG'!$F$3:$F$897,H10,'2D_LOG'!$BG$3:$BG$897,$A$20)</f>
        <v>0</v>
      </c>
      <c r="AN29" s="461">
        <f>SUMIFS('2D_LOG'!$AF$3:$AF$897,'2D_LOG'!$F$3:$F$897,H10,'2D_LOG'!$BG$3:$BG$897,$A$20)</f>
        <v>0</v>
      </c>
      <c r="AO29" s="461">
        <f>SUMIFS('2D_LOG'!$AG$3:$AG$897,'2D_LOG'!$F$3:$F$897,H10,'2D_LOG'!$BG$3:$BG$897,$A$20)</f>
        <v>0</v>
      </c>
      <c r="AP29" s="461">
        <f>SUMIFS('2D_LOG'!$AH$3:$AH$897,'2D_LOG'!$F$3:$F$897,H10,'2D_LOG'!$BG$3:$BG$897,$A$20)</f>
        <v>0</v>
      </c>
      <c r="AQ29" s="461">
        <f>SUMIFS('2D_LOG'!$AI$3:$AI$897,'2D_LOG'!$F$3:$F$897,H10,'2D_LOG'!$BG$3:$BG$897,$A$20)</f>
        <v>0</v>
      </c>
      <c r="AR29" s="461">
        <f>SUMIFS('2D_LOG'!$AJ$3:$AJ$897,'2D_LOG'!$F$3:$F$897,H10,'2D_LOG'!$BG$3:$BG$897,$A$20)</f>
        <v>0</v>
      </c>
      <c r="AS29" s="461">
        <f>SUMIFS('2D_LOG'!$AK$3:$AK$897,'2D_LOG'!$F$3:$F$897,H10,'2D_LOG'!$BG$3:$BG$897,$A$20)</f>
        <v>0</v>
      </c>
      <c r="AT29" s="461">
        <f>SUMIFS('2D_LOG'!$AL$3:$AL$897,'2D_LOG'!$F$3:$F$897,H10,'2D_LOG'!$BG$3:$BG$897,$A$20)</f>
        <v>0</v>
      </c>
      <c r="AU29" s="461">
        <f>SUMIFS('2D_LOG'!$AM$3:$AM$897,'2D_LOG'!$F$3:$F$897,H10,'2D_LOG'!$BG$3:$BG$897,$A$20)</f>
        <v>0</v>
      </c>
      <c r="AV29" s="461">
        <f>SUMIFS('2D_LOG'!$AN$3:$AN$897,'2D_LOG'!$F$3:$F$897,H10,'2D_LOG'!$BG$3:$BG$897,$A$20)</f>
        <v>0</v>
      </c>
      <c r="AW29" s="461">
        <f>SUMIFS('2D_LOG'!$AO$3:$AO$897,'2D_LOG'!$F$3:$F$897,H10,'2D_LOG'!$BG$3:$BG$897,$A$20)</f>
        <v>0</v>
      </c>
      <c r="AX29" s="461">
        <f>SUMIFS('2D_LOG'!$AP$3:$AP$897,'2D_LOG'!$F$3:$F$897,H10,'2D_LOG'!$BG$3:$BG$897,$A$20)</f>
        <v>0</v>
      </c>
      <c r="AY29" s="461">
        <f>SUMIFS('2D_LOG'!$AQ$3:$AQ$897,'2D_LOG'!$F$3:$F$897,H10,'2D_LOG'!$BG$3:$BG$897,$A$20)</f>
        <v>0</v>
      </c>
      <c r="AZ29" s="461">
        <f>SUMIFS('2D_LOG'!$AR$3:$AR$897,'2D_LOG'!$F$3:$F$897,H10,'2D_LOG'!$BG$3:$BG$897,$A$20)</f>
        <v>0</v>
      </c>
      <c r="BA29" s="461">
        <f>SUMIFS('2D_LOG'!$AS$3:$AS$897,'2D_LOG'!$F$3:$F$897,H10,'2D_LOG'!$BG$3:$BG$897,$A$20)</f>
        <v>0</v>
      </c>
      <c r="BB29" s="461">
        <f>SUMIFS('2D_LOG'!$AT$3:$AT$897,'2D_LOG'!$F$3:$F$897,H10,'2D_LOG'!$BG$3:$BG$897,$A$20)</f>
        <v>0</v>
      </c>
      <c r="BC29" s="461">
        <f>SUMIFS('2D_LOG'!$AU$3:$AU$897,'2D_LOG'!$F$3:$F$897,H10,'2D_LOG'!$BG$3:$BG$897,$A$20)</f>
        <v>0</v>
      </c>
      <c r="BD29" s="461">
        <f>SUMIFS('2D_LOG'!$AV$3:$AV$897,'2D_LOG'!$F$3:$F$897,H10,'2D_LOG'!$BG$3:$BG$897,$A$20)</f>
        <v>0</v>
      </c>
      <c r="BE29" s="461">
        <f>SUMIFS('2D_LOG'!$AW$3:$AW$897,'2D_LOG'!$F$3:$F$897,H10,'2D_LOG'!$BG$3:$BG$897,$A$20)</f>
        <v>0</v>
      </c>
      <c r="BF29" s="461">
        <f>SUMIFS('2D_LOG'!$AX$3:$AX$897,'2D_LOG'!$F$3:$F$897,H10,'2D_LOG'!$BG$3:$BG$897,$A$20)</f>
        <v>0</v>
      </c>
      <c r="BG29" s="461">
        <f>SUMIFS('2D_LOG'!$AY$3:$AY$897,'2D_LOG'!$F$3:$F$897,H10,'2D_LOG'!$BG$3:$BG$897,$A$20)</f>
        <v>0</v>
      </c>
      <c r="BH29" s="461">
        <f>SUMIFS('2D_LOG'!$AZ$3:$AZ$897,'2D_LOG'!$F$3:$F$897,H10,'2D_LOG'!$BG$3:$BG$897,$A$20)</f>
        <v>0</v>
      </c>
      <c r="BI29" s="461">
        <f>SUMIFS('2D_LOG'!$BA$3:$BA$897,'2D_LOG'!$F$3:$F$897,H10,'2D_LOG'!$BG$3:$BG$897,$A$20)</f>
        <v>0</v>
      </c>
      <c r="BJ29" s="461">
        <f>SUMIFS('2D_LOG'!$BB$3:$BB$897,'2D_LOG'!$F$3:$F$897,H10,'2D_LOG'!$BG$3:$BG$897,$A$20)</f>
        <v>0</v>
      </c>
    </row>
    <row r="30" spans="1:62" x14ac:dyDescent="0.2">
      <c r="E30" s="320">
        <v>20</v>
      </c>
      <c r="F30" s="334">
        <f t="shared" si="0"/>
        <v>0</v>
      </c>
      <c r="G30" s="335">
        <f>COUNTIF(QC_Status!F32:F171,A21)</f>
        <v>0</v>
      </c>
      <c r="H30" s="335">
        <f>COUNTIFS(QC_Status!$L$13:$L$897,"PQC",QC_Status!$F$13:$F$897,'Production Operator Analysis'!$A$16)</f>
        <v>0</v>
      </c>
      <c r="I30" s="333" t="str">
        <f t="shared" si="1"/>
        <v>0%</v>
      </c>
      <c r="J30" s="335">
        <f>COUNTIFS(QC_Status!$L$13:$L$897,"PQC",QC_Status!$T$13:$T$897,"ACC",QC_Status!$F$13:$F$897,'Production Operator Analysis'!$A$16)</f>
        <v>0</v>
      </c>
      <c r="K30" s="321">
        <f t="shared" si="2"/>
        <v>0</v>
      </c>
      <c r="L30" s="335">
        <f>COUNTIFS(QC_Status!$L$13:$L$897,"PQC",QC_Status!$T$13:$T$897,"Reject",QC_Status!$F$13:$F$897,'Production Operator Analysis'!$A$16)</f>
        <v>0</v>
      </c>
      <c r="M30" s="321">
        <f t="shared" si="3"/>
        <v>0</v>
      </c>
      <c r="N30" s="320">
        <f>SUMIFS('2D_LOG'!$BD$3:$BD$897,'2D_LOG'!$F$3:$F$897,H10,'2D_LOG'!$BG$3:$BG$897,$A$31)</f>
        <v>0</v>
      </c>
      <c r="O30" s="320">
        <f>SUMIFS('2D_LOG'!$BE$3:$BE$897,'2D_LOG'!$F$3:$F$897,H10,'2D_LOG'!$BG$3:$BG$897,$A$31)</f>
        <v>0</v>
      </c>
      <c r="P30" s="320">
        <f>SUMIFS('2D_LOG'!$BF$3:$BF$897,'2D_LOG'!$F$3:$F$897,H10,'2D_LOG'!$BG$3:$BG$897,$A$31)</f>
        <v>0</v>
      </c>
      <c r="Q30" s="320">
        <f>SUMIFS('2D_LOG'!$I$3:$I$897,'2D_LOG'!$F$3:$F$897,H10,'2D_LOG'!$BG$3:$BG$897,$A$31)</f>
        <v>0</v>
      </c>
      <c r="R30" s="320">
        <f>SUMIFS('2D_LOG'!$J$3:$J$897,'2D_LOG'!$F$3:$F$897,H10,'2D_LOG'!$BG$3:$BG$897,$A$31)</f>
        <v>0</v>
      </c>
      <c r="S30" s="320">
        <f>SUMIFS('2D_LOG'!$K$3:$K$897,'2D_LOG'!$F$3:$F$897,H10,'2D_LOG'!$BG$3:$BG$897,$A$31)</f>
        <v>0</v>
      </c>
      <c r="T30" s="320">
        <f>SUMIFS('2D_LOG'!$L$3:$L$897,'2D_LOG'!$F$3:$F$897,H10,'2D_LOG'!$BG$3:$BG$897,$A$31)</f>
        <v>0</v>
      </c>
      <c r="U30" s="320">
        <f>SUMIFS('2D_LOG'!$M$3:$M$897,'2D_LOG'!$F$3:$F$897,H10,'2D_LOG'!$BG$3:$BG$897,$A$31)</f>
        <v>0</v>
      </c>
      <c r="V30" s="320">
        <f>SUMIFS('2D_LOG'!$N$3:$N$897,'2D_LOG'!$F$3:$F$897,H10,'2D_LOG'!$BG$3:$BG$897,$A$31)</f>
        <v>0</v>
      </c>
      <c r="W30" s="320">
        <f>SUMIFS('2D_LOG'!$O$3:$O$897,'2D_LOG'!$F$3:$F$897,H10,'2D_LOG'!$BG$3:$BG$897,$A$31)</f>
        <v>0</v>
      </c>
      <c r="X30" s="320">
        <f>SUMIFS('2D_LOG'!$P$3:$P$897,'2D_LOG'!$F$3:$F$897,H10,'2D_LOG'!$BG$3:$BG$897,$A$31)</f>
        <v>0</v>
      </c>
      <c r="Y30" s="320">
        <f>SUMIFS('2D_LOG'!$Q$3:$Q$897,'2D_LOG'!$F$3:$F$897,H10,'2D_LOG'!$BG$3:$BG$897,$A$31)</f>
        <v>0</v>
      </c>
      <c r="Z30" s="320">
        <f>SUMIFS('2D_LOG'!$R$3:$R$897,'2D_LOG'!$F$3:$F$897,H10,'2D_LOG'!$BG$3:$BG$897,$A$31)</f>
        <v>0</v>
      </c>
      <c r="AA30" s="320">
        <f>SUMIFS('2D_LOG'!$S$3:$S$897,'2D_LOG'!$F$3:$F$897,H10,'2D_LOG'!$BG$3:$BG$897,$A$31)</f>
        <v>0</v>
      </c>
      <c r="AB30" s="320">
        <f>SUMIFS('2D_LOG'!$T$3:$T$897,'2D_LOG'!$F$3:$F$897,H10,'2D_LOG'!$BG$3:$BG$897,$A$31)</f>
        <v>0</v>
      </c>
      <c r="AC30" s="320">
        <f>SUMIFS('2D_LOG'!$U$3:$U$897,'2D_LOG'!$F$3:$F$897,H10,'2D_LOG'!$BG$3:$BG$897,$A$31)</f>
        <v>0</v>
      </c>
      <c r="AD30" s="320">
        <f>SUMIFS('2D_LOG'!$V$3:$V$897,'2D_LOG'!$F$3:$F$897,H10,'2D_LOG'!$BG$3:$BG$897,$A$31)</f>
        <v>0</v>
      </c>
      <c r="AE30" s="320">
        <f>SUMIFS('2D_LOG'!$W$3:$W$897,'2D_LOG'!$F$3:$F$897,H10,'2D_LOG'!$BG$3:$BG$897,$A$31)</f>
        <v>0</v>
      </c>
      <c r="AF30" s="320">
        <f>SUMIFS('2D_LOG'!$X$3:$X$897,'2D_LOG'!$F$3:$F$897,H10,'2D_LOG'!$BG$3:$BG$897,$A$31)</f>
        <v>0</v>
      </c>
      <c r="AG30" s="320">
        <f>SUMIFS('2D_LOG'!$Y$3:$Y$897,'2D_LOG'!$F$3:$F$897,H10,'2D_LOG'!$BG$3:$BG$897,$A$31)</f>
        <v>0</v>
      </c>
      <c r="AH30" s="320">
        <f>SUMIFS('2D_LOG'!$Z$3:$Z$897,'2D_LOG'!$F$3:$F$897,H10,'2D_LOG'!$BG$3:$BG$897,$A$31)</f>
        <v>0</v>
      </c>
      <c r="AI30" s="320">
        <f>SUMIFS('2D_LOG'!$AA$3:$AA$897,'2D_LOG'!$F$3:$F$897,H10,'2D_LOG'!$BG$3:$BG$897,$A$31)</f>
        <v>0</v>
      </c>
      <c r="AJ30" s="320">
        <f>SUMIFS('2D_LOG'!$AB$3:$AB$897,'2D_LOG'!$F$3:$F$897,H10,'2D_LOG'!$BG$3:$BG$897,$A$31)</f>
        <v>0</v>
      </c>
      <c r="AK30" s="320">
        <f>SUMIFS('2D_LOG'!$AC$3:$AC$897,'2D_LOG'!$F$3:$F$897,H10,'2D_LOG'!$BG$3:$BG$897,$A$31)</f>
        <v>0</v>
      </c>
      <c r="AL30" s="320">
        <f>SUMIFS('2D_LOG'!$AD$3:$AD$897,'2D_LOG'!$F$3:$F$897,H10,'2D_LOG'!$BG$3:$BG$897,$A$31)</f>
        <v>0</v>
      </c>
      <c r="AM30" s="461">
        <f>SUMIFS('2D_LOG'!$AE$3:$AE$897,'2D_LOG'!$F$3:$F$897,H10,'2D_LOG'!$BG$3:$BG$897,$A$21)</f>
        <v>0</v>
      </c>
      <c r="AN30" s="461">
        <f>SUMIFS('2D_LOG'!$AF$3:$AF$897,'2D_LOG'!$F$3:$F$897,H10,'2D_LOG'!$BG$3:$BG$897,$A$21)</f>
        <v>0</v>
      </c>
      <c r="AO30" s="461">
        <f>SUMIFS('2D_LOG'!$AG$3:$AG$897,'2D_LOG'!$F$3:$F$897,H10,'2D_LOG'!$BG$3:$BG$897,$A$21)</f>
        <v>0</v>
      </c>
      <c r="AP30" s="461">
        <f>SUMIFS('2D_LOG'!$AH$3:$AH$897,'2D_LOG'!$F$3:$F$897,H10,'2D_LOG'!$BG$3:$BG$897,$A$21)</f>
        <v>0</v>
      </c>
      <c r="AQ30" s="461">
        <f>SUMIFS('2D_LOG'!$AI$3:$AI$897,'2D_LOG'!$F$3:$F$897,H10,'2D_LOG'!$BG$3:$BG$897,$A$21)</f>
        <v>0</v>
      </c>
      <c r="AR30" s="461">
        <f>SUMIFS('2D_LOG'!$AJ$3:$AJ$897,'2D_LOG'!$F$3:$F$897,H10,'2D_LOG'!$BG$3:$BG$897,$A$21)</f>
        <v>0</v>
      </c>
      <c r="AS30" s="461">
        <f>SUMIFS('2D_LOG'!$AK$3:$AK$897,'2D_LOG'!$F$3:$F$897,H10,'2D_LOG'!$BG$3:$BG$897,$A$21)</f>
        <v>0</v>
      </c>
      <c r="AT30" s="461">
        <f>SUMIFS('2D_LOG'!$AL$3:$AL$897,'2D_LOG'!$F$3:$F$897,H10,'2D_LOG'!$BG$3:$BG$897,$A$21)</f>
        <v>0</v>
      </c>
      <c r="AU30" s="461">
        <f>SUMIFS('2D_LOG'!$AM$3:$AM$897,'2D_LOG'!$F$3:$F$897,H10,'2D_LOG'!$BG$3:$BG$897,$A$21)</f>
        <v>0</v>
      </c>
      <c r="AV30" s="461">
        <f>SUMIFS('2D_LOG'!$AN$3:$AN$897,'2D_LOG'!$F$3:$F$897,H10,'2D_LOG'!$BG$3:$BG$897,$A$21)</f>
        <v>0</v>
      </c>
      <c r="AW30" s="461">
        <f>SUMIFS('2D_LOG'!$AO$3:$AO$897,'2D_LOG'!$F$3:$F$897,H10,'2D_LOG'!$BG$3:$BG$897,$A$21)</f>
        <v>0</v>
      </c>
      <c r="AX30" s="461">
        <f>SUMIFS('2D_LOG'!$AP$3:$AP$897,'2D_LOG'!$F$3:$F$897,H10,'2D_LOG'!$BG$3:$BG$897,$A$21)</f>
        <v>0</v>
      </c>
      <c r="AY30" s="461">
        <f>SUMIFS('2D_LOG'!$AQ$3:$AQ$897,'2D_LOG'!$F$3:$F$897,H10,'2D_LOG'!$BG$3:$BG$897,$A$21)</f>
        <v>0</v>
      </c>
      <c r="AZ30" s="461">
        <f>SUMIFS('2D_LOG'!$AR$3:$AR$897,'2D_LOG'!$F$3:$F$897,H10,'2D_LOG'!$BG$3:$BG$897,$A$21)</f>
        <v>0</v>
      </c>
      <c r="BA30" s="461">
        <f>SUMIFS('2D_LOG'!$AS$3:$AS$897,'2D_LOG'!$F$3:$F$897,H10,'2D_LOG'!$BG$3:$BG$897,$A$21)</f>
        <v>0</v>
      </c>
      <c r="BB30" s="461">
        <f>SUMIFS('2D_LOG'!$AT$3:$AT$897,'2D_LOG'!$F$3:$F$897,H10,'2D_LOG'!$BG$3:$BG$897,$A$21)</f>
        <v>0</v>
      </c>
      <c r="BC30" s="461">
        <f>SUMIFS('2D_LOG'!$AU$3:$AU$897,'2D_LOG'!$F$3:$F$897,H10,'2D_LOG'!$BG$3:$BG$897,$A$21)</f>
        <v>0</v>
      </c>
      <c r="BD30" s="461">
        <f>SUMIFS('2D_LOG'!$AV$3:$AV$897,'2D_LOG'!$F$3:$F$897,H10,'2D_LOG'!$BG$3:$BG$897,$A$21)</f>
        <v>0</v>
      </c>
      <c r="BE30" s="461">
        <f>SUMIFS('2D_LOG'!$AW$3:$AW$897,'2D_LOG'!$F$3:$F$897,H10,'2D_LOG'!$BG$3:$BG$897,$A$21)</f>
        <v>0</v>
      </c>
      <c r="BF30" s="461">
        <f>SUMIFS('2D_LOG'!$AX$3:$AX$897,'2D_LOG'!$F$3:$F$897,H10,'2D_LOG'!$BG$3:$BG$897,$A$21)</f>
        <v>0</v>
      </c>
      <c r="BG30" s="461">
        <f>SUMIFS('2D_LOG'!$AY$3:$AY$897,'2D_LOG'!$F$3:$F$897,H10,'2D_LOG'!$BG$3:$BG$897,$A$21)</f>
        <v>0</v>
      </c>
      <c r="BH30" s="461">
        <f>SUMIFS('2D_LOG'!$AZ$3:$AZ$897,'2D_LOG'!$F$3:$F$897,H10,'2D_LOG'!$BG$3:$BG$897,$A$21)</f>
        <v>0</v>
      </c>
      <c r="BI30" s="461">
        <f>SUMIFS('2D_LOG'!$BA$3:$BA$897,'2D_LOG'!$F$3:$F$897,H10,'2D_LOG'!$BG$3:$BG$897,$A$21)</f>
        <v>0</v>
      </c>
      <c r="BJ30" s="461">
        <f>SUMIFS('2D_LOG'!$BB$3:$BB$897,'2D_LOG'!$F$3:$F$897,H10,'2D_LOG'!$BG$3:$BG$897,$A$21)</f>
        <v>0</v>
      </c>
    </row>
    <row r="31" spans="1:62" x14ac:dyDescent="0.2">
      <c r="E31" s="320">
        <v>21</v>
      </c>
      <c r="F31" s="334">
        <f t="shared" si="0"/>
        <v>0</v>
      </c>
      <c r="G31" s="335">
        <f>COUNTIF(QC_Status!F33:F172,A22)</f>
        <v>0</v>
      </c>
      <c r="H31" s="335">
        <f>COUNTIFS(QC_Status!$L$13:$L$897,"PQC",QC_Status!$F$13:$F$897,'Production Operator Analysis'!$A$16)</f>
        <v>0</v>
      </c>
      <c r="I31" s="333" t="str">
        <f t="shared" si="1"/>
        <v>0%</v>
      </c>
      <c r="J31" s="335">
        <f>COUNTIFS(QC_Status!$L$13:$L$897,"PQC",QC_Status!$T$13:$T$897,"ACC",QC_Status!$F$13:$F$897,'Production Operator Analysis'!$A$16)</f>
        <v>0</v>
      </c>
      <c r="K31" s="321">
        <f t="shared" si="2"/>
        <v>0</v>
      </c>
      <c r="L31" s="335">
        <f>COUNTIFS(QC_Status!$L$13:$L$897,"PQC",QC_Status!$T$13:$T$897,"Reject",QC_Status!$F$13:$F$897,'Production Operator Analysis'!$A$16)</f>
        <v>0</v>
      </c>
      <c r="M31" s="321">
        <f t="shared" si="3"/>
        <v>0</v>
      </c>
      <c r="N31" s="320">
        <f>SUMIFS('2D_LOG'!$BD$3:$BD$897,'2D_LOG'!$F$3:$F$897,H10,'2D_LOG'!$BG$3:$BG$897,$A$32)</f>
        <v>0</v>
      </c>
      <c r="O31" s="320">
        <f>SUMIFS('2D_LOG'!$BE$3:$BE$897,'2D_LOG'!$F$3:$F$897,H10,'2D_LOG'!$BG$3:$BG$897,$A$32)</f>
        <v>0</v>
      </c>
      <c r="P31" s="320">
        <f>SUMIFS('2D_LOG'!$BF$3:$BF$897,'2D_LOG'!$F$3:$F$897,H10,'2D_LOG'!$BG$3:$BG$897,$A$32)</f>
        <v>0</v>
      </c>
      <c r="Q31" s="320">
        <f>SUMIFS('2D_LOG'!$I$3:$I$897,'2D_LOG'!$F$3:$F$897,H10,'2D_LOG'!$BG$3:$BG$897,$A$32)</f>
        <v>0</v>
      </c>
      <c r="R31" s="320">
        <f>SUMIFS('2D_LOG'!$J$3:$J$897,'2D_LOG'!$F$3:$F$897,H10,'2D_LOG'!$BG$3:$BG$897,$A$32)</f>
        <v>0</v>
      </c>
      <c r="S31" s="320">
        <f>SUMIFS('2D_LOG'!$K$3:$K$897,'2D_LOG'!$F$3:$F$897,H10,'2D_LOG'!$BG$3:$BG$897,$A$32)</f>
        <v>0</v>
      </c>
      <c r="T31" s="320">
        <f>SUMIFS('2D_LOG'!$L$3:$L$897,'2D_LOG'!$F$3:$F$897,H10,'2D_LOG'!$BG$3:$BG$897,$A$32)</f>
        <v>0</v>
      </c>
      <c r="U31" s="320">
        <f>SUMIFS('2D_LOG'!$M$3:$M$897,'2D_LOG'!$F$3:$F$897,H10,'2D_LOG'!$BG$3:$BG$897,$A$32)</f>
        <v>0</v>
      </c>
      <c r="V31" s="320">
        <f>SUMIFS('2D_LOG'!$N$3:$N$897,'2D_LOG'!$F$3:$F$897,H10,'2D_LOG'!$BG$3:$BG$897,$A$32)</f>
        <v>0</v>
      </c>
      <c r="W31" s="320">
        <f>SUMIFS('2D_LOG'!$O$3:$O$897,'2D_LOG'!$F$3:$F$897,H10,'2D_LOG'!$BG$3:$BG$897,$A$32)</f>
        <v>0</v>
      </c>
      <c r="X31" s="320">
        <f>SUMIFS('2D_LOG'!$P$3:$P$897,'2D_LOG'!$F$3:$F$897,H10,'2D_LOG'!$BG$3:$BG$897,$A$32)</f>
        <v>0</v>
      </c>
      <c r="Y31" s="320">
        <f>SUMIFS('2D_LOG'!$Q$3:$Q$897,'2D_LOG'!$F$3:$F$897,H10,'2D_LOG'!$BG$3:$BG$897,$A$32)</f>
        <v>0</v>
      </c>
      <c r="Z31" s="320">
        <f>SUMIFS('2D_LOG'!$R$3:$R$897,'2D_LOG'!$F$3:$F$897,H10,'2D_LOG'!$BG$3:$BG$897,$A$32)</f>
        <v>0</v>
      </c>
      <c r="AA31" s="320">
        <f>SUMIFS('2D_LOG'!$S$3:$S$897,'2D_LOG'!$F$3:$F$897,H10,'2D_LOG'!$BG$3:$BG$897,$A$32)</f>
        <v>0</v>
      </c>
      <c r="AB31" s="320">
        <f>SUMIFS('2D_LOG'!$T$3:$T$897,'2D_LOG'!$F$3:$F$897,H10,'2D_LOG'!$BG$3:$BG$897,$A$32)</f>
        <v>0</v>
      </c>
      <c r="AC31" s="320">
        <f>SUMIFS('2D_LOG'!$U$3:$U$897,'2D_LOG'!$F$3:$F$897,H10,'2D_LOG'!$BG$3:$BG$897,$A$32)</f>
        <v>0</v>
      </c>
      <c r="AD31" s="320">
        <f>SUMIFS('2D_LOG'!$V$3:$V$897,'2D_LOG'!$F$3:$F$897,H10,'2D_LOG'!$BG$3:$BG$897,$A$32)</f>
        <v>0</v>
      </c>
      <c r="AE31" s="320">
        <f>SUMIFS('2D_LOG'!$W$3:$W$897,'2D_LOG'!$F$3:$F$897,H10,'2D_LOG'!$BG$3:$BG$897,$A$32)</f>
        <v>0</v>
      </c>
      <c r="AF31" s="320">
        <f>SUMIFS('2D_LOG'!$X$3:$X$897,'2D_LOG'!$F$3:$F$897,H10,'2D_LOG'!$BG$3:$BG$897,$A$32)</f>
        <v>0</v>
      </c>
      <c r="AG31" s="320">
        <f>SUMIFS('2D_LOG'!$Y$3:$Y$897,'2D_LOG'!$F$3:$F$897,H10,'2D_LOG'!$BG$3:$BG$897,$A$32)</f>
        <v>0</v>
      </c>
      <c r="AH31" s="320">
        <f>SUMIFS('2D_LOG'!$Z$3:$Z$897,'2D_LOG'!$F$3:$F$897,H10,'2D_LOG'!$BG$3:$BG$897,$A$32)</f>
        <v>0</v>
      </c>
      <c r="AI31" s="320">
        <f>SUMIFS('2D_LOG'!$AA$3:$AA$897,'2D_LOG'!$F$3:$F$897,H10,'2D_LOG'!$BG$3:$BG$897,$A$32)</f>
        <v>0</v>
      </c>
      <c r="AJ31" s="320">
        <f>SUMIFS('2D_LOG'!$AB$3:$AB$897,'2D_LOG'!$F$3:$F$897,H10,'2D_LOG'!$BG$3:$BG$897,$A$32)</f>
        <v>0</v>
      </c>
      <c r="AK31" s="320">
        <f>SUMIFS('2D_LOG'!$AC$3:$AC$897,'2D_LOG'!$F$3:$F$897,H10,'2D_LOG'!$BG$3:$BG$897,$A$32)</f>
        <v>0</v>
      </c>
      <c r="AL31" s="320">
        <f>SUMIFS('2D_LOG'!$AD$3:$AD$897,'2D_LOG'!$F$3:$F$897,H10,'2D_LOG'!$BG$3:$BG$897,$A$32)</f>
        <v>0</v>
      </c>
      <c r="AM31" s="461">
        <f>SUMIFS('2D_LOG'!$AE$3:$AE$897,'2D_LOG'!$F$3:$F$897,H10,'2D_LOG'!$BG$3:$BG$897,$A$22)</f>
        <v>0</v>
      </c>
      <c r="AN31" s="461">
        <f>SUMIFS('2D_LOG'!$AF$3:$AF$897,'2D_LOG'!$F$3:$F$897,H10,'2D_LOG'!$BG$3:$BG$897,$A$22)</f>
        <v>0</v>
      </c>
      <c r="AO31" s="461">
        <f>SUMIFS('2D_LOG'!$AG$3:$AG$897,'2D_LOG'!$F$3:$F$897,H10,'2D_LOG'!$BG$3:$BG$897,$A$22)</f>
        <v>0</v>
      </c>
      <c r="AP31" s="461">
        <f>SUMIFS('2D_LOG'!$AH$3:$AH$897,'2D_LOG'!$F$3:$F$897,H10,'2D_LOG'!$BG$3:$BG$897,$A$22)</f>
        <v>0</v>
      </c>
      <c r="AQ31" s="461">
        <f>SUMIFS('2D_LOG'!$AI$3:$AI$897,'2D_LOG'!$F$3:$F$897,H10,'2D_LOG'!$BG$3:$BG$897,$A$22)</f>
        <v>0</v>
      </c>
      <c r="AR31" s="461">
        <f>SUMIFS('2D_LOG'!$AJ$3:$AJ$897,'2D_LOG'!$F$3:$F$897,H10,'2D_LOG'!$BG$3:$BG$897,$A$22)</f>
        <v>0</v>
      </c>
      <c r="AS31" s="461">
        <f>SUMIFS('2D_LOG'!$AK$3:$AK$897,'2D_LOG'!$F$3:$F$897,H10,'2D_LOG'!$BG$3:$BG$897,$A$22)</f>
        <v>0</v>
      </c>
      <c r="AT31" s="461">
        <f>SUMIFS('2D_LOG'!$AL$3:$AL$897,'2D_LOG'!$F$3:$F$897,H10,'2D_LOG'!$BG$3:$BG$897,$A$22)</f>
        <v>0</v>
      </c>
      <c r="AU31" s="461">
        <f>SUMIFS('2D_LOG'!$AM$3:$AM$897,'2D_LOG'!$F$3:$F$897,H10,'2D_LOG'!$BG$3:$BG$897,$A$22)</f>
        <v>0</v>
      </c>
      <c r="AV31" s="461">
        <f>SUMIFS('2D_LOG'!$AN$3:$AN$897,'2D_LOG'!$F$3:$F$897,H10,'2D_LOG'!$BG$3:$BG$897,$A$22)</f>
        <v>0</v>
      </c>
      <c r="AW31" s="461">
        <f>SUMIFS('2D_LOG'!$AO$3:$AO$897,'2D_LOG'!$F$3:$F$897,H10,'2D_LOG'!$BG$3:$BG$897,$A$22)</f>
        <v>0</v>
      </c>
      <c r="AX31" s="461">
        <f>SUMIFS('2D_LOG'!$AP$3:$AP$897,'2D_LOG'!$F$3:$F$897,H10,'2D_LOG'!$BG$3:$BG$897,$A$22)</f>
        <v>0</v>
      </c>
      <c r="AY31" s="461">
        <f>SUMIFS('2D_LOG'!$AQ$3:$AQ$897,'2D_LOG'!$F$3:$F$897,H10,'2D_LOG'!$BG$3:$BG$897,$A$22)</f>
        <v>0</v>
      </c>
      <c r="AZ31" s="461">
        <f>SUMIFS('2D_LOG'!$AR$3:$AR$897,'2D_LOG'!$F$3:$F$897,H10,'2D_LOG'!$BG$3:$BG$897,$A$22)</f>
        <v>0</v>
      </c>
      <c r="BA31" s="461">
        <f>SUMIFS('2D_LOG'!$AS$3:$AS$897,'2D_LOG'!$F$3:$F$897,H10,'2D_LOG'!$BG$3:$BG$897,$A$22)</f>
        <v>0</v>
      </c>
      <c r="BB31" s="461">
        <f>SUMIFS('2D_LOG'!$AT$3:$AT$897,'2D_LOG'!$F$3:$F$897,H10,'2D_LOG'!$BG$3:$BG$897,$A$22)</f>
        <v>0</v>
      </c>
      <c r="BC31" s="461">
        <f>SUMIFS('2D_LOG'!$AU$3:$AU$897,'2D_LOG'!$F$3:$F$897,H10,'2D_LOG'!$BG$3:$BG$897,$A$22)</f>
        <v>0</v>
      </c>
      <c r="BD31" s="461">
        <f>SUMIFS('2D_LOG'!$AV$3:$AV$897,'2D_LOG'!$F$3:$F$897,H10,'2D_LOG'!$BG$3:$BG$897,$A$22)</f>
        <v>0</v>
      </c>
      <c r="BE31" s="461">
        <f>SUMIFS('2D_LOG'!$AW$3:$AW$897,'2D_LOG'!$F$3:$F$897,H10,'2D_LOG'!$BG$3:$BG$897,$A$22)</f>
        <v>0</v>
      </c>
      <c r="BF31" s="461">
        <f>SUMIFS('2D_LOG'!$AX$3:$AX$897,'2D_LOG'!$F$3:$F$897,H10,'2D_LOG'!$BG$3:$BG$897,$A$22)</f>
        <v>0</v>
      </c>
      <c r="BG31" s="461">
        <f>SUMIFS('2D_LOG'!$AY$3:$AY$897,'2D_LOG'!$F$3:$F$897,H10,'2D_LOG'!$BG$3:$BG$897,$A$22)</f>
        <v>0</v>
      </c>
      <c r="BH31" s="461">
        <f>SUMIFS('2D_LOG'!$AZ$3:$AZ$897,'2D_LOG'!$F$3:$F$897,H10,'2D_LOG'!$BG$3:$BG$897,$A$22)</f>
        <v>0</v>
      </c>
      <c r="BI31" s="461">
        <f>SUMIFS('2D_LOG'!$BA$3:$BA$897,'2D_LOG'!$F$3:$F$897,H10,'2D_LOG'!$BG$3:$BG$897,$A$22)</f>
        <v>0</v>
      </c>
      <c r="BJ31" s="461">
        <f>SUMIFS('2D_LOG'!$BB$3:$BB$897,'2D_LOG'!$F$3:$F$897,H10,'2D_LOG'!$BG$3:$BG$897,$A$22)</f>
        <v>0</v>
      </c>
    </row>
    <row r="32" spans="1:62" x14ac:dyDescent="0.2">
      <c r="E32" s="320">
        <v>22</v>
      </c>
      <c r="F32" s="334">
        <f t="shared" si="0"/>
        <v>0</v>
      </c>
      <c r="G32" s="335">
        <f>COUNTIF(QC_Status!F34:F173,A23)</f>
        <v>0</v>
      </c>
      <c r="H32" s="335">
        <f>COUNTIFS(QC_Status!$L$13:$L$897,"PQC",QC_Status!$F$13:$F$897,'Production Operator Analysis'!$A$16)</f>
        <v>0</v>
      </c>
      <c r="I32" s="333" t="str">
        <f t="shared" si="1"/>
        <v>0%</v>
      </c>
      <c r="J32" s="335">
        <f>COUNTIFS(QC_Status!$L$13:$L$897,"PQC",QC_Status!$T$13:$T$897,"ACC",QC_Status!$F$13:$F$897,'Production Operator Analysis'!$A$16)</f>
        <v>0</v>
      </c>
      <c r="K32" s="321">
        <f t="shared" si="2"/>
        <v>0</v>
      </c>
      <c r="L32" s="335">
        <f>COUNTIFS(QC_Status!$L$13:$L$897,"PQC",QC_Status!$T$13:$T$897,"Reject",QC_Status!$F$13:$F$897,'Production Operator Analysis'!$A$16)</f>
        <v>0</v>
      </c>
      <c r="M32" s="321">
        <f t="shared" si="3"/>
        <v>0</v>
      </c>
      <c r="N32" s="320">
        <f>SUMIFS('2D_LOG'!$BD$3:$BD$897,'2D_LOG'!$F$3:$F$897,H10,'2D_LOG'!$BG$3:$BG$897,$A$33)</f>
        <v>0</v>
      </c>
      <c r="O32" s="320">
        <f>SUMIFS('2D_LOG'!$BE$3:$BE$897,'2D_LOG'!$F$3:$F$897,H10,'2D_LOG'!$BG$3:$BG$897,$A$33)</f>
        <v>0</v>
      </c>
      <c r="P32" s="320">
        <f>SUMIFS('2D_LOG'!$BF$3:$BF$897,'2D_LOG'!$F$3:$F$897,H10,'2D_LOG'!$BG$3:$BG$897,$A$33)</f>
        <v>0</v>
      </c>
      <c r="Q32" s="320">
        <f>SUMIFS('2D_LOG'!$I$3:$I$897,'2D_LOG'!$F$3:$F$897,H10,'2D_LOG'!$BG$3:$BG$897,$A$33)</f>
        <v>0</v>
      </c>
      <c r="R32" s="320">
        <f>SUMIFS('2D_LOG'!$J$3:$J$897,'2D_LOG'!$F$3:$F$897,H10,'2D_LOG'!$BG$3:$BG$897,$A$33)</f>
        <v>0</v>
      </c>
      <c r="S32" s="320">
        <f>SUMIFS('2D_LOG'!$K$3:$K$897,'2D_LOG'!$F$3:$F$897,H10,'2D_LOG'!$BG$3:$BG$897,$A$33)</f>
        <v>0</v>
      </c>
      <c r="T32" s="320">
        <f>SUMIFS('2D_LOG'!$L$3:$L$897,'2D_LOG'!$F$3:$F$897,H10,'2D_LOG'!$BG$3:$BG$897,$A$33)</f>
        <v>0</v>
      </c>
      <c r="U32" s="320">
        <f>SUMIFS('2D_LOG'!$M$3:$M$897,'2D_LOG'!$F$3:$F$897,H10,'2D_LOG'!$BG$3:$BG$897,$A$33)</f>
        <v>0</v>
      </c>
      <c r="V32" s="320">
        <f>SUMIFS('2D_LOG'!$N$3:$N$897,'2D_LOG'!$F$3:$F$897,H10,'2D_LOG'!$BG$3:$BG$897,$A$33)</f>
        <v>0</v>
      </c>
      <c r="W32" s="320">
        <f>SUMIFS('2D_LOG'!$O$3:$O$897,'2D_LOG'!$F$3:$F$897,H10,'2D_LOG'!$BG$3:$BG$897,$A$33)</f>
        <v>0</v>
      </c>
      <c r="X32" s="320">
        <f>SUMIFS('2D_LOG'!$P$3:$P$897,'2D_LOG'!$F$3:$F$897,H10,'2D_LOG'!$BG$3:$BG$897,$A$33)</f>
        <v>0</v>
      </c>
      <c r="Y32" s="320">
        <f>SUMIFS('2D_LOG'!$Q$3:$Q$897,'2D_LOG'!$F$3:$F$897,H10,'2D_LOG'!$BG$3:$BG$897,$A$33)</f>
        <v>0</v>
      </c>
      <c r="Z32" s="320">
        <f>SUMIFS('2D_LOG'!$R$3:$R$897,'2D_LOG'!$F$3:$F$897,H10,'2D_LOG'!$BG$3:$BG$897,$A$33)</f>
        <v>0</v>
      </c>
      <c r="AA32" s="320">
        <f>SUMIFS('2D_LOG'!$S$3:$S$897,'2D_LOG'!$F$3:$F$897,H10,'2D_LOG'!$BG$3:$BG$897,$A$33)</f>
        <v>0</v>
      </c>
      <c r="AB32" s="320">
        <f>SUMIFS('2D_LOG'!$T$3:$T$897,'2D_LOG'!$F$3:$F$897,H10,'2D_LOG'!$BG$3:$BG$897,$A$33)</f>
        <v>0</v>
      </c>
      <c r="AC32" s="320">
        <f>SUMIFS('2D_LOG'!$U$3:$U$897,'2D_LOG'!$F$3:$F$897,H10,'2D_LOG'!$BG$3:$BG$897,$A$33)</f>
        <v>0</v>
      </c>
      <c r="AD32" s="320">
        <f>SUMIFS('2D_LOG'!$V$3:$V$897,'2D_LOG'!$F$3:$F$897,H10,'2D_LOG'!$BG$3:$BG$897,$A$33)</f>
        <v>0</v>
      </c>
      <c r="AE32" s="320">
        <f>SUMIFS('2D_LOG'!$W$3:$W$897,'2D_LOG'!$F$3:$F$897,H10,'2D_LOG'!$BG$3:$BG$897,$A$33)</f>
        <v>0</v>
      </c>
      <c r="AF32" s="320">
        <f>SUMIFS('2D_LOG'!$X$3:$X$897,'2D_LOG'!$F$3:$F$897,H10,'2D_LOG'!$BG$3:$BG$897,$A$33)</f>
        <v>0</v>
      </c>
      <c r="AG32" s="320">
        <f>SUMIFS('2D_LOG'!$Y$3:$Y$897,'2D_LOG'!$F$3:$F$897,H10,'2D_LOG'!$BG$3:$BG$897,$A$33)</f>
        <v>0</v>
      </c>
      <c r="AH32" s="320">
        <f>SUMIFS('2D_LOG'!$Z$3:$Z$897,'2D_LOG'!$F$3:$F$897,H10,'2D_LOG'!$BG$3:$BG$897,$A$33)</f>
        <v>0</v>
      </c>
      <c r="AI32" s="320">
        <f>SUMIFS('2D_LOG'!$AA$3:$AA$897,'2D_LOG'!$F$3:$F$897,H10,'2D_LOG'!$BG$3:$BG$897,$A$33)</f>
        <v>0</v>
      </c>
      <c r="AJ32" s="320">
        <f>SUMIFS('2D_LOG'!$AB$3:$AB$897,'2D_LOG'!$F$3:$F$897,H10,'2D_LOG'!$BG$3:$BG$897,$A$33)</f>
        <v>0</v>
      </c>
      <c r="AK32" s="320">
        <f>SUMIFS('2D_LOG'!$AC$3:$AC$897,'2D_LOG'!$F$3:$F$897,H10,'2D_LOG'!$BG$3:$BG$897,$A$33)</f>
        <v>0</v>
      </c>
      <c r="AL32" s="320">
        <f>SUMIFS('2D_LOG'!$AD$3:$AD$897,'2D_LOG'!$F$3:$F$897,H10,'2D_LOG'!$BG$3:$BG$897,$A$33)</f>
        <v>0</v>
      </c>
      <c r="AM32" s="461">
        <f>SUMIFS('2D_LOG'!$AE$3:$AE$897,'2D_LOG'!$F$3:$F$897,H10,'2D_LOG'!$BG$3:$BG$897,$A$23)</f>
        <v>0</v>
      </c>
      <c r="AN32" s="461">
        <f>SUMIFS('2D_LOG'!$AF$3:$AF$897,'2D_LOG'!$F$3:$F$897,H10,'2D_LOG'!$BG$3:$BG$897,$A$23)</f>
        <v>0</v>
      </c>
      <c r="AO32" s="461">
        <f>SUMIFS('2D_LOG'!$AG$3:$AG$897,'2D_LOG'!$F$3:$F$897,H10,'2D_LOG'!$BG$3:$BG$897,$A$23)</f>
        <v>0</v>
      </c>
      <c r="AP32" s="461">
        <f>SUMIFS('2D_LOG'!$AH$3:$AH$897,'2D_LOG'!$F$3:$F$897,H10,'2D_LOG'!$BG$3:$BG$897,$A$23)</f>
        <v>0</v>
      </c>
      <c r="AQ32" s="461">
        <f>SUMIFS('2D_LOG'!$AI$3:$AI$897,'2D_LOG'!$F$3:$F$897,H10,'2D_LOG'!$BG$3:$BG$897,$A$23)</f>
        <v>0</v>
      </c>
      <c r="AR32" s="461">
        <f>SUMIFS('2D_LOG'!$AJ$3:$AJ$897,'2D_LOG'!$F$3:$F$897,H10,'2D_LOG'!$BG$3:$BG$897,$A$23)</f>
        <v>0</v>
      </c>
      <c r="AS32" s="461">
        <f>SUMIFS('2D_LOG'!$AK$3:$AK$897,'2D_LOG'!$F$3:$F$897,H10,'2D_LOG'!$BG$3:$BG$897,$A$23)</f>
        <v>0</v>
      </c>
      <c r="AT32" s="461">
        <f>SUMIFS('2D_LOG'!$AL$3:$AL$897,'2D_LOG'!$F$3:$F$897,H10,'2D_LOG'!$BG$3:$BG$897,$A$23)</f>
        <v>0</v>
      </c>
      <c r="AU32" s="461">
        <f>SUMIFS('2D_LOG'!$AM$3:$AM$897,'2D_LOG'!$F$3:$F$897,H10,'2D_LOG'!$BG$3:$BG$897,$A$23)</f>
        <v>0</v>
      </c>
      <c r="AV32" s="461">
        <f>SUMIFS('2D_LOG'!$AN$3:$AN$897,'2D_LOG'!$F$3:$F$897,H10,'2D_LOG'!$BG$3:$BG$897,$A$23)</f>
        <v>0</v>
      </c>
      <c r="AW32" s="461">
        <f>SUMIFS('2D_LOG'!$AO$3:$AO$897,'2D_LOG'!$F$3:$F$897,H10,'2D_LOG'!$BG$3:$BG$897,$A$23)</f>
        <v>0</v>
      </c>
      <c r="AX32" s="461">
        <f>SUMIFS('2D_LOG'!$AP$3:$AP$897,'2D_LOG'!$F$3:$F$897,H10,'2D_LOG'!$BG$3:$BG$897,$A$23)</f>
        <v>0</v>
      </c>
      <c r="AY32" s="461">
        <f>SUMIFS('2D_LOG'!$AQ$3:$AQ$897,'2D_LOG'!$F$3:$F$897,H10,'2D_LOG'!$BG$3:$BG$897,$A$23)</f>
        <v>0</v>
      </c>
      <c r="AZ32" s="461">
        <f>SUMIFS('2D_LOG'!$AR$3:$AR$897,'2D_LOG'!$F$3:$F$897,H10,'2D_LOG'!$BG$3:$BG$897,$A$23)</f>
        <v>0</v>
      </c>
      <c r="BA32" s="461">
        <f>SUMIFS('2D_LOG'!$AS$3:$AS$897,'2D_LOG'!$F$3:$F$897,H10,'2D_LOG'!$BG$3:$BG$897,$A$23)</f>
        <v>0</v>
      </c>
      <c r="BB32" s="461">
        <f>SUMIFS('2D_LOG'!$AT$3:$AT$897,'2D_LOG'!$F$3:$F$897,H10,'2D_LOG'!$BG$3:$BG$897,$A$23)</f>
        <v>0</v>
      </c>
      <c r="BC32" s="461">
        <f>SUMIFS('2D_LOG'!$AU$3:$AU$897,'2D_LOG'!$F$3:$F$897,H10,'2D_LOG'!$BG$3:$BG$897,$A$23)</f>
        <v>0</v>
      </c>
      <c r="BD32" s="461">
        <f>SUMIFS('2D_LOG'!$AV$3:$AV$897,'2D_LOG'!$F$3:$F$897,H10,'2D_LOG'!$BG$3:$BG$897,$A$23)</f>
        <v>0</v>
      </c>
      <c r="BE32" s="461">
        <f>SUMIFS('2D_LOG'!$AW$3:$AW$897,'2D_LOG'!$F$3:$F$897,H10,'2D_LOG'!$BG$3:$BG$897,$A$23)</f>
        <v>0</v>
      </c>
      <c r="BF32" s="461">
        <f>SUMIFS('2D_LOG'!$AX$3:$AX$897,'2D_LOG'!$F$3:$F$897,H10,'2D_LOG'!$BG$3:$BG$897,$A$23)</f>
        <v>0</v>
      </c>
      <c r="BG32" s="461">
        <f>SUMIFS('2D_LOG'!$AY$3:$AY$897,'2D_LOG'!$F$3:$F$897,H10,'2D_LOG'!$BG$3:$BG$897,$A$23)</f>
        <v>0</v>
      </c>
      <c r="BH32" s="461">
        <f>SUMIFS('2D_LOG'!$AZ$3:$AZ$897,'2D_LOG'!$F$3:$F$897,H10,'2D_LOG'!$BG$3:$BG$897,$A$23)</f>
        <v>0</v>
      </c>
      <c r="BI32" s="461">
        <f>SUMIFS('2D_LOG'!$BA$3:$BA$897,'2D_LOG'!$F$3:$F$897,H10,'2D_LOG'!$BG$3:$BG$897,$A$23)</f>
        <v>0</v>
      </c>
      <c r="BJ32" s="461">
        <f>SUMIFS('2D_LOG'!$BB$3:$BB$897,'2D_LOG'!$F$3:$F$897,H10,'2D_LOG'!$BG$3:$BG$897,$A$23)</f>
        <v>0</v>
      </c>
    </row>
    <row r="33" spans="5:62" x14ac:dyDescent="0.2">
      <c r="E33" s="320">
        <v>23</v>
      </c>
      <c r="F33" s="334">
        <f t="shared" si="0"/>
        <v>0</v>
      </c>
      <c r="G33" s="335">
        <f>COUNTIF(QC_Status!F35:F174,A24)</f>
        <v>0</v>
      </c>
      <c r="H33" s="335">
        <f>COUNTIFS(QC_Status!$L$13:$L$897,"PQC",QC_Status!$F$13:$F$897,'Production Operator Analysis'!$A$16)</f>
        <v>0</v>
      </c>
      <c r="I33" s="333" t="str">
        <f t="shared" si="1"/>
        <v>0%</v>
      </c>
      <c r="J33" s="335">
        <f>COUNTIFS(QC_Status!$L$13:$L$897,"PQC",QC_Status!$T$13:$T$897,"ACC",QC_Status!$F$13:$F$897,'Production Operator Analysis'!$A$16)</f>
        <v>0</v>
      </c>
      <c r="K33" s="321">
        <f t="shared" si="2"/>
        <v>0</v>
      </c>
      <c r="L33" s="335">
        <f>COUNTIFS(QC_Status!$L$13:$L$897,"PQC",QC_Status!$T$13:$T$897,"Reject",QC_Status!$F$13:$F$897,'Production Operator Analysis'!$A$16)</f>
        <v>0</v>
      </c>
      <c r="M33" s="321">
        <f t="shared" si="3"/>
        <v>0</v>
      </c>
      <c r="N33" s="320">
        <f>SUMIFS('2D_LOG'!$BD$3:$BD$897,'2D_LOG'!$F$3:$F$897,H10,'2D_LOG'!$BG$3:$BG$897,$A$34)</f>
        <v>0</v>
      </c>
      <c r="O33" s="320">
        <f>SUMIFS('2D_LOG'!$BE$3:$BE$897,'2D_LOG'!$F$3:$F$897,H10,'2D_LOG'!$BG$3:$BG$897,$A$34)</f>
        <v>0</v>
      </c>
      <c r="P33" s="320">
        <f>SUMIFS('2D_LOG'!$BF$3:$BF$897,'2D_LOG'!$F$3:$F$897,H10,'2D_LOG'!$BG$3:$BG$897,$A$34)</f>
        <v>0</v>
      </c>
      <c r="Q33" s="320">
        <f>SUMIFS('2D_LOG'!$I$3:$I$897,'2D_LOG'!$F$3:$F$897,H10,'2D_LOG'!$BG$3:$BG$897,$A$34)</f>
        <v>0</v>
      </c>
      <c r="R33" s="320">
        <f>SUMIFS('2D_LOG'!$J$3:$J$897,'2D_LOG'!$F$3:$F$897,H10,'2D_LOG'!$BG$3:$BG$897,$A$34)</f>
        <v>0</v>
      </c>
      <c r="S33" s="320">
        <f>SUMIFS('2D_LOG'!$K$3:$K$897,'2D_LOG'!$F$3:$F$897,H10,'2D_LOG'!$BG$3:$BG$897,$A$34)</f>
        <v>0</v>
      </c>
      <c r="T33" s="320">
        <f>SUMIFS('2D_LOG'!$L$3:$L$897,'2D_LOG'!$F$3:$F$897,H10,'2D_LOG'!$BG$3:$BG$897,$A$34)</f>
        <v>0</v>
      </c>
      <c r="U33" s="320">
        <f>SUMIFS('2D_LOG'!$M$3:$M$897,'2D_LOG'!$F$3:$F$897,H10,'2D_LOG'!$BG$3:$BG$897,$A$34)</f>
        <v>0</v>
      </c>
      <c r="V33" s="320">
        <f>SUMIFS('2D_LOG'!$N$3:$N$897,'2D_LOG'!$F$3:$F$897,H10,'2D_LOG'!$BG$3:$BG$897,$A$34)</f>
        <v>0</v>
      </c>
      <c r="W33" s="320">
        <f>SUMIFS('2D_LOG'!$O$3:$O$897,'2D_LOG'!$F$3:$F$897,H10,'2D_LOG'!$BG$3:$BG$897,$A$34)</f>
        <v>0</v>
      </c>
      <c r="X33" s="320">
        <f>SUMIFS('2D_LOG'!$P$3:$P$897,'2D_LOG'!$F$3:$F$897,H10,'2D_LOG'!$BG$3:$BG$897,$A$34)</f>
        <v>0</v>
      </c>
      <c r="Y33" s="320">
        <f>SUMIFS('2D_LOG'!$Q$3:$Q$897,'2D_LOG'!$F$3:$F$897,H10,'2D_LOG'!$BG$3:$BG$897,$A$34)</f>
        <v>0</v>
      </c>
      <c r="Z33" s="320">
        <f>SUMIFS('2D_LOG'!$R$3:$R$897,'2D_LOG'!$F$3:$F$897,H10,'2D_LOG'!$BG$3:$BG$897,$A$34)</f>
        <v>0</v>
      </c>
      <c r="AA33" s="320">
        <f>SUMIFS('2D_LOG'!$S$3:$S$897,'2D_LOG'!$F$3:$F$897,H10,'2D_LOG'!$BG$3:$BG$897,$A$34)</f>
        <v>0</v>
      </c>
      <c r="AB33" s="320">
        <f>SUMIFS('2D_LOG'!$T$3:$T$897,'2D_LOG'!$F$3:$F$897,H10,'2D_LOG'!$BG$3:$BG$897,$A$34)</f>
        <v>0</v>
      </c>
      <c r="AC33" s="320">
        <f>SUMIFS('2D_LOG'!$U$3:$U$897,'2D_LOG'!$F$3:$F$897,H10,'2D_LOG'!$BG$3:$BG$897,$A$34)</f>
        <v>0</v>
      </c>
      <c r="AD33" s="320">
        <f>SUMIFS('2D_LOG'!$V$3:$V$897,'2D_LOG'!$F$3:$F$897,H10,'2D_LOG'!$BG$3:$BG$897,$A$34)</f>
        <v>0</v>
      </c>
      <c r="AE33" s="320">
        <f>SUMIFS('2D_LOG'!$W$3:$W$897,'2D_LOG'!$F$3:$F$897,H10,'2D_LOG'!$BG$3:$BG$897,$A$34)</f>
        <v>0</v>
      </c>
      <c r="AF33" s="320">
        <f>SUMIFS('2D_LOG'!$X$3:$X$897,'2D_LOG'!$F$3:$F$897,H10,'2D_LOG'!$BG$3:$BG$897,$A$34)</f>
        <v>0</v>
      </c>
      <c r="AG33" s="320">
        <f>SUMIFS('2D_LOG'!$Y$3:$Y$897,'2D_LOG'!$F$3:$F$897,H10,'2D_LOG'!$BG$3:$BG$897,$A$34)</f>
        <v>0</v>
      </c>
      <c r="AH33" s="320">
        <f>SUMIFS('2D_LOG'!$Z$3:$Z$897,'2D_LOG'!$F$3:$F$897,H10,'2D_LOG'!$BG$3:$BG$897,$A$34)</f>
        <v>0</v>
      </c>
      <c r="AI33" s="320">
        <f>SUMIFS('2D_LOG'!$AA$3:$AA$897,'2D_LOG'!$F$3:$F$897,H10,'2D_LOG'!$BG$3:$BG$897,$A$34)</f>
        <v>0</v>
      </c>
      <c r="AJ33" s="320">
        <f>SUMIFS('2D_LOG'!$AB$3:$AB$897,'2D_LOG'!$F$3:$F$897,H10,'2D_LOG'!$BG$3:$BG$897,$A$34)</f>
        <v>0</v>
      </c>
      <c r="AK33" s="320">
        <f>SUMIFS('2D_LOG'!$AC$3:$AC$897,'2D_LOG'!$F$3:$F$897,H10,'2D_LOG'!$BG$3:$BG$897,$A$34)</f>
        <v>0</v>
      </c>
      <c r="AL33" s="320">
        <f>SUMIFS('2D_LOG'!$AD$3:$AD$897,'2D_LOG'!$F$3:$F$897,H10,'2D_LOG'!$BG$3:$BG$897,$A$34)</f>
        <v>0</v>
      </c>
      <c r="AM33" s="461">
        <f>SUMIFS('2D_LOG'!$AE$3:$AE$897,'2D_LOG'!$F$3:$F$897,H10,'2D_LOG'!$BG$3:$BG$897,$A$24)</f>
        <v>0</v>
      </c>
      <c r="AN33" s="461">
        <f>SUMIFS('2D_LOG'!$AF$3:$AF$897,'2D_LOG'!$F$3:$F$897,H10,'2D_LOG'!$BG$3:$BG$897,$A$24)</f>
        <v>0</v>
      </c>
      <c r="AO33" s="461">
        <f>SUMIFS('2D_LOG'!$AG$3:$AG$897,'2D_LOG'!$F$3:$F$897,H10,'2D_LOG'!$BG$3:$BG$897,$A$24)</f>
        <v>0</v>
      </c>
      <c r="AP33" s="461">
        <f>SUMIFS('2D_LOG'!$AH$3:$AH$897,'2D_LOG'!$F$3:$F$897,H10,'2D_LOG'!$BG$3:$BG$897,$A$24)</f>
        <v>0</v>
      </c>
      <c r="AQ33" s="461">
        <f>SUMIFS('2D_LOG'!$AI$3:$AI$897,'2D_LOG'!$F$3:$F$897,H10,'2D_LOG'!$BG$3:$BG$897,$A$24)</f>
        <v>0</v>
      </c>
      <c r="AR33" s="461">
        <f>SUMIFS('2D_LOG'!$AJ$3:$AJ$897,'2D_LOG'!$F$3:$F$897,H10,'2D_LOG'!$BG$3:$BG$897,$A$24)</f>
        <v>0</v>
      </c>
      <c r="AS33" s="461">
        <f>SUMIFS('2D_LOG'!$AK$3:$AK$897,'2D_LOG'!$F$3:$F$897,H10,'2D_LOG'!$BG$3:$BG$897,$A$24)</f>
        <v>0</v>
      </c>
      <c r="AT33" s="461">
        <f>SUMIFS('2D_LOG'!$AL$3:$AL$897,'2D_LOG'!$F$3:$F$897,H10,'2D_LOG'!$BG$3:$BG$897,$A$24)</f>
        <v>0</v>
      </c>
      <c r="AU33" s="461">
        <f>SUMIFS('2D_LOG'!$AM$3:$AM$897,'2D_LOG'!$F$3:$F$897,H10,'2D_LOG'!$BG$3:$BG$897,$A$24)</f>
        <v>0</v>
      </c>
      <c r="AV33" s="461">
        <f>SUMIFS('2D_LOG'!$AN$3:$AN$897,'2D_LOG'!$F$3:$F$897,H10,'2D_LOG'!$BG$3:$BG$897,$A$24)</f>
        <v>0</v>
      </c>
      <c r="AW33" s="461">
        <f>SUMIFS('2D_LOG'!$AO$3:$AO$897,'2D_LOG'!$F$3:$F$897,H10,'2D_LOG'!$BG$3:$BG$897,$A$24)</f>
        <v>0</v>
      </c>
      <c r="AX33" s="461">
        <f>SUMIFS('2D_LOG'!$AP$3:$AP$897,'2D_LOG'!$F$3:$F$897,H10,'2D_LOG'!$BG$3:$BG$897,$A$24)</f>
        <v>0</v>
      </c>
      <c r="AY33" s="461">
        <f>SUMIFS('2D_LOG'!$AQ$3:$AQ$897,'2D_LOG'!$F$3:$F$897,H10,'2D_LOG'!$BG$3:$BG$897,$A$24)</f>
        <v>0</v>
      </c>
      <c r="AZ33" s="461">
        <f>SUMIFS('2D_LOG'!$AR$3:$AR$897,'2D_LOG'!$F$3:$F$897,H10,'2D_LOG'!$BG$3:$BG$897,$A$24)</f>
        <v>0</v>
      </c>
      <c r="BA33" s="461">
        <f>SUMIFS('2D_LOG'!$AS$3:$AS$897,'2D_LOG'!$F$3:$F$897,H10,'2D_LOG'!$BG$3:$BG$897,$A$24)</f>
        <v>0</v>
      </c>
      <c r="BB33" s="461">
        <f>SUMIFS('2D_LOG'!$AT$3:$AT$897,'2D_LOG'!$F$3:$F$897,H10,'2D_LOG'!$BG$3:$BG$897,$A$24)</f>
        <v>0</v>
      </c>
      <c r="BC33" s="461">
        <f>SUMIFS('2D_LOG'!$AU$3:$AU$897,'2D_LOG'!$F$3:$F$897,H10,'2D_LOG'!$BG$3:$BG$897,$A$24)</f>
        <v>0</v>
      </c>
      <c r="BD33" s="461">
        <f>SUMIFS('2D_LOG'!$AV$3:$AV$897,'2D_LOG'!$F$3:$F$897,H10,'2D_LOG'!$BG$3:$BG$897,$A$24)</f>
        <v>0</v>
      </c>
      <c r="BE33" s="461">
        <f>SUMIFS('2D_LOG'!$AW$3:$AW$897,'2D_LOG'!$F$3:$F$897,H10,'2D_LOG'!$BG$3:$BG$897,$A$24)</f>
        <v>0</v>
      </c>
      <c r="BF33" s="461">
        <f>SUMIFS('2D_LOG'!$AX$3:$AX$897,'2D_LOG'!$F$3:$F$897,H10,'2D_LOG'!$BG$3:$BG$897,$A$24)</f>
        <v>0</v>
      </c>
      <c r="BG33" s="461">
        <f>SUMIFS('2D_LOG'!$AY$3:$AY$897,'2D_LOG'!$F$3:$F$897,H10,'2D_LOG'!$BG$3:$BG$897,$A$24)</f>
        <v>0</v>
      </c>
      <c r="BH33" s="461">
        <f>SUMIFS('2D_LOG'!$AZ$3:$AZ$897,'2D_LOG'!$F$3:$F$897,H10,'2D_LOG'!$BG$3:$BG$897,$A$24)</f>
        <v>0</v>
      </c>
      <c r="BI33" s="461">
        <f>SUMIFS('2D_LOG'!$BA$3:$BA$897,'2D_LOG'!$F$3:$F$897,H10,'2D_LOG'!$BG$3:$BG$897,$A$24)</f>
        <v>0</v>
      </c>
      <c r="BJ33" s="461">
        <f>SUMIFS('2D_LOG'!$BB$3:$BB$897,'2D_LOG'!$F$3:$F$897,H10,'2D_LOG'!$BG$3:$BG$897,$A$24)</f>
        <v>0</v>
      </c>
    </row>
    <row r="34" spans="5:62" ht="13.5" thickBot="1" x14ac:dyDescent="0.25">
      <c r="E34" s="320">
        <v>24</v>
      </c>
      <c r="F34" s="334">
        <f t="shared" si="0"/>
        <v>0</v>
      </c>
      <c r="G34" s="335">
        <f>COUNTIF(QC_Status!F36:F175,A25)</f>
        <v>0</v>
      </c>
      <c r="H34" s="335">
        <f>COUNTIFS(QC_Status!$L$13:$L$897,"PQC",QC_Status!$F$13:$F$897,'Production Operator Analysis'!$A$16)</f>
        <v>0</v>
      </c>
      <c r="I34" s="333" t="str">
        <f t="shared" si="1"/>
        <v>0%</v>
      </c>
      <c r="J34" s="335">
        <f>COUNTIFS(QC_Status!$L$13:$L$897,"PQC",QC_Status!$T$13:$T$897,"ACC",QC_Status!$F$13:$F$897,'Production Operator Analysis'!$A$16)</f>
        <v>0</v>
      </c>
      <c r="K34" s="321">
        <f t="shared" si="2"/>
        <v>0</v>
      </c>
      <c r="L34" s="335">
        <f>COUNTIFS(QC_Status!$L$13:$L$897,"PQC",QC_Status!$T$13:$T$897,"Reject",QC_Status!$F$13:$F$897,'Production Operator Analysis'!$A$16)</f>
        <v>0</v>
      </c>
      <c r="M34" s="321">
        <f t="shared" si="3"/>
        <v>0</v>
      </c>
      <c r="N34" s="320">
        <f>SUMIFS('2D_LOG'!$BD$3:$BD$897,'2D_LOG'!$F$3:$F$897,H10,'2D_LOG'!$BG$3:$BG$897,$A$35)</f>
        <v>0</v>
      </c>
      <c r="O34" s="320">
        <f>SUMIFS('2D_LOG'!$BE$3:$BE$897,'2D_LOG'!$F$3:$F$897,H10,'2D_LOG'!$BG$3:$BG$897,$A$35)</f>
        <v>0</v>
      </c>
      <c r="P34" s="320">
        <f>SUMIFS('2D_LOG'!$BF$3:$BF$897,'2D_LOG'!$F$3:$F$897,H10,'2D_LOG'!$BG$3:$BG$897,$A$35)</f>
        <v>0</v>
      </c>
      <c r="Q34" s="320">
        <f>SUMIFS('2D_LOG'!$I$3:$I$897,'2D_LOG'!$F$3:$F$897,H10,'2D_LOG'!$BG$3:$BG$897,$A$35)</f>
        <v>0</v>
      </c>
      <c r="R34" s="320">
        <f>SUMIFS('2D_LOG'!$J$3:$J$897,'2D_LOG'!$F$3:$F$897,H10,'2D_LOG'!$BG$3:$BG$897,$A$35)</f>
        <v>0</v>
      </c>
      <c r="S34" s="320">
        <f>SUMIFS('2D_LOG'!$K$3:$K$897,'2D_LOG'!$F$3:$F$897,H10,'2D_LOG'!$BG$3:$BG$897,$A$35)</f>
        <v>0</v>
      </c>
      <c r="T34" s="320">
        <f>SUMIFS('2D_LOG'!$L$3:$L$897,'2D_LOG'!$F$3:$F$897,H10,'2D_LOG'!$BG$3:$BG$897,$A$35)</f>
        <v>0</v>
      </c>
      <c r="U34" s="320">
        <f>SUMIFS('2D_LOG'!$M$3:$M$897,'2D_LOG'!$F$3:$F$897,H10,'2D_LOG'!$BG$3:$BG$897,$A$35)</f>
        <v>0</v>
      </c>
      <c r="V34" s="320">
        <f>SUMIFS('2D_LOG'!$N$3:$N$897,'2D_LOG'!$F$3:$F$897,H10,'2D_LOG'!$BG$3:$BG$897,$A$35)</f>
        <v>0</v>
      </c>
      <c r="W34" s="320">
        <f>SUMIFS('2D_LOG'!$O$3:$O$897,'2D_LOG'!$F$3:$F$897,H10,'2D_LOG'!$BG$3:$BG$897,$A$35)</f>
        <v>0</v>
      </c>
      <c r="X34" s="320">
        <f>SUMIFS('2D_LOG'!$P$3:$P$897,'2D_LOG'!$F$3:$F$897,H10,'2D_LOG'!$BG$3:$BG$897,$A$35)</f>
        <v>0</v>
      </c>
      <c r="Y34" s="320">
        <f>SUMIFS('2D_LOG'!$Q$3:$Q$897,'2D_LOG'!$F$3:$F$897,H10,'2D_LOG'!$BG$3:$BG$897,$A$35)</f>
        <v>0</v>
      </c>
      <c r="Z34" s="320">
        <f>SUMIFS('2D_LOG'!$R$3:$R$897,'2D_LOG'!$F$3:$F$897,H10,'2D_LOG'!$BG$3:$BG$897,$A$35)</f>
        <v>0</v>
      </c>
      <c r="AA34" s="320">
        <f>SUMIFS('2D_LOG'!$S$3:$S$897,'2D_LOG'!$F$3:$F$897,H10,'2D_LOG'!$BG$3:$BG$897,$A$35)</f>
        <v>0</v>
      </c>
      <c r="AB34" s="320">
        <f>SUMIFS('2D_LOG'!$T$3:$T$897,'2D_LOG'!$F$3:$F$897,H10,'2D_LOG'!$BG$3:$BG$897,$A$35)</f>
        <v>0</v>
      </c>
      <c r="AC34" s="320">
        <f>SUMIFS('2D_LOG'!$U$3:$U$897,'2D_LOG'!$F$3:$F$897,H10,'2D_LOG'!$BG$3:$BG$897,$A$35)</f>
        <v>0</v>
      </c>
      <c r="AD34" s="320">
        <f>SUMIFS('2D_LOG'!$V$3:$V$897,'2D_LOG'!$F$3:$F$897,H10,'2D_LOG'!$BG$3:$BG$897,$A$35)</f>
        <v>0</v>
      </c>
      <c r="AE34" s="320">
        <f>SUMIFS('2D_LOG'!$W$3:$W$897,'2D_LOG'!$F$3:$F$897,H10,'2D_LOG'!$BG$3:$BG$897,$A$35)</f>
        <v>0</v>
      </c>
      <c r="AF34" s="320">
        <f>SUMIFS('2D_LOG'!$X$3:$X$897,'2D_LOG'!$F$3:$F$897,H10,'2D_LOG'!$BG$3:$BG$897,$A$35)</f>
        <v>0</v>
      </c>
      <c r="AG34" s="320">
        <f>SUMIFS('2D_LOG'!$Y$3:$Y$897,'2D_LOG'!$F$3:$F$897,H10,'2D_LOG'!$BG$3:$BG$897,$A$35)</f>
        <v>0</v>
      </c>
      <c r="AH34" s="320">
        <f>SUMIFS('2D_LOG'!$Z$3:$Z$897,'2D_LOG'!$F$3:$F$897,H10,'2D_LOG'!$BG$3:$BG$897,$A$35)</f>
        <v>0</v>
      </c>
      <c r="AI34" s="320">
        <f>SUMIFS('2D_LOG'!$AA$3:$AA$897,'2D_LOG'!$F$3:$F$897,H10,'2D_LOG'!$BG$3:$BG$897,$A$35)</f>
        <v>0</v>
      </c>
      <c r="AJ34" s="320">
        <f>SUMIFS('2D_LOG'!$AB$3:$AB$897,'2D_LOG'!$F$3:$F$897,H10,'2D_LOG'!$BG$3:$BG$897,$A$35)</f>
        <v>0</v>
      </c>
      <c r="AK34" s="320">
        <f>SUMIFS('2D_LOG'!$AC$3:$AC$897,'2D_LOG'!$F$3:$F$897,H10,'2D_LOG'!$BG$3:$BG$897,$A$35)</f>
        <v>0</v>
      </c>
      <c r="AL34" s="320">
        <f>SUMIFS('2D_LOG'!$AD$3:$AD$897,'2D_LOG'!$F$3:$F$897,H10,'2D_LOG'!$BG$3:$BG$897,$A$35)</f>
        <v>0</v>
      </c>
      <c r="AM34" s="461">
        <f>SUMIFS('2D_LOG'!$AE$3:$AE$897,'2D_LOG'!$F$3:$F$897,H10,'2D_LOG'!$BG$3:$BG$897,$A$25)</f>
        <v>0</v>
      </c>
      <c r="AN34" s="461">
        <f>SUMIFS('2D_LOG'!$AF$3:$AF$897,'2D_LOG'!$F$3:$F$897,H10,'2D_LOG'!$BG$3:$BG$897,$A$25)</f>
        <v>0</v>
      </c>
      <c r="AO34" s="461">
        <f>SUMIFS('2D_LOG'!$AG$3:$AG$897,'2D_LOG'!$F$3:$F$897,H10,'2D_LOG'!$BG$3:$BG$897,$A$25)</f>
        <v>0</v>
      </c>
      <c r="AP34" s="461">
        <f>SUMIFS('2D_LOG'!$AH$3:$AH$897,'2D_LOG'!$F$3:$F$897,H10,'2D_LOG'!$BG$3:$BG$897,$A$25)</f>
        <v>0</v>
      </c>
      <c r="AQ34" s="461">
        <f>SUMIFS('2D_LOG'!$AI$3:$AI$897,'2D_LOG'!$F$3:$F$897,H10,'2D_LOG'!$BG$3:$BG$897,$A$25)</f>
        <v>0</v>
      </c>
      <c r="AR34" s="461">
        <f>SUMIFS('2D_LOG'!$AJ$3:$AJ$897,'2D_LOG'!$F$3:$F$897,H10,'2D_LOG'!$BG$3:$BG$897,$A$25)</f>
        <v>0</v>
      </c>
      <c r="AS34" s="461">
        <f>SUMIFS('2D_LOG'!$AK$3:$AK$897,'2D_LOG'!$F$3:$F$897,H10,'2D_LOG'!$BG$3:$BG$897,$A$25)</f>
        <v>0</v>
      </c>
      <c r="AT34" s="461">
        <f>SUMIFS('2D_LOG'!$AL$3:$AL$897,'2D_LOG'!$F$3:$F$897,H10,'2D_LOG'!$BG$3:$BG$897,$A$25)</f>
        <v>0</v>
      </c>
      <c r="AU34" s="461">
        <f>SUMIFS('2D_LOG'!$AM$3:$AM$897,'2D_LOG'!$F$3:$F$897,H10,'2D_LOG'!$BG$3:$BG$897,$A$25)</f>
        <v>0</v>
      </c>
      <c r="AV34" s="461">
        <f>SUMIFS('2D_LOG'!$AN$3:$AN$897,'2D_LOG'!$F$3:$F$897,H10,'2D_LOG'!$BG$3:$BG$897,$A$25)</f>
        <v>0</v>
      </c>
      <c r="AW34" s="461">
        <f>SUMIFS('2D_LOG'!$AO$3:$AO$897,'2D_LOG'!$F$3:$F$897,H10,'2D_LOG'!$BG$3:$BG$897,$A$25)</f>
        <v>0</v>
      </c>
      <c r="AX34" s="461">
        <f>SUMIFS('2D_LOG'!$AP$3:$AP$897,'2D_LOG'!$F$3:$F$897,H10,'2D_LOG'!$BG$3:$BG$897,$A$25)</f>
        <v>0</v>
      </c>
      <c r="AY34" s="461">
        <f>SUMIFS('2D_LOG'!$AQ$3:$AQ$897,'2D_LOG'!$F$3:$F$897,H10,'2D_LOG'!$BG$3:$BG$897,$A$25)</f>
        <v>0</v>
      </c>
      <c r="AZ34" s="461">
        <f>SUMIFS('2D_LOG'!$AR$3:$AR$897,'2D_LOG'!$F$3:$F$897,H10,'2D_LOG'!$BG$3:$BG$897,$A$25)</f>
        <v>0</v>
      </c>
      <c r="BA34" s="461">
        <f>SUMIFS('2D_LOG'!$AS$3:$AS$897,'2D_LOG'!$F$3:$F$897,H10,'2D_LOG'!$BG$3:$BG$897,$A$25)</f>
        <v>0</v>
      </c>
      <c r="BB34" s="461">
        <f>SUMIFS('2D_LOG'!$AT$3:$AT$897,'2D_LOG'!$F$3:$F$897,H10,'2D_LOG'!$BG$3:$BG$897,$A$25)</f>
        <v>0</v>
      </c>
      <c r="BC34" s="461">
        <f>SUMIFS('2D_LOG'!$AU$3:$AU$897,'2D_LOG'!$F$3:$F$897,H10,'2D_LOG'!$BG$3:$BG$897,$A$25)</f>
        <v>0</v>
      </c>
      <c r="BD34" s="461">
        <f>SUMIFS('2D_LOG'!$AV$3:$AV$897,'2D_LOG'!$F$3:$F$897,H10,'2D_LOG'!$BG$3:$BG$897,$A$25)</f>
        <v>0</v>
      </c>
      <c r="BE34" s="461">
        <f>SUMIFS('2D_LOG'!$AW$3:$AW$897,'2D_LOG'!$F$3:$F$897,H10,'2D_LOG'!$BG$3:$BG$897,$A$25)</f>
        <v>0</v>
      </c>
      <c r="BF34" s="461">
        <f>SUMIFS('2D_LOG'!$AX$3:$AX$897,'2D_LOG'!$F$3:$F$897,H10,'2D_LOG'!$BG$3:$BG$897,$A$25)</f>
        <v>0</v>
      </c>
      <c r="BG34" s="461">
        <f>SUMIFS('2D_LOG'!$AY$3:$AY$897,'2D_LOG'!$F$3:$F$897,H10,'2D_LOG'!$BG$3:$BG$897,$A$25)</f>
        <v>0</v>
      </c>
      <c r="BH34" s="461">
        <f>SUMIFS('2D_LOG'!$AZ$3:$AZ$897,'2D_LOG'!$F$3:$F$897,H10,'2D_LOG'!$BG$3:$BG$897,$A$25)</f>
        <v>0</v>
      </c>
      <c r="BI34" s="461">
        <f>SUMIFS('2D_LOG'!$BA$3:$BA$897,'2D_LOG'!$F$3:$F$897,H10,'2D_LOG'!$BG$3:$BG$897,$A$25)</f>
        <v>0</v>
      </c>
      <c r="BJ34" s="461">
        <f>SUMIFS('2D_LOG'!$BB$3:$BB$897,'2D_LOG'!$F$3:$F$897,H10,'2D_LOG'!$BG$3:$BG$897,$A$25)</f>
        <v>0</v>
      </c>
    </row>
    <row r="35" spans="5:62" ht="13.5" thickBot="1" x14ac:dyDescent="0.25">
      <c r="F35" s="336" t="s">
        <v>181</v>
      </c>
      <c r="G35" s="343">
        <f>SUM(G11:G34)</f>
        <v>0</v>
      </c>
      <c r="H35" s="339">
        <f>SUM(H11:H34)</f>
        <v>0</v>
      </c>
      <c r="I35" s="340" t="str">
        <f t="shared" si="1"/>
        <v>0%</v>
      </c>
      <c r="J35" s="337">
        <f>SUM(J11:J34)</f>
        <v>0</v>
      </c>
      <c r="K35" s="338">
        <f t="shared" si="2"/>
        <v>0</v>
      </c>
      <c r="L35" s="337">
        <f>SUM(L11:L25)</f>
        <v>0</v>
      </c>
      <c r="M35" s="341">
        <f t="shared" si="3"/>
        <v>0</v>
      </c>
      <c r="N35" s="344">
        <f t="shared" ref="N35:AS35" si="4">SUM(N11:N34)</f>
        <v>0</v>
      </c>
      <c r="O35" s="337">
        <f t="shared" si="4"/>
        <v>0</v>
      </c>
      <c r="P35" s="337">
        <f t="shared" si="4"/>
        <v>0</v>
      </c>
      <c r="Q35" s="337">
        <f t="shared" si="4"/>
        <v>0</v>
      </c>
      <c r="R35" s="337">
        <f t="shared" si="4"/>
        <v>0</v>
      </c>
      <c r="S35" s="337">
        <f t="shared" si="4"/>
        <v>0</v>
      </c>
      <c r="T35" s="337">
        <f t="shared" si="4"/>
        <v>0</v>
      </c>
      <c r="U35" s="337">
        <f t="shared" si="4"/>
        <v>0</v>
      </c>
      <c r="V35" s="337">
        <f t="shared" si="4"/>
        <v>0</v>
      </c>
      <c r="W35" s="337">
        <f t="shared" si="4"/>
        <v>0</v>
      </c>
      <c r="X35" s="337">
        <f t="shared" si="4"/>
        <v>0</v>
      </c>
      <c r="Y35" s="337">
        <f t="shared" si="4"/>
        <v>0</v>
      </c>
      <c r="Z35" s="337">
        <f t="shared" si="4"/>
        <v>0</v>
      </c>
      <c r="AA35" s="337">
        <f t="shared" si="4"/>
        <v>0</v>
      </c>
      <c r="AB35" s="337">
        <f t="shared" si="4"/>
        <v>0</v>
      </c>
      <c r="AC35" s="337">
        <f t="shared" si="4"/>
        <v>0</v>
      </c>
      <c r="AD35" s="337">
        <f t="shared" si="4"/>
        <v>0</v>
      </c>
      <c r="AE35" s="337">
        <f t="shared" si="4"/>
        <v>0</v>
      </c>
      <c r="AF35" s="337">
        <f t="shared" si="4"/>
        <v>0</v>
      </c>
      <c r="AG35" s="337">
        <f t="shared" si="4"/>
        <v>0</v>
      </c>
      <c r="AH35" s="337">
        <f t="shared" si="4"/>
        <v>0</v>
      </c>
      <c r="AI35" s="337">
        <f t="shared" si="4"/>
        <v>0</v>
      </c>
      <c r="AJ35" s="337">
        <f t="shared" si="4"/>
        <v>0</v>
      </c>
      <c r="AK35" s="337">
        <f t="shared" si="4"/>
        <v>0</v>
      </c>
      <c r="AL35" s="337">
        <f t="shared" si="4"/>
        <v>0</v>
      </c>
      <c r="AM35" s="337">
        <f t="shared" si="4"/>
        <v>0</v>
      </c>
      <c r="AN35" s="337">
        <f t="shared" si="4"/>
        <v>0</v>
      </c>
      <c r="AO35" s="337">
        <f t="shared" si="4"/>
        <v>0</v>
      </c>
      <c r="AP35" s="337">
        <f t="shared" si="4"/>
        <v>0</v>
      </c>
      <c r="AQ35" s="337">
        <f t="shared" si="4"/>
        <v>0</v>
      </c>
      <c r="AR35" s="337">
        <f t="shared" si="4"/>
        <v>0</v>
      </c>
      <c r="AS35" s="337">
        <f t="shared" si="4"/>
        <v>0</v>
      </c>
      <c r="AT35" s="337">
        <f t="shared" ref="AT35:BJ35" si="5">SUM(AT11:AT34)</f>
        <v>0</v>
      </c>
      <c r="AU35" s="337">
        <f t="shared" si="5"/>
        <v>0</v>
      </c>
      <c r="AV35" s="337">
        <f t="shared" si="5"/>
        <v>0</v>
      </c>
      <c r="AW35" s="337">
        <f t="shared" si="5"/>
        <v>0</v>
      </c>
      <c r="AX35" s="337">
        <f t="shared" si="5"/>
        <v>0</v>
      </c>
      <c r="AY35" s="337">
        <f t="shared" si="5"/>
        <v>0</v>
      </c>
      <c r="AZ35" s="337">
        <f t="shared" si="5"/>
        <v>0</v>
      </c>
      <c r="BA35" s="337">
        <f t="shared" si="5"/>
        <v>0</v>
      </c>
      <c r="BB35" s="337">
        <f t="shared" si="5"/>
        <v>0</v>
      </c>
      <c r="BC35" s="337">
        <f t="shared" si="5"/>
        <v>0</v>
      </c>
      <c r="BD35" s="337">
        <f t="shared" si="5"/>
        <v>0</v>
      </c>
      <c r="BE35" s="337">
        <f t="shared" si="5"/>
        <v>0</v>
      </c>
      <c r="BF35" s="337">
        <f t="shared" si="5"/>
        <v>0</v>
      </c>
      <c r="BG35" s="337">
        <f t="shared" si="5"/>
        <v>0</v>
      </c>
      <c r="BH35" s="337">
        <f t="shared" si="5"/>
        <v>0</v>
      </c>
      <c r="BI35" s="337">
        <f t="shared" si="5"/>
        <v>0</v>
      </c>
      <c r="BJ35" s="337">
        <f t="shared" si="5"/>
        <v>0</v>
      </c>
    </row>
    <row r="37" spans="5:62" ht="16.5" customHeight="1" x14ac:dyDescent="0.2"/>
    <row r="38" spans="5:62" ht="95.25" customHeight="1" x14ac:dyDescent="0.2">
      <c r="E38" s="322" t="s">
        <v>174</v>
      </c>
      <c r="F38" s="322" t="s">
        <v>175</v>
      </c>
      <c r="G38" s="322" t="s">
        <v>176</v>
      </c>
      <c r="H38" s="322" t="s">
        <v>5</v>
      </c>
      <c r="I38" s="327" t="s">
        <v>182</v>
      </c>
      <c r="J38" s="322" t="s">
        <v>16</v>
      </c>
      <c r="K38" s="328" t="s">
        <v>178</v>
      </c>
      <c r="L38" s="322" t="s">
        <v>179</v>
      </c>
      <c r="M38" s="328" t="s">
        <v>180</v>
      </c>
      <c r="N38" s="329" t="s">
        <v>92</v>
      </c>
      <c r="O38" s="330" t="s">
        <v>148</v>
      </c>
      <c r="P38" s="460" t="s">
        <v>146</v>
      </c>
      <c r="Q38" s="331" t="s">
        <v>187</v>
      </c>
      <c r="R38" s="331" t="s">
        <v>188</v>
      </c>
      <c r="S38" s="331" t="s">
        <v>189</v>
      </c>
      <c r="T38" s="331" t="s">
        <v>190</v>
      </c>
      <c r="U38" s="331" t="s">
        <v>191</v>
      </c>
      <c r="V38" s="331" t="s">
        <v>192</v>
      </c>
      <c r="W38" s="331" t="s">
        <v>193</v>
      </c>
      <c r="X38" s="331" t="s">
        <v>194</v>
      </c>
      <c r="Y38" s="331" t="s">
        <v>195</v>
      </c>
      <c r="Z38" s="331" t="s">
        <v>196</v>
      </c>
      <c r="AA38" s="331" t="s">
        <v>197</v>
      </c>
      <c r="AB38" s="331" t="s">
        <v>198</v>
      </c>
      <c r="AC38" s="331" t="s">
        <v>199</v>
      </c>
      <c r="AD38" s="331" t="s">
        <v>248</v>
      </c>
      <c r="AE38" s="331" t="s">
        <v>249</v>
      </c>
      <c r="AF38" s="331" t="s">
        <v>250</v>
      </c>
      <c r="AG38" s="331" t="s">
        <v>203</v>
      </c>
      <c r="AH38" s="331" t="s">
        <v>204</v>
      </c>
      <c r="AI38" s="331" t="s">
        <v>205</v>
      </c>
      <c r="AJ38" s="331" t="s">
        <v>206</v>
      </c>
      <c r="AK38" s="331" t="s">
        <v>207</v>
      </c>
      <c r="AL38" s="331" t="s">
        <v>251</v>
      </c>
      <c r="AM38" s="331" t="s">
        <v>209</v>
      </c>
      <c r="AN38" s="442" t="s">
        <v>210</v>
      </c>
      <c r="AO38" s="442" t="s">
        <v>211</v>
      </c>
      <c r="AP38" s="442" t="s">
        <v>212</v>
      </c>
      <c r="AQ38" s="442" t="s">
        <v>213</v>
      </c>
      <c r="AR38" s="442" t="s">
        <v>214</v>
      </c>
      <c r="AS38" s="442" t="s">
        <v>215</v>
      </c>
      <c r="AT38" s="442" t="s">
        <v>216</v>
      </c>
      <c r="AU38" s="442" t="s">
        <v>217</v>
      </c>
      <c r="AV38" s="442" t="s">
        <v>218</v>
      </c>
      <c r="AW38" s="442" t="s">
        <v>219</v>
      </c>
      <c r="AX38" s="442" t="s">
        <v>220</v>
      </c>
      <c r="AY38" s="442" t="s">
        <v>221</v>
      </c>
      <c r="AZ38" s="442" t="s">
        <v>222</v>
      </c>
      <c r="BA38" s="442" t="s">
        <v>252</v>
      </c>
      <c r="BB38" s="442" t="s">
        <v>253</v>
      </c>
      <c r="BC38" s="442" t="s">
        <v>254</v>
      </c>
      <c r="BD38" s="442" t="s">
        <v>226</v>
      </c>
      <c r="BE38" s="442" t="s">
        <v>227</v>
      </c>
      <c r="BF38" s="442" t="s">
        <v>228</v>
      </c>
      <c r="BG38" s="442" t="s">
        <v>229</v>
      </c>
      <c r="BH38" s="442" t="s">
        <v>230</v>
      </c>
      <c r="BI38" s="442" t="s">
        <v>255</v>
      </c>
      <c r="BJ38" s="442" t="s">
        <v>232</v>
      </c>
    </row>
    <row r="39" spans="5:62" x14ac:dyDescent="0.2">
      <c r="E39" s="320">
        <v>1</v>
      </c>
      <c r="F39" s="332">
        <f t="shared" ref="F39:G62" si="6">F11</f>
        <v>0</v>
      </c>
      <c r="G39" s="320">
        <f t="shared" si="6"/>
        <v>0</v>
      </c>
      <c r="H39" s="320">
        <f>COUNTIFS(QC_Status!$L$13:$L$897,"PDQC",QC_Status!$F$13:$F$897,'Production Operator Analysis'!$A$3)</f>
        <v>0</v>
      </c>
      <c r="I39" s="333">
        <f t="shared" ref="I39:I63" si="7">IF(H39&gt;0,H39/G11,"0"%)</f>
        <v>0</v>
      </c>
      <c r="J39" s="320">
        <f>COUNTIFS(QC_Status!$L$13:$L$897,"PDQC",QC_Status!$T$13:$T$897,"ACC",QC_Status!$F$13:$F$897,'Production Operator Analysis'!$A$3)</f>
        <v>0</v>
      </c>
      <c r="K39" s="321">
        <f>IF(J39&gt;0,J39/H39,"0"%)</f>
        <v>0</v>
      </c>
      <c r="L39" s="320">
        <f>COUNTIFS(QC_Status!$L$13:$L$897,"PDQC",QC_Status!$T$13:$T$897,"Reject",QC_Status!$F$13:$F$897,'Production Operator Analysis'!$A$3)</f>
        <v>0</v>
      </c>
      <c r="M39" s="321">
        <f>IF(L39&gt;0,L39/H39,"0"%)</f>
        <v>0</v>
      </c>
      <c r="N39" s="320">
        <f>SUMIFS('2D_LOG'!$BD$3:$BD$897,'2D_LOG'!$F$3:$F$897,H38,'2D_LOG'!$BG$3:$BG$897,$A$3)</f>
        <v>0</v>
      </c>
      <c r="O39" s="320">
        <f>SUMIFS('2D_LOG'!$BE$3:$BE$897,'2D_LOG'!$F$3:$F$897,H38,'2D_LOG'!$BG$3:$BG$897,$A$3)</f>
        <v>0</v>
      </c>
      <c r="P39" s="320">
        <f>SUMIFS('2D_LOG'!$BF$3:$BF$897,'2D_LOG'!$F$3:$F$897,H38,'2D_LOG'!$BG$3:$BG$897,$A$3)</f>
        <v>0</v>
      </c>
      <c r="Q39" s="461">
        <f>SUMIFS('2D_LOG'!$I$3:$I$897,'2D_LOG'!$F$3:$F$897,H38,'2D_LOG'!$BG$3:$BG$897,$A$3)</f>
        <v>0</v>
      </c>
      <c r="R39" s="461">
        <f>SUMIFS('2D_LOG'!$J$3:$J$897,'2D_LOG'!$F$3:$F$897,H38,'2D_LOG'!$BG$3:$BG$897,$A$3)</f>
        <v>0</v>
      </c>
      <c r="S39" s="461">
        <f>SUMIFS('2D_LOG'!$K$3:$K$897,'2D_LOG'!$F$3:$F$897,H38,'2D_LOG'!$BG$3:$BG$897,$A$3)</f>
        <v>0</v>
      </c>
      <c r="T39" s="461">
        <f>SUMIFS('2D_LOG'!$L$3:$L$897,'2D_LOG'!$F$3:$F$897,H38,'2D_LOG'!$BG$3:$BG$897,$A$3)</f>
        <v>0</v>
      </c>
      <c r="U39" s="461">
        <f>SUMIFS('2D_LOG'!$M$3:$M$897,'2D_LOG'!$F$3:$F$897,H38,'2D_LOG'!$BG$3:$BG$897,$A$3)</f>
        <v>0</v>
      </c>
      <c r="V39" s="461">
        <f>SUMIFS('2D_LOG'!$N$3:$N$897,'2D_LOG'!$F$3:$F$897,H38,'2D_LOG'!$BG$3:$BG$897,$A$3)</f>
        <v>0</v>
      </c>
      <c r="W39" s="461">
        <f>SUMIFS('2D_LOG'!$O$3:$O$897,'2D_LOG'!$F$3:$F$897,H38,'2D_LOG'!$BG$3:$BG$897,$A$3)</f>
        <v>0</v>
      </c>
      <c r="X39" s="461">
        <f>SUMIFS('2D_LOG'!$P$3:$P$897,'2D_LOG'!$F$3:$F$897,H38,'2D_LOG'!$BG$3:$BG$897,$A$3)</f>
        <v>0</v>
      </c>
      <c r="Y39" s="461">
        <f>SUMIFS('2D_LOG'!$Q$3:$Q$897,'2D_LOG'!$F$3:$F$897,H38,'2D_LOG'!$BG$3:$BG$897,$A$3)</f>
        <v>0</v>
      </c>
      <c r="Z39" s="461">
        <f>SUMIFS('2D_LOG'!$R$3:$R$897,'2D_LOG'!$F$3:$F$897,H38,'2D_LOG'!$BG$3:$BG$897,$A$3)</f>
        <v>0</v>
      </c>
      <c r="AA39" s="461">
        <f>SUMIFS('2D_LOG'!$S$3:$S$897,'2D_LOG'!$F$3:$F$897,H38,'2D_LOG'!$BG$3:$BG$897,$A$3)</f>
        <v>0</v>
      </c>
      <c r="AB39" s="461">
        <f>SUMIFS('2D_LOG'!$T$3:$T$897,'2D_LOG'!$F$3:$F$897,H38,'2D_LOG'!$BG$3:$BG$897,$A$3)</f>
        <v>0</v>
      </c>
      <c r="AC39" s="461">
        <f>SUMIFS('2D_LOG'!$U$3:$U$897,'2D_LOG'!$F$3:$F$897,H38,'2D_LOG'!$BG$3:$BG$897,$A$3)</f>
        <v>0</v>
      </c>
      <c r="AD39" s="461">
        <f>SUMIFS('2D_LOG'!$V$3:$V$897,'2D_LOG'!$F$3:$F$897,H38,'2D_LOG'!$BG$3:$BG$897,$A$3)</f>
        <v>0</v>
      </c>
      <c r="AE39" s="461">
        <f>SUMIFS('2D_LOG'!$W$3:$W$897,'2D_LOG'!$F$3:$F$897,H38,'2D_LOG'!$BG$3:$BG$897,$A$3)</f>
        <v>0</v>
      </c>
      <c r="AF39" s="461">
        <f>SUMIFS('2D_LOG'!$X$3:$X$897,'2D_LOG'!$F$3:$F$897,H38,'2D_LOG'!$BG$3:$BG$897,$A$3)</f>
        <v>0</v>
      </c>
      <c r="AG39" s="461">
        <f>SUMIFS('2D_LOG'!$Y$3:$Y$897,'2D_LOG'!$F$3:$F$897,H38,'2D_LOG'!$BG$3:$BG$897,$A$3)</f>
        <v>0</v>
      </c>
      <c r="AH39" s="461">
        <f>SUMIFS('2D_LOG'!$Z$3:$Z$897,'2D_LOG'!$F$3:$F$897,H38,'2D_LOG'!$BG$3:$BG$897,$A$3)</f>
        <v>0</v>
      </c>
      <c r="AI39" s="461">
        <f>SUMIFS('2D_LOG'!$AA$3:$AA$897,'2D_LOG'!$F$3:$F$897,H38,'2D_LOG'!$BG$3:$BG$897,$A$3)</f>
        <v>0</v>
      </c>
      <c r="AJ39" s="461">
        <f>SUMIFS('2D_LOG'!$AB$3:$AB$897,'2D_LOG'!$F$3:$F$897,H38,'2D_LOG'!$BG$3:$BG$897,$A$3)</f>
        <v>0</v>
      </c>
      <c r="AK39" s="461">
        <f>SUMIFS('2D_LOG'!$AC$3:$AC$897,'2D_LOG'!$F$3:$F$897,H38,'2D_LOG'!$BG$3:$BG$897,$A$3)</f>
        <v>0</v>
      </c>
      <c r="AL39" s="461">
        <f>SUMIFS('2D_LOG'!$AD$3:$AD$897,'2D_LOG'!$F$3:$F$897,H38,'2D_LOG'!$BG$3:$BG$897,$A$3)</f>
        <v>0</v>
      </c>
      <c r="AM39" s="461">
        <f>SUMIFS('2D_LOG'!$AE$3:$AE$897,'2D_LOG'!$F$3:$F$897,H38,'2D_LOG'!$BG$3:$BG$897,$A$3)</f>
        <v>0</v>
      </c>
      <c r="AN39" s="461">
        <f>SUMIFS('2D_LOG'!$AF$3:$AF$897,'2D_LOG'!$F$3:$F$897,H38,'2D_LOG'!$BG$3:$BG$897,$A$3)</f>
        <v>0</v>
      </c>
      <c r="AO39" s="461">
        <f>SUMIFS('2D_LOG'!$AG$3:$AG$897,'2D_LOG'!$F$3:$F$897,H38,'2D_LOG'!$BG$3:$BG$897,$A$3)</f>
        <v>0</v>
      </c>
      <c r="AP39" s="461">
        <f>SUMIFS('2D_LOG'!$AH$3:$AH$897,'2D_LOG'!$F$3:$F$897,H38,'2D_LOG'!$BG$3:$BG$897,$A$3)</f>
        <v>0</v>
      </c>
      <c r="AQ39" s="461">
        <f>SUMIFS('2D_LOG'!$AI$3:$AI$897,'2D_LOG'!$F$3:$F$897,H38,'2D_LOG'!$BG$3:$BG$897,$A$3)</f>
        <v>0</v>
      </c>
      <c r="AR39" s="461">
        <f>SUMIFS('2D_LOG'!$AJ$3:$AJ$897,'2D_LOG'!$F$3:$F$897,H38,'2D_LOG'!$BG$3:$BG$897,$A$3)</f>
        <v>0</v>
      </c>
      <c r="AS39" s="461">
        <f>SUMIFS('2D_LOG'!$AK$3:$AK$897,'2D_LOG'!$F$3:$F$897,H38,'2D_LOG'!$BG$3:$BG$897,$A$3)</f>
        <v>0</v>
      </c>
      <c r="AT39" s="461">
        <f>SUMIFS('2D_LOG'!$AL$3:$AL$897,'2D_LOG'!$F$3:$F$897,H38,'2D_LOG'!$BG$3:$BG$897,$A$3)</f>
        <v>0</v>
      </c>
      <c r="AU39" s="461">
        <f>SUMIFS('2D_LOG'!$AM$3:$AM$897,'2D_LOG'!$F$3:$F$897,H38,'2D_LOG'!$BG$3:$BG$897,$A$3)</f>
        <v>0</v>
      </c>
      <c r="AV39" s="461">
        <f>SUMIFS('2D_LOG'!$AN$3:$AN$897,'2D_LOG'!$F$3:$F$897,H38,'2D_LOG'!$BG$3:$BG$897,$A$3)</f>
        <v>0</v>
      </c>
      <c r="AW39" s="461">
        <f>SUMIFS('2D_LOG'!$AO$3:$AO$897,'2D_LOG'!$F$3:$F$897,H38,'2D_LOG'!$BG$3:$BG$897,$A$3)</f>
        <v>0</v>
      </c>
      <c r="AX39" s="461">
        <f>SUMIFS('2D_LOG'!$AP$3:$AP$897,'2D_LOG'!$F$3:$F$897,H38,'2D_LOG'!$BG$3:$BG$897,$A$3)</f>
        <v>0</v>
      </c>
      <c r="AY39" s="461">
        <f>SUMIFS('2D_LOG'!$AQ$3:$AQ$897,'2D_LOG'!$F$3:$F$897,H38,'2D_LOG'!$BG$3:$BG$897,$A$3)</f>
        <v>0</v>
      </c>
      <c r="AZ39" s="461">
        <f>SUMIFS('2D_LOG'!$AR$3:$AR$897,'2D_LOG'!$F$3:$F$897,H38,'2D_LOG'!$BG$3:$BG$897,$A$3)</f>
        <v>0</v>
      </c>
      <c r="BA39" s="461">
        <f>SUMIFS('2D_LOG'!$AS$3:$AS$897,'2D_LOG'!$F$3:$F$897,H38,'2D_LOG'!$BG$3:$BG$897,$A$3)</f>
        <v>0</v>
      </c>
      <c r="BB39" s="461">
        <f>SUMIFS('2D_LOG'!$AT$3:$AT$897,'2D_LOG'!$F$3:$F$897,H38,'2D_LOG'!$BG$3:$BG$897,$A$3)</f>
        <v>0</v>
      </c>
      <c r="BC39" s="461">
        <f>SUMIFS('2D_LOG'!$AU$3:$AU$897,'2D_LOG'!$F$3:$F$897,H38,'2D_LOG'!$BG$3:$BG$897,$A$3)</f>
        <v>0</v>
      </c>
      <c r="BD39" s="461">
        <f>SUMIFS('2D_LOG'!$AV$3:$AV$897,'2D_LOG'!$F$3:$F$897,H38,'2D_LOG'!$BG$3:$BG$897,$A$3)</f>
        <v>0</v>
      </c>
      <c r="BE39" s="461">
        <f>SUMIFS('2D_LOG'!$AW$3:$AW$897,'2D_LOG'!$F$3:$F$897,H38,'2D_LOG'!$BG$3:$BG$897,$A$3)</f>
        <v>0</v>
      </c>
      <c r="BF39" s="461">
        <f>SUMIFS('2D_LOG'!$AX$3:$AX$897,'2D_LOG'!$F$3:$F$897,H38,'2D_LOG'!$BG$3:$BG$897,$A$3)</f>
        <v>0</v>
      </c>
      <c r="BG39" s="461">
        <f>SUMIFS('2D_LOG'!$AY$3:$AY$897,'2D_LOG'!$F$3:$F$897,H38,'2D_LOG'!$BG$3:$BG$897,$A$3)</f>
        <v>0</v>
      </c>
      <c r="BH39" s="461">
        <f>SUMIFS('2D_LOG'!$AZ$3:$AZ$897,'2D_LOG'!$F$3:$F$897,H38,'2D_LOG'!$BG$3:$BG$897,$A$3)</f>
        <v>0</v>
      </c>
      <c r="BI39" s="461">
        <f>SUMIFS('2D_LOG'!$BA$3:$BA$897,'2D_LOG'!$F$3:$F$897,H38,'2D_LOG'!$BG$3:$BG$897,$A$3)</f>
        <v>0</v>
      </c>
      <c r="BJ39" s="461">
        <f>SUMIFS('2D_LOG'!$BB$3:$BB$897,'2D_LOG'!$F$3:$F$897,H38,'2D_LOG'!$BG$3:$BG$897,$A$3)</f>
        <v>0</v>
      </c>
    </row>
    <row r="40" spans="5:62" x14ac:dyDescent="0.2">
      <c r="E40" s="320">
        <v>2</v>
      </c>
      <c r="F40" s="332">
        <f t="shared" si="6"/>
        <v>0</v>
      </c>
      <c r="G40" s="320">
        <f t="shared" si="6"/>
        <v>0</v>
      </c>
      <c r="H40" s="320">
        <f>COUNTIFS(QC_Status!$L$13:$L$897,"PDQC",QC_Status!$F$13:$F$897,'Production Operator Analysis'!$A$3)</f>
        <v>0</v>
      </c>
      <c r="I40" s="333">
        <f t="shared" si="7"/>
        <v>0</v>
      </c>
      <c r="J40" s="320">
        <f>COUNTIFS(QC_Status!$L$13:$L$897,"PDQC",QC_Status!$T$13:$T$897,"ACC",QC_Status!$F$13:$F$897,'Production Operator Analysis'!$A$3)</f>
        <v>0</v>
      </c>
      <c r="K40" s="321">
        <f t="shared" ref="K40:K63" si="8">IF(J40&gt;0,J40/H40,"0"%)</f>
        <v>0</v>
      </c>
      <c r="L40" s="320">
        <f>COUNTIFS(QC_Status!$L$13:$L$897,"PDQC",QC_Status!$T$13:$T$897,"Reject",QC_Status!$F$13:$F$897,'Production Operator Analysis'!$A$3)</f>
        <v>0</v>
      </c>
      <c r="M40" s="321">
        <f t="shared" ref="M40:M63" si="9">IF(L40&gt;0,L40/H40,"0"%)</f>
        <v>0</v>
      </c>
      <c r="N40" s="320">
        <f>SUMIFS('2D_LOG'!$BD$3:$BD$897,'2D_LOG'!$F$3:$F$897,H38,'2D_LOG'!$BG$3:$BG$897,$A$3)</f>
        <v>0</v>
      </c>
      <c r="O40" s="320">
        <f>SUMIFS('2D_LOG'!$BE$3:$BE$897,'2D_LOG'!$F$3:$F$897,H38,'2D_LOG'!$BG$3:$BG$897,$A$3)</f>
        <v>0</v>
      </c>
      <c r="P40" s="320">
        <f>SUMIFS('2D_LOG'!$BF$3:$BF$897,'2D_LOG'!$F$3:$F$897,H38,'2D_LOG'!$BG$3:$BG$897,$A$3)</f>
        <v>0</v>
      </c>
      <c r="Q40" s="441">
        <f>SUMIFS('2D_LOG'!$I$3:$I$897,'2D_LOG'!$F$3:$F$897,H38,'2D_LOG'!$BG$3:$BG$897,$A$3)</f>
        <v>0</v>
      </c>
      <c r="R40" s="441">
        <f>SUMIFS('2D_LOG'!$J$3:$J$897,'2D_LOG'!$F$3:$F$897,H38,'2D_LOG'!$BG$3:$BG$897,$A$3)</f>
        <v>0</v>
      </c>
      <c r="S40" s="441">
        <f>SUMIFS('2D_LOG'!$K$3:$K$897,'2D_LOG'!$F$3:$F$897,H38,'2D_LOG'!$BG$3:$BG$897,$A$3)</f>
        <v>0</v>
      </c>
      <c r="T40" s="441">
        <f>SUMIFS('2D_LOG'!$L$3:$L$897,'2D_LOG'!$F$3:$F$897,H38,'2D_LOG'!$BG$3:$BG$897,$A$3)</f>
        <v>0</v>
      </c>
      <c r="U40" s="441">
        <f>SUMIFS('2D_LOG'!$M$3:$M$897,'2D_LOG'!$F$3:$F$897,H38,'2D_LOG'!$BG$3:$BG$897,$A$3)</f>
        <v>0</v>
      </c>
      <c r="V40" s="441">
        <f>SUMIFS('2D_LOG'!$N$3:$N$897,'2D_LOG'!$F$3:$F$897,H38,'2D_LOG'!$BG$3:$BG$897,$A$3)</f>
        <v>0</v>
      </c>
      <c r="W40" s="441">
        <f>SUMIFS('2D_LOG'!$O$3:$O$897,'2D_LOG'!$F$3:$F$897,H38,'2D_LOG'!$BG$3:$BG$897,$A$3)</f>
        <v>0</v>
      </c>
      <c r="X40" s="441">
        <f>SUMIFS('2D_LOG'!$P$3:$P$897,'2D_LOG'!$F$3:$F$897,H38,'2D_LOG'!$BG$3:$BG$897,$A$3)</f>
        <v>0</v>
      </c>
      <c r="Y40" s="441">
        <f>SUMIFS('2D_LOG'!$Q$3:$Q$897,'2D_LOG'!$F$3:$F$897,H38,'2D_LOG'!$BG$3:$BG$897,$A$3)</f>
        <v>0</v>
      </c>
      <c r="Z40" s="441">
        <f>SUMIFS('2D_LOG'!$R$3:$R$897,'2D_LOG'!$F$3:$F$897,H38,'2D_LOG'!$BG$3:$BG$897,$A$3)</f>
        <v>0</v>
      </c>
      <c r="AA40" s="441">
        <f>SUMIFS('2D_LOG'!$S$3:$S$897,'2D_LOG'!$F$3:$F$897,H38,'2D_LOG'!$BG$3:$BG$897,$A$3)</f>
        <v>0</v>
      </c>
      <c r="AB40" s="441">
        <f>SUMIFS('2D_LOG'!$T$3:$T$897,'2D_LOG'!$F$3:$F$897,H38,'2D_LOG'!$BG$3:$BG$897,$A$3)</f>
        <v>0</v>
      </c>
      <c r="AC40" s="441">
        <f>SUMIFS('2D_LOG'!$U$3:$U$897,'2D_LOG'!$F$3:$F$897,H38,'2D_LOG'!$BG$3:$BG$897,$A$3)</f>
        <v>0</v>
      </c>
      <c r="AD40" s="441">
        <f>SUMIFS('2D_LOG'!$V$3:$V$897,'2D_LOG'!$F$3:$F$897,H38,'2D_LOG'!$BG$3:$BG$897,$A$3)</f>
        <v>0</v>
      </c>
      <c r="AE40" s="441">
        <f>SUMIFS('2D_LOG'!$W$3:$W$897,'2D_LOG'!$F$3:$F$897,H38,'2D_LOG'!$BG$3:$BG$897,$A$3)</f>
        <v>0</v>
      </c>
      <c r="AF40" s="441">
        <f>SUMIFS('2D_LOG'!$X$3:$X$897,'2D_LOG'!$F$3:$F$897,H38,'2D_LOG'!$BG$3:$BG$897,$A$3)</f>
        <v>0</v>
      </c>
      <c r="AG40" s="441">
        <f>SUMIFS('2D_LOG'!$Y$3:$Y$897,'2D_LOG'!$F$3:$F$897,H38,'2D_LOG'!$BG$3:$BG$897,$A$3)</f>
        <v>0</v>
      </c>
      <c r="AH40" s="441">
        <f>SUMIFS('2D_LOG'!$Z$3:$Z$897,'2D_LOG'!$F$3:$F$897,H38,'2D_LOG'!$BG$3:$BG$897,$A$3)</f>
        <v>0</v>
      </c>
      <c r="AI40" s="441">
        <f>SUMIFS('2D_LOG'!$AA$3:$AA$897,'2D_LOG'!$F$3:$F$897,H38,'2D_LOG'!$BG$3:$BG$897,$A$3)</f>
        <v>0</v>
      </c>
      <c r="AJ40" s="441">
        <f>SUMIFS('2D_LOG'!$AB$3:$AB$897,'2D_LOG'!$F$3:$F$897,H38,'2D_LOG'!$BG$3:$BG$897,$A$3)</f>
        <v>0</v>
      </c>
      <c r="AK40" s="441">
        <f>SUMIFS('2D_LOG'!$AC$3:$AC$897,'2D_LOG'!$F$3:$F$897,H38,'2D_LOG'!$BG$3:$BG$897,$A$3)</f>
        <v>0</v>
      </c>
      <c r="AL40" s="441">
        <f>SUMIFS('2D_LOG'!$AD$3:$AD$897,'2D_LOG'!$F$3:$F$897,H38,'2D_LOG'!$BG$3:$BG$897,$A$3)</f>
        <v>0</v>
      </c>
      <c r="AM40" s="461">
        <f>SUMIFS('2D_LOG'!$AE$3:$AE$897,'2D_LOG'!$F$3:$F$897,H38,'2D_LOG'!$BG$3:$BG$897,$A$3)</f>
        <v>0</v>
      </c>
      <c r="AN40" s="461">
        <f>SUMIFS('2D_LOG'!$AF$3:$AF$897,'2D_LOG'!$F$3:$F$897,H38,'2D_LOG'!$BG$3:$BG$897,$A$3)</f>
        <v>0</v>
      </c>
      <c r="AO40" s="461">
        <f>SUMIFS('2D_LOG'!$AG$3:$AG$897,'2D_LOG'!$F$3:$F$897,H38,'2D_LOG'!$BG$3:$BG$897,$A$3)</f>
        <v>0</v>
      </c>
      <c r="AP40" s="461">
        <f>SUMIFS('2D_LOG'!$AH$3:$AH$897,'2D_LOG'!$F$3:$F$897,H38,'2D_LOG'!$BG$3:$BG$897,$A$3)</f>
        <v>0</v>
      </c>
      <c r="AQ40" s="461">
        <f>SUMIFS('2D_LOG'!$AI$3:$AI$897,'2D_LOG'!$F$3:$F$897,H38,'2D_LOG'!$BG$3:$BG$897,$A$3)</f>
        <v>0</v>
      </c>
      <c r="AR40" s="461">
        <f>SUMIFS('2D_LOG'!$AJ$3:$AJ$897,'2D_LOG'!$F$3:$F$897,H38,'2D_LOG'!$BG$3:$BG$897,$A$3)</f>
        <v>0</v>
      </c>
      <c r="AS40" s="461">
        <f>SUMIFS('2D_LOG'!$AK$3:$AK$897,'2D_LOG'!$F$3:$F$897,H38,'2D_LOG'!$BG$3:$BG$897,$A$3)</f>
        <v>0</v>
      </c>
      <c r="AT40" s="461">
        <f>SUMIFS('2D_LOG'!$AL$3:$AL$897,'2D_LOG'!$F$3:$F$897,H38,'2D_LOG'!$BG$3:$BG$897,$A$3)</f>
        <v>0</v>
      </c>
      <c r="AU40" s="461">
        <f>SUMIFS('2D_LOG'!$AM$3:$AM$897,'2D_LOG'!$F$3:$F$897,H38,'2D_LOG'!$BG$3:$BG$897,$A$3)</f>
        <v>0</v>
      </c>
      <c r="AV40" s="461">
        <f>SUMIFS('2D_LOG'!$AN$3:$AN$897,'2D_LOG'!$F$3:$F$897,H38,'2D_LOG'!$BG$3:$BG$897,$A$3)</f>
        <v>0</v>
      </c>
      <c r="AW40" s="461">
        <f>SUMIFS('2D_LOG'!$AO$3:$AO$897,'2D_LOG'!$F$3:$F$897,H38,'2D_LOG'!$BG$3:$BG$897,$A$3)</f>
        <v>0</v>
      </c>
      <c r="AX40" s="461">
        <f>SUMIFS('2D_LOG'!$AP$3:$AP$897,'2D_LOG'!$F$3:$F$897,H38,'2D_LOG'!$BG$3:$BG$897,$A$3)</f>
        <v>0</v>
      </c>
      <c r="AY40" s="461">
        <f>SUMIFS('2D_LOG'!$AQ$3:$AQ$897,'2D_LOG'!$F$3:$F$897,H38,'2D_LOG'!$BG$3:$BG$897,$A$3)</f>
        <v>0</v>
      </c>
      <c r="AZ40" s="461">
        <f>SUMIFS('2D_LOG'!$AR$3:$AR$897,'2D_LOG'!$F$3:$F$897,H38,'2D_LOG'!$BG$3:$BG$897,$A$3)</f>
        <v>0</v>
      </c>
      <c r="BA40" s="461">
        <f>SUMIFS('2D_LOG'!$AS$3:$AS$897,'2D_LOG'!$F$3:$F$897,H38,'2D_LOG'!$BG$3:$BG$897,$A$3)</f>
        <v>0</v>
      </c>
      <c r="BB40" s="461">
        <f>SUMIFS('2D_LOG'!$AT$3:$AT$897,'2D_LOG'!$F$3:$F$897,H38,'2D_LOG'!$BG$3:$BG$897,$A$3)</f>
        <v>0</v>
      </c>
      <c r="BC40" s="461">
        <f>SUMIFS('2D_LOG'!$AU$3:$AU$897,'2D_LOG'!$F$3:$F$897,H38,'2D_LOG'!$BG$3:$BG$897,$A$3)</f>
        <v>0</v>
      </c>
      <c r="BD40" s="461">
        <f>SUMIFS('2D_LOG'!$AV$3:$AV$897,'2D_LOG'!$F$3:$F$897,H38,'2D_LOG'!$BG$3:$BG$897,$A$3)</f>
        <v>0</v>
      </c>
      <c r="BE40" s="461">
        <f>SUMIFS('2D_LOG'!$AW$3:$AW$897,'2D_LOG'!$F$3:$F$897,H38,'2D_LOG'!$BG$3:$BG$897,$A$3)</f>
        <v>0</v>
      </c>
      <c r="BF40" s="461">
        <f>SUMIFS('2D_LOG'!$AX$3:$AX$897,'2D_LOG'!$F$3:$F$897,H38,'2D_LOG'!$BG$3:$BG$897,$A$3)</f>
        <v>0</v>
      </c>
      <c r="BG40" s="461">
        <f>SUMIFS('2D_LOG'!$AY$3:$AY$897,'2D_LOG'!$F$3:$F$897,H38,'2D_LOG'!$BG$3:$BG$897,$A$3)</f>
        <v>0</v>
      </c>
      <c r="BH40" s="461">
        <f>SUMIFS('2D_LOG'!$AZ$3:$AZ$897,'2D_LOG'!$F$3:$F$897,H38,'2D_LOG'!$BG$3:$BG$897,$A$3)</f>
        <v>0</v>
      </c>
      <c r="BI40" s="461">
        <f>SUMIFS('2D_LOG'!$BA$3:$BA$897,'2D_LOG'!$F$3:$F$897,H38,'2D_LOG'!$BG$3:$BG$897,$A$3)</f>
        <v>0</v>
      </c>
      <c r="BJ40" s="461">
        <f>SUMIFS('2D_LOG'!$BB$3:$BB$897,'2D_LOG'!$F$3:$F$897,H38,'2D_LOG'!$BG$3:$BG$897,$A$3)</f>
        <v>0</v>
      </c>
    </row>
    <row r="41" spans="5:62" x14ac:dyDescent="0.2">
      <c r="E41" s="320">
        <v>3</v>
      </c>
      <c r="F41" s="332">
        <f t="shared" si="6"/>
        <v>0</v>
      </c>
      <c r="G41" s="320">
        <f t="shared" si="6"/>
        <v>0</v>
      </c>
      <c r="H41" s="320">
        <f>COUNTIFS(QC_Status!$L$13:$L$897,"PDQC",QC_Status!$F$13:$F$897,'Production Operator Analysis'!$A$4)</f>
        <v>0</v>
      </c>
      <c r="I41" s="333">
        <f t="shared" si="7"/>
        <v>0</v>
      </c>
      <c r="J41" s="320">
        <f>COUNTIFS(QC_Status!$L$13:$L$897,"PDQC",QC_Status!$T$13:$T$897,"ACC",QC_Status!$F$13:$F$897,'Production Operator Analysis'!$A$4)</f>
        <v>0</v>
      </c>
      <c r="K41" s="321">
        <f t="shared" si="8"/>
        <v>0</v>
      </c>
      <c r="L41" s="320">
        <f>COUNTIFS(QC_Status!$L$13:$L$897,"PDQC",QC_Status!$T$13:$T$897,"Reject",QC_Status!$F$13:$F$897,'Production Operator Analysis'!$A$4)</f>
        <v>0</v>
      </c>
      <c r="M41" s="321">
        <f t="shared" si="9"/>
        <v>0</v>
      </c>
      <c r="N41" s="320">
        <f>SUMIFS('2D_LOG'!$BD$3:$BD$897,'2D_LOG'!$F$3:$F$897,H38,'2D_LOG'!$BG$3:$BG$897,$A$4)</f>
        <v>0</v>
      </c>
      <c r="O41" s="320">
        <f>SUMIFS('2D_LOG'!$BE$3:$BE$897,'2D_LOG'!$F$3:$F$897,H38,'2D_LOG'!$BG$3:$BG$897,$A$4)</f>
        <v>0</v>
      </c>
      <c r="P41" s="320">
        <f>SUMIFS('2D_LOG'!$BF$3:$BF$897,'2D_LOG'!$F$3:$F$897,H38,'2D_LOG'!$BG$3:$BG$897,$A$4)</f>
        <v>0</v>
      </c>
      <c r="Q41" s="441">
        <f>SUMIFS('2D_LOG'!$I$3:$I$897,'2D_LOG'!$F$3:$F$897,H38,'2D_LOG'!$BG$3:$BG$897,$A$4)</f>
        <v>0</v>
      </c>
      <c r="R41" s="441">
        <f>SUMIFS('2D_LOG'!$J$3:$J$897,'2D_LOG'!$F$3:$F$897,H38,'2D_LOG'!$BG$3:$BG$897,$A$4)</f>
        <v>0</v>
      </c>
      <c r="S41" s="441">
        <f>SUMIFS('2D_LOG'!$K$3:$K$897,'2D_LOG'!$F$3:$F$897,H38,'2D_LOG'!$BG$3:$BG$897,$A$4)</f>
        <v>0</v>
      </c>
      <c r="T41" s="441">
        <f>SUMIFS('2D_LOG'!$L$3:$L$897,'2D_LOG'!$F$3:$F$897,H38,'2D_LOG'!$BG$3:$BG$897,$A$4)</f>
        <v>0</v>
      </c>
      <c r="U41" s="441">
        <f>SUMIFS('2D_LOG'!$M$3:$M$897,'2D_LOG'!$F$3:$F$897,H38,'2D_LOG'!$BG$3:$BG$897,$A$4)</f>
        <v>0</v>
      </c>
      <c r="V41" s="441">
        <f>SUMIFS('2D_LOG'!$N$3:$N$897,'2D_LOG'!$F$3:$F$897,H38,'2D_LOG'!$BG$3:$BG$897,$A$4)</f>
        <v>0</v>
      </c>
      <c r="W41" s="441">
        <f>SUMIFS('2D_LOG'!$O$3:$O$897,'2D_LOG'!$F$3:$F$897,H38,'2D_LOG'!$BG$3:$BG$897,$A$4)</f>
        <v>0</v>
      </c>
      <c r="X41" s="441">
        <f>SUMIFS('2D_LOG'!$P$3:$P$897,'2D_LOG'!$F$3:$F$897,H38,'2D_LOG'!$BG$3:$BG$897,$A$4)</f>
        <v>0</v>
      </c>
      <c r="Y41" s="441">
        <f>SUMIFS('2D_LOG'!$Q$3:$Q$897,'2D_LOG'!$F$3:$F$897,H38,'2D_LOG'!$BG$3:$BG$897,$A$4)</f>
        <v>0</v>
      </c>
      <c r="Z41" s="441">
        <f>SUMIFS('2D_LOG'!$R$3:$R$897,'2D_LOG'!$F$3:$F$897,H38,'2D_LOG'!$BG$3:$BG$897,$A$4)</f>
        <v>0</v>
      </c>
      <c r="AA41" s="441">
        <f>SUMIFS('2D_LOG'!$S$3:$S$897,'2D_LOG'!$F$3:$F$897,H38,'2D_LOG'!$BG$3:$BG$897,$A$4)</f>
        <v>0</v>
      </c>
      <c r="AB41" s="441">
        <f>SUMIFS('2D_LOG'!$T$3:$T$897,'2D_LOG'!$F$3:$F$897,H38,'2D_LOG'!$BG$3:$BG$897,$A$4)</f>
        <v>0</v>
      </c>
      <c r="AC41" s="441">
        <f>SUMIFS('2D_LOG'!$U$3:$U$897,'2D_LOG'!$F$3:$F$897,H38,'2D_LOG'!$BG$3:$BG$897,$A$4)</f>
        <v>0</v>
      </c>
      <c r="AD41" s="441">
        <f>SUMIFS('2D_LOG'!$V$3:$V$897,'2D_LOG'!$F$3:$F$897,H38,'2D_LOG'!$BG$3:$BG$897,$A$4)</f>
        <v>0</v>
      </c>
      <c r="AE41" s="441">
        <f>SUMIFS('2D_LOG'!$W$3:$W$897,'2D_LOG'!$F$3:$F$897,H38,'2D_LOG'!$BG$3:$BG$897,$A$4)</f>
        <v>0</v>
      </c>
      <c r="AF41" s="441">
        <f>SUMIFS('2D_LOG'!$X$3:$X$897,'2D_LOG'!$F$3:$F$897,H38,'2D_LOG'!$BG$3:$BG$897,$A$4)</f>
        <v>0</v>
      </c>
      <c r="AG41" s="441">
        <f>SUMIFS('2D_LOG'!$Y$3:$Y$897,'2D_LOG'!$F$3:$F$897,H38,'2D_LOG'!$BG$3:$BG$897,$A$4)</f>
        <v>0</v>
      </c>
      <c r="AH41" s="441">
        <f>SUMIFS('2D_LOG'!$Z$3:$Z$897,'2D_LOG'!$F$3:$F$897,H38,'2D_LOG'!$BG$3:$BG$897,$A$4)</f>
        <v>0</v>
      </c>
      <c r="AI41" s="441">
        <f>SUMIFS('2D_LOG'!$AA$3:$AA$897,'2D_LOG'!$F$3:$F$897,H38,'2D_LOG'!$BG$3:$BG$897,$A$4)</f>
        <v>0</v>
      </c>
      <c r="AJ41" s="441">
        <f>SUMIFS('2D_LOG'!$AB$3:$AB$897,'2D_LOG'!$F$3:$F$897,H38,'2D_LOG'!$BG$3:$BG$897,$A$4)</f>
        <v>0</v>
      </c>
      <c r="AK41" s="441">
        <f>SUMIFS('2D_LOG'!$AC$3:$AC$897,'2D_LOG'!$F$3:$F$897,H38,'2D_LOG'!$BG$3:$BG$897,$A$4)</f>
        <v>0</v>
      </c>
      <c r="AL41" s="441">
        <f>SUMIFS('2D_LOG'!$AD$3:$AD$897,'2D_LOG'!$F$3:$F$897,H38,'2D_LOG'!$BG$3:$BG$897,$A$4)</f>
        <v>0</v>
      </c>
      <c r="AM41" s="461">
        <f>SUMIFS('2D_LOG'!$AE$3:$AE$897,'2D_LOG'!$F$3:$F$897,H38,'2D_LOG'!$BG$3:$BG$897,$A$4)</f>
        <v>0</v>
      </c>
      <c r="AN41" s="461">
        <f>SUMIFS('2D_LOG'!$AF$3:$AF$897,'2D_LOG'!$F$3:$F$897,H38,'2D_LOG'!$BG$3:$BG$897,$A$4)</f>
        <v>0</v>
      </c>
      <c r="AO41" s="461">
        <f>SUMIFS('2D_LOG'!$AG$3:$AG$897,'2D_LOG'!$F$3:$F$897,H38,'2D_LOG'!$BG$3:$BG$897,$A$4)</f>
        <v>0</v>
      </c>
      <c r="AP41" s="461">
        <f>SUMIFS('2D_LOG'!$AH$3:$AH$897,'2D_LOG'!$F$3:$F$897,H38,'2D_LOG'!$BG$3:$BG$897,$A$4)</f>
        <v>0</v>
      </c>
      <c r="AQ41" s="461">
        <f>SUMIFS('2D_LOG'!$AI$3:$AI$897,'2D_LOG'!$F$3:$F$897,H38,'2D_LOG'!$BG$3:$BG$897,$A$4)</f>
        <v>0</v>
      </c>
      <c r="AR41" s="461">
        <f>SUMIFS('2D_LOG'!$AJ$3:$AJ$897,'2D_LOG'!$F$3:$F$897,H38,'2D_LOG'!$BG$3:$BG$897,$A$4)</f>
        <v>0</v>
      </c>
      <c r="AS41" s="461">
        <f>SUMIFS('2D_LOG'!$AK$3:$AK$897,'2D_LOG'!$F$3:$F$897,H38,'2D_LOG'!$BG$3:$BG$897,$A$4)</f>
        <v>0</v>
      </c>
      <c r="AT41" s="461">
        <f>SUMIFS('2D_LOG'!$AL$3:$AL$897,'2D_LOG'!$F$3:$F$897,H38,'2D_LOG'!$BG$3:$BG$897,$A$4)</f>
        <v>0</v>
      </c>
      <c r="AU41" s="461">
        <f>SUMIFS('2D_LOG'!$AM$3:$AM$897,'2D_LOG'!$F$3:$F$897,H38,'2D_LOG'!$BG$3:$BG$897,$A$4)</f>
        <v>0</v>
      </c>
      <c r="AV41" s="461">
        <f>SUMIFS('2D_LOG'!$AN$3:$AN$897,'2D_LOG'!$F$3:$F$897,H38,'2D_LOG'!$BG$3:$BG$897,$A$4)</f>
        <v>0</v>
      </c>
      <c r="AW41" s="461">
        <f>SUMIFS('2D_LOG'!$AO$3:$AO$897,'2D_LOG'!$F$3:$F$897,H38,'2D_LOG'!$BG$3:$BG$897,$A$4)</f>
        <v>0</v>
      </c>
      <c r="AX41" s="461">
        <f>SUMIFS('2D_LOG'!$AP$3:$AP$897,'2D_LOG'!$F$3:$F$897,H38,'2D_LOG'!$BG$3:$BG$897,$A$4)</f>
        <v>0</v>
      </c>
      <c r="AY41" s="461">
        <f>SUMIFS('2D_LOG'!$AQ$3:$AQ$897,'2D_LOG'!$F$3:$F$897,H38,'2D_LOG'!$BG$3:$BG$897,$A$4)</f>
        <v>0</v>
      </c>
      <c r="AZ41" s="461">
        <f>SUMIFS('2D_LOG'!$AR$3:$AR$897,'2D_LOG'!$F$3:$F$897,H38,'2D_LOG'!$BG$3:$BG$897,$A$4)</f>
        <v>0</v>
      </c>
      <c r="BA41" s="461">
        <f>SUMIFS('2D_LOG'!$AS$3:$AS$897,'2D_LOG'!$F$3:$F$897,H38,'2D_LOG'!$BG$3:$BG$897,$A$4)</f>
        <v>0</v>
      </c>
      <c r="BB41" s="461">
        <f>SUMIFS('2D_LOG'!$AT$3:$AT$897,'2D_LOG'!$F$3:$F$897,H38,'2D_LOG'!$BG$3:$BG$897,$A$4)</f>
        <v>0</v>
      </c>
      <c r="BC41" s="461">
        <f>SUMIFS('2D_LOG'!$AU$3:$AU$897,'2D_LOG'!$F$3:$F$897,H38,'2D_LOG'!$BG$3:$BG$897,$A$4)</f>
        <v>0</v>
      </c>
      <c r="BD41" s="461">
        <f>SUMIFS('2D_LOG'!$AV$3:$AV$897,'2D_LOG'!$F$3:$F$897,H38,'2D_LOG'!$BG$3:$BG$897,$A$4)</f>
        <v>0</v>
      </c>
      <c r="BE41" s="461">
        <f>SUMIFS('2D_LOG'!$AW$3:$AW$897,'2D_LOG'!$F$3:$F$897,H38,'2D_LOG'!$BG$3:$BG$897,$A$4)</f>
        <v>0</v>
      </c>
      <c r="BF41" s="461">
        <f>SUMIFS('2D_LOG'!$AX$3:$AX$897,'2D_LOG'!$F$3:$F$897,H38,'2D_LOG'!$BG$3:$BG$897,$A$4)</f>
        <v>0</v>
      </c>
      <c r="BG41" s="461">
        <f>SUMIFS('2D_LOG'!$AY$3:$AY$897,'2D_LOG'!$F$3:$F$897,H38,'2D_LOG'!$BG$3:$BG$897,$A$4)</f>
        <v>0</v>
      </c>
      <c r="BH41" s="461">
        <f>SUMIFS('2D_LOG'!$AZ$3:$AZ$897,'2D_LOG'!$F$3:$F$897,H38,'2D_LOG'!$BG$3:$BG$897,$A$4)</f>
        <v>0</v>
      </c>
      <c r="BI41" s="461">
        <f>SUMIFS('2D_LOG'!$BA$3:$BA$897,'2D_LOG'!$F$3:$F$897,H38,'2D_LOG'!$BG$3:$BG$897,$A$4)</f>
        <v>0</v>
      </c>
      <c r="BJ41" s="461">
        <f>SUMIFS('2D_LOG'!$BB$3:$BB$897,'2D_LOG'!$F$3:$F$897,H38,'2D_LOG'!$BG$3:$BG$897,$A$4)</f>
        <v>0</v>
      </c>
    </row>
    <row r="42" spans="5:62" x14ac:dyDescent="0.2">
      <c r="E42" s="320">
        <v>4</v>
      </c>
      <c r="F42" s="332">
        <f t="shared" si="6"/>
        <v>0</v>
      </c>
      <c r="G42" s="320">
        <f t="shared" si="6"/>
        <v>0</v>
      </c>
      <c r="H42" s="320">
        <f>COUNTIFS(QC_Status!$L$13:$L$897,"PDQC",QC_Status!$F$13:$F$897,'Production Operator Analysis'!$A$5)</f>
        <v>0</v>
      </c>
      <c r="I42" s="333">
        <f t="shared" si="7"/>
        <v>0</v>
      </c>
      <c r="J42" s="320">
        <f>COUNTIFS(QC_Status!$L$13:$L$897,"PDQC",QC_Status!$T$13:$T$897,"ACC",QC_Status!$F$13:$F$897,'Production Operator Analysis'!$A$5)</f>
        <v>0</v>
      </c>
      <c r="K42" s="321">
        <f t="shared" si="8"/>
        <v>0</v>
      </c>
      <c r="L42" s="320">
        <f>COUNTIFS(QC_Status!$L$13:$L$897,"PDQC",QC_Status!$T$13:$T$897,"Reject",QC_Status!$F$13:$F$897,'Production Operator Analysis'!$A$5)</f>
        <v>0</v>
      </c>
      <c r="M42" s="321">
        <f t="shared" si="9"/>
        <v>0</v>
      </c>
      <c r="N42" s="320">
        <f>SUMIFS('2D_LOG'!$BD$3:$BD$897,'2D_LOG'!$F$3:$F$897,H38,'2D_LOG'!$BG$3:$BG$897,$A$5)</f>
        <v>0</v>
      </c>
      <c r="O42" s="320">
        <f>SUMIFS('2D_LOG'!$BE$3:$BE$897,'2D_LOG'!$F$3:$F$897,H38,'2D_LOG'!$BG$3:$BG$897,$A$5)</f>
        <v>0</v>
      </c>
      <c r="P42" s="320">
        <f>SUMIFS('2D_LOG'!$BF$3:$BF$897,'2D_LOG'!$F$3:$F$897,H38,'2D_LOG'!$BG$3:$BG$897,$A$5)</f>
        <v>0</v>
      </c>
      <c r="Q42" s="441">
        <f>SUMIFS('2D_LOG'!$I$3:$I$897,'2D_LOG'!$F$3:$F$897,H38,'2D_LOG'!$BG$3:$BG$897,$A$5)</f>
        <v>0</v>
      </c>
      <c r="R42" s="441">
        <f>SUMIFS('2D_LOG'!$J$3:$J$897,'2D_LOG'!$F$3:$F$897,H38,'2D_LOG'!$BG$3:$BG$897,$A$5)</f>
        <v>0</v>
      </c>
      <c r="S42" s="441">
        <f>SUMIFS('2D_LOG'!$K$3:$K$897,'2D_LOG'!$F$3:$F$897,H38,'2D_LOG'!$BG$3:$BG$897,$A$5)</f>
        <v>0</v>
      </c>
      <c r="T42" s="441">
        <f>SUMIFS('2D_LOG'!$L$3:$L$897,'2D_LOG'!$F$3:$F$897,H38,'2D_LOG'!$BG$3:$BG$897,$A$5)</f>
        <v>0</v>
      </c>
      <c r="U42" s="441">
        <f>SUMIFS('2D_LOG'!$M$3:$M$897,'2D_LOG'!$F$3:$F$897,H38,'2D_LOG'!$BG$3:$BG$897,$A$5)</f>
        <v>0</v>
      </c>
      <c r="V42" s="441">
        <f>SUMIFS('2D_LOG'!$N$3:$N$897,'2D_LOG'!$F$3:$F$897,H38,'2D_LOG'!$BG$3:$BG$897,$A$5)</f>
        <v>0</v>
      </c>
      <c r="W42" s="441">
        <f>SUMIFS('2D_LOG'!$O$3:$O$897,'2D_LOG'!$F$3:$F$897,H38,'2D_LOG'!$BG$3:$BG$897,$A$5)</f>
        <v>0</v>
      </c>
      <c r="X42" s="441">
        <f>SUMIFS('2D_LOG'!$P$3:$P$897,'2D_LOG'!$F$3:$F$897,H38,'2D_LOG'!$BG$3:$BG$897,$A$5)</f>
        <v>0</v>
      </c>
      <c r="Y42" s="441">
        <f>SUMIFS('2D_LOG'!$Q$3:$Q$897,'2D_LOG'!$F$3:$F$897,H38,'2D_LOG'!$BG$3:$BG$897,$A$5)</f>
        <v>0</v>
      </c>
      <c r="Z42" s="441">
        <f>SUMIFS('2D_LOG'!$R$3:$R$897,'2D_LOG'!$F$3:$F$897,H38,'2D_LOG'!$BG$3:$BG$897,$A$5)</f>
        <v>0</v>
      </c>
      <c r="AA42" s="441">
        <f>SUMIFS('2D_LOG'!$S$3:$S$897,'2D_LOG'!$F$3:$F$897,H38,'2D_LOG'!$BG$3:$BG$897,$A$5)</f>
        <v>0</v>
      </c>
      <c r="AB42" s="441">
        <f>SUMIFS('2D_LOG'!$T$3:$T$897,'2D_LOG'!$F$3:$F$897,H38,'2D_LOG'!$BG$3:$BG$897,$A$5)</f>
        <v>0</v>
      </c>
      <c r="AC42" s="441">
        <f>SUMIFS('2D_LOG'!$U$3:$U$897,'2D_LOG'!$F$3:$F$897,H38,'2D_LOG'!$BG$3:$BG$897,$A$5)</f>
        <v>0</v>
      </c>
      <c r="AD42" s="441">
        <f>SUMIFS('2D_LOG'!$V$3:$V$897,'2D_LOG'!$F$3:$F$897,H38,'2D_LOG'!$BG$3:$BG$897,$A$5)</f>
        <v>0</v>
      </c>
      <c r="AE42" s="441">
        <f>SUMIFS('2D_LOG'!$W$3:$W$897,'2D_LOG'!$F$3:$F$897,H38,'2D_LOG'!$BG$3:$BG$897,$A$5)</f>
        <v>0</v>
      </c>
      <c r="AF42" s="441">
        <f>SUMIFS('2D_LOG'!$X$3:$X$897,'2D_LOG'!$F$3:$F$897,H38,'2D_LOG'!$BG$3:$BG$897,$A$5)</f>
        <v>0</v>
      </c>
      <c r="AG42" s="441">
        <f>SUMIFS('2D_LOG'!$Y$3:$Y$897,'2D_LOG'!$F$3:$F$897,H38,'2D_LOG'!$BG$3:$BG$897,$A$5)</f>
        <v>0</v>
      </c>
      <c r="AH42" s="441">
        <f>SUMIFS('2D_LOG'!$Z$3:$Z$897,'2D_LOG'!$F$3:$F$897,H38,'2D_LOG'!$BG$3:$BG$897,$A$5)</f>
        <v>0</v>
      </c>
      <c r="AI42" s="441">
        <f>SUMIFS('2D_LOG'!$AA$3:$AA$897,'2D_LOG'!$F$3:$F$897,H38,'2D_LOG'!$BG$3:$BG$897,$A$5)</f>
        <v>0</v>
      </c>
      <c r="AJ42" s="441">
        <f>SUMIFS('2D_LOG'!$AB$3:$AB$897,'2D_LOG'!$F$3:$F$897,H38,'2D_LOG'!$BG$3:$BG$897,$A$5)</f>
        <v>0</v>
      </c>
      <c r="AK42" s="441">
        <f>SUMIFS('2D_LOG'!$AC$3:$AC$897,'2D_LOG'!$F$3:$F$897,H38,'2D_LOG'!$BG$3:$BG$897,$A$5)</f>
        <v>0</v>
      </c>
      <c r="AL42" s="441">
        <f>SUMIFS('2D_LOG'!$AD$3:$AD$897,'2D_LOG'!$F$3:$F$897,H38,'2D_LOG'!$BG$3:$BG$897,$A$5)</f>
        <v>0</v>
      </c>
      <c r="AM42" s="461">
        <f>SUMIFS('2D_LOG'!$AE$3:$AE$897,'2D_LOG'!$F$3:$F$897,H38,'2D_LOG'!$BG$3:$BG$897,$A$5)</f>
        <v>0</v>
      </c>
      <c r="AN42" s="461">
        <f>SUMIFS('2D_LOG'!$AF$3:$AF$897,'2D_LOG'!$F$3:$F$897,H38,'2D_LOG'!$BG$3:$BG$897,$A$5)</f>
        <v>0</v>
      </c>
      <c r="AO42" s="461">
        <f>SUMIFS('2D_LOG'!$AG$3:$AG$897,'2D_LOG'!$F$3:$F$897,H38,'2D_LOG'!$BG$3:$BG$897,$A$5)</f>
        <v>0</v>
      </c>
      <c r="AP42" s="461">
        <f>SUMIFS('2D_LOG'!$AH$3:$AH$897,'2D_LOG'!$F$3:$F$897,H38,'2D_LOG'!$BG$3:$BG$897,$A$5)</f>
        <v>0</v>
      </c>
      <c r="AQ42" s="461">
        <f>SUMIFS('2D_LOG'!$AI$3:$AI$897,'2D_LOG'!$F$3:$F$897,H38,'2D_LOG'!$BG$3:$BG$897,$A$5)</f>
        <v>0</v>
      </c>
      <c r="AR42" s="461">
        <f>SUMIFS('2D_LOG'!$AJ$3:$AJ$897,'2D_LOG'!$F$3:$F$897,H38,'2D_LOG'!$BG$3:$BG$897,$A$5)</f>
        <v>0</v>
      </c>
      <c r="AS42" s="461">
        <f>SUMIFS('2D_LOG'!$AK$3:$AK$897,'2D_LOG'!$F$3:$F$897,H38,'2D_LOG'!$BG$3:$BG$897,$A$5)</f>
        <v>0</v>
      </c>
      <c r="AT42" s="461">
        <f>SUMIFS('2D_LOG'!$AL$3:$AL$897,'2D_LOG'!$F$3:$F$897,H38,'2D_LOG'!$BG$3:$BG$897,$A$5)</f>
        <v>0</v>
      </c>
      <c r="AU42" s="461">
        <f>SUMIFS('2D_LOG'!$AM$3:$AM$897,'2D_LOG'!$F$3:$F$897,H38,'2D_LOG'!$BG$3:$BG$897,$A$5)</f>
        <v>0</v>
      </c>
      <c r="AV42" s="461">
        <f>SUMIFS('2D_LOG'!$AN$3:$AN$897,'2D_LOG'!$F$3:$F$897,H38,'2D_LOG'!$BG$3:$BG$897,$A$5)</f>
        <v>0</v>
      </c>
      <c r="AW42" s="461">
        <f>SUMIFS('2D_LOG'!$AO$3:$AO$897,'2D_LOG'!$F$3:$F$897,H38,'2D_LOG'!$BG$3:$BG$897,$A$5)</f>
        <v>0</v>
      </c>
      <c r="AX42" s="461">
        <f>SUMIFS('2D_LOG'!$AP$3:$AP$897,'2D_LOG'!$F$3:$F$897,H38,'2D_LOG'!$BG$3:$BG$897,$A$5)</f>
        <v>0</v>
      </c>
      <c r="AY42" s="461">
        <f>SUMIFS('2D_LOG'!$AQ$3:$AQ$897,'2D_LOG'!$F$3:$F$897,H38,'2D_LOG'!$BG$3:$BG$897,$A$5)</f>
        <v>0</v>
      </c>
      <c r="AZ42" s="461">
        <f>SUMIFS('2D_LOG'!$AR$3:$AR$897,'2D_LOG'!$F$3:$F$897,H38,'2D_LOG'!$BG$3:$BG$897,$A$5)</f>
        <v>0</v>
      </c>
      <c r="BA42" s="461">
        <f>SUMIFS('2D_LOG'!$AS$3:$AS$897,'2D_LOG'!$F$3:$F$897,H38,'2D_LOG'!$BG$3:$BG$897,$A$5)</f>
        <v>0</v>
      </c>
      <c r="BB42" s="461">
        <f>SUMIFS('2D_LOG'!$AT$3:$AT$897,'2D_LOG'!$F$3:$F$897,H38,'2D_LOG'!$BG$3:$BG$897,$A$5)</f>
        <v>0</v>
      </c>
      <c r="BC42" s="461">
        <f>SUMIFS('2D_LOG'!$AU$3:$AU$897,'2D_LOG'!$F$3:$F$897,H38,'2D_LOG'!$BG$3:$BG$897,$A$5)</f>
        <v>0</v>
      </c>
      <c r="BD42" s="461">
        <f>SUMIFS('2D_LOG'!$AV$3:$AV$897,'2D_LOG'!$F$3:$F$897,H38,'2D_LOG'!$BG$3:$BG$897,$A$5)</f>
        <v>0</v>
      </c>
      <c r="BE42" s="461">
        <f>SUMIFS('2D_LOG'!$AW$3:$AW$897,'2D_LOG'!$F$3:$F$897,H38,'2D_LOG'!$BG$3:$BG$897,$A$5)</f>
        <v>0</v>
      </c>
      <c r="BF42" s="461">
        <f>SUMIFS('2D_LOG'!$AX$3:$AX$897,'2D_LOG'!$F$3:$F$897,H38,'2D_LOG'!$BG$3:$BG$897,$A$5)</f>
        <v>0</v>
      </c>
      <c r="BG42" s="461">
        <f>SUMIFS('2D_LOG'!$AY$3:$AY$897,'2D_LOG'!$F$3:$F$897,H38,'2D_LOG'!$BG$3:$BG$897,$A$5)</f>
        <v>0</v>
      </c>
      <c r="BH42" s="461">
        <f>SUMIFS('2D_LOG'!$AZ$3:$AZ$897,'2D_LOG'!$F$3:$F$897,H38,'2D_LOG'!$BG$3:$BG$897,$A$5)</f>
        <v>0</v>
      </c>
      <c r="BI42" s="461">
        <f>SUMIFS('2D_LOG'!$BA$3:$BA$897,'2D_LOG'!$F$3:$F$897,H38,'2D_LOG'!$BG$3:$BG$897,$A$5)</f>
        <v>0</v>
      </c>
      <c r="BJ42" s="461">
        <f>SUMIFS('2D_LOG'!$BB$3:$BB$897,'2D_LOG'!$F$3:$F$897,H38,'2D_LOG'!$BG$3:$BG$897,$A$5)</f>
        <v>0</v>
      </c>
    </row>
    <row r="43" spans="5:62" x14ac:dyDescent="0.2">
      <c r="E43" s="320">
        <v>5</v>
      </c>
      <c r="F43" s="332">
        <f t="shared" si="6"/>
        <v>0</v>
      </c>
      <c r="G43" s="320">
        <f t="shared" si="6"/>
        <v>0</v>
      </c>
      <c r="H43" s="320">
        <f>COUNTIFS(QC_Status!$L$13:$L$897,"PDQC",QC_Status!$F$13:$F$897,'Production Operator Analysis'!$A$6)</f>
        <v>0</v>
      </c>
      <c r="I43" s="333">
        <f t="shared" si="7"/>
        <v>0</v>
      </c>
      <c r="J43" s="320">
        <f>COUNTIFS(QC_Status!$L$13:$L$897,"PDQC",QC_Status!$T$13:$T$897,"ACC",QC_Status!$F$13:$F$897,'Production Operator Analysis'!$A$6)</f>
        <v>0</v>
      </c>
      <c r="K43" s="321">
        <f t="shared" si="8"/>
        <v>0</v>
      </c>
      <c r="L43" s="320">
        <f>COUNTIFS(QC_Status!$L$13:$L$897,"PDQC",QC_Status!$T$13:$T$897,"Reject",QC_Status!$F$13:$F$897,'Production Operator Analysis'!$A$6)</f>
        <v>0</v>
      </c>
      <c r="M43" s="321">
        <f t="shared" si="9"/>
        <v>0</v>
      </c>
      <c r="N43" s="320">
        <f>SUMIFS('2D_LOG'!$BD$3:$BD$897,'2D_LOG'!$F$3:$F$897,H38,'2D_LOG'!$BG$3:$BG$897,$A$6)</f>
        <v>0</v>
      </c>
      <c r="O43" s="320">
        <f>SUMIFS('2D_LOG'!$BE$3:$BE$897,'2D_LOG'!$F$3:$F$897,H38,'2D_LOG'!$BG$3:$BG$897,$A$6)</f>
        <v>0</v>
      </c>
      <c r="P43" s="320">
        <f>SUMIFS('2D_LOG'!$BF$3:$BF$897,'2D_LOG'!$F$3:$F$897,H38,'2D_LOG'!$BG$3:$BG$897,$A$6)</f>
        <v>0</v>
      </c>
      <c r="Q43" s="441">
        <f>SUMIFS('2D_LOG'!$I$3:$I$897,'2D_LOG'!$F$3:$F$897,H38,'2D_LOG'!$BG$3:$BG$897,$A$6)</f>
        <v>0</v>
      </c>
      <c r="R43" s="441">
        <f>SUMIFS('2D_LOG'!$J$3:$J$897,'2D_LOG'!$F$3:$F$897,H38,'2D_LOG'!$BG$3:$BG$897,$A$6)</f>
        <v>0</v>
      </c>
      <c r="S43" s="441">
        <f>SUMIFS('2D_LOG'!$K$3:$K$897,'2D_LOG'!$F$3:$F$897,H38,'2D_LOG'!$BG$3:$BG$897,$A$6)</f>
        <v>0</v>
      </c>
      <c r="T43" s="441">
        <f>SUMIFS('2D_LOG'!$L$3:$L$897,'2D_LOG'!$F$3:$F$897,H38,'2D_LOG'!$BG$3:$BG$897,$A$6)</f>
        <v>0</v>
      </c>
      <c r="U43" s="441">
        <f>SUMIFS('2D_LOG'!$M$3:$M$897,'2D_LOG'!$F$3:$F$897,H38,'2D_LOG'!$BG$3:$BG$897,$A$6)</f>
        <v>0</v>
      </c>
      <c r="V43" s="441">
        <f>SUMIFS('2D_LOG'!$N$3:$N$897,'2D_LOG'!$F$3:$F$897,H38,'2D_LOG'!$BG$3:$BG$897,$A$6)</f>
        <v>0</v>
      </c>
      <c r="W43" s="441">
        <f>SUMIFS('2D_LOG'!$O$3:$O$897,'2D_LOG'!$F$3:$F$897,H38,'2D_LOG'!$BG$3:$BG$897,$A$6)</f>
        <v>0</v>
      </c>
      <c r="X43" s="441">
        <f>SUMIFS('2D_LOG'!$P$3:$P$897,'2D_LOG'!$F$3:$F$897,H38,'2D_LOG'!$BG$3:$BG$897,$A$6)</f>
        <v>0</v>
      </c>
      <c r="Y43" s="441">
        <f>SUMIFS('2D_LOG'!$Q$3:$Q$897,'2D_LOG'!$F$3:$F$897,H38,'2D_LOG'!$BG$3:$BG$897,$A$6)</f>
        <v>0</v>
      </c>
      <c r="Z43" s="441">
        <f>SUMIFS('2D_LOG'!$R$3:$R$897,'2D_LOG'!$F$3:$F$897,H38,'2D_LOG'!$BG$3:$BG$897,$A$6)</f>
        <v>0</v>
      </c>
      <c r="AA43" s="441">
        <f>SUMIFS('2D_LOG'!$S$3:$S$897,'2D_LOG'!$F$3:$F$897,H38,'2D_LOG'!$BG$3:$BG$897,$A$6)</f>
        <v>0</v>
      </c>
      <c r="AB43" s="441">
        <f>SUMIFS('2D_LOG'!$T$3:$T$897,'2D_LOG'!$F$3:$F$897,H38,'2D_LOG'!$BG$3:$BG$897,$A$6)</f>
        <v>0</v>
      </c>
      <c r="AC43" s="441">
        <f>SUMIFS('2D_LOG'!$U$3:$U$897,'2D_LOG'!$F$3:$F$897,H38,'2D_LOG'!$BG$3:$BG$897,$A$6)</f>
        <v>0</v>
      </c>
      <c r="AD43" s="441">
        <f>SUMIFS('2D_LOG'!$V$3:$V$897,'2D_LOG'!$F$3:$F$897,H38,'2D_LOG'!$BG$3:$BG$897,$A$6)</f>
        <v>0</v>
      </c>
      <c r="AE43" s="441">
        <f>SUMIFS('2D_LOG'!$W$3:$W$897,'2D_LOG'!$F$3:$F$897,H38,'2D_LOG'!$BG$3:$BG$897,$A$6)</f>
        <v>0</v>
      </c>
      <c r="AF43" s="441">
        <f>SUMIFS('2D_LOG'!$X$3:$X$897,'2D_LOG'!$F$3:$F$897,H38,'2D_LOG'!$BG$3:$BG$897,$A$6)</f>
        <v>0</v>
      </c>
      <c r="AG43" s="441">
        <f>SUMIFS('2D_LOG'!$Y$3:$Y$897,'2D_LOG'!$F$3:$F$897,H38,'2D_LOG'!$BG$3:$BG$897,$A$6)</f>
        <v>0</v>
      </c>
      <c r="AH43" s="441">
        <f>SUMIFS('2D_LOG'!$Z$3:$Z$897,'2D_LOG'!$F$3:$F$897,H38,'2D_LOG'!$BG$3:$BG$897,$A$6)</f>
        <v>0</v>
      </c>
      <c r="AI43" s="441">
        <f>SUMIFS('2D_LOG'!$AA$3:$AA$897,'2D_LOG'!$F$3:$F$897,H38,'2D_LOG'!$BG$3:$BG$897,$A$6)</f>
        <v>0</v>
      </c>
      <c r="AJ43" s="441">
        <f>SUMIFS('2D_LOG'!$AB$3:$AB$897,'2D_LOG'!$F$3:$F$897,H38,'2D_LOG'!$BG$3:$BG$897,$A$6)</f>
        <v>0</v>
      </c>
      <c r="AK43" s="441">
        <f>SUMIFS('2D_LOG'!$AC$3:$AC$897,'2D_LOG'!$F$3:$F$897,H38,'2D_LOG'!$BG$3:$BG$897,$A$6)</f>
        <v>0</v>
      </c>
      <c r="AL43" s="441">
        <f>SUMIFS('2D_LOG'!$AD$3:$AD$897,'2D_LOG'!$F$3:$F$897,H38,'2D_LOG'!$BG$3:$BG$897,$A$6)</f>
        <v>0</v>
      </c>
      <c r="AM43" s="461">
        <f>SUMIFS('2D_LOG'!$AE$3:$AE$897,'2D_LOG'!$F$3:$F$897,H38,'2D_LOG'!$BG$3:$BG$897,$A$6)</f>
        <v>0</v>
      </c>
      <c r="AN43" s="461">
        <f>SUMIFS('2D_LOG'!$AF$3:$AF$897,'2D_LOG'!$F$3:$F$897,H38,'2D_LOG'!$BG$3:$BG$897,$A$6)</f>
        <v>0</v>
      </c>
      <c r="AO43" s="461">
        <f>SUMIFS('2D_LOG'!$AG$3:$AG$897,'2D_LOG'!$F$3:$F$897,H38,'2D_LOG'!$BG$3:$BG$897,$A$6)</f>
        <v>0</v>
      </c>
      <c r="AP43" s="461">
        <f>SUMIFS('2D_LOG'!$AH$3:$AH$897,'2D_LOG'!$F$3:$F$897,H38,'2D_LOG'!$BG$3:$BG$897,$A$6)</f>
        <v>0</v>
      </c>
      <c r="AQ43" s="461">
        <f>SUMIFS('2D_LOG'!$AI$3:$AI$897,'2D_LOG'!$F$3:$F$897,H38,'2D_LOG'!$BG$3:$BG$897,$A$6)</f>
        <v>0</v>
      </c>
      <c r="AR43" s="461">
        <f>SUMIFS('2D_LOG'!$AJ$3:$AJ$897,'2D_LOG'!$F$3:$F$897,H38,'2D_LOG'!$BG$3:$BG$897,$A$6)</f>
        <v>0</v>
      </c>
      <c r="AS43" s="461">
        <f>SUMIFS('2D_LOG'!$AK$3:$AK$897,'2D_LOG'!$F$3:$F$897,H38,'2D_LOG'!$BG$3:$BG$897,$A$6)</f>
        <v>0</v>
      </c>
      <c r="AT43" s="461">
        <f>SUMIFS('2D_LOG'!$AL$3:$AL$897,'2D_LOG'!$F$3:$F$897,H38,'2D_LOG'!$BG$3:$BG$897,$A$6)</f>
        <v>0</v>
      </c>
      <c r="AU43" s="461">
        <f>SUMIFS('2D_LOG'!$AM$3:$AM$897,'2D_LOG'!$F$3:$F$897,H38,'2D_LOG'!$BG$3:$BG$897,$A$6)</f>
        <v>0</v>
      </c>
      <c r="AV43" s="461">
        <f>SUMIFS('2D_LOG'!$AN$3:$AN$897,'2D_LOG'!$F$3:$F$897,H38,'2D_LOG'!$BG$3:$BG$897,$A$6)</f>
        <v>0</v>
      </c>
      <c r="AW43" s="461">
        <f>SUMIFS('2D_LOG'!$AO$3:$AO$897,'2D_LOG'!$F$3:$F$897,H38,'2D_LOG'!$BG$3:$BG$897,$A$6)</f>
        <v>0</v>
      </c>
      <c r="AX43" s="461">
        <f>SUMIFS('2D_LOG'!$AP$3:$AP$897,'2D_LOG'!$F$3:$F$897,H38,'2D_LOG'!$BG$3:$BG$897,$A$6)</f>
        <v>0</v>
      </c>
      <c r="AY43" s="461">
        <f>SUMIFS('2D_LOG'!$AQ$3:$AQ$897,'2D_LOG'!$F$3:$F$897,H38,'2D_LOG'!$BG$3:$BG$897,$A$6)</f>
        <v>0</v>
      </c>
      <c r="AZ43" s="461">
        <f>SUMIFS('2D_LOG'!$AR$3:$AR$897,'2D_LOG'!$F$3:$F$897,H38,'2D_LOG'!$BG$3:$BG$897,$A$6)</f>
        <v>0</v>
      </c>
      <c r="BA43" s="461">
        <f>SUMIFS('2D_LOG'!$AS$3:$AS$897,'2D_LOG'!$F$3:$F$897,H38,'2D_LOG'!$BG$3:$BG$897,$A$6)</f>
        <v>0</v>
      </c>
      <c r="BB43" s="461">
        <f>SUMIFS('2D_LOG'!$AT$3:$AT$897,'2D_LOG'!$F$3:$F$897,H38,'2D_LOG'!$BG$3:$BG$897,$A$6)</f>
        <v>0</v>
      </c>
      <c r="BC43" s="461">
        <f>SUMIFS('2D_LOG'!$AU$3:$AU$897,'2D_LOG'!$F$3:$F$897,H38,'2D_LOG'!$BG$3:$BG$897,$A$6)</f>
        <v>0</v>
      </c>
      <c r="BD43" s="461">
        <f>SUMIFS('2D_LOG'!$AV$3:$AV$897,'2D_LOG'!$F$3:$F$897,H38,'2D_LOG'!$BG$3:$BG$897,$A$6)</f>
        <v>0</v>
      </c>
      <c r="BE43" s="461">
        <f>SUMIFS('2D_LOG'!$AW$3:$AW$897,'2D_LOG'!$F$3:$F$897,H38,'2D_LOG'!$BG$3:$BG$897,$A$6)</f>
        <v>0</v>
      </c>
      <c r="BF43" s="461">
        <f>SUMIFS('2D_LOG'!$AX$3:$AX$897,'2D_LOG'!$F$3:$F$897,H38,'2D_LOG'!$BG$3:$BG$897,$A$6)</f>
        <v>0</v>
      </c>
      <c r="BG43" s="461">
        <f>SUMIFS('2D_LOG'!$AY$3:$AY$897,'2D_LOG'!$F$3:$F$897,H38,'2D_LOG'!$BG$3:$BG$897,$A$6)</f>
        <v>0</v>
      </c>
      <c r="BH43" s="461">
        <f>SUMIFS('2D_LOG'!$AZ$3:$AZ$897,'2D_LOG'!$F$3:$F$897,H38,'2D_LOG'!$BG$3:$BG$897,$A$6)</f>
        <v>0</v>
      </c>
      <c r="BI43" s="461">
        <f>SUMIFS('2D_LOG'!$BA$3:$BA$897,'2D_LOG'!$F$3:$F$897,H38,'2D_LOG'!$BG$3:$BG$897,$A$6)</f>
        <v>0</v>
      </c>
      <c r="BJ43" s="461">
        <f>SUMIFS('2D_LOG'!$BB$3:$BB$897,'2D_LOG'!$F$3:$F$897,H38,'2D_LOG'!$BG$3:$BG$897,$A$6)</f>
        <v>0</v>
      </c>
    </row>
    <row r="44" spans="5:62" x14ac:dyDescent="0.2">
      <c r="E44" s="320">
        <v>6</v>
      </c>
      <c r="F44" s="332">
        <f t="shared" si="6"/>
        <v>0</v>
      </c>
      <c r="G44" s="320">
        <f t="shared" si="6"/>
        <v>0</v>
      </c>
      <c r="H44" s="320">
        <f>COUNTIFS(QC_Status!$L$13:$L$897,"PDQC",QC_Status!$F$13:$F$897,'Production Operator Analysis'!$A$7)</f>
        <v>0</v>
      </c>
      <c r="I44" s="333">
        <f t="shared" si="7"/>
        <v>0</v>
      </c>
      <c r="J44" s="320">
        <f>COUNTIFS(QC_Status!$L$13:$L$897,"PDQC",QC_Status!$T$13:$T$897,"ACC",QC_Status!$F$13:$F$897,'Production Operator Analysis'!$A$7)</f>
        <v>0</v>
      </c>
      <c r="K44" s="321">
        <f t="shared" si="8"/>
        <v>0</v>
      </c>
      <c r="L44" s="320">
        <f>COUNTIFS(QC_Status!$L$13:$L$897,"PDQC",QC_Status!$T$13:$T$897,"Reject",QC_Status!$F$13:$F$897,'Production Operator Analysis'!$A$7)</f>
        <v>0</v>
      </c>
      <c r="M44" s="321">
        <f t="shared" si="9"/>
        <v>0</v>
      </c>
      <c r="N44" s="320">
        <f>SUMIFS('2D_LOG'!$BD$3:$BD$897,'2D_LOG'!$F$3:$F$897,H38,'2D_LOG'!$BG$3:$BG$897,$A$7)</f>
        <v>0</v>
      </c>
      <c r="O44" s="320">
        <f>SUMIFS('2D_LOG'!$BE$3:$BE$897,'2D_LOG'!$F$3:$F$897,H38,'2D_LOG'!$BG$3:$BG$897,$A$7)</f>
        <v>0</v>
      </c>
      <c r="P44" s="320">
        <f>SUMIFS('2D_LOG'!$BF$3:$BF$897,'2D_LOG'!$F$3:$F$897,H38,'2D_LOG'!$BG$3:$BG$897,$A$7)</f>
        <v>0</v>
      </c>
      <c r="Q44" s="441">
        <f>SUMIFS('2D_LOG'!$I$3:$I$897,'2D_LOG'!$F$3:$F$897,H38,'2D_LOG'!$BG$3:$BG$897,$A$7)</f>
        <v>0</v>
      </c>
      <c r="R44" s="441">
        <f>SUMIFS('2D_LOG'!$J$3:$J$897,'2D_LOG'!$F$3:$F$897,H38,'2D_LOG'!$BG$3:$BG$897,$A$7)</f>
        <v>0</v>
      </c>
      <c r="S44" s="441">
        <f>SUMIFS('2D_LOG'!$K$3:$K$897,'2D_LOG'!$F$3:$F$897,H38,'2D_LOG'!$BG$3:$BG$897,$A$7)</f>
        <v>0</v>
      </c>
      <c r="T44" s="441">
        <f>SUMIFS('2D_LOG'!$L$3:$L$897,'2D_LOG'!$F$3:$F$897,H38,'2D_LOG'!$BG$3:$BG$897,$A$7)</f>
        <v>0</v>
      </c>
      <c r="U44" s="441">
        <f>SUMIFS('2D_LOG'!$M$3:$M$897,'2D_LOG'!$F$3:$F$897,H38,'2D_LOG'!$BG$3:$BG$897,$A$7)</f>
        <v>0</v>
      </c>
      <c r="V44" s="441">
        <f>SUMIFS('2D_LOG'!$N$3:$N$897,'2D_LOG'!$F$3:$F$897,H38,'2D_LOG'!$BG$3:$BG$897,$A$7)</f>
        <v>0</v>
      </c>
      <c r="W44" s="441">
        <f>SUMIFS('2D_LOG'!$O$3:$O$897,'2D_LOG'!$F$3:$F$897,H38,'2D_LOG'!$BG$3:$BG$897,$A$7)</f>
        <v>0</v>
      </c>
      <c r="X44" s="441">
        <f>SUMIFS('2D_LOG'!$P$3:$P$897,'2D_LOG'!$F$3:$F$897,H38,'2D_LOG'!$BG$3:$BG$897,$A$7)</f>
        <v>0</v>
      </c>
      <c r="Y44" s="441">
        <f>SUMIFS('2D_LOG'!$Q$3:$Q$897,'2D_LOG'!$F$3:$F$897,H38,'2D_LOG'!$BG$3:$BG$897,$A$7)</f>
        <v>0</v>
      </c>
      <c r="Z44" s="441">
        <f>SUMIFS('2D_LOG'!$R$3:$R$897,'2D_LOG'!$F$3:$F$897,H38,'2D_LOG'!$BG$3:$BG$897,$A$7)</f>
        <v>0</v>
      </c>
      <c r="AA44" s="441">
        <f>SUMIFS('2D_LOG'!$S$3:$S$897,'2D_LOG'!$F$3:$F$897,H38,'2D_LOG'!$BG$3:$BG$897,$A$7)</f>
        <v>0</v>
      </c>
      <c r="AB44" s="441">
        <f>SUMIFS('2D_LOG'!$T$3:$T$897,'2D_LOG'!$F$3:$F$897,H38,'2D_LOG'!$BG$3:$BG$897,$A$7)</f>
        <v>0</v>
      </c>
      <c r="AC44" s="441">
        <f>SUMIFS('2D_LOG'!$U$3:$U$897,'2D_LOG'!$F$3:$F$897,H38,'2D_LOG'!$BG$3:$BG$897,$A$7)</f>
        <v>0</v>
      </c>
      <c r="AD44" s="441">
        <f>SUMIFS('2D_LOG'!$V$3:$V$897,'2D_LOG'!$F$3:$F$897,H38,'2D_LOG'!$BG$3:$BG$897,$A$7)</f>
        <v>0</v>
      </c>
      <c r="AE44" s="441">
        <f>SUMIFS('2D_LOG'!$W$3:$W$897,'2D_LOG'!$F$3:$F$897,H38,'2D_LOG'!$BG$3:$BG$897,$A$7)</f>
        <v>0</v>
      </c>
      <c r="AF44" s="441">
        <f>SUMIFS('2D_LOG'!$X$3:$X$897,'2D_LOG'!$F$3:$F$897,H38,'2D_LOG'!$BG$3:$BG$897,$A$7)</f>
        <v>0</v>
      </c>
      <c r="AG44" s="441">
        <f>SUMIFS('2D_LOG'!$Y$3:$Y$897,'2D_LOG'!$F$3:$F$897,H38,'2D_LOG'!$BG$3:$BG$897,$A$7)</f>
        <v>0</v>
      </c>
      <c r="AH44" s="441">
        <f>SUMIFS('2D_LOG'!$Z$3:$Z$897,'2D_LOG'!$F$3:$F$897,H38,'2D_LOG'!$BG$3:$BG$897,$A$7)</f>
        <v>0</v>
      </c>
      <c r="AI44" s="441">
        <f>SUMIFS('2D_LOG'!$AA$3:$AA$897,'2D_LOG'!$F$3:$F$897,H38,'2D_LOG'!$BG$3:$BG$897,$A$7)</f>
        <v>0</v>
      </c>
      <c r="AJ44" s="441">
        <f>SUMIFS('2D_LOG'!$AB$3:$AB$897,'2D_LOG'!$F$3:$F$897,H38,'2D_LOG'!$BG$3:$BG$897,$A$7)</f>
        <v>0</v>
      </c>
      <c r="AK44" s="441">
        <f>SUMIFS('2D_LOG'!$AC$3:$AC$897,'2D_LOG'!$F$3:$F$897,H38,'2D_LOG'!$BG$3:$BG$897,$A$7)</f>
        <v>0</v>
      </c>
      <c r="AL44" s="441">
        <f>SUMIFS('2D_LOG'!$AD$3:$AD$897,'2D_LOG'!$F$3:$F$897,H38,'2D_LOG'!$BG$3:$BG$897,$A$7)</f>
        <v>0</v>
      </c>
      <c r="AM44" s="461">
        <f>SUMIFS('2D_LOG'!$AE$3:$AE$897,'2D_LOG'!$F$3:$F$897,H38,'2D_LOG'!$BG$3:$BG$897,$A$7)</f>
        <v>0</v>
      </c>
      <c r="AN44" s="461">
        <f>SUMIFS('2D_LOG'!$AF$3:$AF$897,'2D_LOG'!$F$3:$F$897,H38,'2D_LOG'!$BG$3:$BG$897,$A$7)</f>
        <v>0</v>
      </c>
      <c r="AO44" s="461">
        <f>SUMIFS('2D_LOG'!$AG$3:$AG$897,'2D_LOG'!$F$3:$F$897,H38,'2D_LOG'!$BG$3:$BG$897,$A$7)</f>
        <v>0</v>
      </c>
      <c r="AP44" s="461">
        <f>SUMIFS('2D_LOG'!$AH$3:$AH$897,'2D_LOG'!$F$3:$F$897,H38,'2D_LOG'!$BG$3:$BG$897,$A$7)</f>
        <v>0</v>
      </c>
      <c r="AQ44" s="461">
        <f>SUMIFS('2D_LOG'!$AI$3:$AI$897,'2D_LOG'!$F$3:$F$897,H38,'2D_LOG'!$BG$3:$BG$897,$A$7)</f>
        <v>0</v>
      </c>
      <c r="AR44" s="461">
        <f>SUMIFS('2D_LOG'!$AJ$3:$AJ$897,'2D_LOG'!$F$3:$F$897,H38,'2D_LOG'!$BG$3:$BG$897,$A$7)</f>
        <v>0</v>
      </c>
      <c r="AS44" s="461">
        <f>SUMIFS('2D_LOG'!$AK$3:$AK$897,'2D_LOG'!$F$3:$F$897,H38,'2D_LOG'!$BG$3:$BG$897,$A$7)</f>
        <v>0</v>
      </c>
      <c r="AT44" s="461">
        <f>SUMIFS('2D_LOG'!$AL$3:$AL$897,'2D_LOG'!$F$3:$F$897,H38,'2D_LOG'!$BG$3:$BG$897,$A$7)</f>
        <v>0</v>
      </c>
      <c r="AU44" s="461">
        <f>SUMIFS('2D_LOG'!$AM$3:$AM$897,'2D_LOG'!$F$3:$F$897,H38,'2D_LOG'!$BG$3:$BG$897,$A$7)</f>
        <v>0</v>
      </c>
      <c r="AV44" s="461">
        <f>SUMIFS('2D_LOG'!$AN$3:$AN$897,'2D_LOG'!$F$3:$F$897,H38,'2D_LOG'!$BG$3:$BG$897,$A$7)</f>
        <v>0</v>
      </c>
      <c r="AW44" s="461">
        <f>SUMIFS('2D_LOG'!$AO$3:$AO$897,'2D_LOG'!$F$3:$F$897,H38,'2D_LOG'!$BG$3:$BG$897,$A$7)</f>
        <v>0</v>
      </c>
      <c r="AX44" s="461">
        <f>SUMIFS('2D_LOG'!$AP$3:$AP$897,'2D_LOG'!$F$3:$F$897,H38,'2D_LOG'!$BG$3:$BG$897,$A$7)</f>
        <v>0</v>
      </c>
      <c r="AY44" s="461">
        <f>SUMIFS('2D_LOG'!$AQ$3:$AQ$897,'2D_LOG'!$F$3:$F$897,H38,'2D_LOG'!$BG$3:$BG$897,$A$7)</f>
        <v>0</v>
      </c>
      <c r="AZ44" s="461">
        <f>SUMIFS('2D_LOG'!$AR$3:$AR$897,'2D_LOG'!$F$3:$F$897,H38,'2D_LOG'!$BG$3:$BG$897,$A$7)</f>
        <v>0</v>
      </c>
      <c r="BA44" s="461">
        <f>SUMIFS('2D_LOG'!$AS$3:$AS$897,'2D_LOG'!$F$3:$F$897,H38,'2D_LOG'!$BG$3:$BG$897,$A$7)</f>
        <v>0</v>
      </c>
      <c r="BB44" s="461">
        <f>SUMIFS('2D_LOG'!$AT$3:$AT$897,'2D_LOG'!$F$3:$F$897,H38,'2D_LOG'!$BG$3:$BG$897,$A$7)</f>
        <v>0</v>
      </c>
      <c r="BC44" s="461">
        <f>SUMIFS('2D_LOG'!$AU$3:$AU$897,'2D_LOG'!$F$3:$F$897,H38,'2D_LOG'!$BG$3:$BG$897,$A$7)</f>
        <v>0</v>
      </c>
      <c r="BD44" s="461">
        <f>SUMIFS('2D_LOG'!$AV$3:$AV$897,'2D_LOG'!$F$3:$F$897,H38,'2D_LOG'!$BG$3:$BG$897,$A$7)</f>
        <v>0</v>
      </c>
      <c r="BE44" s="461">
        <f>SUMIFS('2D_LOG'!$AW$3:$AW$897,'2D_LOG'!$F$3:$F$897,H38,'2D_LOG'!$BG$3:$BG$897,$A$7)</f>
        <v>0</v>
      </c>
      <c r="BF44" s="461">
        <f>SUMIFS('2D_LOG'!$AX$3:$AX$897,'2D_LOG'!$F$3:$F$897,H38,'2D_LOG'!$BG$3:$BG$897,$A$7)</f>
        <v>0</v>
      </c>
      <c r="BG44" s="461">
        <f>SUMIFS('2D_LOG'!$AY$3:$AY$897,'2D_LOG'!$F$3:$F$897,H38,'2D_LOG'!$BG$3:$BG$897,$A$7)</f>
        <v>0</v>
      </c>
      <c r="BH44" s="461">
        <f>SUMIFS('2D_LOG'!$AZ$3:$AZ$897,'2D_LOG'!$F$3:$F$897,H38,'2D_LOG'!$BG$3:$BG$897,$A$7)</f>
        <v>0</v>
      </c>
      <c r="BI44" s="461">
        <f>SUMIFS('2D_LOG'!$BA$3:$BA$897,'2D_LOG'!$F$3:$F$897,H38,'2D_LOG'!$BG$3:$BG$897,$A$7)</f>
        <v>0</v>
      </c>
      <c r="BJ44" s="461">
        <f>SUMIFS('2D_LOG'!$BB$3:$BB$897,'2D_LOG'!$F$3:$F$897,H38,'2D_LOG'!$BG$3:$BG$897,$A$7)</f>
        <v>0</v>
      </c>
    </row>
    <row r="45" spans="5:62" x14ac:dyDescent="0.2">
      <c r="E45" s="320">
        <v>7</v>
      </c>
      <c r="F45" s="332">
        <f t="shared" si="6"/>
        <v>0</v>
      </c>
      <c r="G45" s="320">
        <f t="shared" si="6"/>
        <v>0</v>
      </c>
      <c r="H45" s="320">
        <f>COUNTIFS(QC_Status!$L$13:$L$897,"PDQC",QC_Status!$F$13:$F$897,'Production Operator Analysis'!$A$8)</f>
        <v>0</v>
      </c>
      <c r="I45" s="333">
        <f t="shared" si="7"/>
        <v>0</v>
      </c>
      <c r="J45" s="320">
        <f>COUNTIFS(QC_Status!$L$13:$L$897,"PDQC",QC_Status!$T$13:$T$897,"ACC",QC_Status!$F$13:$F$897,'Production Operator Analysis'!$A$8)</f>
        <v>0</v>
      </c>
      <c r="K45" s="321">
        <f t="shared" si="8"/>
        <v>0</v>
      </c>
      <c r="L45" s="320">
        <f>COUNTIFS(QC_Status!$L$13:$L$897,"PDQC",QC_Status!$T$13:$T$897,"Reject",QC_Status!$F$13:$F$897,'Production Operator Analysis'!$A$8)</f>
        <v>0</v>
      </c>
      <c r="M45" s="321">
        <f t="shared" si="9"/>
        <v>0</v>
      </c>
      <c r="N45" s="320">
        <f>SUMIFS('2D_LOG'!$BD$3:$BD$897,'2D_LOG'!$F$3:$F$897,H38,'2D_LOG'!$BG$3:$BG$897,$A$8)</f>
        <v>0</v>
      </c>
      <c r="O45" s="320">
        <f>SUMIFS('2D_LOG'!$BE$3:$BE$897,'2D_LOG'!$F$3:$F$897,H38,'2D_LOG'!$BG$3:$BG$897,$A$8)</f>
        <v>0</v>
      </c>
      <c r="P45" s="320">
        <f>SUMIFS('2D_LOG'!$BF$3:$BF$897,'2D_LOG'!$F$3:$F$897,H38,'2D_LOG'!$BG$3:$BG$897,$A$8)</f>
        <v>0</v>
      </c>
      <c r="Q45" s="441">
        <f>SUMIFS('2D_LOG'!$I$3:$I$897,'2D_LOG'!$F$3:$F$897,H38,'2D_LOG'!$BG$3:$BG$897,$A$8)</f>
        <v>0</v>
      </c>
      <c r="R45" s="441">
        <f>SUMIFS('2D_LOG'!$J$3:$J$897,'2D_LOG'!$F$3:$F$897,H38,'2D_LOG'!$BG$3:$BG$897,$A$8)</f>
        <v>0</v>
      </c>
      <c r="S45" s="441">
        <f>SUMIFS('2D_LOG'!$K$3:$K$897,'2D_LOG'!$F$3:$F$897,H38,'2D_LOG'!$BG$3:$BG$897,$A$8)</f>
        <v>0</v>
      </c>
      <c r="T45" s="441">
        <f>SUMIFS('2D_LOG'!$L$3:$L$897,'2D_LOG'!$F$3:$F$897,H38,'2D_LOG'!$BG$3:$BG$897,$A$8)</f>
        <v>0</v>
      </c>
      <c r="U45" s="441">
        <f>SUMIFS('2D_LOG'!$M$3:$M$897,'2D_LOG'!$F$3:$F$897,H38,'2D_LOG'!$BG$3:$BG$897,$A$8)</f>
        <v>0</v>
      </c>
      <c r="V45" s="441">
        <f>SUMIFS('2D_LOG'!$N$3:$N$897,'2D_LOG'!$F$3:$F$897,H38,'2D_LOG'!$BG$3:$BG$897,$A$8)</f>
        <v>0</v>
      </c>
      <c r="W45" s="441">
        <f>SUMIFS('2D_LOG'!$O$3:$O$897,'2D_LOG'!$F$3:$F$897,H38,'2D_LOG'!$BG$3:$BG$897,$A$8)</f>
        <v>0</v>
      </c>
      <c r="X45" s="441">
        <f>SUMIFS('2D_LOG'!$P$3:$P$897,'2D_LOG'!$F$3:$F$897,H38,'2D_LOG'!$BG$3:$BG$897,$A$8)</f>
        <v>0</v>
      </c>
      <c r="Y45" s="441">
        <f>SUMIFS('2D_LOG'!$Q$3:$Q$897,'2D_LOG'!$F$3:$F$897,H38,'2D_LOG'!$BG$3:$BG$897,$A$8)</f>
        <v>0</v>
      </c>
      <c r="Z45" s="441">
        <f>SUMIFS('2D_LOG'!$R$3:$R$897,'2D_LOG'!$F$3:$F$897,H38,'2D_LOG'!$BG$3:$BG$897,$A$8)</f>
        <v>0</v>
      </c>
      <c r="AA45" s="441">
        <f>SUMIFS('2D_LOG'!$S$3:$S$897,'2D_LOG'!$F$3:$F$897,H38,'2D_LOG'!$BG$3:$BG$897,$A$8)</f>
        <v>0</v>
      </c>
      <c r="AB45" s="441">
        <f>SUMIFS('2D_LOG'!$T$3:$T$897,'2D_LOG'!$F$3:$F$897,H38,'2D_LOG'!$BG$3:$BG$897,$A$8)</f>
        <v>0</v>
      </c>
      <c r="AC45" s="441">
        <f>SUMIFS('2D_LOG'!$U$3:$U$897,'2D_LOG'!$F$3:$F$897,H38,'2D_LOG'!$BG$3:$BG$897,$A$8)</f>
        <v>0</v>
      </c>
      <c r="AD45" s="441">
        <f>SUMIFS('2D_LOG'!$V$3:$V$897,'2D_LOG'!$F$3:$F$897,H38,'2D_LOG'!$BG$3:$BG$897,$A$8)</f>
        <v>0</v>
      </c>
      <c r="AE45" s="441">
        <f>SUMIFS('2D_LOG'!$W$3:$W$897,'2D_LOG'!$F$3:$F$897,H38,'2D_LOG'!$BG$3:$BG$897,$A$8)</f>
        <v>0</v>
      </c>
      <c r="AF45" s="441">
        <f>SUMIFS('2D_LOG'!$X$3:$X$897,'2D_LOG'!$F$3:$F$897,H38,'2D_LOG'!$BG$3:$BG$897,$A$8)</f>
        <v>0</v>
      </c>
      <c r="AG45" s="441">
        <f>SUMIFS('2D_LOG'!$Y$3:$Y$897,'2D_LOG'!$F$3:$F$897,H38,'2D_LOG'!$BG$3:$BG$897,$A$8)</f>
        <v>0</v>
      </c>
      <c r="AH45" s="441">
        <f>SUMIFS('2D_LOG'!$Z$3:$Z$897,'2D_LOG'!$F$3:$F$897,H38,'2D_LOG'!$BG$3:$BG$897,$A$8)</f>
        <v>0</v>
      </c>
      <c r="AI45" s="441">
        <f>SUMIFS('2D_LOG'!$AA$3:$AA$897,'2D_LOG'!$F$3:$F$897,H38,'2D_LOG'!$BG$3:$BG$897,$A$8)</f>
        <v>0</v>
      </c>
      <c r="AJ45" s="441">
        <f>SUMIFS('2D_LOG'!$AB$3:$AB$897,'2D_LOG'!$F$3:$F$897,H38,'2D_LOG'!$BG$3:$BG$897,$A$8)</f>
        <v>0</v>
      </c>
      <c r="AK45" s="441">
        <f>SUMIFS('2D_LOG'!$AC$3:$AC$897,'2D_LOG'!$F$3:$F$897,H38,'2D_LOG'!$BG$3:$BG$897,$A$8)</f>
        <v>0</v>
      </c>
      <c r="AL45" s="441">
        <f>SUMIFS('2D_LOG'!$AD$3:$AD$897,'2D_LOG'!$F$3:$F$897,H38,'2D_LOG'!$BG$3:$BG$897,$A$8)</f>
        <v>0</v>
      </c>
      <c r="AM45" s="461">
        <f>SUMIFS('2D_LOG'!$AE$3:$AE$897,'2D_LOG'!$F$3:$F$897,H38,'2D_LOG'!$BG$3:$BG$897,$A$8)</f>
        <v>0</v>
      </c>
      <c r="AN45" s="461">
        <f>SUMIFS('2D_LOG'!$AF$3:$AF$897,'2D_LOG'!$F$3:$F$897,H38,'2D_LOG'!$BG$3:$BG$897,$A$8)</f>
        <v>0</v>
      </c>
      <c r="AO45" s="461">
        <f>SUMIFS('2D_LOG'!$AG$3:$AG$897,'2D_LOG'!$F$3:$F$897,H38,'2D_LOG'!$BG$3:$BG$897,$A$8)</f>
        <v>0</v>
      </c>
      <c r="AP45" s="461">
        <f>SUMIFS('2D_LOG'!$AH$3:$AH$897,'2D_LOG'!$F$3:$F$897,H38,'2D_LOG'!$BG$3:$BG$897,$A$8)</f>
        <v>0</v>
      </c>
      <c r="AQ45" s="461">
        <f>SUMIFS('2D_LOG'!$AI$3:$AI$897,'2D_LOG'!$F$3:$F$897,H38,'2D_LOG'!$BG$3:$BG$897,$A$8)</f>
        <v>0</v>
      </c>
      <c r="AR45" s="461">
        <f>SUMIFS('2D_LOG'!$AJ$3:$AJ$897,'2D_LOG'!$F$3:$F$897,H38,'2D_LOG'!$BG$3:$BG$897,$A$8)</f>
        <v>0</v>
      </c>
      <c r="AS45" s="461">
        <f>SUMIFS('2D_LOG'!$AK$3:$AK$897,'2D_LOG'!$F$3:$F$897,H38,'2D_LOG'!$BG$3:$BG$897,$A$8)</f>
        <v>0</v>
      </c>
      <c r="AT45" s="461">
        <f>SUMIFS('2D_LOG'!$AL$3:$AL$897,'2D_LOG'!$F$3:$F$897,H38,'2D_LOG'!$BG$3:$BG$897,$A$8)</f>
        <v>0</v>
      </c>
      <c r="AU45" s="461">
        <f>SUMIFS('2D_LOG'!$AM$3:$AM$897,'2D_LOG'!$F$3:$F$897,H38,'2D_LOG'!$BG$3:$BG$897,$A$8)</f>
        <v>0</v>
      </c>
      <c r="AV45" s="461">
        <f>SUMIFS('2D_LOG'!$AN$3:$AN$897,'2D_LOG'!$F$3:$F$897,H38,'2D_LOG'!$BG$3:$BG$897,$A$8)</f>
        <v>0</v>
      </c>
      <c r="AW45" s="461">
        <f>SUMIFS('2D_LOG'!$AO$3:$AO$897,'2D_LOG'!$F$3:$F$897,H38,'2D_LOG'!$BG$3:$BG$897,$A$8)</f>
        <v>0</v>
      </c>
      <c r="AX45" s="461">
        <f>SUMIFS('2D_LOG'!$AP$3:$AP$897,'2D_LOG'!$F$3:$F$897,H38,'2D_LOG'!$BG$3:$BG$897,$A$8)</f>
        <v>0</v>
      </c>
      <c r="AY45" s="461">
        <f>SUMIFS('2D_LOG'!$AQ$3:$AQ$897,'2D_LOG'!$F$3:$F$897,H38,'2D_LOG'!$BG$3:$BG$897,$A$8)</f>
        <v>0</v>
      </c>
      <c r="AZ45" s="461">
        <f>SUMIFS('2D_LOG'!$AR$3:$AR$897,'2D_LOG'!$F$3:$F$897,H38,'2D_LOG'!$BG$3:$BG$897,$A$8)</f>
        <v>0</v>
      </c>
      <c r="BA45" s="461">
        <f>SUMIFS('2D_LOG'!$AS$3:$AS$897,'2D_LOG'!$F$3:$F$897,H38,'2D_LOG'!$BG$3:$BG$897,$A$8)</f>
        <v>0</v>
      </c>
      <c r="BB45" s="461">
        <f>SUMIFS('2D_LOG'!$AT$3:$AT$897,'2D_LOG'!$F$3:$F$897,H38,'2D_LOG'!$BG$3:$BG$897,$A$8)</f>
        <v>0</v>
      </c>
      <c r="BC45" s="461">
        <f>SUMIFS('2D_LOG'!$AU$3:$AU$897,'2D_LOG'!$F$3:$F$897,H38,'2D_LOG'!$BG$3:$BG$897,$A$8)</f>
        <v>0</v>
      </c>
      <c r="BD45" s="461">
        <f>SUMIFS('2D_LOG'!$AV$3:$AV$897,'2D_LOG'!$F$3:$F$897,H38,'2D_LOG'!$BG$3:$BG$897,$A$8)</f>
        <v>0</v>
      </c>
      <c r="BE45" s="461">
        <f>SUMIFS('2D_LOG'!$AW$3:$AW$897,'2D_LOG'!$F$3:$F$897,H38,'2D_LOG'!$BG$3:$BG$897,$A$8)</f>
        <v>0</v>
      </c>
      <c r="BF45" s="461">
        <f>SUMIFS('2D_LOG'!$AX$3:$AX$897,'2D_LOG'!$F$3:$F$897,H38,'2D_LOG'!$BG$3:$BG$897,$A$8)</f>
        <v>0</v>
      </c>
      <c r="BG45" s="461">
        <f>SUMIFS('2D_LOG'!$AY$3:$AY$897,'2D_LOG'!$F$3:$F$897,H38,'2D_LOG'!$BG$3:$BG$897,$A$8)</f>
        <v>0</v>
      </c>
      <c r="BH45" s="461">
        <f>SUMIFS('2D_LOG'!$AZ$3:$AZ$897,'2D_LOG'!$F$3:$F$897,H38,'2D_LOG'!$BG$3:$BG$897,$A$8)</f>
        <v>0</v>
      </c>
      <c r="BI45" s="461">
        <f>SUMIFS('2D_LOG'!$BA$3:$BA$897,'2D_LOG'!$F$3:$F$897,H38,'2D_LOG'!$BG$3:$BG$897,$A$8)</f>
        <v>0</v>
      </c>
      <c r="BJ45" s="461">
        <f>SUMIFS('2D_LOG'!$BB$3:$BB$897,'2D_LOG'!$F$3:$F$897,H38,'2D_LOG'!$BG$3:$BG$897,$A$8)</f>
        <v>0</v>
      </c>
    </row>
    <row r="46" spans="5:62" x14ac:dyDescent="0.2">
      <c r="E46" s="320">
        <v>8</v>
      </c>
      <c r="F46" s="332">
        <f t="shared" si="6"/>
        <v>0</v>
      </c>
      <c r="G46" s="320">
        <f t="shared" si="6"/>
        <v>0</v>
      </c>
      <c r="H46" s="320">
        <f>COUNTIFS(QC_Status!$L$13:$L$897,"PDQC",QC_Status!$F$13:$F$897,'Production Operator Analysis'!$A$9)</f>
        <v>0</v>
      </c>
      <c r="I46" s="333">
        <f t="shared" si="7"/>
        <v>0</v>
      </c>
      <c r="J46" s="320">
        <f>COUNTIFS(QC_Status!$L$13:$L$897,"PDQC",QC_Status!$T$13:$T$897,"ACC",QC_Status!$F$13:$F$897,'Production Operator Analysis'!$A$9)</f>
        <v>0</v>
      </c>
      <c r="K46" s="321">
        <f t="shared" si="8"/>
        <v>0</v>
      </c>
      <c r="L46" s="320">
        <f>COUNTIFS(QC_Status!$L$13:$L$897,"PDQC",QC_Status!$T$13:$T$897,"Reject",QC_Status!$F$13:$F$897,'Production Operator Analysis'!$A$9)</f>
        <v>0</v>
      </c>
      <c r="M46" s="321">
        <f t="shared" si="9"/>
        <v>0</v>
      </c>
      <c r="N46" s="320">
        <f>SUMIFS('2D_LOG'!$BD$3:$BD$897,'2D_LOG'!$F$3:$F$897,H38,'2D_LOG'!$BG$3:$BG$897,$A$9)</f>
        <v>0</v>
      </c>
      <c r="O46" s="320">
        <f>SUMIFS('2D_LOG'!$BE$3:$BE$897,'2D_LOG'!$F$3:$F$897,H38,'2D_LOG'!$BG$3:$BG$897,$A$9)</f>
        <v>0</v>
      </c>
      <c r="P46" s="320">
        <f>SUMIFS('2D_LOG'!$BF$3:$BF$897,'2D_LOG'!$F$3:$F$897,H38,'2D_LOG'!$BG$3:$BG$897,$A$9)</f>
        <v>0</v>
      </c>
      <c r="Q46" s="441">
        <f>SUMIFS('2D_LOG'!$I$3:$I$897,'2D_LOG'!$F$3:$F$897,H38,'2D_LOG'!$BG$3:$BG$897,$A$9)</f>
        <v>0</v>
      </c>
      <c r="R46" s="441">
        <f>SUMIFS('2D_LOG'!$J$3:$J$897,'2D_LOG'!$F$3:$F$897,H38,'2D_LOG'!$BG$3:$BG$897,$A$9)</f>
        <v>0</v>
      </c>
      <c r="S46" s="441">
        <f>SUMIFS('2D_LOG'!$K$3:$K$897,'2D_LOG'!$F$3:$F$897,H38,'2D_LOG'!$BG$3:$BG$897,$A$9)</f>
        <v>0</v>
      </c>
      <c r="T46" s="441">
        <f>SUMIFS('2D_LOG'!$L$3:$L$897,'2D_LOG'!$F$3:$F$897,H38,'2D_LOG'!$BG$3:$BG$897,$A$9)</f>
        <v>0</v>
      </c>
      <c r="U46" s="441">
        <f>SUMIFS('2D_LOG'!$M$3:$M$897,'2D_LOG'!$F$3:$F$897,H38,'2D_LOG'!$BG$3:$BG$897,$A$9)</f>
        <v>0</v>
      </c>
      <c r="V46" s="441">
        <f>SUMIFS('2D_LOG'!$N$3:$N$897,'2D_LOG'!$F$3:$F$897,H38,'2D_LOG'!$BG$3:$BG$897,$A$9)</f>
        <v>0</v>
      </c>
      <c r="W46" s="441">
        <f>SUMIFS('2D_LOG'!$O$3:$O$897,'2D_LOG'!$F$3:$F$897,H38,'2D_LOG'!$BG$3:$BG$897,$A$9)</f>
        <v>0</v>
      </c>
      <c r="X46" s="441">
        <f>SUMIFS('2D_LOG'!$P$3:$P$897,'2D_LOG'!$F$3:$F$897,H38,'2D_LOG'!$BG$3:$BG$897,$A$9)</f>
        <v>0</v>
      </c>
      <c r="Y46" s="441">
        <f>SUMIFS('2D_LOG'!$Q$3:$Q$897,'2D_LOG'!$F$3:$F$897,H38,'2D_LOG'!$BG$3:$BG$897,$A$9)</f>
        <v>0</v>
      </c>
      <c r="Z46" s="441">
        <f>SUMIFS('2D_LOG'!$R$3:$R$897,'2D_LOG'!$F$3:$F$897,H38,'2D_LOG'!$BG$3:$BG$897,$A$9)</f>
        <v>0</v>
      </c>
      <c r="AA46" s="441">
        <f>SUMIFS('2D_LOG'!$S$3:$S$897,'2D_LOG'!$F$3:$F$897,H38,'2D_LOG'!$BG$3:$BG$897,$A$9)</f>
        <v>0</v>
      </c>
      <c r="AB46" s="441">
        <f>SUMIFS('2D_LOG'!$T$3:$T$897,'2D_LOG'!$F$3:$F$897,H38,'2D_LOG'!$BG$3:$BG$897,$A$9)</f>
        <v>0</v>
      </c>
      <c r="AC46" s="441">
        <f>SUMIFS('2D_LOG'!$U$3:$U$897,'2D_LOG'!$F$3:$F$897,H38,'2D_LOG'!$BG$3:$BG$897,$A$9)</f>
        <v>0</v>
      </c>
      <c r="AD46" s="441">
        <f>SUMIFS('2D_LOG'!$V$3:$V$897,'2D_LOG'!$F$3:$F$897,H38,'2D_LOG'!$BG$3:$BG$897,$A$9)</f>
        <v>0</v>
      </c>
      <c r="AE46" s="441">
        <f>SUMIFS('2D_LOG'!$W$3:$W$897,'2D_LOG'!$F$3:$F$897,H38,'2D_LOG'!$BG$3:$BG$897,$A$9)</f>
        <v>0</v>
      </c>
      <c r="AF46" s="441">
        <f>SUMIFS('2D_LOG'!$X$3:$X$897,'2D_LOG'!$F$3:$F$897,H38,'2D_LOG'!$BG$3:$BG$897,$A$9)</f>
        <v>0</v>
      </c>
      <c r="AG46" s="441">
        <f>SUMIFS('2D_LOG'!$Y$3:$Y$897,'2D_LOG'!$F$3:$F$897,H38,'2D_LOG'!$BG$3:$BG$897,$A$9)</f>
        <v>0</v>
      </c>
      <c r="AH46" s="441">
        <f>SUMIFS('2D_LOG'!$Z$3:$Z$897,'2D_LOG'!$F$3:$F$897,H38,'2D_LOG'!$BG$3:$BG$897,$A$9)</f>
        <v>0</v>
      </c>
      <c r="AI46" s="441">
        <f>SUMIFS('2D_LOG'!$AA$3:$AA$897,'2D_LOG'!$F$3:$F$897,H38,'2D_LOG'!$BG$3:$BG$897,$A$9)</f>
        <v>0</v>
      </c>
      <c r="AJ46" s="441">
        <f>SUMIFS('2D_LOG'!$AB$3:$AB$897,'2D_LOG'!$F$3:$F$897,H38,'2D_LOG'!$BG$3:$BG$897,$A$9)</f>
        <v>0</v>
      </c>
      <c r="AK46" s="441">
        <f>SUMIFS('2D_LOG'!$AC$3:$AC$897,'2D_LOG'!$F$3:$F$897,H38,'2D_LOG'!$BG$3:$BG$897,$A$9)</f>
        <v>0</v>
      </c>
      <c r="AL46" s="441">
        <f>SUMIFS('2D_LOG'!$AD$3:$AD$897,'2D_LOG'!$F$3:$F$897,H38,'2D_LOG'!$BG$3:$BG$897,$A$9)</f>
        <v>0</v>
      </c>
      <c r="AM46" s="461">
        <f>SUMIFS('2D_LOG'!$AE$3:$AE$897,'2D_LOG'!$F$3:$F$897,H38,'2D_LOG'!$BG$3:$BG$897,$A$9)</f>
        <v>0</v>
      </c>
      <c r="AN46" s="461">
        <f>SUMIFS('2D_LOG'!$AF$3:$AF$897,'2D_LOG'!$F$3:$F$897,H38,'2D_LOG'!$BG$3:$BG$897,$A$9)</f>
        <v>0</v>
      </c>
      <c r="AO46" s="461">
        <f>SUMIFS('2D_LOG'!$AG$3:$AG$897,'2D_LOG'!$F$3:$F$897,H38,'2D_LOG'!$BG$3:$BG$897,$A$9)</f>
        <v>0</v>
      </c>
      <c r="AP46" s="461">
        <f>SUMIFS('2D_LOG'!$AH$3:$AH$897,'2D_LOG'!$F$3:$F$897,H38,'2D_LOG'!$BG$3:$BG$897,$A$9)</f>
        <v>0</v>
      </c>
      <c r="AQ46" s="461">
        <f>SUMIFS('2D_LOG'!$AI$3:$AI$897,'2D_LOG'!$F$3:$F$897,H38,'2D_LOG'!$BG$3:$BG$897,$A$9)</f>
        <v>0</v>
      </c>
      <c r="AR46" s="461">
        <f>SUMIFS('2D_LOG'!$AJ$3:$AJ$897,'2D_LOG'!$F$3:$F$897,H38,'2D_LOG'!$BG$3:$BG$897,$A$9)</f>
        <v>0</v>
      </c>
      <c r="AS46" s="461">
        <f>SUMIFS('2D_LOG'!$AK$3:$AK$897,'2D_LOG'!$F$3:$F$897,H38,'2D_LOG'!$BG$3:$BG$897,$A$9)</f>
        <v>0</v>
      </c>
      <c r="AT46" s="461">
        <f>SUMIFS('2D_LOG'!$AL$3:$AL$897,'2D_LOG'!$F$3:$F$897,H38,'2D_LOG'!$BG$3:$BG$897,$A$9)</f>
        <v>0</v>
      </c>
      <c r="AU46" s="461">
        <f>SUMIFS('2D_LOG'!$AM$3:$AM$897,'2D_LOG'!$F$3:$F$897,H38,'2D_LOG'!$BG$3:$BG$897,$A$9)</f>
        <v>0</v>
      </c>
      <c r="AV46" s="461">
        <f>SUMIFS('2D_LOG'!$AN$3:$AN$897,'2D_LOG'!$F$3:$F$897,H38,'2D_LOG'!$BG$3:$BG$897,$A$9)</f>
        <v>0</v>
      </c>
      <c r="AW46" s="461">
        <f>SUMIFS('2D_LOG'!$AO$3:$AO$897,'2D_LOG'!$F$3:$F$897,H38,'2D_LOG'!$BG$3:$BG$897,$A$9)</f>
        <v>0</v>
      </c>
      <c r="AX46" s="461">
        <f>SUMIFS('2D_LOG'!$AP$3:$AP$897,'2D_LOG'!$F$3:$F$897,H38,'2D_LOG'!$BG$3:$BG$897,$A$9)</f>
        <v>0</v>
      </c>
      <c r="AY46" s="461">
        <f>SUMIFS('2D_LOG'!$AQ$3:$AQ$897,'2D_LOG'!$F$3:$F$897,H38,'2D_LOG'!$BG$3:$BG$897,$A$9)</f>
        <v>0</v>
      </c>
      <c r="AZ46" s="461">
        <f>SUMIFS('2D_LOG'!$AR$3:$AR$897,'2D_LOG'!$F$3:$F$897,H38,'2D_LOG'!$BG$3:$BG$897,$A$9)</f>
        <v>0</v>
      </c>
      <c r="BA46" s="461">
        <f>SUMIFS('2D_LOG'!$AS$3:$AS$897,'2D_LOG'!$F$3:$F$897,H38,'2D_LOG'!$BG$3:$BG$897,$A$9)</f>
        <v>0</v>
      </c>
      <c r="BB46" s="461">
        <f>SUMIFS('2D_LOG'!$AT$3:$AT$897,'2D_LOG'!$F$3:$F$897,H38,'2D_LOG'!$BG$3:$BG$897,$A$9)</f>
        <v>0</v>
      </c>
      <c r="BC46" s="461">
        <f>SUMIFS('2D_LOG'!$AU$3:$AU$897,'2D_LOG'!$F$3:$F$897,H38,'2D_LOG'!$BG$3:$BG$897,$A$9)</f>
        <v>0</v>
      </c>
      <c r="BD46" s="461">
        <f>SUMIFS('2D_LOG'!$AV$3:$AV$897,'2D_LOG'!$F$3:$F$897,H38,'2D_LOG'!$BG$3:$BG$897,$A$9)</f>
        <v>0</v>
      </c>
      <c r="BE46" s="461">
        <f>SUMIFS('2D_LOG'!$AW$3:$AW$897,'2D_LOG'!$F$3:$F$897,H38,'2D_LOG'!$BG$3:$BG$897,$A$9)</f>
        <v>0</v>
      </c>
      <c r="BF46" s="461">
        <f>SUMIFS('2D_LOG'!$AX$3:$AX$897,'2D_LOG'!$F$3:$F$897,H38,'2D_LOG'!$BG$3:$BG$897,$A$9)</f>
        <v>0</v>
      </c>
      <c r="BG46" s="461">
        <f>SUMIFS('2D_LOG'!$AY$3:$AY$897,'2D_LOG'!$F$3:$F$897,H38,'2D_LOG'!$BG$3:$BG$897,$A$9)</f>
        <v>0</v>
      </c>
      <c r="BH46" s="461">
        <f>SUMIFS('2D_LOG'!$AZ$3:$AZ$897,'2D_LOG'!$F$3:$F$897,H38,'2D_LOG'!$BG$3:$BG$897,$A$9)</f>
        <v>0</v>
      </c>
      <c r="BI46" s="461">
        <f>SUMIFS('2D_LOG'!$BA$3:$BA$897,'2D_LOG'!$F$3:$F$897,H38,'2D_LOG'!$BG$3:$BG$897,$A$9)</f>
        <v>0</v>
      </c>
      <c r="BJ46" s="461">
        <f>SUMIFS('2D_LOG'!$BB$3:$BB$897,'2D_LOG'!$F$3:$F$897,H38,'2D_LOG'!$BG$3:$BG$897,$A$9)</f>
        <v>0</v>
      </c>
    </row>
    <row r="47" spans="5:62" x14ac:dyDescent="0.2">
      <c r="E47" s="320">
        <v>9</v>
      </c>
      <c r="F47" s="332">
        <f t="shared" si="6"/>
        <v>0</v>
      </c>
      <c r="G47" s="320">
        <f t="shared" si="6"/>
        <v>0</v>
      </c>
      <c r="H47" s="320">
        <f>COUNTIFS(QC_Status!$L$13:$L$897,"PDQC",QC_Status!$F$13:$F$897,'Production Operator Analysis'!$A$10)</f>
        <v>0</v>
      </c>
      <c r="I47" s="333">
        <f t="shared" si="7"/>
        <v>0</v>
      </c>
      <c r="J47" s="320">
        <f>COUNTIFS(QC_Status!$L$13:$L$897,"PDQC",QC_Status!$T$13:$T$897,"ACC",QC_Status!$F$13:$F$897,'Production Operator Analysis'!$A$10)</f>
        <v>0</v>
      </c>
      <c r="K47" s="321">
        <f t="shared" si="8"/>
        <v>0</v>
      </c>
      <c r="L47" s="320">
        <f>COUNTIFS(QC_Status!$L$13:$L$897,"PDQC",QC_Status!$T$13:$T$897,"Reject",QC_Status!$F$13:$F$897,'Production Operator Analysis'!$A$10)</f>
        <v>0</v>
      </c>
      <c r="M47" s="321">
        <f t="shared" si="9"/>
        <v>0</v>
      </c>
      <c r="N47" s="320">
        <f>SUMIFS('2D_LOG'!$BD$3:$BD$897,'2D_LOG'!$F$3:$F$897,H38,'2D_LOG'!$BG$3:$BG$897,$A$10)</f>
        <v>0</v>
      </c>
      <c r="O47" s="320">
        <f>SUMIFS('2D_LOG'!$BE$3:$BE$897,'2D_LOG'!$F$3:$F$897,H38,'2D_LOG'!$BG$3:$BG$897,$A$10)</f>
        <v>0</v>
      </c>
      <c r="P47" s="320">
        <f>SUMIFS('2D_LOG'!$BF$3:$BF$897,'2D_LOG'!$F$3:$F$897,H38,'2D_LOG'!$BG$3:$BG$897,$A$10)</f>
        <v>0</v>
      </c>
      <c r="Q47" s="441">
        <f>SUMIFS('2D_LOG'!$I$3:$I$897,'2D_LOG'!$F$3:$F$897,H38,'2D_LOG'!$BG$3:$BG$897,$A$10)</f>
        <v>0</v>
      </c>
      <c r="R47" s="441">
        <f>SUMIFS('2D_LOG'!$J$3:$J$897,'2D_LOG'!$F$3:$F$897,H38,'2D_LOG'!$BG$3:$BG$897,$A$10)</f>
        <v>0</v>
      </c>
      <c r="S47" s="441">
        <f>SUMIFS('2D_LOG'!$K$3:$K$897,'2D_LOG'!$F$3:$F$897,H38,'2D_LOG'!$BG$3:$BG$897,$A$10)</f>
        <v>0</v>
      </c>
      <c r="T47" s="441">
        <f>SUMIFS('2D_LOG'!$L$3:$L$897,'2D_LOG'!$F$3:$F$897,H38,'2D_LOG'!$BG$3:$BG$897,$A$10)</f>
        <v>0</v>
      </c>
      <c r="U47" s="441">
        <f>SUMIFS('2D_LOG'!$M$3:$M$897,'2D_LOG'!$F$3:$F$897,H38,'2D_LOG'!$BG$3:$BG$897,$A$10)</f>
        <v>0</v>
      </c>
      <c r="V47" s="441">
        <f>SUMIFS('2D_LOG'!$N$3:$N$897,'2D_LOG'!$F$3:$F$897,H38,'2D_LOG'!$BG$3:$BG$897,$A$10)</f>
        <v>0</v>
      </c>
      <c r="W47" s="441">
        <f>SUMIFS('2D_LOG'!$O$3:$O$897,'2D_LOG'!$F$3:$F$897,H38,'2D_LOG'!$BG$3:$BG$897,$A$10)</f>
        <v>0</v>
      </c>
      <c r="X47" s="441">
        <f>SUMIFS('2D_LOG'!$P$3:$P$897,'2D_LOG'!$F$3:$F$897,H38,'2D_LOG'!$BG$3:$BG$897,$A$10)</f>
        <v>0</v>
      </c>
      <c r="Y47" s="441">
        <f>SUMIFS('2D_LOG'!$Q$3:$Q$897,'2D_LOG'!$F$3:$F$897,H38,'2D_LOG'!$BG$3:$BG$897,$A$10)</f>
        <v>0</v>
      </c>
      <c r="Z47" s="441">
        <f>SUMIFS('2D_LOG'!$R$3:$R$897,'2D_LOG'!$F$3:$F$897,H38,'2D_LOG'!$BG$3:$BG$897,$A$10)</f>
        <v>0</v>
      </c>
      <c r="AA47" s="441">
        <f>SUMIFS('2D_LOG'!$S$3:$S$897,'2D_LOG'!$F$3:$F$897,H38,'2D_LOG'!$BG$3:$BG$897,$A$10)</f>
        <v>0</v>
      </c>
      <c r="AB47" s="441">
        <f>SUMIFS('2D_LOG'!$T$3:$T$897,'2D_LOG'!$F$3:$F$897,H38,'2D_LOG'!$BG$3:$BG$897,$A$10)</f>
        <v>0</v>
      </c>
      <c r="AC47" s="441">
        <f>SUMIFS('2D_LOG'!$U$3:$U$897,'2D_LOG'!$F$3:$F$897,H38,'2D_LOG'!$BG$3:$BG$897,$A$10)</f>
        <v>0</v>
      </c>
      <c r="AD47" s="441">
        <f>SUMIFS('2D_LOG'!$V$3:$V$897,'2D_LOG'!$F$3:$F$897,H38,'2D_LOG'!$BG$3:$BG$897,$A$10)</f>
        <v>0</v>
      </c>
      <c r="AE47" s="441">
        <f>SUMIFS('2D_LOG'!$W$3:$W$897,'2D_LOG'!$F$3:$F$897,H38,'2D_LOG'!$BG$3:$BG$897,$A$10)</f>
        <v>0</v>
      </c>
      <c r="AF47" s="441">
        <f>SUMIFS('2D_LOG'!$X$3:$X$897,'2D_LOG'!$F$3:$F$897,H38,'2D_LOG'!$BG$3:$BG$897,$A$10)</f>
        <v>0</v>
      </c>
      <c r="AG47" s="441">
        <f>SUMIFS('2D_LOG'!$Y$3:$Y$897,'2D_LOG'!$F$3:$F$897,H38,'2D_LOG'!$BG$3:$BG$897,$A$10)</f>
        <v>0</v>
      </c>
      <c r="AH47" s="441">
        <f>SUMIFS('2D_LOG'!$Z$3:$Z$897,'2D_LOG'!$F$3:$F$897,H38,'2D_LOG'!$BG$3:$BG$897,$A$10)</f>
        <v>0</v>
      </c>
      <c r="AI47" s="441">
        <f>SUMIFS('2D_LOG'!$AA$3:$AA$897,'2D_LOG'!$F$3:$F$897,H38,'2D_LOG'!$BG$3:$BG$897,$A$10)</f>
        <v>0</v>
      </c>
      <c r="AJ47" s="441">
        <f>SUMIFS('2D_LOG'!$AB$3:$AB$897,'2D_LOG'!$F$3:$F$897,H38,'2D_LOG'!$BG$3:$BG$897,$A$10)</f>
        <v>0</v>
      </c>
      <c r="AK47" s="441">
        <f>SUMIFS('2D_LOG'!$AC$3:$AC$897,'2D_LOG'!$F$3:$F$897,H38,'2D_LOG'!$BG$3:$BG$897,$A$10)</f>
        <v>0</v>
      </c>
      <c r="AL47" s="441">
        <f>SUMIFS('2D_LOG'!$AD$3:$AD$897,'2D_LOG'!$F$3:$F$897,H38,'2D_LOG'!$BG$3:$BG$897,$A$10)</f>
        <v>0</v>
      </c>
      <c r="AM47" s="461">
        <f>SUMIFS('2D_LOG'!$AE$3:$AE$897,'2D_LOG'!$F$3:$F$897,H38,'2D_LOG'!$BG$3:$BG$897,$A$10)</f>
        <v>0</v>
      </c>
      <c r="AN47" s="461">
        <f>SUMIFS('2D_LOG'!$AF$3:$AF$897,'2D_LOG'!$F$3:$F$897,H38,'2D_LOG'!$BG$3:$BG$897,$A$10)</f>
        <v>0</v>
      </c>
      <c r="AO47" s="461">
        <f>SUMIFS('2D_LOG'!$AG$3:$AG$897,'2D_LOG'!$F$3:$F$897,H38,'2D_LOG'!$BG$3:$BG$897,$A$10)</f>
        <v>0</v>
      </c>
      <c r="AP47" s="461">
        <f>SUMIFS('2D_LOG'!$AH$3:$AH$897,'2D_LOG'!$F$3:$F$897,H38,'2D_LOG'!$BG$3:$BG$897,$A$10)</f>
        <v>0</v>
      </c>
      <c r="AQ47" s="461">
        <f>SUMIFS('2D_LOG'!$AI$3:$AI$897,'2D_LOG'!$F$3:$F$897,H38,'2D_LOG'!$BG$3:$BG$897,$A$10)</f>
        <v>0</v>
      </c>
      <c r="AR47" s="461">
        <f>SUMIFS('2D_LOG'!$AJ$3:$AJ$897,'2D_LOG'!$F$3:$F$897,H38,'2D_LOG'!$BG$3:$BG$897,$A$10)</f>
        <v>0</v>
      </c>
      <c r="AS47" s="461">
        <f>SUMIFS('2D_LOG'!$AK$3:$AK$897,'2D_LOG'!$F$3:$F$897,H38,'2D_LOG'!$BG$3:$BG$897,$A$10)</f>
        <v>0</v>
      </c>
      <c r="AT47" s="461">
        <f>SUMIFS('2D_LOG'!$AL$3:$AL$897,'2D_LOG'!$F$3:$F$897,H38,'2D_LOG'!$BG$3:$BG$897,$A$10)</f>
        <v>0</v>
      </c>
      <c r="AU47" s="461">
        <f>SUMIFS('2D_LOG'!$AM$3:$AM$897,'2D_LOG'!$F$3:$F$897,H38,'2D_LOG'!$BG$3:$BG$897,$A$10)</f>
        <v>0</v>
      </c>
      <c r="AV47" s="461">
        <f>SUMIFS('2D_LOG'!$AN$3:$AN$897,'2D_LOG'!$F$3:$F$897,H38,'2D_LOG'!$BG$3:$BG$897,$A$10)</f>
        <v>0</v>
      </c>
      <c r="AW47" s="461">
        <f>SUMIFS('2D_LOG'!$AO$3:$AO$897,'2D_LOG'!$F$3:$F$897,H38,'2D_LOG'!$BG$3:$BG$897,$A$10)</f>
        <v>0</v>
      </c>
      <c r="AX47" s="461">
        <f>SUMIFS('2D_LOG'!$AP$3:$AP$897,'2D_LOG'!$F$3:$F$897,H38,'2D_LOG'!$BG$3:$BG$897,$A$10)</f>
        <v>0</v>
      </c>
      <c r="AY47" s="461">
        <f>SUMIFS('2D_LOG'!$AQ$3:$AQ$897,'2D_LOG'!$F$3:$F$897,H38,'2D_LOG'!$BG$3:$BG$897,$A$10)</f>
        <v>0</v>
      </c>
      <c r="AZ47" s="461">
        <f>SUMIFS('2D_LOG'!$AR$3:$AR$897,'2D_LOG'!$F$3:$F$897,H38,'2D_LOG'!$BG$3:$BG$897,$A$10)</f>
        <v>0</v>
      </c>
      <c r="BA47" s="461">
        <f>SUMIFS('2D_LOG'!$AS$3:$AS$897,'2D_LOG'!$F$3:$F$897,H38,'2D_LOG'!$BG$3:$BG$897,$A$10)</f>
        <v>0</v>
      </c>
      <c r="BB47" s="461">
        <f>SUMIFS('2D_LOG'!$AT$3:$AT$897,'2D_LOG'!$F$3:$F$897,H38,'2D_LOG'!$BG$3:$BG$897,$A$10)</f>
        <v>0</v>
      </c>
      <c r="BC47" s="461">
        <f>SUMIFS('2D_LOG'!$AU$3:$AU$897,'2D_LOG'!$F$3:$F$897,H38,'2D_LOG'!$BG$3:$BG$897,$A$10)</f>
        <v>0</v>
      </c>
      <c r="BD47" s="461">
        <f>SUMIFS('2D_LOG'!$AV$3:$AV$897,'2D_LOG'!$F$3:$F$897,H38,'2D_LOG'!$BG$3:$BG$897,$A$10)</f>
        <v>0</v>
      </c>
      <c r="BE47" s="461">
        <f>SUMIFS('2D_LOG'!$AW$3:$AW$897,'2D_LOG'!$F$3:$F$897,H38,'2D_LOG'!$BG$3:$BG$897,$A$10)</f>
        <v>0</v>
      </c>
      <c r="BF47" s="461">
        <f>SUMIFS('2D_LOG'!$AX$3:$AX$897,'2D_LOG'!$F$3:$F$897,H38,'2D_LOG'!$BG$3:$BG$897,$A$10)</f>
        <v>0</v>
      </c>
      <c r="BG47" s="461">
        <f>SUMIFS('2D_LOG'!$AY$3:$AY$897,'2D_LOG'!$F$3:$F$897,H38,'2D_LOG'!$BG$3:$BG$897,$A$10)</f>
        <v>0</v>
      </c>
      <c r="BH47" s="461">
        <f>SUMIFS('2D_LOG'!$AZ$3:$AZ$897,'2D_LOG'!$F$3:$F$897,H38,'2D_LOG'!$BG$3:$BG$897,$A$10)</f>
        <v>0</v>
      </c>
      <c r="BI47" s="461">
        <f>SUMIFS('2D_LOG'!$BA$3:$BA$897,'2D_LOG'!$F$3:$F$897,H38,'2D_LOG'!$BG$3:$BG$897,$A$10)</f>
        <v>0</v>
      </c>
      <c r="BJ47" s="461">
        <f>SUMIFS('2D_LOG'!$BB$3:$BB$897,'2D_LOG'!$F$3:$F$897,H38,'2D_LOG'!$BG$3:$BG$897,$A$10)</f>
        <v>0</v>
      </c>
    </row>
    <row r="48" spans="5:62" x14ac:dyDescent="0.2">
      <c r="E48" s="320">
        <v>10</v>
      </c>
      <c r="F48" s="332">
        <f t="shared" si="6"/>
        <v>0</v>
      </c>
      <c r="G48" s="320">
        <f t="shared" si="6"/>
        <v>0</v>
      </c>
      <c r="H48" s="320">
        <f>COUNTIFS(QC_Status!$L$13:$L$897,"PDQC",QC_Status!$F$13:$F$897,'Production Operator Analysis'!$A$11)</f>
        <v>0</v>
      </c>
      <c r="I48" s="333">
        <f t="shared" si="7"/>
        <v>0</v>
      </c>
      <c r="J48" s="320">
        <f>COUNTIFS(QC_Status!$L$13:$L$897,"PDQC",QC_Status!$T$13:$T$897,"ACC",QC_Status!$F$13:$F$897,'Production Operator Analysis'!$A$11)</f>
        <v>0</v>
      </c>
      <c r="K48" s="321">
        <f t="shared" si="8"/>
        <v>0</v>
      </c>
      <c r="L48" s="320">
        <f>COUNTIFS(QC_Status!$L$13:$L$897,"PDQC",QC_Status!$T$13:$T$897,"Reject",QC_Status!$F$13:$F$897,'Production Operator Analysis'!$A$11)</f>
        <v>0</v>
      </c>
      <c r="M48" s="321">
        <f t="shared" si="9"/>
        <v>0</v>
      </c>
      <c r="N48" s="320">
        <f>SUMIFS('2D_LOG'!$BD$3:$BD$897,'2D_LOG'!$F$3:$F$897,H38,'2D_LOG'!$BG$3:$BG$897,$A$11)</f>
        <v>0</v>
      </c>
      <c r="O48" s="320">
        <f>SUMIFS('2D_LOG'!$BE$3:$BE$897,'2D_LOG'!$F$3:$F$897,H38,'2D_LOG'!$BG$3:$BG$897,$A$11)</f>
        <v>0</v>
      </c>
      <c r="P48" s="320">
        <f>SUMIFS('2D_LOG'!$BF$3:$BF$897,'2D_LOG'!$F$3:$F$897,H38,'2D_LOG'!$BG$3:$BG$897,$A$11)</f>
        <v>0</v>
      </c>
      <c r="Q48" s="441">
        <f>SUMIFS('2D_LOG'!$I$3:$I$897,'2D_LOG'!$F$3:$F$897,H38,'2D_LOG'!$BG$3:$BG$897,$A$11)</f>
        <v>0</v>
      </c>
      <c r="R48" s="441">
        <f>SUMIFS('2D_LOG'!$J$3:$J$897,'2D_LOG'!$F$3:$F$897,H38,'2D_LOG'!$BG$3:$BG$897,$A$11)</f>
        <v>0</v>
      </c>
      <c r="S48" s="441">
        <f>SUMIFS('2D_LOG'!$K$3:$K$897,'2D_LOG'!$F$3:$F$897,H38,'2D_LOG'!$BG$3:$BG$897,$A$11)</f>
        <v>0</v>
      </c>
      <c r="T48" s="441">
        <f>SUMIFS('2D_LOG'!$L$3:$L$897,'2D_LOG'!$F$3:$F$897,H38,'2D_LOG'!$BG$3:$BG$897,$A$11)</f>
        <v>0</v>
      </c>
      <c r="U48" s="441">
        <f>SUMIFS('2D_LOG'!$M$3:$M$897,'2D_LOG'!$F$3:$F$897,H38,'2D_LOG'!$BG$3:$BG$897,$A$11)</f>
        <v>0</v>
      </c>
      <c r="V48" s="441">
        <f>SUMIFS('2D_LOG'!$N$3:$N$897,'2D_LOG'!$F$3:$F$897,H38,'2D_LOG'!$BG$3:$BG$897,$A$11)</f>
        <v>0</v>
      </c>
      <c r="W48" s="441">
        <f>SUMIFS('2D_LOG'!$O$3:$O$897,'2D_LOG'!$F$3:$F$897,H38,'2D_LOG'!$BG$3:$BG$897,$A$11)</f>
        <v>0</v>
      </c>
      <c r="X48" s="441">
        <f>SUMIFS('2D_LOG'!$P$3:$P$897,'2D_LOG'!$F$3:$F$897,H38,'2D_LOG'!$BG$3:$BG$897,$A$11)</f>
        <v>0</v>
      </c>
      <c r="Y48" s="441">
        <f>SUMIFS('2D_LOG'!$Q$3:$Q$897,'2D_LOG'!$F$3:$F$897,H38,'2D_LOG'!$BG$3:$BG$897,$A$11)</f>
        <v>0</v>
      </c>
      <c r="Z48" s="441">
        <f>SUMIFS('2D_LOG'!$R$3:$R$897,'2D_LOG'!$F$3:$F$897,H38,'2D_LOG'!$BG$3:$BG$897,$A$11)</f>
        <v>0</v>
      </c>
      <c r="AA48" s="441">
        <f>SUMIFS('2D_LOG'!$S$3:$S$897,'2D_LOG'!$F$3:$F$897,H38,'2D_LOG'!$BG$3:$BG$897,$A$11)</f>
        <v>0</v>
      </c>
      <c r="AB48" s="441">
        <f>SUMIFS('2D_LOG'!$T$3:$T$897,'2D_LOG'!$F$3:$F$897,H38,'2D_LOG'!$BG$3:$BG$897,$A$11)</f>
        <v>0</v>
      </c>
      <c r="AC48" s="441">
        <f>SUMIFS('2D_LOG'!$U$3:$U$897,'2D_LOG'!$F$3:$F$897,H38,'2D_LOG'!$BG$3:$BG$897,$A$11)</f>
        <v>0</v>
      </c>
      <c r="AD48" s="441">
        <f>SUMIFS('2D_LOG'!$V$3:$V$897,'2D_LOG'!$F$3:$F$897,H38,'2D_LOG'!$BG$3:$BG$897,$A$11)</f>
        <v>0</v>
      </c>
      <c r="AE48" s="441">
        <f>SUMIFS('2D_LOG'!$W$3:$W$897,'2D_LOG'!$F$3:$F$897,H38,'2D_LOG'!$BG$3:$BG$897,$A$11)</f>
        <v>0</v>
      </c>
      <c r="AF48" s="441">
        <f>SUMIFS('2D_LOG'!$X$3:$X$897,'2D_LOG'!$F$3:$F$897,H38,'2D_LOG'!$BG$3:$BG$897,$A$11)</f>
        <v>0</v>
      </c>
      <c r="AG48" s="441">
        <f>SUMIFS('2D_LOG'!$Y$3:$Y$897,'2D_LOG'!$F$3:$F$897,H38,'2D_LOG'!$BG$3:$BG$897,$A$11)</f>
        <v>0</v>
      </c>
      <c r="AH48" s="441">
        <f>SUMIFS('2D_LOG'!$Z$3:$Z$897,'2D_LOG'!$F$3:$F$897,H38,'2D_LOG'!$BG$3:$BG$897,$A$11)</f>
        <v>0</v>
      </c>
      <c r="AI48" s="441">
        <f>SUMIFS('2D_LOG'!$AA$3:$AA$897,'2D_LOG'!$F$3:$F$897,H38,'2D_LOG'!$BG$3:$BG$897,$A$11)</f>
        <v>0</v>
      </c>
      <c r="AJ48" s="441">
        <f>SUMIFS('2D_LOG'!$AB$3:$AB$897,'2D_LOG'!$F$3:$F$897,H38,'2D_LOG'!$BG$3:$BG$897,$A$11)</f>
        <v>0</v>
      </c>
      <c r="AK48" s="441">
        <f>SUMIFS('2D_LOG'!$AC$3:$AC$897,'2D_LOG'!$F$3:$F$897,H38,'2D_LOG'!$BG$3:$BG$897,$A$11)</f>
        <v>0</v>
      </c>
      <c r="AL48" s="441">
        <f>SUMIFS('2D_LOG'!$AD$3:$AD$897,'2D_LOG'!$F$3:$F$897,H38,'2D_LOG'!$BG$3:$BG$897,$A$11)</f>
        <v>0</v>
      </c>
      <c r="AM48" s="461">
        <f>SUMIFS('2D_LOG'!$AE$3:$AE$897,'2D_LOG'!$F$3:$F$897,H38,'2D_LOG'!$BG$3:$BG$897,$A$11)</f>
        <v>0</v>
      </c>
      <c r="AN48" s="461">
        <f>SUMIFS('2D_LOG'!$AF$3:$AF$897,'2D_LOG'!$F$3:$F$897,H38,'2D_LOG'!$BG$3:$BG$897,$A$11)</f>
        <v>0</v>
      </c>
      <c r="AO48" s="461">
        <f>SUMIFS('2D_LOG'!$AG$3:$AG$897,'2D_LOG'!$F$3:$F$897,H38,'2D_LOG'!$BG$3:$BG$897,$A$11)</f>
        <v>0</v>
      </c>
      <c r="AP48" s="461">
        <f>SUMIFS('2D_LOG'!$AH$3:$AH$897,'2D_LOG'!$F$3:$F$897,H38,'2D_LOG'!$BG$3:$BG$897,$A$11)</f>
        <v>0</v>
      </c>
      <c r="AQ48" s="461">
        <f>SUMIFS('2D_LOG'!$AI$3:$AI$897,'2D_LOG'!$F$3:$F$897,H38,'2D_LOG'!$BG$3:$BG$897,$A$11)</f>
        <v>0</v>
      </c>
      <c r="AR48" s="461">
        <f>SUMIFS('2D_LOG'!$AJ$3:$AJ$897,'2D_LOG'!$F$3:$F$897,H38,'2D_LOG'!$BG$3:$BG$897,$A$11)</f>
        <v>0</v>
      </c>
      <c r="AS48" s="461">
        <f>SUMIFS('2D_LOG'!$AK$3:$AK$897,'2D_LOG'!$F$3:$F$897,H38,'2D_LOG'!$BG$3:$BG$897,$A$11)</f>
        <v>0</v>
      </c>
      <c r="AT48" s="461">
        <f>SUMIFS('2D_LOG'!$AL$3:$AL$897,'2D_LOG'!$F$3:$F$897,H38,'2D_LOG'!$BG$3:$BG$897,$A$11)</f>
        <v>0</v>
      </c>
      <c r="AU48" s="461">
        <f>SUMIFS('2D_LOG'!$AM$3:$AM$897,'2D_LOG'!$F$3:$F$897,H38,'2D_LOG'!$BG$3:$BG$897,$A$11)</f>
        <v>0</v>
      </c>
      <c r="AV48" s="461">
        <f>SUMIFS('2D_LOG'!$AN$3:$AN$897,'2D_LOG'!$F$3:$F$897,H38,'2D_LOG'!$BG$3:$BG$897,$A$11)</f>
        <v>0</v>
      </c>
      <c r="AW48" s="461">
        <f>SUMIFS('2D_LOG'!$AO$3:$AO$897,'2D_LOG'!$F$3:$F$897,H38,'2D_LOG'!$BG$3:$BG$897,$A$11)</f>
        <v>0</v>
      </c>
      <c r="AX48" s="461">
        <f>SUMIFS('2D_LOG'!$AP$3:$AP$897,'2D_LOG'!$F$3:$F$897,H38,'2D_LOG'!$BG$3:$BG$897,$A$11)</f>
        <v>0</v>
      </c>
      <c r="AY48" s="461">
        <f>SUMIFS('2D_LOG'!$AQ$3:$AQ$897,'2D_LOG'!$F$3:$F$897,H38,'2D_LOG'!$BG$3:$BG$897,$A$11)</f>
        <v>0</v>
      </c>
      <c r="AZ48" s="461">
        <f>SUMIFS('2D_LOG'!$AR$3:$AR$897,'2D_LOG'!$F$3:$F$897,H38,'2D_LOG'!$BG$3:$BG$897,$A$11)</f>
        <v>0</v>
      </c>
      <c r="BA48" s="461">
        <f>SUMIFS('2D_LOG'!$AS$3:$AS$897,'2D_LOG'!$F$3:$F$897,H38,'2D_LOG'!$BG$3:$BG$897,$A$11)</f>
        <v>0</v>
      </c>
      <c r="BB48" s="461">
        <f>SUMIFS('2D_LOG'!$AT$3:$AT$897,'2D_LOG'!$F$3:$F$897,H38,'2D_LOG'!$BG$3:$BG$897,$A$11)</f>
        <v>0</v>
      </c>
      <c r="BC48" s="461">
        <f>SUMIFS('2D_LOG'!$AU$3:$AU$897,'2D_LOG'!$F$3:$F$897,H38,'2D_LOG'!$BG$3:$BG$897,$A$11)</f>
        <v>0</v>
      </c>
      <c r="BD48" s="461">
        <f>SUMIFS('2D_LOG'!$AV$3:$AV$897,'2D_LOG'!$F$3:$F$897,H38,'2D_LOG'!$BG$3:$BG$897,$A$11)</f>
        <v>0</v>
      </c>
      <c r="BE48" s="461">
        <f>SUMIFS('2D_LOG'!$AW$3:$AW$897,'2D_LOG'!$F$3:$F$897,H38,'2D_LOG'!$BG$3:$BG$897,$A$11)</f>
        <v>0</v>
      </c>
      <c r="BF48" s="461">
        <f>SUMIFS('2D_LOG'!$AX$3:$AX$897,'2D_LOG'!$F$3:$F$897,H38,'2D_LOG'!$BG$3:$BG$897,$A$11)</f>
        <v>0</v>
      </c>
      <c r="BG48" s="461">
        <f>SUMIFS('2D_LOG'!$AY$3:$AY$897,'2D_LOG'!$F$3:$F$897,H38,'2D_LOG'!$BG$3:$BG$897,$A$11)</f>
        <v>0</v>
      </c>
      <c r="BH48" s="461">
        <f>SUMIFS('2D_LOG'!$AZ$3:$AZ$897,'2D_LOG'!$F$3:$F$897,H38,'2D_LOG'!$BG$3:$BG$897,$A$11)</f>
        <v>0</v>
      </c>
      <c r="BI48" s="461">
        <f>SUMIFS('2D_LOG'!$BA$3:$BA$897,'2D_LOG'!$F$3:$F$897,H38,'2D_LOG'!$BG$3:$BG$897,$A$11)</f>
        <v>0</v>
      </c>
      <c r="BJ48" s="461">
        <f>SUMIFS('2D_LOG'!$BB$3:$BB$897,'2D_LOG'!$F$3:$F$897,H38,'2D_LOG'!$BG$3:$BG$897,$A$11)</f>
        <v>0</v>
      </c>
    </row>
    <row r="49" spans="5:62" x14ac:dyDescent="0.2">
      <c r="E49" s="320">
        <v>11</v>
      </c>
      <c r="F49" s="332">
        <f t="shared" si="6"/>
        <v>0</v>
      </c>
      <c r="G49" s="320">
        <f t="shared" si="6"/>
        <v>0</v>
      </c>
      <c r="H49" s="320">
        <f>COUNTIFS(QC_Status!$L$13:$L$897,"PDQC",QC_Status!$F$13:$F$897,'Production Operator Analysis'!$A$12)</f>
        <v>0</v>
      </c>
      <c r="I49" s="333">
        <f t="shared" si="7"/>
        <v>0</v>
      </c>
      <c r="J49" s="320">
        <f>COUNTIFS(QC_Status!$L$13:$L$897,"PDQC",QC_Status!$T$13:$T$897,"ACC",QC_Status!$F$13:$F$897,'Production Operator Analysis'!$A$12)</f>
        <v>0</v>
      </c>
      <c r="K49" s="321">
        <f t="shared" si="8"/>
        <v>0</v>
      </c>
      <c r="L49" s="320">
        <f>COUNTIFS(QC_Status!$L$13:$L$897,"PDQC",QC_Status!$T$13:$T$897,"Reject",QC_Status!$F$13:$F$897,'Production Operator Analysis'!$A$12)</f>
        <v>0</v>
      </c>
      <c r="M49" s="321">
        <f t="shared" si="9"/>
        <v>0</v>
      </c>
      <c r="N49" s="320">
        <f>SUMIFS('2D_LOG'!$BD$3:$BD$897,'2D_LOG'!$F$3:$F$897,H38,'2D_LOG'!$BG$3:$BG$897,$A$12)</f>
        <v>0</v>
      </c>
      <c r="O49" s="320">
        <f>SUMIFS('2D_LOG'!$BE$3:$BE$897,'2D_LOG'!$F$3:$F$897,H38,'2D_LOG'!$BG$3:$BG$897,$A$12)</f>
        <v>0</v>
      </c>
      <c r="P49" s="320">
        <f>SUMIFS('2D_LOG'!$BF$3:$BF$897,'2D_LOG'!$F$3:$F$897,H38,'2D_LOG'!$BG$3:$BG$897,$A$12)</f>
        <v>0</v>
      </c>
      <c r="Q49" s="441">
        <f>SUMIFS('2D_LOG'!$I$3:$I$897,'2D_LOG'!$F$3:$F$897,H38,'2D_LOG'!$BG$3:$BG$897,$A$12)</f>
        <v>0</v>
      </c>
      <c r="R49" s="441">
        <f>SUMIFS('2D_LOG'!$J$3:$J$897,'2D_LOG'!$F$3:$F$897,H38,'2D_LOG'!$BG$3:$BG$897,$A$12)</f>
        <v>0</v>
      </c>
      <c r="S49" s="441">
        <f>SUMIFS('2D_LOG'!$K$3:$K$897,'2D_LOG'!$F$3:$F$897,H38,'2D_LOG'!$BG$3:$BG$897,$A$12)</f>
        <v>0</v>
      </c>
      <c r="T49" s="441">
        <f>SUMIFS('2D_LOG'!$L$3:$L$897,'2D_LOG'!$F$3:$F$897,H38,'2D_LOG'!$BG$3:$BG$897,$A$12)</f>
        <v>0</v>
      </c>
      <c r="U49" s="441">
        <f>SUMIFS('2D_LOG'!$M$3:$M$897,'2D_LOG'!$F$3:$F$897,H38,'2D_LOG'!$BG$3:$BG$897,$A$12)</f>
        <v>0</v>
      </c>
      <c r="V49" s="441">
        <f>SUMIFS('2D_LOG'!$N$3:$N$897,'2D_LOG'!$F$3:$F$897,H38,'2D_LOG'!$BG$3:$BG$897,$A$12)</f>
        <v>0</v>
      </c>
      <c r="W49" s="441">
        <f>SUMIFS('2D_LOG'!$O$3:$O$897,'2D_LOG'!$F$3:$F$897,H38,'2D_LOG'!$BG$3:$BG$897,$A$12)</f>
        <v>0</v>
      </c>
      <c r="X49" s="441">
        <f>SUMIFS('2D_LOG'!$P$3:$P$897,'2D_LOG'!$F$3:$F$897,H38,'2D_LOG'!$BG$3:$BG$897,$A$12)</f>
        <v>0</v>
      </c>
      <c r="Y49" s="441">
        <f>SUMIFS('2D_LOG'!$Q$3:$Q$897,'2D_LOG'!$F$3:$F$897,H38,'2D_LOG'!$BG$3:$BG$897,$A$12)</f>
        <v>0</v>
      </c>
      <c r="Z49" s="441">
        <f>SUMIFS('2D_LOG'!$R$3:$R$897,'2D_LOG'!$F$3:$F$897,H38,'2D_LOG'!$BG$3:$BG$897,$A$12)</f>
        <v>0</v>
      </c>
      <c r="AA49" s="441">
        <f>SUMIFS('2D_LOG'!$S$3:$S$897,'2D_LOG'!$F$3:$F$897,H38,'2D_LOG'!$BG$3:$BG$897,$A$12)</f>
        <v>0</v>
      </c>
      <c r="AB49" s="441">
        <f>SUMIFS('2D_LOG'!$T$3:$T$897,'2D_LOG'!$F$3:$F$897,H38,'2D_LOG'!$BG$3:$BG$897,$A$12)</f>
        <v>0</v>
      </c>
      <c r="AC49" s="441">
        <f>SUMIFS('2D_LOG'!$U$3:$U$897,'2D_LOG'!$F$3:$F$897,H38,'2D_LOG'!$BG$3:$BG$897,$A$12)</f>
        <v>0</v>
      </c>
      <c r="AD49" s="441">
        <f>SUMIFS('2D_LOG'!$V$3:$V$897,'2D_LOG'!$F$3:$F$897,H38,'2D_LOG'!$BG$3:$BG$897,$A$12)</f>
        <v>0</v>
      </c>
      <c r="AE49" s="441">
        <f>SUMIFS('2D_LOG'!$W$3:$W$897,'2D_LOG'!$F$3:$F$897,H38,'2D_LOG'!$BG$3:$BG$897,$A$12)</f>
        <v>0</v>
      </c>
      <c r="AF49" s="441">
        <f>SUMIFS('2D_LOG'!$X$3:$X$897,'2D_LOG'!$F$3:$F$897,H38,'2D_LOG'!$BG$3:$BG$897,$A$12)</f>
        <v>0</v>
      </c>
      <c r="AG49" s="441">
        <f>SUMIFS('2D_LOG'!$Y$3:$Y$897,'2D_LOG'!$F$3:$F$897,H38,'2D_LOG'!$BG$3:$BG$897,$A$12)</f>
        <v>0</v>
      </c>
      <c r="AH49" s="441">
        <f>SUMIFS('2D_LOG'!$Z$3:$Z$897,'2D_LOG'!$F$3:$F$897,H38,'2D_LOG'!$BG$3:$BG$897,$A$12)</f>
        <v>0</v>
      </c>
      <c r="AI49" s="441">
        <f>SUMIFS('2D_LOG'!$AA$3:$AA$897,'2D_LOG'!$F$3:$F$897,H38,'2D_LOG'!$BG$3:$BG$897,$A$12)</f>
        <v>0</v>
      </c>
      <c r="AJ49" s="441">
        <f>SUMIFS('2D_LOG'!$AB$3:$AB$897,'2D_LOG'!$F$3:$F$897,H38,'2D_LOG'!$BG$3:$BG$897,$A$12)</f>
        <v>0</v>
      </c>
      <c r="AK49" s="441">
        <f>SUMIFS('2D_LOG'!$AC$3:$AC$897,'2D_LOG'!$F$3:$F$897,H38,'2D_LOG'!$BG$3:$BG$897,$A$12)</f>
        <v>0</v>
      </c>
      <c r="AL49" s="441">
        <f>SUMIFS('2D_LOG'!$AD$3:$AD$897,'2D_LOG'!$F$3:$F$897,H38,'2D_LOG'!$BG$3:$BG$897,$A$12)</f>
        <v>0</v>
      </c>
      <c r="AM49" s="461">
        <f>SUMIFS('2D_LOG'!$AE$3:$AE$897,'2D_LOG'!$F$3:$F$897,H38,'2D_LOG'!$BG$3:$BG$897,$A$12)</f>
        <v>0</v>
      </c>
      <c r="AN49" s="461">
        <f>SUMIFS('2D_LOG'!$AF$3:$AF$897,'2D_LOG'!$F$3:$F$897,H38,'2D_LOG'!$BG$3:$BG$897,$A$12)</f>
        <v>0</v>
      </c>
      <c r="AO49" s="461">
        <f>SUMIFS('2D_LOG'!$AG$3:$AG$897,'2D_LOG'!$F$3:$F$897,H38,'2D_LOG'!$BG$3:$BG$897,$A$12)</f>
        <v>0</v>
      </c>
      <c r="AP49" s="461">
        <f>SUMIFS('2D_LOG'!$AH$3:$AH$897,'2D_LOG'!$F$3:$F$897,H38,'2D_LOG'!$BG$3:$BG$897,$A$12)</f>
        <v>0</v>
      </c>
      <c r="AQ49" s="461">
        <f>SUMIFS('2D_LOG'!$AI$3:$AI$897,'2D_LOG'!$F$3:$F$897,H38,'2D_LOG'!$BG$3:$BG$897,$A$12)</f>
        <v>0</v>
      </c>
      <c r="AR49" s="461">
        <f>SUMIFS('2D_LOG'!$AJ$3:$AJ$897,'2D_LOG'!$F$3:$F$897,H38,'2D_LOG'!$BG$3:$BG$897,$A$12)</f>
        <v>0</v>
      </c>
      <c r="AS49" s="461">
        <f>SUMIFS('2D_LOG'!$AK$3:$AK$897,'2D_LOG'!$F$3:$F$897,H38,'2D_LOG'!$BG$3:$BG$897,$A$12)</f>
        <v>0</v>
      </c>
      <c r="AT49" s="461">
        <f>SUMIFS('2D_LOG'!$AL$3:$AL$897,'2D_LOG'!$F$3:$F$897,H38,'2D_LOG'!$BG$3:$BG$897,$A$12)</f>
        <v>0</v>
      </c>
      <c r="AU49" s="461">
        <f>SUMIFS('2D_LOG'!$AM$3:$AM$897,'2D_LOG'!$F$3:$F$897,H38,'2D_LOG'!$BG$3:$BG$897,$A$12)</f>
        <v>0</v>
      </c>
      <c r="AV49" s="461">
        <f>SUMIFS('2D_LOG'!$AN$3:$AN$897,'2D_LOG'!$F$3:$F$897,H38,'2D_LOG'!$BG$3:$BG$897,$A$12)</f>
        <v>0</v>
      </c>
      <c r="AW49" s="461">
        <f>SUMIFS('2D_LOG'!$AO$3:$AO$897,'2D_LOG'!$F$3:$F$897,H38,'2D_LOG'!$BG$3:$BG$897,$A$12)</f>
        <v>0</v>
      </c>
      <c r="AX49" s="461">
        <f>SUMIFS('2D_LOG'!$AP$3:$AP$897,'2D_LOG'!$F$3:$F$897,H38,'2D_LOG'!$BG$3:$BG$897,$A$12)</f>
        <v>0</v>
      </c>
      <c r="AY49" s="461">
        <f>SUMIFS('2D_LOG'!$AQ$3:$AQ$897,'2D_LOG'!$F$3:$F$897,H38,'2D_LOG'!$BG$3:$BG$897,$A$12)</f>
        <v>0</v>
      </c>
      <c r="AZ49" s="461">
        <f>SUMIFS('2D_LOG'!$AR$3:$AR$897,'2D_LOG'!$F$3:$F$897,H38,'2D_LOG'!$BG$3:$BG$897,$A$12)</f>
        <v>0</v>
      </c>
      <c r="BA49" s="461">
        <f>SUMIFS('2D_LOG'!$AS$3:$AS$897,'2D_LOG'!$F$3:$F$897,H38,'2D_LOG'!$BG$3:$BG$897,$A$12)</f>
        <v>0</v>
      </c>
      <c r="BB49" s="461">
        <f>SUMIFS('2D_LOG'!$AT$3:$AT$897,'2D_LOG'!$F$3:$F$897,H38,'2D_LOG'!$BG$3:$BG$897,$A$12)</f>
        <v>0</v>
      </c>
      <c r="BC49" s="461">
        <f>SUMIFS('2D_LOG'!$AU$3:$AU$897,'2D_LOG'!$F$3:$F$897,H38,'2D_LOG'!$BG$3:$BG$897,$A$12)</f>
        <v>0</v>
      </c>
      <c r="BD49" s="461">
        <f>SUMIFS('2D_LOG'!$AV$3:$AV$897,'2D_LOG'!$F$3:$F$897,H38,'2D_LOG'!$BG$3:$BG$897,$A$12)</f>
        <v>0</v>
      </c>
      <c r="BE49" s="461">
        <f>SUMIFS('2D_LOG'!$AW$3:$AW$897,'2D_LOG'!$F$3:$F$897,H38,'2D_LOG'!$BG$3:$BG$897,$A$12)</f>
        <v>0</v>
      </c>
      <c r="BF49" s="461">
        <f>SUMIFS('2D_LOG'!$AX$3:$AX$897,'2D_LOG'!$F$3:$F$897,H38,'2D_LOG'!$BG$3:$BG$897,$A$12)</f>
        <v>0</v>
      </c>
      <c r="BG49" s="461">
        <f>SUMIFS('2D_LOG'!$AY$3:$AY$897,'2D_LOG'!$F$3:$F$897,H38,'2D_LOG'!$BG$3:$BG$897,$A$12)</f>
        <v>0</v>
      </c>
      <c r="BH49" s="461">
        <f>SUMIFS('2D_LOG'!$AZ$3:$AZ$897,'2D_LOG'!$F$3:$F$897,H38,'2D_LOG'!$BG$3:$BG$897,$A$12)</f>
        <v>0</v>
      </c>
      <c r="BI49" s="461">
        <f>SUMIFS('2D_LOG'!$BA$3:$BA$897,'2D_LOG'!$F$3:$F$897,H38,'2D_LOG'!$BG$3:$BG$897,$A$12)</f>
        <v>0</v>
      </c>
      <c r="BJ49" s="461">
        <f>SUMIFS('2D_LOG'!$BB$3:$BB$897,'2D_LOG'!$F$3:$F$897,H38,'2D_LOG'!$BG$3:$BG$897,$A$12)</f>
        <v>0</v>
      </c>
    </row>
    <row r="50" spans="5:62" x14ac:dyDescent="0.2">
      <c r="E50" s="320">
        <v>12</v>
      </c>
      <c r="F50" s="332">
        <f t="shared" si="6"/>
        <v>0</v>
      </c>
      <c r="G50" s="320">
        <f t="shared" si="6"/>
        <v>0</v>
      </c>
      <c r="H50" s="320">
        <f>COUNTIFS(QC_Status!$L$13:$L$897,"PDQC",QC_Status!$F$13:$F$897,'Production Operator Analysis'!$A$13)</f>
        <v>0</v>
      </c>
      <c r="I50" s="333">
        <f t="shared" si="7"/>
        <v>0</v>
      </c>
      <c r="J50" s="320">
        <f>COUNTIFS(QC_Status!$L$13:$L$897,"PDQC",QC_Status!$T$13:$T$897,"ACC",QC_Status!$F$13:$F$897,'Production Operator Analysis'!$A$13)</f>
        <v>0</v>
      </c>
      <c r="K50" s="321">
        <f t="shared" si="8"/>
        <v>0</v>
      </c>
      <c r="L50" s="320">
        <f>COUNTIFS(QC_Status!$L$13:$L$897,"PDQC",QC_Status!$T$13:$T$897,"Reject",QC_Status!$F$13:$F$897,'Production Operator Analysis'!$A$13)</f>
        <v>0</v>
      </c>
      <c r="M50" s="321">
        <f t="shared" si="9"/>
        <v>0</v>
      </c>
      <c r="N50" s="320">
        <f>SUMIFS('2D_LOG'!$BD$3:$BD$897,'2D_LOG'!$F$3:$F$897,H38,'2D_LOG'!$BG$3:$BG$897,$A$13)</f>
        <v>0</v>
      </c>
      <c r="O50" s="320">
        <f>SUMIFS('2D_LOG'!$BE$3:$BE$897,'2D_LOG'!$F$3:$F$897,H38,'2D_LOG'!$BG$3:$BG$897,$A$13)</f>
        <v>0</v>
      </c>
      <c r="P50" s="320">
        <f>SUMIFS('2D_LOG'!$BF$3:$BF$897,'2D_LOG'!$F$3:$F$897,H38,'2D_LOG'!$BG$3:$BG$897,$A$13)</f>
        <v>0</v>
      </c>
      <c r="Q50" s="441">
        <f>SUMIFS('2D_LOG'!$I$3:$I$897,'2D_LOG'!$F$3:$F$897,H38,'2D_LOG'!$BG$3:$BG$897,$A$13)</f>
        <v>0</v>
      </c>
      <c r="R50" s="441">
        <f>SUMIFS('2D_LOG'!$J$3:$J$897,'2D_LOG'!$F$3:$F$897,H38,'2D_LOG'!$BG$3:$BG$897,$A$13)</f>
        <v>0</v>
      </c>
      <c r="S50" s="441">
        <f>SUMIFS('2D_LOG'!$K$3:$K$897,'2D_LOG'!$F$3:$F$897,H38,'2D_LOG'!$BG$3:$BG$897,$A$13)</f>
        <v>0</v>
      </c>
      <c r="T50" s="441">
        <f>SUMIFS('2D_LOG'!$L$3:$L$897,'2D_LOG'!$F$3:$F$897,H38,'2D_LOG'!$BG$3:$BG$897,$A$13)</f>
        <v>0</v>
      </c>
      <c r="U50" s="441">
        <f>SUMIFS('2D_LOG'!$M$3:$M$897,'2D_LOG'!$F$3:$F$897,H38,'2D_LOG'!$BG$3:$BG$897,$A$13)</f>
        <v>0</v>
      </c>
      <c r="V50" s="441">
        <f>SUMIFS('2D_LOG'!$N$3:$N$897,'2D_LOG'!$F$3:$F$897,H38,'2D_LOG'!$BG$3:$BG$897,$A$13)</f>
        <v>0</v>
      </c>
      <c r="W50" s="441">
        <f>SUMIFS('2D_LOG'!$O$3:$O$897,'2D_LOG'!$F$3:$F$897,H38,'2D_LOG'!$BG$3:$BG$897,$A$13)</f>
        <v>0</v>
      </c>
      <c r="X50" s="441">
        <f>SUMIFS('2D_LOG'!$P$3:$P$897,'2D_LOG'!$F$3:$F$897,H38,'2D_LOG'!$BG$3:$BG$897,$A$13)</f>
        <v>0</v>
      </c>
      <c r="Y50" s="441">
        <f>SUMIFS('2D_LOG'!$Q$3:$Q$897,'2D_LOG'!$F$3:$F$897,H38,'2D_LOG'!$BG$3:$BG$897,$A$13)</f>
        <v>0</v>
      </c>
      <c r="Z50" s="441">
        <f>SUMIFS('2D_LOG'!$R$3:$R$897,'2D_LOG'!$F$3:$F$897,H38,'2D_LOG'!$BG$3:$BG$897,$A$13)</f>
        <v>0</v>
      </c>
      <c r="AA50" s="441">
        <f>SUMIFS('2D_LOG'!$S$3:$S$897,'2D_LOG'!$F$3:$F$897,H38,'2D_LOG'!$BG$3:$BG$897,$A$13)</f>
        <v>0</v>
      </c>
      <c r="AB50" s="441">
        <f>SUMIFS('2D_LOG'!$T$3:$T$897,'2D_LOG'!$F$3:$F$897,H38,'2D_LOG'!$BG$3:$BG$897,$A$13)</f>
        <v>0</v>
      </c>
      <c r="AC50" s="441">
        <f>SUMIFS('2D_LOG'!$U$3:$U$897,'2D_LOG'!$F$3:$F$897,H38,'2D_LOG'!$BG$3:$BG$897,$A$13)</f>
        <v>0</v>
      </c>
      <c r="AD50" s="441">
        <f>SUMIFS('2D_LOG'!$V$3:$V$897,'2D_LOG'!$F$3:$F$897,H38,'2D_LOG'!$BG$3:$BG$897,$A$13)</f>
        <v>0</v>
      </c>
      <c r="AE50" s="441">
        <f>SUMIFS('2D_LOG'!$W$3:$W$897,'2D_LOG'!$F$3:$F$897,H38,'2D_LOG'!$BG$3:$BG$897,$A$13)</f>
        <v>0</v>
      </c>
      <c r="AF50" s="441">
        <f>SUMIFS('2D_LOG'!$X$3:$X$897,'2D_LOG'!$F$3:$F$897,H38,'2D_LOG'!$BG$3:$BG$897,$A$13)</f>
        <v>0</v>
      </c>
      <c r="AG50" s="441">
        <f>SUMIFS('2D_LOG'!$Y$3:$Y$897,'2D_LOG'!$F$3:$F$897,H38,'2D_LOG'!$BG$3:$BG$897,$A$13)</f>
        <v>0</v>
      </c>
      <c r="AH50" s="441">
        <f>SUMIFS('2D_LOG'!$Z$3:$Z$897,'2D_LOG'!$F$3:$F$897,H38,'2D_LOG'!$BG$3:$BG$897,$A$13)</f>
        <v>0</v>
      </c>
      <c r="AI50" s="441">
        <f>SUMIFS('2D_LOG'!$AA$3:$AA$897,'2D_LOG'!$F$3:$F$897,H38,'2D_LOG'!$BG$3:$BG$897,$A$13)</f>
        <v>0</v>
      </c>
      <c r="AJ50" s="441">
        <f>SUMIFS('2D_LOG'!$AB$3:$AB$897,'2D_LOG'!$F$3:$F$897,H38,'2D_LOG'!$BG$3:$BG$897,$A$13)</f>
        <v>0</v>
      </c>
      <c r="AK50" s="441">
        <f>SUMIFS('2D_LOG'!$AC$3:$AC$897,'2D_LOG'!$F$3:$F$897,H38,'2D_LOG'!$BG$3:$BG$897,$A$13)</f>
        <v>0</v>
      </c>
      <c r="AL50" s="441">
        <f>SUMIFS('2D_LOG'!$AD$3:$AD$897,'2D_LOG'!$F$3:$F$897,H38,'2D_LOG'!$BG$3:$BG$897,$A$13)</f>
        <v>0</v>
      </c>
      <c r="AM50" s="461">
        <f>SUMIFS('2D_LOG'!$AE$3:$AE$897,'2D_LOG'!$F$3:$F$897,H38,'2D_LOG'!$BG$3:$BG$897,$A$13)</f>
        <v>0</v>
      </c>
      <c r="AN50" s="461">
        <f>SUMIFS('2D_LOG'!$AF$3:$AF$897,'2D_LOG'!$F$3:$F$897,H38,'2D_LOG'!$BG$3:$BG$897,$A$13)</f>
        <v>0</v>
      </c>
      <c r="AO50" s="461">
        <f>SUMIFS('2D_LOG'!$AG$3:$AG$897,'2D_LOG'!$F$3:$F$897,H38,'2D_LOG'!$BG$3:$BG$897,$A$13)</f>
        <v>0</v>
      </c>
      <c r="AP50" s="461">
        <f>SUMIFS('2D_LOG'!$AH$3:$AH$897,'2D_LOG'!$F$3:$F$897,H38,'2D_LOG'!$BG$3:$BG$897,$A$13)</f>
        <v>0</v>
      </c>
      <c r="AQ50" s="461">
        <f>SUMIFS('2D_LOG'!$AI$3:$AI$897,'2D_LOG'!$F$3:$F$897,H38,'2D_LOG'!$BG$3:$BG$897,$A$13)</f>
        <v>0</v>
      </c>
      <c r="AR50" s="461">
        <f>SUMIFS('2D_LOG'!$AJ$3:$AJ$897,'2D_LOG'!$F$3:$F$897,H38,'2D_LOG'!$BG$3:$BG$897,$A$13)</f>
        <v>0</v>
      </c>
      <c r="AS50" s="461">
        <f>SUMIFS('2D_LOG'!$AK$3:$AK$897,'2D_LOG'!$F$3:$F$897,H38,'2D_LOG'!$BG$3:$BG$897,$A$13)</f>
        <v>0</v>
      </c>
      <c r="AT50" s="461">
        <f>SUMIFS('2D_LOG'!$AL$3:$AL$897,'2D_LOG'!$F$3:$F$897,H38,'2D_LOG'!$BG$3:$BG$897,$A$13)</f>
        <v>0</v>
      </c>
      <c r="AU50" s="461">
        <f>SUMIFS('2D_LOG'!$AM$3:$AM$897,'2D_LOG'!$F$3:$F$897,H38,'2D_LOG'!$BG$3:$BG$897,$A$13)</f>
        <v>0</v>
      </c>
      <c r="AV50" s="461">
        <f>SUMIFS('2D_LOG'!$AN$3:$AN$897,'2D_LOG'!$F$3:$F$897,H38,'2D_LOG'!$BG$3:$BG$897,$A$13)</f>
        <v>0</v>
      </c>
      <c r="AW50" s="461">
        <f>SUMIFS('2D_LOG'!$AO$3:$AO$897,'2D_LOG'!$F$3:$F$897,H38,'2D_LOG'!$BG$3:$BG$897,$A$13)</f>
        <v>0</v>
      </c>
      <c r="AX50" s="461">
        <f>SUMIFS('2D_LOG'!$AP$3:$AP$897,'2D_LOG'!$F$3:$F$897,H38,'2D_LOG'!$BG$3:$BG$897,$A$13)</f>
        <v>0</v>
      </c>
      <c r="AY50" s="461">
        <f>SUMIFS('2D_LOG'!$AQ$3:$AQ$897,'2D_LOG'!$F$3:$F$897,H38,'2D_LOG'!$BG$3:$BG$897,$A$13)</f>
        <v>0</v>
      </c>
      <c r="AZ50" s="461">
        <f>SUMIFS('2D_LOG'!$AR$3:$AR$897,'2D_LOG'!$F$3:$F$897,H38,'2D_LOG'!$BG$3:$BG$897,$A$13)</f>
        <v>0</v>
      </c>
      <c r="BA50" s="461">
        <f>SUMIFS('2D_LOG'!$AS$3:$AS$897,'2D_LOG'!$F$3:$F$897,H38,'2D_LOG'!$BG$3:$BG$897,$A$13)</f>
        <v>0</v>
      </c>
      <c r="BB50" s="461">
        <f>SUMIFS('2D_LOG'!$AT$3:$AT$897,'2D_LOG'!$F$3:$F$897,H38,'2D_LOG'!$BG$3:$BG$897,$A$13)</f>
        <v>0</v>
      </c>
      <c r="BC50" s="461">
        <f>SUMIFS('2D_LOG'!$AU$3:$AU$897,'2D_LOG'!$F$3:$F$897,H38,'2D_LOG'!$BG$3:$BG$897,$A$13)</f>
        <v>0</v>
      </c>
      <c r="BD50" s="461">
        <f>SUMIFS('2D_LOG'!$AV$3:$AV$897,'2D_LOG'!$F$3:$F$897,H38,'2D_LOG'!$BG$3:$BG$897,$A$13)</f>
        <v>0</v>
      </c>
      <c r="BE50" s="461">
        <f>SUMIFS('2D_LOG'!$AW$3:$AW$897,'2D_LOG'!$F$3:$F$897,H38,'2D_LOG'!$BG$3:$BG$897,$A$13)</f>
        <v>0</v>
      </c>
      <c r="BF50" s="461">
        <f>SUMIFS('2D_LOG'!$AX$3:$AX$897,'2D_LOG'!$F$3:$F$897,H38,'2D_LOG'!$BG$3:$BG$897,$A$13)</f>
        <v>0</v>
      </c>
      <c r="BG50" s="461">
        <f>SUMIFS('2D_LOG'!$AY$3:$AY$897,'2D_LOG'!$F$3:$F$897,H38,'2D_LOG'!$BG$3:$BG$897,$A$13)</f>
        <v>0</v>
      </c>
      <c r="BH50" s="461">
        <f>SUMIFS('2D_LOG'!$AZ$3:$AZ$897,'2D_LOG'!$F$3:$F$897,H38,'2D_LOG'!$BG$3:$BG$897,$A$13)</f>
        <v>0</v>
      </c>
      <c r="BI50" s="461">
        <f>SUMIFS('2D_LOG'!$BA$3:$BA$897,'2D_LOG'!$F$3:$F$897,H38,'2D_LOG'!$BG$3:$BG$897,$A$13)</f>
        <v>0</v>
      </c>
      <c r="BJ50" s="461">
        <f>SUMIFS('2D_LOG'!$BB$3:$BB$897,'2D_LOG'!$F$3:$F$897,H38,'2D_LOG'!$BG$3:$BG$897,$A$13)</f>
        <v>0</v>
      </c>
    </row>
    <row r="51" spans="5:62" x14ac:dyDescent="0.2">
      <c r="E51" s="320">
        <v>13</v>
      </c>
      <c r="F51" s="332">
        <f t="shared" si="6"/>
        <v>0</v>
      </c>
      <c r="G51" s="320">
        <f t="shared" si="6"/>
        <v>0</v>
      </c>
      <c r="H51" s="320">
        <f>COUNTIFS(QC_Status!$L$13:$L$897,"PDQC",QC_Status!$F$13:$F$897,'Production Operator Analysis'!$A$14)</f>
        <v>0</v>
      </c>
      <c r="I51" s="333">
        <f t="shared" si="7"/>
        <v>0</v>
      </c>
      <c r="J51" s="320">
        <f>COUNTIFS(QC_Status!$L$13:$L$897,"PDQC",QC_Status!$T$13:$T$897,"ACC",QC_Status!$F$13:$F$897,'Production Operator Analysis'!$A$14)</f>
        <v>0</v>
      </c>
      <c r="K51" s="321">
        <f t="shared" si="8"/>
        <v>0</v>
      </c>
      <c r="L51" s="320">
        <f>COUNTIFS(QC_Status!$L$13:$L$897,"PDQC",QC_Status!$T$13:$T$897,"Reject",QC_Status!$F$13:$F$897,'Production Operator Analysis'!$A$14)</f>
        <v>0</v>
      </c>
      <c r="M51" s="321">
        <f t="shared" si="9"/>
        <v>0</v>
      </c>
      <c r="N51" s="320">
        <f>SUMIFS('2D_LOG'!$BD$3:$BD$897,'2D_LOG'!$F$3:$F$897,H38,'2D_LOG'!$BG$3:$BG$897,$A$14)</f>
        <v>0</v>
      </c>
      <c r="O51" s="320">
        <f>SUMIFS('2D_LOG'!$BE$3:$BE$897,'2D_LOG'!$F$3:$F$897,H38,'2D_LOG'!$BG$3:$BG$897,$A$14)</f>
        <v>0</v>
      </c>
      <c r="P51" s="320">
        <f>SUMIFS('2D_LOG'!$BF$3:$BF$897,'2D_LOG'!$F$3:$F$897,H38,'2D_LOG'!$BG$3:$BG$897,$A$14)</f>
        <v>0</v>
      </c>
      <c r="Q51" s="441">
        <f>SUMIFS('2D_LOG'!$I$3:$I$897,'2D_LOG'!$F$3:$F$897,H38,'2D_LOG'!$BG$3:$BG$897,$A$14)</f>
        <v>0</v>
      </c>
      <c r="R51" s="441">
        <f>SUMIFS('2D_LOG'!$J$3:$J$897,'2D_LOG'!$F$3:$F$897,H38,'2D_LOG'!$BG$3:$BG$897,$A$14)</f>
        <v>0</v>
      </c>
      <c r="S51" s="441">
        <f>SUMIFS('2D_LOG'!$K$3:$K$897,'2D_LOG'!$F$3:$F$897,H38,'2D_LOG'!$BG$3:$BG$897,$A$14)</f>
        <v>0</v>
      </c>
      <c r="T51" s="441">
        <f>SUMIFS('2D_LOG'!$L$3:$L$897,'2D_LOG'!$F$3:$F$897,H38,'2D_LOG'!$BG$3:$BG$897,$A$14)</f>
        <v>0</v>
      </c>
      <c r="U51" s="441">
        <f>SUMIFS('2D_LOG'!$M$3:$M$897,'2D_LOG'!$F$3:$F$897,H38,'2D_LOG'!$BG$3:$BG$897,$A$14)</f>
        <v>0</v>
      </c>
      <c r="V51" s="441">
        <f>SUMIFS('2D_LOG'!$N$3:$N$897,'2D_LOG'!$F$3:$F$897,H38,'2D_LOG'!$BG$3:$BG$897,$A$14)</f>
        <v>0</v>
      </c>
      <c r="W51" s="441">
        <f>SUMIFS('2D_LOG'!$O$3:$O$897,'2D_LOG'!$F$3:$F$897,H38,'2D_LOG'!$BG$3:$BG$897,$A$14)</f>
        <v>0</v>
      </c>
      <c r="X51" s="441">
        <f>SUMIFS('2D_LOG'!$P$3:$P$897,'2D_LOG'!$F$3:$F$897,H38,'2D_LOG'!$BG$3:$BG$897,$A$14)</f>
        <v>0</v>
      </c>
      <c r="Y51" s="441">
        <f>SUMIFS('2D_LOG'!$Q$3:$Q$897,'2D_LOG'!$F$3:$F$897,H38,'2D_LOG'!$BG$3:$BG$897,$A$14)</f>
        <v>0</v>
      </c>
      <c r="Z51" s="441">
        <f>SUMIFS('2D_LOG'!$R$3:$R$897,'2D_LOG'!$F$3:$F$897,H38,'2D_LOG'!$BG$3:$BG$897,$A$14)</f>
        <v>0</v>
      </c>
      <c r="AA51" s="441">
        <f>SUMIFS('2D_LOG'!$S$3:$S$897,'2D_LOG'!$F$3:$F$897,H38,'2D_LOG'!$BG$3:$BG$897,$A$14)</f>
        <v>0</v>
      </c>
      <c r="AB51" s="441">
        <f>SUMIFS('2D_LOG'!$T$3:$T$897,'2D_LOG'!$F$3:$F$897,H38,'2D_LOG'!$BG$3:$BG$897,$A$14)</f>
        <v>0</v>
      </c>
      <c r="AC51" s="441">
        <f>SUMIFS('2D_LOG'!$U$3:$U$897,'2D_LOG'!$F$3:$F$897,H38,'2D_LOG'!$BG$3:$BG$897,$A$14)</f>
        <v>0</v>
      </c>
      <c r="AD51" s="441">
        <f>SUMIFS('2D_LOG'!$V$3:$V$897,'2D_LOG'!$F$3:$F$897,H38,'2D_LOG'!$BG$3:$BG$897,$A$14)</f>
        <v>0</v>
      </c>
      <c r="AE51" s="441">
        <f>SUMIFS('2D_LOG'!$W$3:$W$897,'2D_LOG'!$F$3:$F$897,H38,'2D_LOG'!$BG$3:$BG$897,$A$14)</f>
        <v>0</v>
      </c>
      <c r="AF51" s="441">
        <f>SUMIFS('2D_LOG'!$X$3:$X$897,'2D_LOG'!$F$3:$F$897,H38,'2D_LOG'!$BG$3:$BG$897,$A$14)</f>
        <v>0</v>
      </c>
      <c r="AG51" s="441">
        <f>SUMIFS('2D_LOG'!$Y$3:$Y$897,'2D_LOG'!$F$3:$F$897,H38,'2D_LOG'!$BG$3:$BG$897,$A$14)</f>
        <v>0</v>
      </c>
      <c r="AH51" s="441">
        <f>SUMIFS('2D_LOG'!$Z$3:$Z$897,'2D_LOG'!$F$3:$F$897,H38,'2D_LOG'!$BG$3:$BG$897,$A$14)</f>
        <v>0</v>
      </c>
      <c r="AI51" s="441">
        <f>SUMIFS('2D_LOG'!$AA$3:$AA$897,'2D_LOG'!$F$3:$F$897,H38,'2D_LOG'!$BG$3:$BG$897,$A$14)</f>
        <v>0</v>
      </c>
      <c r="AJ51" s="441">
        <f>SUMIFS('2D_LOG'!$AB$3:$AB$897,'2D_LOG'!$F$3:$F$897,H38,'2D_LOG'!$BG$3:$BG$897,$A$14)</f>
        <v>0</v>
      </c>
      <c r="AK51" s="441">
        <f>SUMIFS('2D_LOG'!$AC$3:$AC$897,'2D_LOG'!$F$3:$F$897,H38,'2D_LOG'!$BG$3:$BG$897,$A$14)</f>
        <v>0</v>
      </c>
      <c r="AL51" s="441">
        <f>SUMIFS('2D_LOG'!$AD$3:$AD$897,'2D_LOG'!$F$3:$F$897,H38,'2D_LOG'!$BG$3:$BG$897,$A$14)</f>
        <v>0</v>
      </c>
      <c r="AM51" s="461">
        <f>SUMIFS('2D_LOG'!$AE$3:$AE$897,'2D_LOG'!$F$3:$F$897,H38,'2D_LOG'!$BG$3:$BG$897,$A$14)</f>
        <v>0</v>
      </c>
      <c r="AN51" s="461">
        <f>SUMIFS('2D_LOG'!$AF$3:$AF$897,'2D_LOG'!$F$3:$F$897,H38,'2D_LOG'!$BG$3:$BG$897,$A$14)</f>
        <v>0</v>
      </c>
      <c r="AO51" s="461">
        <f>SUMIFS('2D_LOG'!$AG$3:$AG$897,'2D_LOG'!$F$3:$F$897,H38,'2D_LOG'!$BG$3:$BG$897,$A$14)</f>
        <v>0</v>
      </c>
      <c r="AP51" s="461">
        <f>SUMIFS('2D_LOG'!$AH$3:$AH$897,'2D_LOG'!$F$3:$F$897,H38,'2D_LOG'!$BG$3:$BG$897,$A$14)</f>
        <v>0</v>
      </c>
      <c r="AQ51" s="461">
        <f>SUMIFS('2D_LOG'!$AI$3:$AI$897,'2D_LOG'!$F$3:$F$897,H38,'2D_LOG'!$BG$3:$BG$897,$A$14)</f>
        <v>0</v>
      </c>
      <c r="AR51" s="461">
        <f>SUMIFS('2D_LOG'!$AJ$3:$AJ$897,'2D_LOG'!$F$3:$F$897,H38,'2D_LOG'!$BG$3:$BG$897,$A$14)</f>
        <v>0</v>
      </c>
      <c r="AS51" s="461">
        <f>SUMIFS('2D_LOG'!$AK$3:$AK$897,'2D_LOG'!$F$3:$F$897,H38,'2D_LOG'!$BG$3:$BG$897,$A$14)</f>
        <v>0</v>
      </c>
      <c r="AT51" s="461">
        <f>SUMIFS('2D_LOG'!$AL$3:$AL$897,'2D_LOG'!$F$3:$F$897,H38,'2D_LOG'!$BG$3:$BG$897,$A$14)</f>
        <v>0</v>
      </c>
      <c r="AU51" s="461">
        <f>SUMIFS('2D_LOG'!$AM$3:$AM$897,'2D_LOG'!$F$3:$F$897,H38,'2D_LOG'!$BG$3:$BG$897,$A$14)</f>
        <v>0</v>
      </c>
      <c r="AV51" s="461">
        <f>SUMIFS('2D_LOG'!$AN$3:$AN$897,'2D_LOG'!$F$3:$F$897,H38,'2D_LOG'!$BG$3:$BG$897,$A$14)</f>
        <v>0</v>
      </c>
      <c r="AW51" s="461">
        <f>SUMIFS('2D_LOG'!$AO$3:$AO$897,'2D_LOG'!$F$3:$F$897,H38,'2D_LOG'!$BG$3:$BG$897,$A$14)</f>
        <v>0</v>
      </c>
      <c r="AX51" s="461">
        <f>SUMIFS('2D_LOG'!$AP$3:$AP$897,'2D_LOG'!$F$3:$F$897,H38,'2D_LOG'!$BG$3:$BG$897,$A$14)</f>
        <v>0</v>
      </c>
      <c r="AY51" s="461">
        <f>SUMIFS('2D_LOG'!$AQ$3:$AQ$897,'2D_LOG'!$F$3:$F$897,H38,'2D_LOG'!$BG$3:$BG$897,$A$14)</f>
        <v>0</v>
      </c>
      <c r="AZ51" s="461">
        <f>SUMIFS('2D_LOG'!$AR$3:$AR$897,'2D_LOG'!$F$3:$F$897,H38,'2D_LOG'!$BG$3:$BG$897,$A$14)</f>
        <v>0</v>
      </c>
      <c r="BA51" s="461">
        <f>SUMIFS('2D_LOG'!$AS$3:$AS$897,'2D_LOG'!$F$3:$F$897,H38,'2D_LOG'!$BG$3:$BG$897,$A$14)</f>
        <v>0</v>
      </c>
      <c r="BB51" s="461">
        <f>SUMIFS('2D_LOG'!$AT$3:$AT$897,'2D_LOG'!$F$3:$F$897,H38,'2D_LOG'!$BG$3:$BG$897,$A$14)</f>
        <v>0</v>
      </c>
      <c r="BC51" s="461">
        <f>SUMIFS('2D_LOG'!$AU$3:$AU$897,'2D_LOG'!$F$3:$F$897,H38,'2D_LOG'!$BG$3:$BG$897,$A$14)</f>
        <v>0</v>
      </c>
      <c r="BD51" s="461">
        <f>SUMIFS('2D_LOG'!$AV$3:$AV$897,'2D_LOG'!$F$3:$F$897,H38,'2D_LOG'!$BG$3:$BG$897,$A$14)</f>
        <v>0</v>
      </c>
      <c r="BE51" s="461">
        <f>SUMIFS('2D_LOG'!$AW$3:$AW$897,'2D_LOG'!$F$3:$F$897,H38,'2D_LOG'!$BG$3:$BG$897,$A$14)</f>
        <v>0</v>
      </c>
      <c r="BF51" s="461">
        <f>SUMIFS('2D_LOG'!$AX$3:$AX$897,'2D_LOG'!$F$3:$F$897,H38,'2D_LOG'!$BG$3:$BG$897,$A$14)</f>
        <v>0</v>
      </c>
      <c r="BG51" s="461">
        <f>SUMIFS('2D_LOG'!$AY$3:$AY$897,'2D_LOG'!$F$3:$F$897,H38,'2D_LOG'!$BG$3:$BG$897,$A$14)</f>
        <v>0</v>
      </c>
      <c r="BH51" s="461">
        <f>SUMIFS('2D_LOG'!$AZ$3:$AZ$897,'2D_LOG'!$F$3:$F$897,H38,'2D_LOG'!$BG$3:$BG$897,$A$14)</f>
        <v>0</v>
      </c>
      <c r="BI51" s="461">
        <f>SUMIFS('2D_LOG'!$BA$3:$BA$897,'2D_LOG'!$F$3:$F$897,H38,'2D_LOG'!$BG$3:$BG$897,$A$14)</f>
        <v>0</v>
      </c>
      <c r="BJ51" s="461">
        <f>SUMIFS('2D_LOG'!$BB$3:$BB$897,'2D_LOG'!$F$3:$F$897,H38,'2D_LOG'!$BG$3:$BG$897,$A$14)</f>
        <v>0</v>
      </c>
    </row>
    <row r="52" spans="5:62" x14ac:dyDescent="0.2">
      <c r="E52" s="320">
        <v>14</v>
      </c>
      <c r="F52" s="332">
        <f t="shared" si="6"/>
        <v>0</v>
      </c>
      <c r="G52" s="320">
        <f t="shared" si="6"/>
        <v>0</v>
      </c>
      <c r="H52" s="320">
        <f>COUNTIFS(QC_Status!$L$13:$L$897,"PDQC",QC_Status!$F$13:$F$897,'Production Operator Analysis'!$A$15)</f>
        <v>0</v>
      </c>
      <c r="I52" s="333">
        <f t="shared" si="7"/>
        <v>0</v>
      </c>
      <c r="J52" s="320">
        <f>COUNTIFS(QC_Status!$L$13:$L$897,"PDQC",QC_Status!$T$13:$T$897,"ACC",QC_Status!$F$13:$F$897,'Production Operator Analysis'!$A$15)</f>
        <v>0</v>
      </c>
      <c r="K52" s="321">
        <f t="shared" si="8"/>
        <v>0</v>
      </c>
      <c r="L52" s="320">
        <f>COUNTIFS(QC_Status!$L$13:$L$897,"PDQC",QC_Status!$T$13:$T$897,"Reject",QC_Status!$F$13:$F$897,'Production Operator Analysis'!$A$15)</f>
        <v>0</v>
      </c>
      <c r="M52" s="321">
        <f t="shared" si="9"/>
        <v>0</v>
      </c>
      <c r="N52" s="320">
        <f>SUMIFS('2D_LOG'!$BD$3:$BD$897,'2D_LOG'!$F$3:$F$897,H38,'2D_LOG'!$BG$3:$BG$897,$A$15)</f>
        <v>0</v>
      </c>
      <c r="O52" s="320">
        <f>SUMIFS('2D_LOG'!$BE$3:$BE$897,'2D_LOG'!$F$3:$F$897,H38,'2D_LOG'!$BG$3:$BG$897,$A$15)</f>
        <v>0</v>
      </c>
      <c r="P52" s="320">
        <f>SUMIFS('2D_LOG'!$BF$3:$BF$897,'2D_LOG'!$F$3:$F$897,H38,'2D_LOG'!$BG$3:$BG$897,$A$15)</f>
        <v>0</v>
      </c>
      <c r="Q52" s="441">
        <f>SUMIFS('2D_LOG'!$I$3:$I$897,'2D_LOG'!$F$3:$F$897,H38,'2D_LOG'!$BG$3:$BG$897,$A$15)</f>
        <v>0</v>
      </c>
      <c r="R52" s="441">
        <f>SUMIFS('2D_LOG'!$J$3:$J$897,'2D_LOG'!$F$3:$F$897,H38,'2D_LOG'!$BG$3:$BG$897,$A$15)</f>
        <v>0</v>
      </c>
      <c r="S52" s="441">
        <f>SUMIFS('2D_LOG'!$K$3:$K$897,'2D_LOG'!$F$3:$F$897,H38,'2D_LOG'!$BG$3:$BG$897,$A$15)</f>
        <v>0</v>
      </c>
      <c r="T52" s="441">
        <f>SUMIFS('2D_LOG'!$L$3:$L$897,'2D_LOG'!$F$3:$F$897,H38,'2D_LOG'!$BG$3:$BG$897,$A$15)</f>
        <v>0</v>
      </c>
      <c r="U52" s="441">
        <f>SUMIFS('2D_LOG'!$M$3:$M$897,'2D_LOG'!$F$3:$F$897,H38,'2D_LOG'!$BG$3:$BG$897,$A$15)</f>
        <v>0</v>
      </c>
      <c r="V52" s="441">
        <f>SUMIFS('2D_LOG'!$N$3:$N$897,'2D_LOG'!$F$3:$F$897,H38,'2D_LOG'!$BG$3:$BG$897,$A$15)</f>
        <v>0</v>
      </c>
      <c r="W52" s="441">
        <f>SUMIFS('2D_LOG'!$O$3:$O$897,'2D_LOG'!$F$3:$F$897,H38,'2D_LOG'!$BG$3:$BG$897,$A$15)</f>
        <v>0</v>
      </c>
      <c r="X52" s="441">
        <f>SUMIFS('2D_LOG'!$P$3:$P$897,'2D_LOG'!$F$3:$F$897,H38,'2D_LOG'!$BG$3:$BG$897,$A$15)</f>
        <v>0</v>
      </c>
      <c r="Y52" s="441">
        <f>SUMIFS('2D_LOG'!$Q$3:$Q$897,'2D_LOG'!$F$3:$F$897,H38,'2D_LOG'!$BG$3:$BG$897,$A$15)</f>
        <v>0</v>
      </c>
      <c r="Z52" s="441">
        <f>SUMIFS('2D_LOG'!$R$3:$R$897,'2D_LOG'!$F$3:$F$897,H38,'2D_LOG'!$BG$3:$BG$897,$A$15)</f>
        <v>0</v>
      </c>
      <c r="AA52" s="441">
        <f>SUMIFS('2D_LOG'!$S$3:$S$897,'2D_LOG'!$F$3:$F$897,H38,'2D_LOG'!$BG$3:$BG$897,$A$15)</f>
        <v>0</v>
      </c>
      <c r="AB52" s="441">
        <f>SUMIFS('2D_LOG'!$T$3:$T$897,'2D_LOG'!$F$3:$F$897,H38,'2D_LOG'!$BG$3:$BG$897,$A$15)</f>
        <v>0</v>
      </c>
      <c r="AC52" s="441">
        <f>SUMIFS('2D_LOG'!$U$3:$U$897,'2D_LOG'!$F$3:$F$897,H38,'2D_LOG'!$BG$3:$BG$897,$A$15)</f>
        <v>0</v>
      </c>
      <c r="AD52" s="441">
        <f>SUMIFS('2D_LOG'!$V$3:$V$897,'2D_LOG'!$F$3:$F$897,H38,'2D_LOG'!$BG$3:$BG$897,$A$15)</f>
        <v>0</v>
      </c>
      <c r="AE52" s="441">
        <f>SUMIFS('2D_LOG'!$W$3:$W$897,'2D_LOG'!$F$3:$F$897,H38,'2D_LOG'!$BG$3:$BG$897,$A$15)</f>
        <v>0</v>
      </c>
      <c r="AF52" s="441">
        <f>SUMIFS('2D_LOG'!$X$3:$X$897,'2D_LOG'!$F$3:$F$897,H38,'2D_LOG'!$BG$3:$BG$897,$A$15)</f>
        <v>0</v>
      </c>
      <c r="AG52" s="441">
        <f>SUMIFS('2D_LOG'!$Y$3:$Y$897,'2D_LOG'!$F$3:$F$897,H38,'2D_LOG'!$BG$3:$BG$897,$A$15)</f>
        <v>0</v>
      </c>
      <c r="AH52" s="441">
        <f>SUMIFS('2D_LOG'!$Z$3:$Z$897,'2D_LOG'!$F$3:$F$897,H38,'2D_LOG'!$BG$3:$BG$897,$A$15)</f>
        <v>0</v>
      </c>
      <c r="AI52" s="441">
        <f>SUMIFS('2D_LOG'!$AA$3:$AA$897,'2D_LOG'!$F$3:$F$897,H38,'2D_LOG'!$BG$3:$BG$897,$A$15)</f>
        <v>0</v>
      </c>
      <c r="AJ52" s="441">
        <f>SUMIFS('2D_LOG'!$AB$3:$AB$897,'2D_LOG'!$F$3:$F$897,H38,'2D_LOG'!$BG$3:$BG$897,$A$15)</f>
        <v>0</v>
      </c>
      <c r="AK52" s="441">
        <f>SUMIFS('2D_LOG'!$AC$3:$AC$897,'2D_LOG'!$F$3:$F$897,H38,'2D_LOG'!$BG$3:$BG$897,$A$15)</f>
        <v>0</v>
      </c>
      <c r="AL52" s="441">
        <f>SUMIFS('2D_LOG'!$AD$3:$AD$897,'2D_LOG'!$F$3:$F$897,H38,'2D_LOG'!$BG$3:$BG$897,$A$15)</f>
        <v>0</v>
      </c>
      <c r="AM52" s="461">
        <f>SUMIFS('2D_LOG'!$AE$3:$AE$897,'2D_LOG'!$F$3:$F$897,H38,'2D_LOG'!$BG$3:$BG$897,$A$15)</f>
        <v>0</v>
      </c>
      <c r="AN52" s="461">
        <f>SUMIFS('2D_LOG'!$AF$3:$AF$897,'2D_LOG'!$F$3:$F$897,H38,'2D_LOG'!$BG$3:$BG$897,$A$15)</f>
        <v>0</v>
      </c>
      <c r="AO52" s="461">
        <f>SUMIFS('2D_LOG'!$AG$3:$AG$897,'2D_LOG'!$F$3:$F$897,H38,'2D_LOG'!$BG$3:$BG$897,$A$15)</f>
        <v>0</v>
      </c>
      <c r="AP52" s="461">
        <f>SUMIFS('2D_LOG'!$AH$3:$AH$897,'2D_LOG'!$F$3:$F$897,H38,'2D_LOG'!$BG$3:$BG$897,$A$15)</f>
        <v>0</v>
      </c>
      <c r="AQ52" s="461">
        <f>SUMIFS('2D_LOG'!$AI$3:$AI$897,'2D_LOG'!$F$3:$F$897,H38,'2D_LOG'!$BG$3:$BG$897,$A$15)</f>
        <v>0</v>
      </c>
      <c r="AR52" s="461">
        <f>SUMIFS('2D_LOG'!$AJ$3:$AJ$897,'2D_LOG'!$F$3:$F$897,H38,'2D_LOG'!$BG$3:$BG$897,$A$15)</f>
        <v>0</v>
      </c>
      <c r="AS52" s="461">
        <f>SUMIFS('2D_LOG'!$AK$3:$AK$897,'2D_LOG'!$F$3:$F$897,H38,'2D_LOG'!$BG$3:$BG$897,$A$15)</f>
        <v>0</v>
      </c>
      <c r="AT52" s="461">
        <f>SUMIFS('2D_LOG'!$AL$3:$AL$897,'2D_LOG'!$F$3:$F$897,H38,'2D_LOG'!$BG$3:$BG$897,$A$15)</f>
        <v>0</v>
      </c>
      <c r="AU52" s="461">
        <f>SUMIFS('2D_LOG'!$AM$3:$AM$897,'2D_LOG'!$F$3:$F$897,H38,'2D_LOG'!$BG$3:$BG$897,$A$15)</f>
        <v>0</v>
      </c>
      <c r="AV52" s="461">
        <f>SUMIFS('2D_LOG'!$AN$3:$AN$897,'2D_LOG'!$F$3:$F$897,H38,'2D_LOG'!$BG$3:$BG$897,$A$15)</f>
        <v>0</v>
      </c>
      <c r="AW52" s="461">
        <f>SUMIFS('2D_LOG'!$AO$3:$AO$897,'2D_LOG'!$F$3:$F$897,H38,'2D_LOG'!$BG$3:$BG$897,$A$15)</f>
        <v>0</v>
      </c>
      <c r="AX52" s="461">
        <f>SUMIFS('2D_LOG'!$AP$3:$AP$897,'2D_LOG'!$F$3:$F$897,H38,'2D_LOG'!$BG$3:$BG$897,$A$15)</f>
        <v>0</v>
      </c>
      <c r="AY52" s="461">
        <f>SUMIFS('2D_LOG'!$AQ$3:$AQ$897,'2D_LOG'!$F$3:$F$897,H38,'2D_LOG'!$BG$3:$BG$897,$A$15)</f>
        <v>0</v>
      </c>
      <c r="AZ52" s="461">
        <f>SUMIFS('2D_LOG'!$AR$3:$AR$897,'2D_LOG'!$F$3:$F$897,H38,'2D_LOG'!$BG$3:$BG$897,$A$15)</f>
        <v>0</v>
      </c>
      <c r="BA52" s="461">
        <f>SUMIFS('2D_LOG'!$AS$3:$AS$897,'2D_LOG'!$F$3:$F$897,H38,'2D_LOG'!$BG$3:$BG$897,$A$15)</f>
        <v>0</v>
      </c>
      <c r="BB52" s="461">
        <f>SUMIFS('2D_LOG'!$AT$3:$AT$897,'2D_LOG'!$F$3:$F$897,H38,'2D_LOG'!$BG$3:$BG$897,$A$15)</f>
        <v>0</v>
      </c>
      <c r="BC52" s="461">
        <f>SUMIFS('2D_LOG'!$AU$3:$AU$897,'2D_LOG'!$F$3:$F$897,H38,'2D_LOG'!$BG$3:$BG$897,$A$15)</f>
        <v>0</v>
      </c>
      <c r="BD52" s="461">
        <f>SUMIFS('2D_LOG'!$AV$3:$AV$897,'2D_LOG'!$F$3:$F$897,H38,'2D_LOG'!$BG$3:$BG$897,$A$15)</f>
        <v>0</v>
      </c>
      <c r="BE52" s="461">
        <f>SUMIFS('2D_LOG'!$AW$3:$AW$897,'2D_LOG'!$F$3:$F$897,H38,'2D_LOG'!$BG$3:$BG$897,$A$15)</f>
        <v>0</v>
      </c>
      <c r="BF52" s="461">
        <f>SUMIFS('2D_LOG'!$AX$3:$AX$897,'2D_LOG'!$F$3:$F$897,H38,'2D_LOG'!$BG$3:$BG$897,$A$15)</f>
        <v>0</v>
      </c>
      <c r="BG52" s="461">
        <f>SUMIFS('2D_LOG'!$AY$3:$AY$897,'2D_LOG'!$F$3:$F$897,H38,'2D_LOG'!$BG$3:$BG$897,$A$15)</f>
        <v>0</v>
      </c>
      <c r="BH52" s="461">
        <f>SUMIFS('2D_LOG'!$AZ$3:$AZ$897,'2D_LOG'!$F$3:$F$897,H38,'2D_LOG'!$BG$3:$BG$897,$A$15)</f>
        <v>0</v>
      </c>
      <c r="BI52" s="461">
        <f>SUMIFS('2D_LOG'!$BA$3:$BA$897,'2D_LOG'!$F$3:$F$897,H38,'2D_LOG'!$BG$3:$BG$897,$A$15)</f>
        <v>0</v>
      </c>
      <c r="BJ52" s="461">
        <f>SUMIFS('2D_LOG'!$BB$3:$BB$897,'2D_LOG'!$F$3:$F$897,H38,'2D_LOG'!$BG$3:$BG$897,$A$15)</f>
        <v>0</v>
      </c>
    </row>
    <row r="53" spans="5:62" x14ac:dyDescent="0.2">
      <c r="E53" s="320">
        <v>15</v>
      </c>
      <c r="F53" s="332">
        <f t="shared" si="6"/>
        <v>0</v>
      </c>
      <c r="G53" s="320">
        <f t="shared" si="6"/>
        <v>0</v>
      </c>
      <c r="H53" s="320">
        <f>COUNTIFS(QC_Status!$L$13:$L$897,"PDQC",QC_Status!$F$13:$F$897,'Production Operator Analysis'!$A$16)</f>
        <v>0</v>
      </c>
      <c r="I53" s="333">
        <f t="shared" si="7"/>
        <v>0</v>
      </c>
      <c r="J53" s="320">
        <f>COUNTIFS(QC_Status!$L$13:$L$897,"PDQC",QC_Status!$T$13:$T$897,"ACC",QC_Status!$F$13:$F$897,'Production Operator Analysis'!$A$16)</f>
        <v>0</v>
      </c>
      <c r="K53" s="321">
        <f t="shared" si="8"/>
        <v>0</v>
      </c>
      <c r="L53" s="320">
        <f>COUNTIFS(QC_Status!$L$13:$L$897,"PDQC",QC_Status!$T$13:$T$897,"Reject",QC_Status!$F$13:$F$897,'Production Operator Analysis'!$A$16)</f>
        <v>0</v>
      </c>
      <c r="M53" s="321">
        <f t="shared" si="9"/>
        <v>0</v>
      </c>
      <c r="N53" s="320">
        <f>SUMIFS('2D_LOG'!$BD$3:$BD$897,'2D_LOG'!$F$3:$F$897,H38,'2D_LOG'!$BG$3:$BG$897,$A$16)</f>
        <v>0</v>
      </c>
      <c r="O53" s="320">
        <f>SUMIFS('2D_LOG'!$BE$3:$BE$897,'2D_LOG'!$F$3:$F$897,H38,'2D_LOG'!$BG$3:$BG$897,$A$16)</f>
        <v>0</v>
      </c>
      <c r="P53" s="320">
        <f>SUMIFS('2D_LOG'!$BF$3:$BF$897,'2D_LOG'!$F$3:$F$897,H38,'2D_LOG'!$BG$3:$BG$897,$A$16)</f>
        <v>0</v>
      </c>
      <c r="Q53" s="441">
        <f>SUMIFS('2D_LOG'!$I$3:$I$897,'2D_LOG'!$F$3:$F$897,H38,'2D_LOG'!$BG$3:$BG$897,$A$16)</f>
        <v>0</v>
      </c>
      <c r="R53" s="441">
        <f>SUMIFS('2D_LOG'!$J$3:$J$897,'2D_LOG'!$F$3:$F$897,J38,'2D_LOG'!$BG$3:$BG$897,$A$16)</f>
        <v>0</v>
      </c>
      <c r="S53" s="441">
        <f>SUMIFS('2D_LOG'!$K$3:$K$897,'2D_LOG'!$F$3:$F$897,K38,'2D_LOG'!$BG$3:$BG$897,$A$16)</f>
        <v>0</v>
      </c>
      <c r="T53" s="441">
        <f>SUMIFS('2D_LOG'!$L$3:$L$897,'2D_LOG'!$F$3:$F$897,L38,'2D_LOG'!$BG$3:$BG$897,$A$16)</f>
        <v>0</v>
      </c>
      <c r="U53" s="441">
        <f>SUMIFS('2D_LOG'!$M$3:$M$897,'2D_LOG'!$F$3:$F$897,M38,'2D_LOG'!$BG$3:$BG$897,$A$16)</f>
        <v>0</v>
      </c>
      <c r="V53" s="441">
        <f>SUMIFS('2D_LOG'!$N$3:$N$897,'2D_LOG'!$F$3:$F$897,N38,'2D_LOG'!$BG$3:$BG$897,$A$16)</f>
        <v>0</v>
      </c>
      <c r="W53" s="441">
        <f>SUMIFS('2D_LOG'!$O$3:$O$897,'2D_LOG'!$F$3:$F$897,O38,'2D_LOG'!$BG$3:$BG$897,$A$16)</f>
        <v>0</v>
      </c>
      <c r="X53" s="441">
        <f>SUMIFS('2D_LOG'!$P$3:$P$897,'2D_LOG'!$F$3:$F$897,P38,'2D_LOG'!$BG$3:$BG$897,$A$16)</f>
        <v>0</v>
      </c>
      <c r="Y53" s="441">
        <f>SUMIFS('2D_LOG'!$Q$3:$Q$897,'2D_LOG'!$F$3:$F$897,Q38,'2D_LOG'!$BG$3:$BG$897,$A$16)</f>
        <v>0</v>
      </c>
      <c r="Z53" s="441">
        <f>SUMIFS('2D_LOG'!$R$3:$R$897,'2D_LOG'!$F$3:$F$897,R38,'2D_LOG'!$BG$3:$BG$897,$A$16)</f>
        <v>0</v>
      </c>
      <c r="AA53" s="441">
        <f>SUMIFS('2D_LOG'!$S$3:$S$897,'2D_LOG'!$F$3:$F$897,S38,'2D_LOG'!$BG$3:$BG$897,$A$16)</f>
        <v>0</v>
      </c>
      <c r="AB53" s="441">
        <f>SUMIFS('2D_LOG'!$T$3:$T$897,'2D_LOG'!$F$3:$F$897,T38,'2D_LOG'!$BG$3:$BG$897,$A$16)</f>
        <v>0</v>
      </c>
      <c r="AC53" s="441">
        <f>SUMIFS('2D_LOG'!$U$3:$U$897,'2D_LOG'!$F$3:$F$897,U38,'2D_LOG'!$BG$3:$BG$897,$A$16)</f>
        <v>0</v>
      </c>
      <c r="AD53" s="441">
        <f>SUMIFS('2D_LOG'!$V$3:$V$897,'2D_LOG'!$F$3:$F$897,V38,'2D_LOG'!$BG$3:$BG$897,$A$16)</f>
        <v>0</v>
      </c>
      <c r="AE53" s="441">
        <f>SUMIFS('2D_LOG'!$W$3:$W$897,'2D_LOG'!$F$3:$F$897,W38,'2D_LOG'!$BG$3:$BG$897,$A$16)</f>
        <v>0</v>
      </c>
      <c r="AF53" s="441">
        <f>SUMIFS('2D_LOG'!$X$3:$X$897,'2D_LOG'!$F$3:$F$897,X38,'2D_LOG'!$BG$3:$BG$897,$A$16)</f>
        <v>0</v>
      </c>
      <c r="AG53" s="441">
        <f>SUMIFS('2D_LOG'!$Y$3:$Y$897,'2D_LOG'!$F$3:$F$897,Y38,'2D_LOG'!$BG$3:$BG$897,$A$16)</f>
        <v>0</v>
      </c>
      <c r="AH53" s="441">
        <f>SUMIFS('2D_LOG'!$Z$3:$Z$897,'2D_LOG'!$F$3:$F$897,Z38,'2D_LOG'!$BG$3:$BG$897,$A$16)</f>
        <v>0</v>
      </c>
      <c r="AI53" s="441">
        <f>SUMIFS('2D_LOG'!$AA$3:$AA$897,'2D_LOG'!$F$3:$F$897,AA38,'2D_LOG'!$BG$3:$BG$897,$A$16)</f>
        <v>0</v>
      </c>
      <c r="AJ53" s="441">
        <f>SUMIFS('2D_LOG'!$AB$3:$AB$897,'2D_LOG'!$F$3:$F$897,AB38,'2D_LOG'!$BG$3:$BG$897,$A$16)</f>
        <v>0</v>
      </c>
      <c r="AK53" s="441">
        <f>SUMIFS('2D_LOG'!$AC$3:$AC$897,'2D_LOG'!$F$3:$F$897,AC38,'2D_LOG'!$BG$3:$BG$897,$A$16)</f>
        <v>0</v>
      </c>
      <c r="AL53" s="441">
        <f>SUMIFS('2D_LOG'!$AD$3:$AD$897,'2D_LOG'!$F$3:$F$897,AD38,'2D_LOG'!$BG$3:$BG$897,$A$16)</f>
        <v>0</v>
      </c>
      <c r="AM53" s="461">
        <f>SUMIFS('2D_LOG'!$AE$3:$AE$897,'2D_LOG'!$F$3:$F$897,H38,'2D_LOG'!$BG$3:$BG$897,$A$16)</f>
        <v>0</v>
      </c>
      <c r="AN53" s="461">
        <f>SUMIFS('2D_LOG'!$AF$3:$AF$897,'2D_LOG'!$F$3:$F$897,H38,'2D_LOG'!$BG$3:$BG$897,$A$16)</f>
        <v>0</v>
      </c>
      <c r="AO53" s="461">
        <f>SUMIFS('2D_LOG'!$AG$3:$AG$897,'2D_LOG'!$F$3:$F$897,H38,'2D_LOG'!$BG$3:$BG$897,$A$16)</f>
        <v>0</v>
      </c>
      <c r="AP53" s="461">
        <f>SUMIFS('2D_LOG'!$AH$3:$AH$897,'2D_LOG'!$F$3:$F$897,H38,'2D_LOG'!$BG$3:$BG$897,$A$16)</f>
        <v>0</v>
      </c>
      <c r="AQ53" s="461">
        <f>SUMIFS('2D_LOG'!$AI$3:$AI$897,'2D_LOG'!$F$3:$F$897,H38,'2D_LOG'!$BG$3:$BG$897,$A$16)</f>
        <v>0</v>
      </c>
      <c r="AR53" s="461">
        <f>SUMIFS('2D_LOG'!$AJ$3:$AJ$897,'2D_LOG'!$F$3:$F$897,H38,'2D_LOG'!$BG$3:$BG$897,$A$16)</f>
        <v>0</v>
      </c>
      <c r="AS53" s="461">
        <f>SUMIFS('2D_LOG'!$AK$3:$AK$897,'2D_LOG'!$F$3:$F$897,H38,'2D_LOG'!$BG$3:$BG$897,$A$16)</f>
        <v>0</v>
      </c>
      <c r="AT53" s="461">
        <f>SUMIFS('2D_LOG'!$AL$3:$AL$897,'2D_LOG'!$F$3:$F$897,H38,'2D_LOG'!$BG$3:$BG$897,$A$16)</f>
        <v>0</v>
      </c>
      <c r="AU53" s="461">
        <f>SUMIFS('2D_LOG'!$AM$3:$AM$897,'2D_LOG'!$F$3:$F$897,H38,'2D_LOG'!$BG$3:$BG$897,$A$16)</f>
        <v>0</v>
      </c>
      <c r="AV53" s="461">
        <f>SUMIFS('2D_LOG'!$AN$3:$AN$897,'2D_LOG'!$F$3:$F$897,H38,'2D_LOG'!$BG$3:$BG$897,$A$16)</f>
        <v>0</v>
      </c>
      <c r="AW53" s="461">
        <f>SUMIFS('2D_LOG'!$AO$3:$AO$897,'2D_LOG'!$F$3:$F$897,H38,'2D_LOG'!$BG$3:$BG$897,$A$16)</f>
        <v>0</v>
      </c>
      <c r="AX53" s="461">
        <f>SUMIFS('2D_LOG'!$AP$3:$AP$897,'2D_LOG'!$F$3:$F$897,H38,'2D_LOG'!$BG$3:$BG$897,$A$16)</f>
        <v>0</v>
      </c>
      <c r="AY53" s="461">
        <f>SUMIFS('2D_LOG'!$AQ$3:$AQ$897,'2D_LOG'!$F$3:$F$897,H38,'2D_LOG'!$BG$3:$BG$897,$A$16)</f>
        <v>0</v>
      </c>
      <c r="AZ53" s="461">
        <f>SUMIFS('2D_LOG'!$AR$3:$AR$897,'2D_LOG'!$F$3:$F$897,H38,'2D_LOG'!$BG$3:$BG$897,$A$16)</f>
        <v>0</v>
      </c>
      <c r="BA53" s="461">
        <f>SUMIFS('2D_LOG'!$AS$3:$AS$897,'2D_LOG'!$F$3:$F$897,H38,'2D_LOG'!$BG$3:$BG$897,$A$16)</f>
        <v>0</v>
      </c>
      <c r="BB53" s="461">
        <f>SUMIFS('2D_LOG'!$AT$3:$AT$897,'2D_LOG'!$F$3:$F$897,H38,'2D_LOG'!$BG$3:$BG$897,$A$16)</f>
        <v>0</v>
      </c>
      <c r="BC53" s="461">
        <f>SUMIFS('2D_LOG'!$AU$3:$AU$897,'2D_LOG'!$F$3:$F$897,H38,'2D_LOG'!$BG$3:$BG$897,$A$16)</f>
        <v>0</v>
      </c>
      <c r="BD53" s="461">
        <f>SUMIFS('2D_LOG'!$AV$3:$AV$897,'2D_LOG'!$F$3:$F$897,H38,'2D_LOG'!$BG$3:$BG$897,$A$16)</f>
        <v>0</v>
      </c>
      <c r="BE53" s="461">
        <f>SUMIFS('2D_LOG'!$AW$3:$AW$897,'2D_LOG'!$F$3:$F$897,H38,'2D_LOG'!$BG$3:$BG$897,$A$16)</f>
        <v>0</v>
      </c>
      <c r="BF53" s="461">
        <f>SUMIFS('2D_LOG'!$AX$3:$AX$897,'2D_LOG'!$F$3:$F$897,H38,'2D_LOG'!$BG$3:$BG$897,$A$16)</f>
        <v>0</v>
      </c>
      <c r="BG53" s="461">
        <f>SUMIFS('2D_LOG'!$AY$3:$AY$897,'2D_LOG'!$F$3:$F$897,H38,'2D_LOG'!$BG$3:$BG$897,$A$16)</f>
        <v>0</v>
      </c>
      <c r="BH53" s="461">
        <f>SUMIFS('2D_LOG'!$AZ$3:$AZ$897,'2D_LOG'!$F$3:$F$897,H38,'2D_LOG'!$BG$3:$BG$897,$A$16)</f>
        <v>0</v>
      </c>
      <c r="BI53" s="461">
        <f>SUMIFS('2D_LOG'!$BA$3:$BA$897,'2D_LOG'!$F$3:$F$897,H38,'2D_LOG'!$BG$3:$BG$897,$A$16)</f>
        <v>0</v>
      </c>
      <c r="BJ53" s="461">
        <f>SUMIFS('2D_LOG'!$BB$3:$BB$897,'2D_LOG'!$F$3:$F$897,H38,'2D_LOG'!$BG$3:$BG$897,$A$16)</f>
        <v>0</v>
      </c>
    </row>
    <row r="54" spans="5:62" x14ac:dyDescent="0.2">
      <c r="E54" s="320">
        <v>16</v>
      </c>
      <c r="F54" s="332">
        <f t="shared" si="6"/>
        <v>0</v>
      </c>
      <c r="G54" s="320">
        <f t="shared" si="6"/>
        <v>0</v>
      </c>
      <c r="H54" s="320">
        <f>COUNTIFS(QC_Status!$L$13:$L$897,"PDQC",QC_Status!$F$13:$F$897,'Production Operator Analysis'!$A$17)</f>
        <v>0</v>
      </c>
      <c r="I54" s="333">
        <f t="shared" si="7"/>
        <v>0</v>
      </c>
      <c r="J54" s="320">
        <f>COUNTIFS(QC_Status!$L$13:$L$897,"PDQC",QC_Status!$T$13:$T$897,"ACC",QC_Status!$F$13:$F$897,'Production Operator Analysis'!$A$17)</f>
        <v>0</v>
      </c>
      <c r="K54" s="321">
        <f t="shared" si="8"/>
        <v>0</v>
      </c>
      <c r="L54" s="320">
        <f>COUNTIFS(QC_Status!$L$13:$L$897,"PDQC",QC_Status!$T$13:$T$897,"Reject",QC_Status!$F$13:$F$897,'Production Operator Analysis'!$A$17)</f>
        <v>0</v>
      </c>
      <c r="M54" s="321">
        <f t="shared" si="9"/>
        <v>0</v>
      </c>
      <c r="N54" s="320">
        <f>SUMIFS('2D_LOG'!$BD$3:$BD$897,'2D_LOG'!$F$3:$F$897,H38,'2D_LOG'!$BG$3:$BG$897,$A$17)</f>
        <v>0</v>
      </c>
      <c r="O54" s="320">
        <f>SUMIFS('2D_LOG'!$BE$3:$BE$897,'2D_LOG'!$F$3:$F$897,H38,'2D_LOG'!$BG$3:$BG$897,$A$17)</f>
        <v>0</v>
      </c>
      <c r="P54" s="320">
        <f>SUMIFS('2D_LOG'!$BF$3:$BF$897,'2D_LOG'!$F$3:$F$897,H38,'2D_LOG'!$BG$3:$BG$897,$A$17)</f>
        <v>0</v>
      </c>
      <c r="Q54" s="441">
        <f>SUMIFS('2D_LOG'!$I$3:$I$897,'2D_LOG'!$F$3:$F$897,H38,'2D_LOG'!$BG$3:$BG$897,$A$17)</f>
        <v>0</v>
      </c>
      <c r="R54" s="441">
        <f>SUMIFS('2D_LOG'!$J$3:$J$897,'2D_LOG'!$F$3:$F$897,H38,'2D_LOG'!$BG$3:$BG$897,$A$17)</f>
        <v>0</v>
      </c>
      <c r="S54" s="441">
        <f>SUMIFS('2D_LOG'!$K$3:$K$897,'2D_LOG'!$F$3:$F$897,H38,'2D_LOG'!$BG$3:$BG$897,$A$17)</f>
        <v>0</v>
      </c>
      <c r="T54" s="441">
        <f>SUMIFS('2D_LOG'!$L$3:$L$897,'2D_LOG'!$F$3:$F$897,H38,'2D_LOG'!$BG$3:$BG$897,$A$17)</f>
        <v>0</v>
      </c>
      <c r="U54" s="441">
        <f>SUMIFS('2D_LOG'!$M$3:$M$897,'2D_LOG'!$F$3:$F$897,H38,'2D_LOG'!$BG$3:$BG$897,$A$17)</f>
        <v>0</v>
      </c>
      <c r="V54" s="441">
        <f>SUMIFS('2D_LOG'!$N$3:$N$897,'2D_LOG'!$F$3:$F$897,H38,'2D_LOG'!$BG$3:$BG$897,$A$17)</f>
        <v>0</v>
      </c>
      <c r="W54" s="441">
        <f>SUMIFS('2D_LOG'!$O$3:$O$897,'2D_LOG'!$F$3:$F$897,H38,'2D_LOG'!$BG$3:$BG$897,$A$17)</f>
        <v>0</v>
      </c>
      <c r="X54" s="441">
        <f>SUMIFS('2D_LOG'!$P$3:$P$897,'2D_LOG'!$F$3:$F$897,H38,'2D_LOG'!$BG$3:$BG$897,$A$17)</f>
        <v>0</v>
      </c>
      <c r="Y54" s="441">
        <f>SUMIFS('2D_LOG'!$Q$3:$Q$897,'2D_LOG'!$F$3:$F$897,H38,'2D_LOG'!$BG$3:$BG$897,$A$17)</f>
        <v>0</v>
      </c>
      <c r="Z54" s="441">
        <f>SUMIFS('2D_LOG'!$R$3:$R$897,'2D_LOG'!$F$3:$F$897,H38,'2D_LOG'!$BG$3:$BG$897,$A$17)</f>
        <v>0</v>
      </c>
      <c r="AA54" s="441">
        <f>SUMIFS('2D_LOG'!$S$3:$S$897,'2D_LOG'!$F$3:$F$897,H38,'2D_LOG'!$BG$3:$BG$897,$A$17)</f>
        <v>0</v>
      </c>
      <c r="AB54" s="441">
        <f>SUMIFS('2D_LOG'!$T$3:$T$897,'2D_LOG'!$F$3:$F$897,H38,'2D_LOG'!$BG$3:$BG$897,$A$17)</f>
        <v>0</v>
      </c>
      <c r="AC54" s="441">
        <f>SUMIFS('2D_LOG'!$U$3:$U$897,'2D_LOG'!$F$3:$F$897,H38,'2D_LOG'!$BG$3:$BG$897,$A$17)</f>
        <v>0</v>
      </c>
      <c r="AD54" s="441">
        <f>SUMIFS('2D_LOG'!$V$3:$V$897,'2D_LOG'!$F$3:$F$897,H38,'2D_LOG'!$BG$3:$BG$897,$A$17)</f>
        <v>0</v>
      </c>
      <c r="AE54" s="441">
        <f>SUMIFS('2D_LOG'!$W$3:$W$897,'2D_LOG'!$F$3:$F$897,H38,'2D_LOG'!$BG$3:$BG$897,$A$17)</f>
        <v>0</v>
      </c>
      <c r="AF54" s="441">
        <f>SUMIFS('2D_LOG'!$X$3:$X$897,'2D_LOG'!$F$3:$F$897,H38,'2D_LOG'!$BG$3:$BG$897,$A$17)</f>
        <v>0</v>
      </c>
      <c r="AG54" s="441">
        <f>SUMIFS('2D_LOG'!$Y$3:$Y$897,'2D_LOG'!$F$3:$F$897,H38,'2D_LOG'!$BG$3:$BG$897,$A$17)</f>
        <v>0</v>
      </c>
      <c r="AH54" s="441">
        <f>SUMIFS('2D_LOG'!$Z$3:$Z$897,'2D_LOG'!$F$3:$F$897,H38,'2D_LOG'!$BG$3:$BG$897,$A$17)</f>
        <v>0</v>
      </c>
      <c r="AI54" s="441">
        <f>SUMIFS('2D_LOG'!$AA$3:$AA$897,'2D_LOG'!$F$3:$F$897,H38,'2D_LOG'!$BG$3:$BG$897,$A$17)</f>
        <v>0</v>
      </c>
      <c r="AJ54" s="441">
        <f>SUMIFS('2D_LOG'!$AB$3:$AB$897,'2D_LOG'!$F$3:$F$897,H38,'2D_LOG'!$BG$3:$BG$897,$A$17)</f>
        <v>0</v>
      </c>
      <c r="AK54" s="441">
        <f>SUMIFS('2D_LOG'!$AC$3:$AC$897,'2D_LOG'!$F$3:$F$897,H38,'2D_LOG'!$BG$3:$BG$897,$A$17)</f>
        <v>0</v>
      </c>
      <c r="AL54" s="441">
        <f>SUMIFS('2D_LOG'!$AD$3:$AD$897,'2D_LOG'!$F$3:$F$897,H38,'2D_LOG'!$BG$3:$BG$897,$A$17)</f>
        <v>0</v>
      </c>
      <c r="AM54" s="461">
        <f>SUMIFS('2D_LOG'!$AE$3:$AE$897,'2D_LOG'!$F$3:$F$897,H38,'2D_LOG'!$BG$3:$BG$897,$A$17)</f>
        <v>0</v>
      </c>
      <c r="AN54" s="461">
        <f>SUMIFS('2D_LOG'!$AF$3:$AF$897,'2D_LOG'!$F$3:$F$897,H38,'2D_LOG'!$BG$3:$BG$897,$A$17)</f>
        <v>0</v>
      </c>
      <c r="AO54" s="461">
        <f>SUMIFS('2D_LOG'!$AG$3:$AG$897,'2D_LOG'!$F$3:$F$897,H38,'2D_LOG'!$BG$3:$BG$897,$A$17)</f>
        <v>0</v>
      </c>
      <c r="AP54" s="461">
        <f>SUMIFS('2D_LOG'!$AH$3:$AH$897,'2D_LOG'!$F$3:$F$897,H38,'2D_LOG'!$BG$3:$BG$897,$A$17)</f>
        <v>0</v>
      </c>
      <c r="AQ54" s="461">
        <f>SUMIFS('2D_LOG'!$AI$3:$AI$897,'2D_LOG'!$F$3:$F$897,H38,'2D_LOG'!$BG$3:$BG$897,$A$17)</f>
        <v>0</v>
      </c>
      <c r="AR54" s="461">
        <f>SUMIFS('2D_LOG'!$AJ$3:$AJ$897,'2D_LOG'!$F$3:$F$897,H38,'2D_LOG'!$BG$3:$BG$897,$A$17)</f>
        <v>0</v>
      </c>
      <c r="AS54" s="461">
        <f>SUMIFS('2D_LOG'!$AK$3:$AK$897,'2D_LOG'!$F$3:$F$897,H38,'2D_LOG'!$BG$3:$BG$897,$A$17)</f>
        <v>0</v>
      </c>
      <c r="AT54" s="461">
        <f>SUMIFS('2D_LOG'!$AL$3:$AL$897,'2D_LOG'!$F$3:$F$897,H38,'2D_LOG'!$BG$3:$BG$897,$A$17)</f>
        <v>0</v>
      </c>
      <c r="AU54" s="461">
        <f>SUMIFS('2D_LOG'!$AM$3:$AM$897,'2D_LOG'!$F$3:$F$897,H38,'2D_LOG'!$BG$3:$BG$897,$A$17)</f>
        <v>0</v>
      </c>
      <c r="AV54" s="461">
        <f>SUMIFS('2D_LOG'!$AN$3:$AN$897,'2D_LOG'!$F$3:$F$897,H38,'2D_LOG'!$BG$3:$BG$897,$A$17)</f>
        <v>0</v>
      </c>
      <c r="AW54" s="461">
        <f>SUMIFS('2D_LOG'!$AO$3:$AO$897,'2D_LOG'!$F$3:$F$897,H38,'2D_LOG'!$BG$3:$BG$897,$A$17)</f>
        <v>0</v>
      </c>
      <c r="AX54" s="461">
        <f>SUMIFS('2D_LOG'!$AP$3:$AP$897,'2D_LOG'!$F$3:$F$897,H38,'2D_LOG'!$BG$3:$BG$897,$A$17)</f>
        <v>0</v>
      </c>
      <c r="AY54" s="461">
        <f>SUMIFS('2D_LOG'!$AQ$3:$AQ$897,'2D_LOG'!$F$3:$F$897,H38,'2D_LOG'!$BG$3:$BG$897,$A$17)</f>
        <v>0</v>
      </c>
      <c r="AZ54" s="461">
        <f>SUMIFS('2D_LOG'!$AR$3:$AR$897,'2D_LOG'!$F$3:$F$897,H38,'2D_LOG'!$BG$3:$BG$897,$A$17)</f>
        <v>0</v>
      </c>
      <c r="BA54" s="461">
        <f>SUMIFS('2D_LOG'!$AS$3:$AS$897,'2D_LOG'!$F$3:$F$897,H38,'2D_LOG'!$BG$3:$BG$897,$A$17)</f>
        <v>0</v>
      </c>
      <c r="BB54" s="461">
        <f>SUMIFS('2D_LOG'!$AT$3:$AT$897,'2D_LOG'!$F$3:$F$897,H38,'2D_LOG'!$BG$3:$BG$897,$A$17)</f>
        <v>0</v>
      </c>
      <c r="BC54" s="461">
        <f>SUMIFS('2D_LOG'!$AU$3:$AU$897,'2D_LOG'!$F$3:$F$897,H38,'2D_LOG'!$BG$3:$BG$897,$A$17)</f>
        <v>0</v>
      </c>
      <c r="BD54" s="461">
        <f>SUMIFS('2D_LOG'!$AV$3:$AV$897,'2D_LOG'!$F$3:$F$897,H38,'2D_LOG'!$BG$3:$BG$897,$A$17)</f>
        <v>0</v>
      </c>
      <c r="BE54" s="461">
        <f>SUMIFS('2D_LOG'!$AW$3:$AW$897,'2D_LOG'!$F$3:$F$897,H38,'2D_LOG'!$BG$3:$BG$897,$A$17)</f>
        <v>0</v>
      </c>
      <c r="BF54" s="461">
        <f>SUMIFS('2D_LOG'!$AX$3:$AX$897,'2D_LOG'!$F$3:$F$897,H38,'2D_LOG'!$BG$3:$BG$897,$A$17)</f>
        <v>0</v>
      </c>
      <c r="BG54" s="461">
        <f>SUMIFS('2D_LOG'!$AY$3:$AY$897,'2D_LOG'!$F$3:$F$897,H38,'2D_LOG'!$BG$3:$BG$897,$A$17)</f>
        <v>0</v>
      </c>
      <c r="BH54" s="461">
        <f>SUMIFS('2D_LOG'!$AZ$3:$AZ$897,'2D_LOG'!$F$3:$F$897,H38,'2D_LOG'!$BG$3:$BG$897,$A$17)</f>
        <v>0</v>
      </c>
      <c r="BI54" s="461">
        <f>SUMIFS('2D_LOG'!$BA$3:$BA$897,'2D_LOG'!$F$3:$F$897,H38,'2D_LOG'!$BG$3:$BG$897,$A$17)</f>
        <v>0</v>
      </c>
      <c r="BJ54" s="461">
        <f>SUMIFS('2D_LOG'!$BB$3:$BB$897,'2D_LOG'!$F$3:$F$897,H38,'2D_LOG'!$BG$3:$BG$897,$A$17)</f>
        <v>0</v>
      </c>
    </row>
    <row r="55" spans="5:62" x14ac:dyDescent="0.2">
      <c r="E55" s="320">
        <v>17</v>
      </c>
      <c r="F55" s="332">
        <f t="shared" si="6"/>
        <v>0</v>
      </c>
      <c r="G55" s="320">
        <f t="shared" si="6"/>
        <v>0</v>
      </c>
      <c r="H55" s="320">
        <f>COUNTIFS(QC_Status!$L$13:$L$897,"PDQC",QC_Status!$F$13:$F$897,'Production Operator Analysis'!$A$18)</f>
        <v>0</v>
      </c>
      <c r="I55" s="333">
        <f t="shared" si="7"/>
        <v>0</v>
      </c>
      <c r="J55" s="320">
        <f>COUNTIFS(QC_Status!$L$13:$L$897,"PDQC",QC_Status!$T$13:$T$897,"ACC",QC_Status!$F$13:$F$897,'Production Operator Analysis'!$A$18)</f>
        <v>0</v>
      </c>
      <c r="K55" s="321">
        <f t="shared" si="8"/>
        <v>0</v>
      </c>
      <c r="L55" s="320">
        <f>COUNTIFS(QC_Status!$L$13:$L$897,"PDQC",QC_Status!$T$13:$T$897,"Reject",QC_Status!$F$13:$F$897,'Production Operator Analysis'!$A$18)</f>
        <v>0</v>
      </c>
      <c r="M55" s="321">
        <f t="shared" si="9"/>
        <v>0</v>
      </c>
      <c r="N55" s="320">
        <f>SUMIFS('2D_LOG'!$BD$3:$BD$897,'2D_LOG'!$F$3:$F$897,H38,'2D_LOG'!$BG$3:$BG$897,$A$18)</f>
        <v>0</v>
      </c>
      <c r="O55" s="320">
        <f>SUMIFS('2D_LOG'!$BE$3:$BE$897,'2D_LOG'!$F$3:$F$897,H38,'2D_LOG'!$BG$3:$BG$897,$A$18)</f>
        <v>0</v>
      </c>
      <c r="P55" s="320">
        <f>SUMIFS('2D_LOG'!$BF$3:$BF$897,'2D_LOG'!$F$3:$F$897,H38,'2D_LOG'!$BG$3:$BG$897,$A$18)</f>
        <v>0</v>
      </c>
      <c r="Q55" s="441">
        <f>SUMIFS('2D_LOG'!$I$3:$I$897,'2D_LOG'!$F$3:$F$897,H38,'2D_LOG'!$BG$3:$BG$897,$A$18)</f>
        <v>0</v>
      </c>
      <c r="R55" s="441">
        <f>SUMIFS('2D_LOG'!$J$3:$J$897,'2D_LOG'!$F$3:$F$897,H38,'2D_LOG'!$BG$3:$BG$897,$A$18)</f>
        <v>0</v>
      </c>
      <c r="S55" s="441">
        <f>SUMIFS('2D_LOG'!$K$3:$K$897,'2D_LOG'!$F$3:$F$897,H38,'2D_LOG'!$BG$3:$BG$897,$A$18)</f>
        <v>0</v>
      </c>
      <c r="T55" s="441">
        <f>SUMIFS('2D_LOG'!$L$3:$L$897,'2D_LOG'!$F$3:$F$897,H38,'2D_LOG'!$BG$3:$BG$897,$A$18)</f>
        <v>0</v>
      </c>
      <c r="U55" s="441">
        <f>SUMIFS('2D_LOG'!$M$3:$M$897,'2D_LOG'!$F$3:$F$897,H38,'2D_LOG'!$BG$3:$BG$897,$A$18)</f>
        <v>0</v>
      </c>
      <c r="V55" s="441">
        <f>SUMIFS('2D_LOG'!$N$3:$N$897,'2D_LOG'!$F$3:$F$897,H38,'2D_LOG'!$BG$3:$BG$897,$A$18)</f>
        <v>0</v>
      </c>
      <c r="W55" s="441">
        <f>SUMIFS('2D_LOG'!$O$3:$O$897,'2D_LOG'!$F$3:$F$897,H38,'2D_LOG'!$BG$3:$BG$897,$A$18)</f>
        <v>0</v>
      </c>
      <c r="X55" s="441">
        <f>SUMIFS('2D_LOG'!$P$3:$P$897,'2D_LOG'!$F$3:$F$897,H38,'2D_LOG'!$BG$3:$BG$897,$A$18)</f>
        <v>0</v>
      </c>
      <c r="Y55" s="441">
        <f>SUMIFS('2D_LOG'!$Q$3:$Q$897,'2D_LOG'!$F$3:$F$897,H38,'2D_LOG'!$BG$3:$BG$897,$A$18)</f>
        <v>0</v>
      </c>
      <c r="Z55" s="441">
        <f>SUMIFS('2D_LOG'!$R$3:$R$897,'2D_LOG'!$F$3:$F$897,H38,'2D_LOG'!$BG$3:$BG$897,$A$18)</f>
        <v>0</v>
      </c>
      <c r="AA55" s="441">
        <f>SUMIFS('2D_LOG'!$S$3:$S$897,'2D_LOG'!$F$3:$F$897,H38,'2D_LOG'!$BG$3:$BG$897,$A$18)</f>
        <v>0</v>
      </c>
      <c r="AB55" s="441">
        <f>SUMIFS('2D_LOG'!$T$3:$T$897,'2D_LOG'!$F$3:$F$897,H38,'2D_LOG'!$BG$3:$BG$897,$A$18)</f>
        <v>0</v>
      </c>
      <c r="AC55" s="441">
        <f>SUMIFS('2D_LOG'!$U$3:$U$897,'2D_LOG'!$F$3:$F$897,H38,'2D_LOG'!$BG$3:$BG$897,$A$18)</f>
        <v>0</v>
      </c>
      <c r="AD55" s="441">
        <f>SUMIFS('2D_LOG'!$V$3:$V$897,'2D_LOG'!$F$3:$F$897,H38,'2D_LOG'!$BG$3:$BG$897,$A$18)</f>
        <v>0</v>
      </c>
      <c r="AE55" s="441">
        <f>SUMIFS('2D_LOG'!$W$3:$W$897,'2D_LOG'!$F$3:$F$897,H38,'2D_LOG'!$BG$3:$BG$897,$A$18)</f>
        <v>0</v>
      </c>
      <c r="AF55" s="441">
        <f>SUMIFS('2D_LOG'!$X$3:$X$897,'2D_LOG'!$F$3:$F$897,H38,'2D_LOG'!$BG$3:$BG$897,$A$18)</f>
        <v>0</v>
      </c>
      <c r="AG55" s="441">
        <f>SUMIFS('2D_LOG'!$Y$3:$Y$897,'2D_LOG'!$F$3:$F$897,H38,'2D_LOG'!$BG$3:$BG$897,$A$18)</f>
        <v>0</v>
      </c>
      <c r="AH55" s="441">
        <f>SUMIFS('2D_LOG'!$Z$3:$Z$897,'2D_LOG'!$F$3:$F$897,H38,'2D_LOG'!$BG$3:$BG$897,$A$18)</f>
        <v>0</v>
      </c>
      <c r="AI55" s="441">
        <f>SUMIFS('2D_LOG'!$AA$3:$AA$897,'2D_LOG'!$F$3:$F$897,H38,'2D_LOG'!$BG$3:$BG$897,$A$18)</f>
        <v>0</v>
      </c>
      <c r="AJ55" s="441">
        <f>SUMIFS('2D_LOG'!$AB$3:$AB$897,'2D_LOG'!$F$3:$F$897,H38,'2D_LOG'!$BG$3:$BG$897,$A$18)</f>
        <v>0</v>
      </c>
      <c r="AK55" s="441">
        <f>SUMIFS('2D_LOG'!$AC$3:$AC$897,'2D_LOG'!$F$3:$F$897,H38,'2D_LOG'!$BG$3:$BG$897,$A$18)</f>
        <v>0</v>
      </c>
      <c r="AL55" s="441">
        <f>SUMIFS('2D_LOG'!$AD$3:$AD$897,'2D_LOG'!$F$3:$F$897,H38,'2D_LOG'!$BG$3:$BG$897,$A$18)</f>
        <v>0</v>
      </c>
      <c r="AM55" s="461">
        <f>SUMIFS('2D_LOG'!$AE$3:$AE$897,'2D_LOG'!$F$3:$F$897,H38,'2D_LOG'!$BG$3:$BG$897,$A$18)</f>
        <v>0</v>
      </c>
      <c r="AN55" s="461">
        <f>SUMIFS('2D_LOG'!$AF$3:$AF$897,'2D_LOG'!$F$3:$F$897,H38,'2D_LOG'!$BG$3:$BG$897,$A$18)</f>
        <v>0</v>
      </c>
      <c r="AO55" s="461">
        <f>SUMIFS('2D_LOG'!$AG$3:$AG$897,'2D_LOG'!$F$3:$F$897,H38,'2D_LOG'!$BG$3:$BG$897,$A$18)</f>
        <v>0</v>
      </c>
      <c r="AP55" s="461">
        <f>SUMIFS('2D_LOG'!$AH$3:$AH$897,'2D_LOG'!$F$3:$F$897,H38,'2D_LOG'!$BG$3:$BG$897,$A$18)</f>
        <v>0</v>
      </c>
      <c r="AQ55" s="461">
        <f>SUMIFS('2D_LOG'!$AI$3:$AI$897,'2D_LOG'!$F$3:$F$897,H38,'2D_LOG'!$BG$3:$BG$897,$A$18)</f>
        <v>0</v>
      </c>
      <c r="AR55" s="461">
        <f>SUMIFS('2D_LOG'!$AJ$3:$AJ$897,'2D_LOG'!$F$3:$F$897,H38,'2D_LOG'!$BG$3:$BG$897,$A$18)</f>
        <v>0</v>
      </c>
      <c r="AS55" s="461">
        <f>SUMIFS('2D_LOG'!$AK$3:$AK$897,'2D_LOG'!$F$3:$F$897,H38,'2D_LOG'!$BG$3:$BG$897,$A$18)</f>
        <v>0</v>
      </c>
      <c r="AT55" s="461">
        <f>SUMIFS('2D_LOG'!$AL$3:$AL$897,'2D_LOG'!$F$3:$F$897,H38,'2D_LOG'!$BG$3:$BG$897,$A$18)</f>
        <v>0</v>
      </c>
      <c r="AU55" s="461">
        <f>SUMIFS('2D_LOG'!$AM$3:$AM$897,'2D_LOG'!$F$3:$F$897,H38,'2D_LOG'!$BG$3:$BG$897,$A$18)</f>
        <v>0</v>
      </c>
      <c r="AV55" s="461">
        <f>SUMIFS('2D_LOG'!$AN$3:$AN$897,'2D_LOG'!$F$3:$F$897,H38,'2D_LOG'!$BG$3:$BG$897,$A$18)</f>
        <v>0</v>
      </c>
      <c r="AW55" s="461">
        <f>SUMIFS('2D_LOG'!$AO$3:$AO$897,'2D_LOG'!$F$3:$F$897,H38,'2D_LOG'!$BG$3:$BG$897,$A$18)</f>
        <v>0</v>
      </c>
      <c r="AX55" s="461">
        <f>SUMIFS('2D_LOG'!$AP$3:$AP$897,'2D_LOG'!$F$3:$F$897,H38,'2D_LOG'!$BG$3:$BG$897,$A$18)</f>
        <v>0</v>
      </c>
      <c r="AY55" s="461">
        <f>SUMIFS('2D_LOG'!$AQ$3:$AQ$897,'2D_LOG'!$F$3:$F$897,H38,'2D_LOG'!$BG$3:$BG$897,$A$18)</f>
        <v>0</v>
      </c>
      <c r="AZ55" s="461">
        <f>SUMIFS('2D_LOG'!$AR$3:$AR$897,'2D_LOG'!$F$3:$F$897,H38,'2D_LOG'!$BG$3:$BG$897,$A$18)</f>
        <v>0</v>
      </c>
      <c r="BA55" s="461">
        <f>SUMIFS('2D_LOG'!$AS$3:$AS$897,'2D_LOG'!$F$3:$F$897,H38,'2D_LOG'!$BG$3:$BG$897,$A$18)</f>
        <v>0</v>
      </c>
      <c r="BB55" s="461">
        <f>SUMIFS('2D_LOG'!$AT$3:$AT$897,'2D_LOG'!$F$3:$F$897,H38,'2D_LOG'!$BG$3:$BG$897,$A$18)</f>
        <v>0</v>
      </c>
      <c r="BC55" s="461">
        <f>SUMIFS('2D_LOG'!$AU$3:$AU$897,'2D_LOG'!$F$3:$F$897,H38,'2D_LOG'!$BG$3:$BG$897,$A$18)</f>
        <v>0</v>
      </c>
      <c r="BD55" s="461">
        <f>SUMIFS('2D_LOG'!$AV$3:$AV$897,'2D_LOG'!$F$3:$F$897,H38,'2D_LOG'!$BG$3:$BG$897,$A$18)</f>
        <v>0</v>
      </c>
      <c r="BE55" s="461">
        <f>SUMIFS('2D_LOG'!$AW$3:$AW$897,'2D_LOG'!$F$3:$F$897,H38,'2D_LOG'!$BG$3:$BG$897,$A$18)</f>
        <v>0</v>
      </c>
      <c r="BF55" s="461">
        <f>SUMIFS('2D_LOG'!$AX$3:$AX$897,'2D_LOG'!$F$3:$F$897,H38,'2D_LOG'!$BG$3:$BG$897,$A$18)</f>
        <v>0</v>
      </c>
      <c r="BG55" s="461">
        <f>SUMIFS('2D_LOG'!$AY$3:$AY$897,'2D_LOG'!$F$3:$F$897,H38,'2D_LOG'!$BG$3:$BG$897,$A$18)</f>
        <v>0</v>
      </c>
      <c r="BH55" s="461">
        <f>SUMIFS('2D_LOG'!$AZ$3:$AZ$897,'2D_LOG'!$F$3:$F$897,H38,'2D_LOG'!$BG$3:$BG$897,$A$18)</f>
        <v>0</v>
      </c>
      <c r="BI55" s="461">
        <f>SUMIFS('2D_LOG'!$BA$3:$BA$897,'2D_LOG'!$F$3:$F$897,H38,'2D_LOG'!$BG$3:$BG$897,$A$18)</f>
        <v>0</v>
      </c>
      <c r="BJ55" s="461">
        <f>SUMIFS('2D_LOG'!$BB$3:$BB$897,'2D_LOG'!$F$3:$F$897,H38,'2D_LOG'!$BG$3:$BG$897,$A$18)</f>
        <v>0</v>
      </c>
    </row>
    <row r="56" spans="5:62" x14ac:dyDescent="0.2">
      <c r="E56" s="320">
        <v>18</v>
      </c>
      <c r="F56" s="332">
        <f t="shared" si="6"/>
        <v>0</v>
      </c>
      <c r="G56" s="320">
        <f t="shared" si="6"/>
        <v>0</v>
      </c>
      <c r="H56" s="320">
        <f>COUNTIFS(QC_Status!$L$13:$L$897,"PDQC",QC_Status!$F$13:$F$897,'Production Operator Analysis'!$A$19)</f>
        <v>0</v>
      </c>
      <c r="I56" s="333">
        <f t="shared" si="7"/>
        <v>0</v>
      </c>
      <c r="J56" s="320">
        <f>COUNTIFS(QC_Status!$L$13:$L$897,"PDQC",QC_Status!$T$13:$T$897,"ACC",QC_Status!$F$13:$F$897,'Production Operator Analysis'!$A$19)</f>
        <v>0</v>
      </c>
      <c r="K56" s="321">
        <f t="shared" si="8"/>
        <v>0</v>
      </c>
      <c r="L56" s="320">
        <f>COUNTIFS(QC_Status!$L$13:$L$897,"PDQC",QC_Status!$T$13:$T$897,"Reject",QC_Status!$F$13:$F$897,'Production Operator Analysis'!$A$19)</f>
        <v>0</v>
      </c>
      <c r="M56" s="321">
        <f t="shared" si="9"/>
        <v>0</v>
      </c>
      <c r="N56" s="320">
        <f>SUMIFS('2D_LOG'!$BD$3:$BD$897,'2D_LOG'!$F$3:$F$897,H38,'2D_LOG'!$BG$3:$BG$897,$A$19)</f>
        <v>0</v>
      </c>
      <c r="O56" s="320">
        <f>SUMIFS('2D_LOG'!$BE$3:$BE$897,'2D_LOG'!$F$3:$F$897,H38,'2D_LOG'!$BG$3:$BG$897,$A$19)</f>
        <v>0</v>
      </c>
      <c r="P56" s="320">
        <f>SUMIFS('2D_LOG'!$BF$3:$BF$897,'2D_LOG'!$F$3:$F$897,H38,'2D_LOG'!$BG$3:$BG$897,$A$19)</f>
        <v>0</v>
      </c>
      <c r="Q56" s="441">
        <f>SUMIFS('2D_LOG'!$I$3:$I$897,'2D_LOG'!$F$3:$F$897,H38,'2D_LOG'!$BG$3:$BG$897,$A$19)</f>
        <v>0</v>
      </c>
      <c r="R56" s="441">
        <f>SUMIFS('2D_LOG'!$J$3:$J$897,'2D_LOG'!$F$3:$F$897,H38,'2D_LOG'!$BG$3:$BG$897,$A$19)</f>
        <v>0</v>
      </c>
      <c r="S56" s="441">
        <f>SUMIFS('2D_LOG'!$K$3:$K$897,'2D_LOG'!$F$3:$F$897,H38,'2D_LOG'!$BG$3:$BG$897,$A$19)</f>
        <v>0</v>
      </c>
      <c r="T56" s="441">
        <f>SUMIFS('2D_LOG'!$L$3:$L$897,'2D_LOG'!$F$3:$F$897,H38,'2D_LOG'!$BG$3:$BG$897,$A$19)</f>
        <v>0</v>
      </c>
      <c r="U56" s="441">
        <f>SUMIFS('2D_LOG'!$M$3:$M$897,'2D_LOG'!$F$3:$F$897,H38,'2D_LOG'!$BG$3:$BG$897,$A$19)</f>
        <v>0</v>
      </c>
      <c r="V56" s="441">
        <f>SUMIFS('2D_LOG'!$N$3:$N$897,'2D_LOG'!$F$3:$F$897,H38,'2D_LOG'!$BG$3:$BG$897,$A$19)</f>
        <v>0</v>
      </c>
      <c r="W56" s="441">
        <f>SUMIFS('2D_LOG'!$O$3:$O$897,'2D_LOG'!$F$3:$F$897,H38,'2D_LOG'!$BG$3:$BG$897,$A$19)</f>
        <v>0</v>
      </c>
      <c r="X56" s="441">
        <f>SUMIFS('2D_LOG'!$P$3:$P$897,'2D_LOG'!$F$3:$F$897,H38,'2D_LOG'!$BG$3:$BG$897,$A$19)</f>
        <v>0</v>
      </c>
      <c r="Y56" s="441">
        <f>SUMIFS('2D_LOG'!$Q$3:$Q$897,'2D_LOG'!$F$3:$F$897,H38,'2D_LOG'!$BG$3:$BG$897,$A$19)</f>
        <v>0</v>
      </c>
      <c r="Z56" s="441">
        <f>SUMIFS('2D_LOG'!$R$3:$R$897,'2D_LOG'!$F$3:$F$897,H38,'2D_LOG'!$BG$3:$BG$897,$A$19)</f>
        <v>0</v>
      </c>
      <c r="AA56" s="441">
        <f>SUMIFS('2D_LOG'!$S$3:$S$897,'2D_LOG'!$F$3:$F$897,H38,'2D_LOG'!$BG$3:$BG$897,$A$19)</f>
        <v>0</v>
      </c>
      <c r="AB56" s="441">
        <f>SUMIFS('2D_LOG'!$T$3:$T$897,'2D_LOG'!$F$3:$F$897,H38,'2D_LOG'!$BG$3:$BG$897,$A$19)</f>
        <v>0</v>
      </c>
      <c r="AC56" s="441">
        <f>SUMIFS('2D_LOG'!$U$3:$U$897,'2D_LOG'!$F$3:$F$897,H38,'2D_LOG'!$BG$3:$BG$897,$A$19)</f>
        <v>0</v>
      </c>
      <c r="AD56" s="441">
        <f>SUMIFS('2D_LOG'!$V$3:$V$897,'2D_LOG'!$F$3:$F$897,H38,'2D_LOG'!$BG$3:$BG$897,$A$19)</f>
        <v>0</v>
      </c>
      <c r="AE56" s="441">
        <f>SUMIFS('2D_LOG'!$W$3:$W$897,'2D_LOG'!$F$3:$F$897,H38,'2D_LOG'!$BG$3:$BG$897,$A$19)</f>
        <v>0</v>
      </c>
      <c r="AF56" s="441">
        <f>SUMIFS('2D_LOG'!$X$3:$X$897,'2D_LOG'!$F$3:$F$897,H38,'2D_LOG'!$BG$3:$BG$897,$A$19)</f>
        <v>0</v>
      </c>
      <c r="AG56" s="441">
        <f>SUMIFS('2D_LOG'!$Y$3:$Y$897,'2D_LOG'!$F$3:$F$897,H38,'2D_LOG'!$BG$3:$BG$897,$A$19)</f>
        <v>0</v>
      </c>
      <c r="AH56" s="441">
        <f>SUMIFS('2D_LOG'!$Z$3:$Z$897,'2D_LOG'!$F$3:$F$897,H38,'2D_LOG'!$BG$3:$BG$897,$A$19)</f>
        <v>0</v>
      </c>
      <c r="AI56" s="441">
        <f>SUMIFS('2D_LOG'!$AA$3:$AA$897,'2D_LOG'!$F$3:$F$897,H38,'2D_LOG'!$BG$3:$BG$897,$A$19)</f>
        <v>0</v>
      </c>
      <c r="AJ56" s="441">
        <f>SUMIFS('2D_LOG'!$AB$3:$AB$897,'2D_LOG'!$F$3:$F$897,H38,'2D_LOG'!$BG$3:$BG$897,$A$19)</f>
        <v>0</v>
      </c>
      <c r="AK56" s="441">
        <f>SUMIFS('2D_LOG'!$AC$3:$AC$897,'2D_LOG'!$F$3:$F$897,H38,'2D_LOG'!$BG$3:$BG$897,$A$19)</f>
        <v>0</v>
      </c>
      <c r="AL56" s="441">
        <f>SUMIFS('2D_LOG'!$AD$3:$AD$897,'2D_LOG'!$F$3:$F$897,H38,'2D_LOG'!$BG$3:$BG$897,$A$19)</f>
        <v>0</v>
      </c>
      <c r="AM56" s="461">
        <f>SUMIFS('2D_LOG'!$AE$3:$AE$897,'2D_LOG'!$F$3:$F$897,H38,'2D_LOG'!$BG$3:$BG$897,$A$19)</f>
        <v>0</v>
      </c>
      <c r="AN56" s="461">
        <f>SUMIFS('2D_LOG'!$AF$3:$AF$897,'2D_LOG'!$F$3:$F$897,H38,'2D_LOG'!$BG$3:$BG$897,$A$19)</f>
        <v>0</v>
      </c>
      <c r="AO56" s="461">
        <f>SUMIFS('2D_LOG'!$AG$3:$AG$897,'2D_LOG'!$F$3:$F$897,H38,'2D_LOG'!$BG$3:$BG$897,$A$19)</f>
        <v>0</v>
      </c>
      <c r="AP56" s="461">
        <f>SUMIFS('2D_LOG'!$AH$3:$AH$897,'2D_LOG'!$F$3:$F$897,H38,'2D_LOG'!$BG$3:$BG$897,$A$19)</f>
        <v>0</v>
      </c>
      <c r="AQ56" s="461">
        <f>SUMIFS('2D_LOG'!$AI$3:$AI$897,'2D_LOG'!$F$3:$F$897,H38,'2D_LOG'!$BG$3:$BG$897,$A$19)</f>
        <v>0</v>
      </c>
      <c r="AR56" s="461">
        <f>SUMIFS('2D_LOG'!$AJ$3:$AJ$897,'2D_LOG'!$F$3:$F$897,H38,'2D_LOG'!$BG$3:$BG$897,$A$19)</f>
        <v>0</v>
      </c>
      <c r="AS56" s="461">
        <f>SUMIFS('2D_LOG'!$AK$3:$AK$897,'2D_LOG'!$F$3:$F$897,H38,'2D_LOG'!$BG$3:$BG$897,$A$19)</f>
        <v>0</v>
      </c>
      <c r="AT56" s="461">
        <f>SUMIFS('2D_LOG'!$AL$3:$AL$897,'2D_LOG'!$F$3:$F$897,H38,'2D_LOG'!$BG$3:$BG$897,$A$19)</f>
        <v>0</v>
      </c>
      <c r="AU56" s="461">
        <f>SUMIFS('2D_LOG'!$AM$3:$AM$897,'2D_LOG'!$F$3:$F$897,H38,'2D_LOG'!$BG$3:$BG$897,$A$19)</f>
        <v>0</v>
      </c>
      <c r="AV56" s="461">
        <f>SUMIFS('2D_LOG'!$AN$3:$AN$897,'2D_LOG'!$F$3:$F$897,H38,'2D_LOG'!$BG$3:$BG$897,$A$19)</f>
        <v>0</v>
      </c>
      <c r="AW56" s="461">
        <f>SUMIFS('2D_LOG'!$AO$3:$AO$897,'2D_LOG'!$F$3:$F$897,H38,'2D_LOG'!$BG$3:$BG$897,$A$19)</f>
        <v>0</v>
      </c>
      <c r="AX56" s="461">
        <f>SUMIFS('2D_LOG'!$AP$3:$AP$897,'2D_LOG'!$F$3:$F$897,H38,'2D_LOG'!$BG$3:$BG$897,$A$19)</f>
        <v>0</v>
      </c>
      <c r="AY56" s="461">
        <f>SUMIFS('2D_LOG'!$AQ$3:$AQ$897,'2D_LOG'!$F$3:$F$897,H38,'2D_LOG'!$BG$3:$BG$897,$A$19)</f>
        <v>0</v>
      </c>
      <c r="AZ56" s="461">
        <f>SUMIFS('2D_LOG'!$AR$3:$AR$897,'2D_LOG'!$F$3:$F$897,H38,'2D_LOG'!$BG$3:$BG$897,$A$19)</f>
        <v>0</v>
      </c>
      <c r="BA56" s="461">
        <f>SUMIFS('2D_LOG'!$AS$3:$AS$897,'2D_LOG'!$F$3:$F$897,H38,'2D_LOG'!$BG$3:$BG$897,$A$19)</f>
        <v>0</v>
      </c>
      <c r="BB56" s="461">
        <f>SUMIFS('2D_LOG'!$AT$3:$AT$897,'2D_LOG'!$F$3:$F$897,H38,'2D_LOG'!$BG$3:$BG$897,$A$19)</f>
        <v>0</v>
      </c>
      <c r="BC56" s="461">
        <f>SUMIFS('2D_LOG'!$AU$3:$AU$897,'2D_LOG'!$F$3:$F$897,H38,'2D_LOG'!$BG$3:$BG$897,$A$19)</f>
        <v>0</v>
      </c>
      <c r="BD56" s="461">
        <f>SUMIFS('2D_LOG'!$AV$3:$AV$897,'2D_LOG'!$F$3:$F$897,H38,'2D_LOG'!$BG$3:$BG$897,$A$19)</f>
        <v>0</v>
      </c>
      <c r="BE56" s="461">
        <f>SUMIFS('2D_LOG'!$AW$3:$AW$897,'2D_LOG'!$F$3:$F$897,H38,'2D_LOG'!$BG$3:$BG$897,$A$19)</f>
        <v>0</v>
      </c>
      <c r="BF56" s="461">
        <f>SUMIFS('2D_LOG'!$AX$3:$AX$897,'2D_LOG'!$F$3:$F$897,H38,'2D_LOG'!$BG$3:$BG$897,$A$19)</f>
        <v>0</v>
      </c>
      <c r="BG56" s="461">
        <f>SUMIFS('2D_LOG'!$AY$3:$AY$897,'2D_LOG'!$F$3:$F$897,H38,'2D_LOG'!$BG$3:$BG$897,$A$19)</f>
        <v>0</v>
      </c>
      <c r="BH56" s="461">
        <f>SUMIFS('2D_LOG'!$AZ$3:$AZ$897,'2D_LOG'!$F$3:$F$897,H38,'2D_LOG'!$BG$3:$BG$897,$A$19)</f>
        <v>0</v>
      </c>
      <c r="BI56" s="461">
        <f>SUMIFS('2D_LOG'!$BA$3:$BA$897,'2D_LOG'!$F$3:$F$897,H38,'2D_LOG'!$BG$3:$BG$897,$A$19)</f>
        <v>0</v>
      </c>
      <c r="BJ56" s="461">
        <f>SUMIFS('2D_LOG'!$BB$3:$BB$897,'2D_LOG'!$F$3:$F$897,H38,'2D_LOG'!$BG$3:$BG$897,$A$19)</f>
        <v>0</v>
      </c>
    </row>
    <row r="57" spans="5:62" x14ac:dyDescent="0.2">
      <c r="E57" s="320">
        <v>19</v>
      </c>
      <c r="F57" s="332">
        <f t="shared" si="6"/>
        <v>0</v>
      </c>
      <c r="G57" s="320">
        <f t="shared" si="6"/>
        <v>0</v>
      </c>
      <c r="H57" s="320">
        <f>COUNTIFS(QC_Status!$L$13:$L$897,"PDQC",QC_Status!$F$13:$F$897,'Production Operator Analysis'!$A$30)</f>
        <v>0</v>
      </c>
      <c r="I57" s="333">
        <f t="shared" si="7"/>
        <v>0</v>
      </c>
      <c r="J57" s="320">
        <f>COUNTIFS(QC_Status!$L$13:$L$897,"PDQC",QC_Status!$T$13:$T$897,"ACC",QC_Status!$F$13:$F$897,'Production Operator Analysis'!$A$30)</f>
        <v>0</v>
      </c>
      <c r="K57" s="321">
        <f t="shared" si="8"/>
        <v>0</v>
      </c>
      <c r="L57" s="320">
        <f>COUNTIFS(QC_Status!$L$13:$L$897,"PDQC",QC_Status!$T$13:$T$897,"Reject",QC_Status!$F$13:$F$897,'Production Operator Analysis'!$A$30)</f>
        <v>0</v>
      </c>
      <c r="M57" s="321">
        <f t="shared" si="9"/>
        <v>0</v>
      </c>
      <c r="N57" s="320">
        <f>SUMIFS('2D_LOG'!$BD$3:$BD$897,'2D_LOG'!$F$3:$F$897,H38,'2D_LOG'!$BG$3:$BG$897,$A$30)</f>
        <v>0</v>
      </c>
      <c r="O57" s="320">
        <f>SUMIFS('2D_LOG'!$BE$3:$BE$897,'2D_LOG'!$F$3:$F$897,H38,'2D_LOG'!$BG$3:$BG$897,$A$30)</f>
        <v>0</v>
      </c>
      <c r="P57" s="320">
        <f>SUMIFS('2D_LOG'!$BF$3:$BF$897,'2D_LOG'!$F$3:$F$897,H38,'2D_LOG'!$BG$3:$BG$897,$A$30)</f>
        <v>0</v>
      </c>
      <c r="Q57" s="441">
        <f>SUMIFS('2D_LOG'!$I$3:$I$897,'2D_LOG'!$F$3:$F$897,H38,'2D_LOG'!$BG$3:$BG$897,$A$30)</f>
        <v>0</v>
      </c>
      <c r="R57" s="441">
        <f>SUMIFS('2D_LOG'!$J$3:$J$897,'2D_LOG'!$F$3:$F$897,H38,'2D_LOG'!$BG$3:$BG$897,$A$30)</f>
        <v>0</v>
      </c>
      <c r="S57" s="441">
        <f>SUMIFS('2D_LOG'!$K$3:$K$897,'2D_LOG'!$F$3:$F$897,H38,'2D_LOG'!$BG$3:$BG$897,$A$30)</f>
        <v>0</v>
      </c>
      <c r="T57" s="441">
        <f>SUMIFS('2D_LOG'!$L$3:$L$897,'2D_LOG'!$F$3:$F$897,H38,'2D_LOG'!$BG$3:$BG$897,$A$30)</f>
        <v>0</v>
      </c>
      <c r="U57" s="441">
        <f>SUMIFS('2D_LOG'!$M$3:$M$897,'2D_LOG'!$F$3:$F$897,H38,'2D_LOG'!$BG$3:$BG$897,$A$30)</f>
        <v>0</v>
      </c>
      <c r="V57" s="441">
        <f>SUMIFS('2D_LOG'!$N$3:$N$897,'2D_LOG'!$F$3:$F$897,H38,'2D_LOG'!$BG$3:$BG$897,$A$30)</f>
        <v>0</v>
      </c>
      <c r="W57" s="441">
        <f>SUMIFS('2D_LOG'!$O$3:$O$897,'2D_LOG'!$F$3:$F$897,H38,'2D_LOG'!$BG$3:$BG$897,$A$30)</f>
        <v>0</v>
      </c>
      <c r="X57" s="441">
        <f>SUMIFS('2D_LOG'!$P$3:$P$897,'2D_LOG'!$F$3:$F$897,H38,'2D_LOG'!$BG$3:$BG$897,$A$30)</f>
        <v>0</v>
      </c>
      <c r="Y57" s="441">
        <f>SUMIFS('2D_LOG'!$Q$3:$Q$897,'2D_LOG'!$F$3:$F$897,H38,'2D_LOG'!$BG$3:$BG$897,$A$30)</f>
        <v>0</v>
      </c>
      <c r="Z57" s="441">
        <f>SUMIFS('2D_LOG'!$R$3:$R$897,'2D_LOG'!$F$3:$F$897,H38,'2D_LOG'!$BG$3:$BG$897,$A$30)</f>
        <v>0</v>
      </c>
      <c r="AA57" s="441">
        <f>SUMIFS('2D_LOG'!$S$3:$S$897,'2D_LOG'!$F$3:$F$897,H38,'2D_LOG'!$BG$3:$BG$897,$A$30)</f>
        <v>0</v>
      </c>
      <c r="AB57" s="441">
        <f>SUMIFS('2D_LOG'!$T$3:$T$897,'2D_LOG'!$F$3:$F$897,H38,'2D_LOG'!$BG$3:$BG$897,$A$30)</f>
        <v>0</v>
      </c>
      <c r="AC57" s="441">
        <f>SUMIFS('2D_LOG'!$U$3:$U$897,'2D_LOG'!$F$3:$F$897,H38,'2D_LOG'!$BG$3:$BG$897,$A$30)</f>
        <v>0</v>
      </c>
      <c r="AD57" s="441">
        <f>SUMIFS('2D_LOG'!$V$3:$V$897,'2D_LOG'!$F$3:$F$897,H38,'2D_LOG'!$BG$3:$BG$897,$A$30)</f>
        <v>0</v>
      </c>
      <c r="AE57" s="441">
        <f>SUMIFS('2D_LOG'!$W$3:$W$897,'2D_LOG'!$F$3:$F$897,H38,'2D_LOG'!$BG$3:$BG$897,$A$30)</f>
        <v>0</v>
      </c>
      <c r="AF57" s="441">
        <f>SUMIFS('2D_LOG'!$X$3:$X$897,'2D_LOG'!$F$3:$F$897,H38,'2D_LOG'!$BG$3:$BG$897,$A$30)</f>
        <v>0</v>
      </c>
      <c r="AG57" s="441">
        <f>SUMIFS('2D_LOG'!$Y$3:$Y$897,'2D_LOG'!$F$3:$F$897,H38,'2D_LOG'!$BG$3:$BG$897,$A$30)</f>
        <v>0</v>
      </c>
      <c r="AH57" s="441">
        <f>SUMIFS('2D_LOG'!$Z$3:$Z$897,'2D_LOG'!$F$3:$F$897,H38,'2D_LOG'!$BG$3:$BG$897,$A$30)</f>
        <v>0</v>
      </c>
      <c r="AI57" s="441">
        <f>SUMIFS('2D_LOG'!$AA$3:$AA$897,'2D_LOG'!$F$3:$F$897,H38,'2D_LOG'!$BG$3:$BG$897,$A$30)</f>
        <v>0</v>
      </c>
      <c r="AJ57" s="441">
        <f>SUMIFS('2D_LOG'!$AB$3:$AB$897,'2D_LOG'!$F$3:$F$897,H38,'2D_LOG'!$BG$3:$BG$897,$A$30)</f>
        <v>0</v>
      </c>
      <c r="AK57" s="441">
        <f>SUMIFS('2D_LOG'!$AC$3:$AC$897,'2D_LOG'!$F$3:$F$897,H38,'2D_LOG'!$BG$3:$BG$897,$A$30)</f>
        <v>0</v>
      </c>
      <c r="AL57" s="441">
        <f>SUMIFS('2D_LOG'!$AD$3:$AD$897,'2D_LOG'!$F$3:$F$897,H38,'2D_LOG'!$BG$3:$BG$897,$A$30)</f>
        <v>0</v>
      </c>
      <c r="AM57" s="461">
        <f>SUMIFS('2D_LOG'!$AE$3:$AE$897,'2D_LOG'!$F$3:$F$897,H38,'2D_LOG'!$BG$3:$BG$897,$A$20)</f>
        <v>0</v>
      </c>
      <c r="AN57" s="461">
        <f>SUMIFS('2D_LOG'!$AF$3:$AF$897,'2D_LOG'!$F$3:$F$897,H38,'2D_LOG'!$BG$3:$BG$897,$A$20)</f>
        <v>0</v>
      </c>
      <c r="AO57" s="461">
        <f>SUMIFS('2D_LOG'!$AG$3:$AG$897,'2D_LOG'!$F$3:$F$897,H38,'2D_LOG'!$BG$3:$BG$897,$A$20)</f>
        <v>0</v>
      </c>
      <c r="AP57" s="461">
        <f>SUMIFS('2D_LOG'!$AH$3:$AH$897,'2D_LOG'!$F$3:$F$897,H38,'2D_LOG'!$BG$3:$BG$897,$A$20)</f>
        <v>0</v>
      </c>
      <c r="AQ57" s="461">
        <f>SUMIFS('2D_LOG'!$AI$3:$AI$897,'2D_LOG'!$F$3:$F$897,H38,'2D_LOG'!$BG$3:$BG$897,$A$20)</f>
        <v>0</v>
      </c>
      <c r="AR57" s="461">
        <f>SUMIFS('2D_LOG'!$AJ$3:$AJ$897,'2D_LOG'!$F$3:$F$897,H38,'2D_LOG'!$BG$3:$BG$897,$A$20)</f>
        <v>0</v>
      </c>
      <c r="AS57" s="461">
        <f>SUMIFS('2D_LOG'!$AK$3:$AK$897,'2D_LOG'!$F$3:$F$897,H38,'2D_LOG'!$BG$3:$BG$897,$A$20)</f>
        <v>0</v>
      </c>
      <c r="AT57" s="461">
        <f>SUMIFS('2D_LOG'!$AL$3:$AL$897,'2D_LOG'!$F$3:$F$897,H38,'2D_LOG'!$BG$3:$BG$897,$A$20)</f>
        <v>0</v>
      </c>
      <c r="AU57" s="461">
        <f>SUMIFS('2D_LOG'!$AM$3:$AM$897,'2D_LOG'!$F$3:$F$897,H38,'2D_LOG'!$BG$3:$BG$897,$A$20)</f>
        <v>0</v>
      </c>
      <c r="AV57" s="461">
        <f>SUMIFS('2D_LOG'!$AN$3:$AN$897,'2D_LOG'!$F$3:$F$897,H38,'2D_LOG'!$BG$3:$BG$897,$A$20)</f>
        <v>0</v>
      </c>
      <c r="AW57" s="461">
        <f>SUMIFS('2D_LOG'!$AO$3:$AO$897,'2D_LOG'!$F$3:$F$897,H38,'2D_LOG'!$BG$3:$BG$897,$A$20)</f>
        <v>0</v>
      </c>
      <c r="AX57" s="461">
        <f>SUMIFS('2D_LOG'!$AP$3:$AP$897,'2D_LOG'!$F$3:$F$897,H38,'2D_LOG'!$BG$3:$BG$897,$A$20)</f>
        <v>0</v>
      </c>
      <c r="AY57" s="461">
        <f>SUMIFS('2D_LOG'!$AQ$3:$AQ$897,'2D_LOG'!$F$3:$F$897,H38,'2D_LOG'!$BG$3:$BG$897,$A$20)</f>
        <v>0</v>
      </c>
      <c r="AZ57" s="461">
        <f>SUMIFS('2D_LOG'!$AR$3:$AR$897,'2D_LOG'!$F$3:$F$897,H38,'2D_LOG'!$BG$3:$BG$897,$A$20)</f>
        <v>0</v>
      </c>
      <c r="BA57" s="461">
        <f>SUMIFS('2D_LOG'!$AS$3:$AS$897,'2D_LOG'!$F$3:$F$897,H38,'2D_LOG'!$BG$3:$BG$897,$A$20)</f>
        <v>0</v>
      </c>
      <c r="BB57" s="461">
        <f>SUMIFS('2D_LOG'!$AT$3:$AT$897,'2D_LOG'!$F$3:$F$897,H38,'2D_LOG'!$BG$3:$BG$897,$A$20)</f>
        <v>0</v>
      </c>
      <c r="BC57" s="461">
        <f>SUMIFS('2D_LOG'!$AU$3:$AU$897,'2D_LOG'!$F$3:$F$897,H38,'2D_LOG'!$BG$3:$BG$897,$A$20)</f>
        <v>0</v>
      </c>
      <c r="BD57" s="461">
        <f>SUMIFS('2D_LOG'!$AV$3:$AV$897,'2D_LOG'!$F$3:$F$897,H38,'2D_LOG'!$BG$3:$BG$897,$A$20)</f>
        <v>0</v>
      </c>
      <c r="BE57" s="461">
        <f>SUMIFS('2D_LOG'!$AW$3:$AW$897,'2D_LOG'!$F$3:$F$897,H38,'2D_LOG'!$BG$3:$BG$897,$A$20)</f>
        <v>0</v>
      </c>
      <c r="BF57" s="461">
        <f>SUMIFS('2D_LOG'!$AX$3:$AX$897,'2D_LOG'!$F$3:$F$897,H38,'2D_LOG'!$BG$3:$BG$897,$A$20)</f>
        <v>0</v>
      </c>
      <c r="BG57" s="461">
        <f>SUMIFS('2D_LOG'!$AY$3:$AY$897,'2D_LOG'!$F$3:$F$897,H38,'2D_LOG'!$BG$3:$BG$897,$A$20)</f>
        <v>0</v>
      </c>
      <c r="BH57" s="461">
        <f>SUMIFS('2D_LOG'!$AZ$3:$AZ$897,'2D_LOG'!$F$3:$F$897,H38,'2D_LOG'!$BG$3:$BG$897,$A$20)</f>
        <v>0</v>
      </c>
      <c r="BI57" s="461">
        <f>SUMIFS('2D_LOG'!$BA$3:$BA$897,'2D_LOG'!$F$3:$F$897,H38,'2D_LOG'!$BG$3:$BG$897,$A$20)</f>
        <v>0</v>
      </c>
      <c r="BJ57" s="461">
        <f>SUMIFS('2D_LOG'!$BB$3:$BB$897,'2D_LOG'!$F$3:$F$897,H38,'2D_LOG'!$BG$3:$BG$897,$A$20)</f>
        <v>0</v>
      </c>
    </row>
    <row r="58" spans="5:62" x14ac:dyDescent="0.2">
      <c r="E58" s="320">
        <v>20</v>
      </c>
      <c r="F58" s="332">
        <f t="shared" si="6"/>
        <v>0</v>
      </c>
      <c r="G58" s="320">
        <f t="shared" si="6"/>
        <v>0</v>
      </c>
      <c r="H58" s="320">
        <f>COUNTIFS(QC_Status!$L$13:$L$897,"PDQC",QC_Status!$F$13:$F$897,'Production Operator Analysis'!$A$31)</f>
        <v>0</v>
      </c>
      <c r="I58" s="333">
        <f t="shared" si="7"/>
        <v>0</v>
      </c>
      <c r="J58" s="320">
        <f>COUNTIFS(QC_Status!$L$13:$L$897,"PDQC",QC_Status!$T$13:$T$897,"ACC",QC_Status!$F$13:$F$897,'Production Operator Analysis'!$A$31)</f>
        <v>0</v>
      </c>
      <c r="K58" s="321">
        <f t="shared" si="8"/>
        <v>0</v>
      </c>
      <c r="L58" s="320">
        <f>COUNTIFS(QC_Status!$L$13:$L$897,"PDQC",QC_Status!$T$13:$T$897,"Reject",QC_Status!$F$13:$F$897,'Production Operator Analysis'!$A$31)</f>
        <v>0</v>
      </c>
      <c r="M58" s="321">
        <f t="shared" si="9"/>
        <v>0</v>
      </c>
      <c r="N58" s="320">
        <f>SUMIFS('2D_LOG'!$BD$3:$BD$897,'2D_LOG'!$F$3:$F$897,H38,'2D_LOG'!$BG$3:$BG$897,$A$31)</f>
        <v>0</v>
      </c>
      <c r="O58" s="320">
        <f>SUMIFS('2D_LOG'!$BE$3:$BE$897,'2D_LOG'!$F$3:$F$897,H38,'2D_LOG'!$BG$3:$BG$897,$A$31)</f>
        <v>0</v>
      </c>
      <c r="P58" s="320">
        <f>SUMIFS('2D_LOG'!$BF$3:$BF$897,'2D_LOG'!$F$3:$F$897,H38,'2D_LOG'!$BG$3:$BG$897,$A$31)</f>
        <v>0</v>
      </c>
      <c r="Q58" s="441">
        <f>SUMIFS('2D_LOG'!$I$3:$I$897,'2D_LOG'!$F$3:$F$897,H38,'2D_LOG'!$BG$3:$BG$897,$A$31)</f>
        <v>0</v>
      </c>
      <c r="R58" s="441">
        <f>SUMIFS('2D_LOG'!$J$3:$J$897,'2D_LOG'!$F$3:$F$897,H38,'2D_LOG'!$BG$3:$BG$897,$A$31)</f>
        <v>0</v>
      </c>
      <c r="S58" s="441">
        <f>SUMIFS('2D_LOG'!$K$3:$K$897,'2D_LOG'!$F$3:$F$897,H38,'2D_LOG'!$BG$3:$BG$897,$A$31)</f>
        <v>0</v>
      </c>
      <c r="T58" s="441">
        <f>SUMIFS('2D_LOG'!$L$3:$L$897,'2D_LOG'!$F$3:$F$897,H38,'2D_LOG'!$BG$3:$BG$897,$A$31)</f>
        <v>0</v>
      </c>
      <c r="U58" s="441">
        <f>SUMIFS('2D_LOG'!$M$3:$M$897,'2D_LOG'!$F$3:$F$897,H38,'2D_LOG'!$BG$3:$BG$897,$A$31)</f>
        <v>0</v>
      </c>
      <c r="V58" s="441">
        <f>SUMIFS('2D_LOG'!$N$3:$N$897,'2D_LOG'!$F$3:$F$897,H38,'2D_LOG'!$BG$3:$BG$897,$A$31)</f>
        <v>0</v>
      </c>
      <c r="W58" s="441">
        <f>SUMIFS('2D_LOG'!$O$3:$O$897,'2D_LOG'!$F$3:$F$897,H38,'2D_LOG'!$BG$3:$BG$897,$A$31)</f>
        <v>0</v>
      </c>
      <c r="X58" s="441">
        <f>SUMIFS('2D_LOG'!$P$3:$P$897,'2D_LOG'!$F$3:$F$897,H38,'2D_LOG'!$BG$3:$BG$897,$A$31)</f>
        <v>0</v>
      </c>
      <c r="Y58" s="441">
        <f>SUMIFS('2D_LOG'!$Q$3:$Q$897,'2D_LOG'!$F$3:$F$897,H38,'2D_LOG'!$BG$3:$BG$897,$A$31)</f>
        <v>0</v>
      </c>
      <c r="Z58" s="441">
        <f>SUMIFS('2D_LOG'!$R$3:$R$897,'2D_LOG'!$F$3:$F$897,H38,'2D_LOG'!$BG$3:$BG$897,$A$31)</f>
        <v>0</v>
      </c>
      <c r="AA58" s="441">
        <f>SUMIFS('2D_LOG'!$S$3:$S$897,'2D_LOG'!$F$3:$F$897,H38,'2D_LOG'!$BG$3:$BG$897,$A$31)</f>
        <v>0</v>
      </c>
      <c r="AB58" s="441">
        <f>SUMIFS('2D_LOG'!$T$3:$T$897,'2D_LOG'!$F$3:$F$897,H38,'2D_LOG'!$BG$3:$BG$897,$A$31)</f>
        <v>0</v>
      </c>
      <c r="AC58" s="441">
        <f>SUMIFS('2D_LOG'!$U$3:$U$897,'2D_LOG'!$F$3:$F$897,H38,'2D_LOG'!$BG$3:$BG$897,$A$31)</f>
        <v>0</v>
      </c>
      <c r="AD58" s="441">
        <f>SUMIFS('2D_LOG'!$V$3:$V$897,'2D_LOG'!$F$3:$F$897,H38,'2D_LOG'!$BG$3:$BG$897,$A$31)</f>
        <v>0</v>
      </c>
      <c r="AE58" s="441">
        <f>SUMIFS('2D_LOG'!$W$3:$W$897,'2D_LOG'!$F$3:$F$897,H38,'2D_LOG'!$BG$3:$BG$897,$A$31)</f>
        <v>0</v>
      </c>
      <c r="AF58" s="441">
        <f>SUMIFS('2D_LOG'!$X$3:$X$897,'2D_LOG'!$F$3:$F$897,H38,'2D_LOG'!$BG$3:$BG$897,$A$31)</f>
        <v>0</v>
      </c>
      <c r="AG58" s="441">
        <f>SUMIFS('2D_LOG'!$Y$3:$Y$897,'2D_LOG'!$F$3:$F$897,H38,'2D_LOG'!$BG$3:$BG$897,$A$31)</f>
        <v>0</v>
      </c>
      <c r="AH58" s="441">
        <f>SUMIFS('2D_LOG'!$Z$3:$Z$897,'2D_LOG'!$F$3:$F$897,H38,'2D_LOG'!$BG$3:$BG$897,$A$31)</f>
        <v>0</v>
      </c>
      <c r="AI58" s="441">
        <f>SUMIFS('2D_LOG'!$AA$3:$AA$897,'2D_LOG'!$F$3:$F$897,H38,'2D_LOG'!$BG$3:$BG$897,$A$31)</f>
        <v>0</v>
      </c>
      <c r="AJ58" s="441">
        <f>SUMIFS('2D_LOG'!$AB$3:$AB$897,'2D_LOG'!$F$3:$F$897,H38,'2D_LOG'!$BG$3:$BG$897,$A$31)</f>
        <v>0</v>
      </c>
      <c r="AK58" s="441">
        <f>SUMIFS('2D_LOG'!$AC$3:$AC$897,'2D_LOG'!$F$3:$F$897,H38,'2D_LOG'!$BG$3:$BG$897,$A$31)</f>
        <v>0</v>
      </c>
      <c r="AL58" s="441">
        <f>SUMIFS('2D_LOG'!$AD$3:$AD$897,'2D_LOG'!$F$3:$F$897,H38,'2D_LOG'!$BG$3:$BG$897,$A$31)</f>
        <v>0</v>
      </c>
      <c r="AM58" s="461">
        <f>SUMIFS('2D_LOG'!$AE$3:$AE$897,'2D_LOG'!$F$3:$F$897,H38,'2D_LOG'!$BG$3:$BG$897,$A$21)</f>
        <v>0</v>
      </c>
      <c r="AN58" s="461">
        <f>SUMIFS('2D_LOG'!$AF$3:$AF$897,'2D_LOG'!$F$3:$F$897,H38,'2D_LOG'!$BG$3:$BG$897,$A$21)</f>
        <v>0</v>
      </c>
      <c r="AO58" s="461">
        <f>SUMIFS('2D_LOG'!$AG$3:$AG$897,'2D_LOG'!$F$3:$F$897,H38,'2D_LOG'!$BG$3:$BG$897,$A$21)</f>
        <v>0</v>
      </c>
      <c r="AP58" s="461">
        <f>SUMIFS('2D_LOG'!$AH$3:$AH$897,'2D_LOG'!$F$3:$F$897,H38,'2D_LOG'!$BG$3:$BG$897,$A$21)</f>
        <v>0</v>
      </c>
      <c r="AQ58" s="461">
        <f>SUMIFS('2D_LOG'!$AI$3:$AI$897,'2D_LOG'!$F$3:$F$897,H38,'2D_LOG'!$BG$3:$BG$897,$A$21)</f>
        <v>0</v>
      </c>
      <c r="AR58" s="461">
        <f>SUMIFS('2D_LOG'!$AJ$3:$AJ$897,'2D_LOG'!$F$3:$F$897,H38,'2D_LOG'!$BG$3:$BG$897,$A$21)</f>
        <v>0</v>
      </c>
      <c r="AS58" s="461">
        <f>SUMIFS('2D_LOG'!$AK$3:$AK$897,'2D_LOG'!$F$3:$F$897,H38,'2D_LOG'!$BG$3:$BG$897,$A$21)</f>
        <v>0</v>
      </c>
      <c r="AT58" s="461">
        <f>SUMIFS('2D_LOG'!$AL$3:$AL$897,'2D_LOG'!$F$3:$F$897,H38,'2D_LOG'!$BG$3:$BG$897,$A$21)</f>
        <v>0</v>
      </c>
      <c r="AU58" s="461">
        <f>SUMIFS('2D_LOG'!$AM$3:$AM$897,'2D_LOG'!$F$3:$F$897,H38,'2D_LOG'!$BG$3:$BG$897,$A$21)</f>
        <v>0</v>
      </c>
      <c r="AV58" s="461">
        <f>SUMIFS('2D_LOG'!$AN$3:$AN$897,'2D_LOG'!$F$3:$F$897,H38,'2D_LOG'!$BG$3:$BG$897,$A$21)</f>
        <v>0</v>
      </c>
      <c r="AW58" s="461">
        <f>SUMIFS('2D_LOG'!$AO$3:$AO$897,'2D_LOG'!$F$3:$F$897,H38,'2D_LOG'!$BG$3:$BG$897,$A$21)</f>
        <v>0</v>
      </c>
      <c r="AX58" s="461">
        <f>SUMIFS('2D_LOG'!$AP$3:$AP$897,'2D_LOG'!$F$3:$F$897,H38,'2D_LOG'!$BG$3:$BG$897,$A$21)</f>
        <v>0</v>
      </c>
      <c r="AY58" s="461">
        <f>SUMIFS('2D_LOG'!$AQ$3:$AQ$897,'2D_LOG'!$F$3:$F$897,H38,'2D_LOG'!$BG$3:$BG$897,$A$21)</f>
        <v>0</v>
      </c>
      <c r="AZ58" s="461">
        <f>SUMIFS('2D_LOG'!$AR$3:$AR$897,'2D_LOG'!$F$3:$F$897,H38,'2D_LOG'!$BG$3:$BG$897,$A$21)</f>
        <v>0</v>
      </c>
      <c r="BA58" s="461">
        <f>SUMIFS('2D_LOG'!$AS$3:$AS$897,'2D_LOG'!$F$3:$F$897,H38,'2D_LOG'!$BG$3:$BG$897,$A$21)</f>
        <v>0</v>
      </c>
      <c r="BB58" s="461">
        <f>SUMIFS('2D_LOG'!$AT$3:$AT$897,'2D_LOG'!$F$3:$F$897,H38,'2D_LOG'!$BG$3:$BG$897,$A$21)</f>
        <v>0</v>
      </c>
      <c r="BC58" s="461">
        <f>SUMIFS('2D_LOG'!$AU$3:$AU$897,'2D_LOG'!$F$3:$F$897,H38,'2D_LOG'!$BG$3:$BG$897,$A$21)</f>
        <v>0</v>
      </c>
      <c r="BD58" s="461">
        <f>SUMIFS('2D_LOG'!$AV$3:$AV$897,'2D_LOG'!$F$3:$F$897,H38,'2D_LOG'!$BG$3:$BG$897,$A$21)</f>
        <v>0</v>
      </c>
      <c r="BE58" s="461">
        <f>SUMIFS('2D_LOG'!$AW$3:$AW$897,'2D_LOG'!$F$3:$F$897,H38,'2D_LOG'!$BG$3:$BG$897,$A$21)</f>
        <v>0</v>
      </c>
      <c r="BF58" s="461">
        <f>SUMIFS('2D_LOG'!$AX$3:$AX$897,'2D_LOG'!$F$3:$F$897,H38,'2D_LOG'!$BG$3:$BG$897,$A$21)</f>
        <v>0</v>
      </c>
      <c r="BG58" s="461">
        <f>SUMIFS('2D_LOG'!$AY$3:$AY$897,'2D_LOG'!$F$3:$F$897,H38,'2D_LOG'!$BG$3:$BG$897,$A$21)</f>
        <v>0</v>
      </c>
      <c r="BH58" s="461">
        <f>SUMIFS('2D_LOG'!$AZ$3:$AZ$897,'2D_LOG'!$F$3:$F$897,H38,'2D_LOG'!$BG$3:$BG$897,$A$21)</f>
        <v>0</v>
      </c>
      <c r="BI58" s="461">
        <f>SUMIFS('2D_LOG'!$BA$3:$BA$897,'2D_LOG'!$F$3:$F$897,H38,'2D_LOG'!$BG$3:$BG$897,$A$21)</f>
        <v>0</v>
      </c>
      <c r="BJ58" s="461">
        <f>SUMIFS('2D_LOG'!$BB$3:$BB$897,'2D_LOG'!$F$3:$F$897,H38,'2D_LOG'!$BG$3:$BG$897,$A$21)</f>
        <v>0</v>
      </c>
    </row>
    <row r="59" spans="5:62" x14ac:dyDescent="0.2">
      <c r="E59" s="320">
        <v>21</v>
      </c>
      <c r="F59" s="332">
        <f t="shared" si="6"/>
        <v>0</v>
      </c>
      <c r="G59" s="320">
        <f t="shared" si="6"/>
        <v>0</v>
      </c>
      <c r="H59" s="320">
        <f>COUNTIFS(QC_Status!$L$13:$L$897,"PDQC",QC_Status!$F$13:$F$897,'Production Operator Analysis'!$A$32)</f>
        <v>0</v>
      </c>
      <c r="I59" s="333">
        <f t="shared" si="7"/>
        <v>0</v>
      </c>
      <c r="J59" s="320">
        <f>COUNTIFS(QC_Status!$L$13:$L$897,"PDQC",QC_Status!$T$13:$T$897,"ACC",QC_Status!$F$13:$F$897,'Production Operator Analysis'!$A$32)</f>
        <v>0</v>
      </c>
      <c r="K59" s="321">
        <f t="shared" si="8"/>
        <v>0</v>
      </c>
      <c r="L59" s="320">
        <f>COUNTIFS(QC_Status!$L$13:$L$897,"PDQC",QC_Status!$T$13:$T$897,"Reject",QC_Status!$F$13:$F$897,'Production Operator Analysis'!$A$32)</f>
        <v>0</v>
      </c>
      <c r="M59" s="321">
        <f t="shared" si="9"/>
        <v>0</v>
      </c>
      <c r="N59" s="320">
        <f>SUMIFS('2D_LOG'!$BD$3:$BD$897,'2D_LOG'!$F$3:$F$897,H38,'2D_LOG'!$BG$3:$BG$897,$A$32)</f>
        <v>0</v>
      </c>
      <c r="O59" s="320">
        <f>SUMIFS('2D_LOG'!$BE$3:$BE$897,'2D_LOG'!$F$3:$F$897,H38,'2D_LOG'!$BG$3:$BG$897,$A$32)</f>
        <v>0</v>
      </c>
      <c r="P59" s="320">
        <f>SUMIFS('2D_LOG'!$BF$3:$BF$897,'2D_LOG'!$F$3:$F$897,H38,'2D_LOG'!$BG$3:$BG$897,$A$32)</f>
        <v>0</v>
      </c>
      <c r="Q59" s="441">
        <f>SUMIFS('2D_LOG'!$I$3:$I$897,'2D_LOG'!$F$3:$F$897,H38,'2D_LOG'!$BG$3:$BG$897,$A$32)</f>
        <v>0</v>
      </c>
      <c r="R59" s="441">
        <f>SUMIFS('2D_LOG'!$J$3:$J$897,'2D_LOG'!$F$3:$F$897,H38,'2D_LOG'!$BG$3:$BG$897,$A$32)</f>
        <v>0</v>
      </c>
      <c r="S59" s="441">
        <f>SUMIFS('2D_LOG'!$K$3:$K$897,'2D_LOG'!$F$3:$F$897,H38,'2D_LOG'!$BG$3:$BG$897,$A$32)</f>
        <v>0</v>
      </c>
      <c r="T59" s="441">
        <f>SUMIFS('2D_LOG'!$L$3:$L$897,'2D_LOG'!$F$3:$F$897,H38,'2D_LOG'!$BG$3:$BG$897,$A$32)</f>
        <v>0</v>
      </c>
      <c r="U59" s="441">
        <f>SUMIFS('2D_LOG'!$M$3:$M$897,'2D_LOG'!$F$3:$F$897,H38,'2D_LOG'!$BG$3:$BG$897,$A$32)</f>
        <v>0</v>
      </c>
      <c r="V59" s="441">
        <f>SUMIFS('2D_LOG'!$N$3:$N$897,'2D_LOG'!$F$3:$F$897,H38,'2D_LOG'!$BG$3:$BG$897,$A$32)</f>
        <v>0</v>
      </c>
      <c r="W59" s="441">
        <f>SUMIFS('2D_LOG'!$O$3:$O$897,'2D_LOG'!$F$3:$F$897,H38,'2D_LOG'!$BG$3:$BG$897,$A$32)</f>
        <v>0</v>
      </c>
      <c r="X59" s="441">
        <f>SUMIFS('2D_LOG'!$P$3:$P$897,'2D_LOG'!$F$3:$F$897,H38,'2D_LOG'!$BG$3:$BG$897,$A$32)</f>
        <v>0</v>
      </c>
      <c r="Y59" s="441">
        <f>SUMIFS('2D_LOG'!$Q$3:$Q$897,'2D_LOG'!$F$3:$F$897,H38,'2D_LOG'!$BG$3:$BG$897,$A$32)</f>
        <v>0</v>
      </c>
      <c r="Z59" s="441">
        <f>SUMIFS('2D_LOG'!$R$3:$R$897,'2D_LOG'!$F$3:$F$897,H38,'2D_LOG'!$BG$3:$BG$897,$A$32)</f>
        <v>0</v>
      </c>
      <c r="AA59" s="441">
        <f>SUMIFS('2D_LOG'!$S$3:$S$897,'2D_LOG'!$F$3:$F$897,H38,'2D_LOG'!$BG$3:$BG$897,$A$32)</f>
        <v>0</v>
      </c>
      <c r="AB59" s="441">
        <f>SUMIFS('2D_LOG'!$T$3:$T$897,'2D_LOG'!$F$3:$F$897,H38,'2D_LOG'!$BG$3:$BG$897,$A$32)</f>
        <v>0</v>
      </c>
      <c r="AC59" s="441">
        <f>SUMIFS('2D_LOG'!$U$3:$U$897,'2D_LOG'!$F$3:$F$897,H38,'2D_LOG'!$BG$3:$BG$897,$A$32)</f>
        <v>0</v>
      </c>
      <c r="AD59" s="441">
        <f>SUMIFS('2D_LOG'!$V$3:$V$897,'2D_LOG'!$F$3:$F$897,H38,'2D_LOG'!$BG$3:$BG$897,$A$32)</f>
        <v>0</v>
      </c>
      <c r="AE59" s="441">
        <f>SUMIFS('2D_LOG'!$W$3:$W$897,'2D_LOG'!$F$3:$F$897,H38,'2D_LOG'!$BG$3:$BG$897,$A$32)</f>
        <v>0</v>
      </c>
      <c r="AF59" s="441">
        <f>SUMIFS('2D_LOG'!$X$3:$X$897,'2D_LOG'!$F$3:$F$897,H38,'2D_LOG'!$BG$3:$BG$897,$A$32)</f>
        <v>0</v>
      </c>
      <c r="AG59" s="441">
        <f>SUMIFS('2D_LOG'!$Y$3:$Y$897,'2D_LOG'!$F$3:$F$897,H38,'2D_LOG'!$BG$3:$BG$897,$A$32)</f>
        <v>0</v>
      </c>
      <c r="AH59" s="441">
        <f>SUMIFS('2D_LOG'!$Z$3:$Z$897,'2D_LOG'!$F$3:$F$897,H38,'2D_LOG'!$BG$3:$BG$897,$A$32)</f>
        <v>0</v>
      </c>
      <c r="AI59" s="441">
        <f>SUMIFS('2D_LOG'!$AA$3:$AA$897,'2D_LOG'!$F$3:$F$897,H38,'2D_LOG'!$BG$3:$BG$897,$A$32)</f>
        <v>0</v>
      </c>
      <c r="AJ59" s="441">
        <f>SUMIFS('2D_LOG'!$AB$3:$AB$897,'2D_LOG'!$F$3:$F$897,H38,'2D_LOG'!$BG$3:$BG$897,$A$32)</f>
        <v>0</v>
      </c>
      <c r="AK59" s="441">
        <f>SUMIFS('2D_LOG'!$AC$3:$AC$897,'2D_LOG'!$F$3:$F$897,H38,'2D_LOG'!$BG$3:$BG$897,$A$32)</f>
        <v>0</v>
      </c>
      <c r="AL59" s="441">
        <f>SUMIFS('2D_LOG'!$AD$3:$AD$897,'2D_LOG'!$F$3:$F$897,H38,'2D_LOG'!$BG$3:$BG$897,$A$32)</f>
        <v>0</v>
      </c>
      <c r="AM59" s="461">
        <f>SUMIFS('2D_LOG'!$AE$3:$AE$897,'2D_LOG'!$F$3:$F$897,H38,'2D_LOG'!$BG$3:$BG$897,$A$22)</f>
        <v>0</v>
      </c>
      <c r="AN59" s="461">
        <f>SUMIFS('2D_LOG'!$AF$3:$AF$897,'2D_LOG'!$F$3:$F$897,H38,'2D_LOG'!$BG$3:$BG$897,$A$22)</f>
        <v>0</v>
      </c>
      <c r="AO59" s="461">
        <f>SUMIFS('2D_LOG'!$AG$3:$AG$897,'2D_LOG'!$F$3:$F$897,H38,'2D_LOG'!$BG$3:$BG$897,$A$22)</f>
        <v>0</v>
      </c>
      <c r="AP59" s="461">
        <f>SUMIFS('2D_LOG'!$AH$3:$AH$897,'2D_LOG'!$F$3:$F$897,H38,'2D_LOG'!$BG$3:$BG$897,$A$22)</f>
        <v>0</v>
      </c>
      <c r="AQ59" s="461">
        <f>SUMIFS('2D_LOG'!$AI$3:$AI$897,'2D_LOG'!$F$3:$F$897,H38,'2D_LOG'!$BG$3:$BG$897,$A$22)</f>
        <v>0</v>
      </c>
      <c r="AR59" s="461">
        <f>SUMIFS('2D_LOG'!$AJ$3:$AJ$897,'2D_LOG'!$F$3:$F$897,H38,'2D_LOG'!$BG$3:$BG$897,$A$22)</f>
        <v>0</v>
      </c>
      <c r="AS59" s="461">
        <f>SUMIFS('2D_LOG'!$AK$3:$AK$897,'2D_LOG'!$F$3:$F$897,H38,'2D_LOG'!$BG$3:$BG$897,$A$22)</f>
        <v>0</v>
      </c>
      <c r="AT59" s="461">
        <f>SUMIFS('2D_LOG'!$AL$3:$AL$897,'2D_LOG'!$F$3:$F$897,H38,'2D_LOG'!$BG$3:$BG$897,$A$22)</f>
        <v>0</v>
      </c>
      <c r="AU59" s="461">
        <f>SUMIFS('2D_LOG'!$AM$3:$AM$897,'2D_LOG'!$F$3:$F$897,H38,'2D_LOG'!$BG$3:$BG$897,$A$22)</f>
        <v>0</v>
      </c>
      <c r="AV59" s="461">
        <f>SUMIFS('2D_LOG'!$AN$3:$AN$897,'2D_LOG'!$F$3:$F$897,H38,'2D_LOG'!$BG$3:$BG$897,$A$22)</f>
        <v>0</v>
      </c>
      <c r="AW59" s="461">
        <f>SUMIFS('2D_LOG'!$AO$3:$AO$897,'2D_LOG'!$F$3:$F$897,H38,'2D_LOG'!$BG$3:$BG$897,$A$22)</f>
        <v>0</v>
      </c>
      <c r="AX59" s="461">
        <f>SUMIFS('2D_LOG'!$AP$3:$AP$897,'2D_LOG'!$F$3:$F$897,H38,'2D_LOG'!$BG$3:$BG$897,$A$22)</f>
        <v>0</v>
      </c>
      <c r="AY59" s="461">
        <f>SUMIFS('2D_LOG'!$AQ$3:$AQ$897,'2D_LOG'!$F$3:$F$897,H38,'2D_LOG'!$BG$3:$BG$897,$A$22)</f>
        <v>0</v>
      </c>
      <c r="AZ59" s="461">
        <f>SUMIFS('2D_LOG'!$AR$3:$AR$897,'2D_LOG'!$F$3:$F$897,H38,'2D_LOG'!$BG$3:$BG$897,$A$22)</f>
        <v>0</v>
      </c>
      <c r="BA59" s="461">
        <f>SUMIFS('2D_LOG'!$AS$3:$AS$897,'2D_LOG'!$F$3:$F$897,H38,'2D_LOG'!$BG$3:$BG$897,$A$22)</f>
        <v>0</v>
      </c>
      <c r="BB59" s="461">
        <f>SUMIFS('2D_LOG'!$AT$3:$AT$897,'2D_LOG'!$F$3:$F$897,H38,'2D_LOG'!$BG$3:$BG$897,$A$22)</f>
        <v>0</v>
      </c>
      <c r="BC59" s="461">
        <f>SUMIFS('2D_LOG'!$AU$3:$AU$897,'2D_LOG'!$F$3:$F$897,H38,'2D_LOG'!$BG$3:$BG$897,$A$22)</f>
        <v>0</v>
      </c>
      <c r="BD59" s="461">
        <f>SUMIFS('2D_LOG'!$AV$3:$AV$897,'2D_LOG'!$F$3:$F$897,H38,'2D_LOG'!$BG$3:$BG$897,$A$22)</f>
        <v>0</v>
      </c>
      <c r="BE59" s="461">
        <f>SUMIFS('2D_LOG'!$AW$3:$AW$897,'2D_LOG'!$F$3:$F$897,H38,'2D_LOG'!$BG$3:$BG$897,$A$22)</f>
        <v>0</v>
      </c>
      <c r="BF59" s="461">
        <f>SUMIFS('2D_LOG'!$AX$3:$AX$897,'2D_LOG'!$F$3:$F$897,H38,'2D_LOG'!$BG$3:$BG$897,$A$22)</f>
        <v>0</v>
      </c>
      <c r="BG59" s="461">
        <f>SUMIFS('2D_LOG'!$AY$3:$AY$897,'2D_LOG'!$F$3:$F$897,H38,'2D_LOG'!$BG$3:$BG$897,$A$22)</f>
        <v>0</v>
      </c>
      <c r="BH59" s="461">
        <f>SUMIFS('2D_LOG'!$AZ$3:$AZ$897,'2D_LOG'!$F$3:$F$897,H38,'2D_LOG'!$BG$3:$BG$897,$A$22)</f>
        <v>0</v>
      </c>
      <c r="BI59" s="461">
        <f>SUMIFS('2D_LOG'!$BA$3:$BA$897,'2D_LOG'!$F$3:$F$897,H38,'2D_LOG'!$BG$3:$BG$897,$A$22)</f>
        <v>0</v>
      </c>
      <c r="BJ59" s="461">
        <f>SUMIFS('2D_LOG'!$BB$3:$BB$897,'2D_LOG'!$F$3:$F$897,H38,'2D_LOG'!$BG$3:$BG$897,$A$22)</f>
        <v>0</v>
      </c>
    </row>
    <row r="60" spans="5:62" x14ac:dyDescent="0.2">
      <c r="E60" s="320">
        <v>22</v>
      </c>
      <c r="F60" s="332">
        <f t="shared" si="6"/>
        <v>0</v>
      </c>
      <c r="G60" s="320">
        <f t="shared" si="6"/>
        <v>0</v>
      </c>
      <c r="H60" s="320">
        <f>COUNTIFS(QC_Status!$L$13:$L$897,"PDQC",QC_Status!$F$13:$F$897,'Production Operator Analysis'!$A$33)</f>
        <v>0</v>
      </c>
      <c r="I60" s="333">
        <f t="shared" si="7"/>
        <v>0</v>
      </c>
      <c r="J60" s="320">
        <f>COUNTIFS(QC_Status!$L$13:$L$897,"PDQC",QC_Status!$T$13:$T$897,"ACC",QC_Status!$F$13:$F$897,'Production Operator Analysis'!$A$33)</f>
        <v>0</v>
      </c>
      <c r="K60" s="321">
        <f t="shared" si="8"/>
        <v>0</v>
      </c>
      <c r="L60" s="320">
        <f>COUNTIFS(QC_Status!$L$13:$L$897,"PDQC",QC_Status!$T$13:$T$897,"Reject",QC_Status!$F$13:$F$897,'Production Operator Analysis'!$A$33)</f>
        <v>0</v>
      </c>
      <c r="M60" s="321">
        <f t="shared" si="9"/>
        <v>0</v>
      </c>
      <c r="N60" s="320">
        <f>SUMIFS('2D_LOG'!$BD$3:$BD$897,'2D_LOG'!$F$3:$F$897,H38,'2D_LOG'!$BG$3:$BG$897,$A$33)</f>
        <v>0</v>
      </c>
      <c r="O60" s="320">
        <f>SUMIFS('2D_LOG'!$BE$3:$BE$897,'2D_LOG'!$F$3:$F$897,H38,'2D_LOG'!$BG$3:$BG$897,$A$33)</f>
        <v>0</v>
      </c>
      <c r="P60" s="320">
        <f>SUMIFS('2D_LOG'!$BF$3:$BF$897,'2D_LOG'!$F$3:$F$897,H38,'2D_LOG'!$BG$3:$BG$897,$A$33)</f>
        <v>0</v>
      </c>
      <c r="Q60" s="441">
        <f>SUMIFS('2D_LOG'!$I$3:$I$897,'2D_LOG'!$F$3:$F$897,H38,'2D_LOG'!$BG$3:$BG$897,$A$33)</f>
        <v>0</v>
      </c>
      <c r="R60" s="441">
        <f>SUMIFS('2D_LOG'!$J$3:$J$897,'2D_LOG'!$F$3:$F$897,H38,'2D_LOG'!$BG$3:$BG$897,$A$33)</f>
        <v>0</v>
      </c>
      <c r="S60" s="441">
        <f>SUMIFS('2D_LOG'!$K$3:$K$897,'2D_LOG'!$F$3:$F$897,H38,'2D_LOG'!$BG$3:$BG$897,$A$33)</f>
        <v>0</v>
      </c>
      <c r="T60" s="441">
        <f>SUMIFS('2D_LOG'!$L$3:$L$897,'2D_LOG'!$F$3:$F$897,H38,'2D_LOG'!$BG$3:$BG$897,$A$33)</f>
        <v>0</v>
      </c>
      <c r="U60" s="441">
        <f>SUMIFS('2D_LOG'!$M$3:$M$897,'2D_LOG'!$F$3:$F$897,H38,'2D_LOG'!$BG$3:$BG$897,$A$33)</f>
        <v>0</v>
      </c>
      <c r="V60" s="441">
        <f>SUMIFS('2D_LOG'!$N$3:$N$897,'2D_LOG'!$F$3:$F$897,H38,'2D_LOG'!$BG$3:$BG$897,$A$33)</f>
        <v>0</v>
      </c>
      <c r="W60" s="441">
        <f>SUMIFS('2D_LOG'!$O$3:$O$897,'2D_LOG'!$F$3:$F$897,H38,'2D_LOG'!$BG$3:$BG$897,$A$33)</f>
        <v>0</v>
      </c>
      <c r="X60" s="441">
        <f>SUMIFS('2D_LOG'!$P$3:$P$897,'2D_LOG'!$F$3:$F$897,H38,'2D_LOG'!$BG$3:$BG$897,$A$33)</f>
        <v>0</v>
      </c>
      <c r="Y60" s="441">
        <f>SUMIFS('2D_LOG'!$Q$3:$Q$897,'2D_LOG'!$F$3:$F$897,H38,'2D_LOG'!$BG$3:$BG$897,$A$33)</f>
        <v>0</v>
      </c>
      <c r="Z60" s="441">
        <f>SUMIFS('2D_LOG'!$R$3:$R$897,'2D_LOG'!$F$3:$F$897,H38,'2D_LOG'!$BG$3:$BG$897,$A$33)</f>
        <v>0</v>
      </c>
      <c r="AA60" s="441">
        <f>SUMIFS('2D_LOG'!$S$3:$S$897,'2D_LOG'!$F$3:$F$897,H38,'2D_LOG'!$BG$3:$BG$897,$A$33)</f>
        <v>0</v>
      </c>
      <c r="AB60" s="441">
        <f>SUMIFS('2D_LOG'!$T$3:$T$897,'2D_LOG'!$F$3:$F$897,H38,'2D_LOG'!$BG$3:$BG$897,$A$33)</f>
        <v>0</v>
      </c>
      <c r="AC60" s="441">
        <f>SUMIFS('2D_LOG'!$U$3:$U$897,'2D_LOG'!$F$3:$F$897,H38,'2D_LOG'!$BG$3:$BG$897,$A$33)</f>
        <v>0</v>
      </c>
      <c r="AD60" s="441">
        <f>SUMIFS('2D_LOG'!$V$3:$V$897,'2D_LOG'!$F$3:$F$897,H38,'2D_LOG'!$BG$3:$BG$897,$A$33)</f>
        <v>0</v>
      </c>
      <c r="AE60" s="441">
        <f>SUMIFS('2D_LOG'!$W$3:$W$897,'2D_LOG'!$F$3:$F$897,H38,'2D_LOG'!$BG$3:$BG$897,$A$33)</f>
        <v>0</v>
      </c>
      <c r="AF60" s="441">
        <f>SUMIFS('2D_LOG'!$X$3:$X$897,'2D_LOG'!$F$3:$F$897,H38,'2D_LOG'!$BG$3:$BG$897,$A$33)</f>
        <v>0</v>
      </c>
      <c r="AG60" s="441">
        <f>SUMIFS('2D_LOG'!$Y$3:$Y$897,'2D_LOG'!$F$3:$F$897,H38,'2D_LOG'!$BG$3:$BG$897,$A$33)</f>
        <v>0</v>
      </c>
      <c r="AH60" s="441">
        <f>SUMIFS('2D_LOG'!$Z$3:$Z$897,'2D_LOG'!$F$3:$F$897,H38,'2D_LOG'!$BG$3:$BG$897,$A$33)</f>
        <v>0</v>
      </c>
      <c r="AI60" s="441">
        <f>SUMIFS('2D_LOG'!$AA$3:$AA$897,'2D_LOG'!$F$3:$F$897,H38,'2D_LOG'!$BG$3:$BG$897,$A$33)</f>
        <v>0</v>
      </c>
      <c r="AJ60" s="441">
        <f>SUMIFS('2D_LOG'!$AB$3:$AB$897,'2D_LOG'!$F$3:$F$897,H38,'2D_LOG'!$BG$3:$BG$897,$A$33)</f>
        <v>0</v>
      </c>
      <c r="AK60" s="441">
        <f>SUMIFS('2D_LOG'!$AC$3:$AC$897,'2D_LOG'!$F$3:$F$897,H38,'2D_LOG'!$BG$3:$BG$897,$A$33)</f>
        <v>0</v>
      </c>
      <c r="AL60" s="441">
        <f>SUMIFS('2D_LOG'!$AD$3:$AD$897,'2D_LOG'!$F$3:$F$897,H38,'2D_LOG'!$BG$3:$BG$897,$A$33)</f>
        <v>0</v>
      </c>
      <c r="AM60" s="461">
        <f>SUMIFS('2D_LOG'!$AE$3:$AE$897,'2D_LOG'!$F$3:$F$897,H38,'2D_LOG'!$BG$3:$BG$897,$A$23)</f>
        <v>0</v>
      </c>
      <c r="AN60" s="461">
        <f>SUMIFS('2D_LOG'!$AF$3:$AF$897,'2D_LOG'!$F$3:$F$897,H38,'2D_LOG'!$BG$3:$BG$897,$A$23)</f>
        <v>0</v>
      </c>
      <c r="AO60" s="461">
        <f>SUMIFS('2D_LOG'!$AG$3:$AG$897,'2D_LOG'!$F$3:$F$897,H38,'2D_LOG'!$BG$3:$BG$897,$A$23)</f>
        <v>0</v>
      </c>
      <c r="AP60" s="461">
        <f>SUMIFS('2D_LOG'!$AH$3:$AH$897,'2D_LOG'!$F$3:$F$897,H38,'2D_LOG'!$BG$3:$BG$897,$A$23)</f>
        <v>0</v>
      </c>
      <c r="AQ60" s="461">
        <f>SUMIFS('2D_LOG'!$AI$3:$AI$897,'2D_LOG'!$F$3:$F$897,H38,'2D_LOG'!$BG$3:$BG$897,$A$23)</f>
        <v>0</v>
      </c>
      <c r="AR60" s="461">
        <f>SUMIFS('2D_LOG'!$AJ$3:$AJ$897,'2D_LOG'!$F$3:$F$897,H38,'2D_LOG'!$BG$3:$BG$897,$A$23)</f>
        <v>0</v>
      </c>
      <c r="AS60" s="461">
        <f>SUMIFS('2D_LOG'!$AK$3:$AK$897,'2D_LOG'!$F$3:$F$897,H38,'2D_LOG'!$BG$3:$BG$897,$A$23)</f>
        <v>0</v>
      </c>
      <c r="AT60" s="461">
        <f>SUMIFS('2D_LOG'!$AL$3:$AL$897,'2D_LOG'!$F$3:$F$897,H38,'2D_LOG'!$BG$3:$BG$897,$A$23)</f>
        <v>0</v>
      </c>
      <c r="AU60" s="461">
        <f>SUMIFS('2D_LOG'!$AM$3:$AM$897,'2D_LOG'!$F$3:$F$897,H38,'2D_LOG'!$BG$3:$BG$897,$A$23)</f>
        <v>0</v>
      </c>
      <c r="AV60" s="461">
        <f>SUMIFS('2D_LOG'!$AN$3:$AN$897,'2D_LOG'!$F$3:$F$897,H38,'2D_LOG'!$BG$3:$BG$897,$A$23)</f>
        <v>0</v>
      </c>
      <c r="AW60" s="461">
        <f>SUMIFS('2D_LOG'!$AO$3:$AO$897,'2D_LOG'!$F$3:$F$897,H38,'2D_LOG'!$BG$3:$BG$897,$A$23)</f>
        <v>0</v>
      </c>
      <c r="AX60" s="461">
        <f>SUMIFS('2D_LOG'!$AP$3:$AP$897,'2D_LOG'!$F$3:$F$897,H38,'2D_LOG'!$BG$3:$BG$897,$A$23)</f>
        <v>0</v>
      </c>
      <c r="AY60" s="461">
        <f>SUMIFS('2D_LOG'!$AQ$3:$AQ$897,'2D_LOG'!$F$3:$F$897,H38,'2D_LOG'!$BG$3:$BG$897,$A$23)</f>
        <v>0</v>
      </c>
      <c r="AZ60" s="461">
        <f>SUMIFS('2D_LOG'!$AR$3:$AR$897,'2D_LOG'!$F$3:$F$897,H38,'2D_LOG'!$BG$3:$BG$897,$A$23)</f>
        <v>0</v>
      </c>
      <c r="BA60" s="461">
        <f>SUMIFS('2D_LOG'!$AS$3:$AS$897,'2D_LOG'!$F$3:$F$897,H38,'2D_LOG'!$BG$3:$BG$897,$A$23)</f>
        <v>0</v>
      </c>
      <c r="BB60" s="461">
        <f>SUMIFS('2D_LOG'!$AT$3:$AT$897,'2D_LOG'!$F$3:$F$897,H38,'2D_LOG'!$BG$3:$BG$897,$A$23)</f>
        <v>0</v>
      </c>
      <c r="BC60" s="461">
        <f>SUMIFS('2D_LOG'!$AU$3:$AU$897,'2D_LOG'!$F$3:$F$897,H38,'2D_LOG'!$BG$3:$BG$897,$A$23)</f>
        <v>0</v>
      </c>
      <c r="BD60" s="461">
        <f>SUMIFS('2D_LOG'!$AV$3:$AV$897,'2D_LOG'!$F$3:$F$897,H38,'2D_LOG'!$BG$3:$BG$897,$A$23)</f>
        <v>0</v>
      </c>
      <c r="BE60" s="461">
        <f>SUMIFS('2D_LOG'!$AW$3:$AW$897,'2D_LOG'!$F$3:$F$897,H38,'2D_LOG'!$BG$3:$BG$897,$A$23)</f>
        <v>0</v>
      </c>
      <c r="BF60" s="461">
        <f>SUMIFS('2D_LOG'!$AX$3:$AX$897,'2D_LOG'!$F$3:$F$897,H38,'2D_LOG'!$BG$3:$BG$897,$A$23)</f>
        <v>0</v>
      </c>
      <c r="BG60" s="461">
        <f>SUMIFS('2D_LOG'!$AY$3:$AY$897,'2D_LOG'!$F$3:$F$897,H38,'2D_LOG'!$BG$3:$BG$897,$A$23)</f>
        <v>0</v>
      </c>
      <c r="BH60" s="461">
        <f>SUMIFS('2D_LOG'!$AZ$3:$AZ$897,'2D_LOG'!$F$3:$F$897,H38,'2D_LOG'!$BG$3:$BG$897,$A$23)</f>
        <v>0</v>
      </c>
      <c r="BI60" s="461">
        <f>SUMIFS('2D_LOG'!$BA$3:$BA$897,'2D_LOG'!$F$3:$F$897,H38,'2D_LOG'!$BG$3:$BG$897,$A$23)</f>
        <v>0</v>
      </c>
      <c r="BJ60" s="461">
        <f>SUMIFS('2D_LOG'!$BB$3:$BB$897,'2D_LOG'!$F$3:$F$897,H38,'2D_LOG'!$BG$3:$BG$897,$A$23)</f>
        <v>0</v>
      </c>
    </row>
    <row r="61" spans="5:62" x14ac:dyDescent="0.2">
      <c r="E61" s="320">
        <v>23</v>
      </c>
      <c r="F61" s="332">
        <f t="shared" si="6"/>
        <v>0</v>
      </c>
      <c r="G61" s="320">
        <f t="shared" si="6"/>
        <v>0</v>
      </c>
      <c r="H61" s="320">
        <f>COUNTIFS(QC_Status!$L$13:$L$897,"PDQC",QC_Status!$F$13:$F$897,'Production Operator Analysis'!$A$34)</f>
        <v>0</v>
      </c>
      <c r="I61" s="333">
        <f t="shared" si="7"/>
        <v>0</v>
      </c>
      <c r="J61" s="320">
        <f>COUNTIFS(QC_Status!$L$13:$L$897,"PDQC",QC_Status!$T$13:$T$897,"ACC",QC_Status!$F$13:$F$897,'Production Operator Analysis'!$A$34)</f>
        <v>0</v>
      </c>
      <c r="K61" s="321">
        <f t="shared" si="8"/>
        <v>0</v>
      </c>
      <c r="L61" s="320">
        <f>COUNTIFS(QC_Status!$L$13:$L$897,"PDQC",QC_Status!$T$13:$T$897,"Reject",QC_Status!$F$13:$F$897,'Production Operator Analysis'!$A$34)</f>
        <v>0</v>
      </c>
      <c r="M61" s="321">
        <f t="shared" si="9"/>
        <v>0</v>
      </c>
      <c r="N61" s="320">
        <f>SUMIFS('2D_LOG'!$BD$3:$BD$897,'2D_LOG'!$F$3:$F$897,H38,'2D_LOG'!$BG$3:$BG$897,$A$34)</f>
        <v>0</v>
      </c>
      <c r="O61" s="320">
        <f>SUMIFS('2D_LOG'!$BE$3:$BE$897,'2D_LOG'!$F$3:$F$897,H38,'2D_LOG'!$BG$3:$BG$897,$A$34)</f>
        <v>0</v>
      </c>
      <c r="P61" s="320">
        <f>SUMIFS('2D_LOG'!$BF$3:$BF$897,'2D_LOG'!$F$3:$F$897,H38,'2D_LOG'!$BG$3:$BG$897,$A$34)</f>
        <v>0</v>
      </c>
      <c r="Q61" s="441">
        <f>SUMIFS('2D_LOG'!$I$3:$I$897,'2D_LOG'!$F$3:$F$897,H38,'2D_LOG'!$BG$3:$BG$897,$A$34)</f>
        <v>0</v>
      </c>
      <c r="R61" s="441">
        <f>SUMIFS('2D_LOG'!$J$3:$J$897,'2D_LOG'!$F$3:$F$897,H38,'2D_LOG'!$BG$3:$BG$897,$A$34)</f>
        <v>0</v>
      </c>
      <c r="S61" s="441">
        <f>SUMIFS('2D_LOG'!$K$3:$K$897,'2D_LOG'!$F$3:$F$897,H38,'2D_LOG'!$BG$3:$BG$897,$A$34)</f>
        <v>0</v>
      </c>
      <c r="T61" s="441">
        <f>SUMIFS('2D_LOG'!$L$3:$L$897,'2D_LOG'!$F$3:$F$897,H38,'2D_LOG'!$BG$3:$BG$897,$A$34)</f>
        <v>0</v>
      </c>
      <c r="U61" s="441">
        <f>SUMIFS('2D_LOG'!$M$3:$M$897,'2D_LOG'!$F$3:$F$897,H38,'2D_LOG'!$BG$3:$BG$897,$A$34)</f>
        <v>0</v>
      </c>
      <c r="V61" s="441">
        <f>SUMIFS('2D_LOG'!$N$3:$N$897,'2D_LOG'!$F$3:$F$897,H38,'2D_LOG'!$BG$3:$BG$897,$A$34)</f>
        <v>0</v>
      </c>
      <c r="W61" s="441">
        <f>SUMIFS('2D_LOG'!$O$3:$O$897,'2D_LOG'!$F$3:$F$897,H38,'2D_LOG'!$BG$3:$BG$897,$A$34)</f>
        <v>0</v>
      </c>
      <c r="X61" s="441">
        <f>SUMIFS('2D_LOG'!$P$3:$P$897,'2D_LOG'!$F$3:$F$897,H38,'2D_LOG'!$BG$3:$BG$897,$A$34)</f>
        <v>0</v>
      </c>
      <c r="Y61" s="441">
        <f>SUMIFS('2D_LOG'!$Q$3:$Q$897,'2D_LOG'!$F$3:$F$897,H38,'2D_LOG'!$BG$3:$BG$897,$A$34)</f>
        <v>0</v>
      </c>
      <c r="Z61" s="441">
        <f>SUMIFS('2D_LOG'!$R$3:$R$897,'2D_LOG'!$F$3:$F$897,H38,'2D_LOG'!$BG$3:$BG$897,$A$34)</f>
        <v>0</v>
      </c>
      <c r="AA61" s="441">
        <f>SUMIFS('2D_LOG'!$S$3:$S$897,'2D_LOG'!$F$3:$F$897,H38,'2D_LOG'!$BG$3:$BG$897,$A$34)</f>
        <v>0</v>
      </c>
      <c r="AB61" s="441">
        <f>SUMIFS('2D_LOG'!$T$3:$T$897,'2D_LOG'!$F$3:$F$897,H38,'2D_LOG'!$BG$3:$BG$897,$A$34)</f>
        <v>0</v>
      </c>
      <c r="AC61" s="441">
        <f>SUMIFS('2D_LOG'!$U$3:$U$897,'2D_LOG'!$F$3:$F$897,H38,'2D_LOG'!$BG$3:$BG$897,$A$34)</f>
        <v>0</v>
      </c>
      <c r="AD61" s="441">
        <f>SUMIFS('2D_LOG'!$V$3:$V$897,'2D_LOG'!$F$3:$F$897,H38,'2D_LOG'!$BG$3:$BG$897,$A$34)</f>
        <v>0</v>
      </c>
      <c r="AE61" s="441">
        <f>SUMIFS('2D_LOG'!$W$3:$W$897,'2D_LOG'!$F$3:$F$897,H38,'2D_LOG'!$BG$3:$BG$897,$A$34)</f>
        <v>0</v>
      </c>
      <c r="AF61" s="441">
        <f>SUMIFS('2D_LOG'!$X$3:$X$897,'2D_LOG'!$F$3:$F$897,H38,'2D_LOG'!$BG$3:$BG$897,$A$34)</f>
        <v>0</v>
      </c>
      <c r="AG61" s="441">
        <f>SUMIFS('2D_LOG'!$Y$3:$Y$897,'2D_LOG'!$F$3:$F$897,H38,'2D_LOG'!$BG$3:$BG$897,$A$34)</f>
        <v>0</v>
      </c>
      <c r="AH61" s="441">
        <f>SUMIFS('2D_LOG'!$Z$3:$Z$897,'2D_LOG'!$F$3:$F$897,H38,'2D_LOG'!$BG$3:$BG$897,$A$34)</f>
        <v>0</v>
      </c>
      <c r="AI61" s="441">
        <f>SUMIFS('2D_LOG'!$AA$3:$AA$897,'2D_LOG'!$F$3:$F$897,H38,'2D_LOG'!$BG$3:$BG$897,$A$34)</f>
        <v>0</v>
      </c>
      <c r="AJ61" s="441">
        <f>SUMIFS('2D_LOG'!$AB$3:$AB$897,'2D_LOG'!$F$3:$F$897,H38,'2D_LOG'!$BG$3:$BG$897,$A$34)</f>
        <v>0</v>
      </c>
      <c r="AK61" s="441">
        <f>SUMIFS('2D_LOG'!$AC$3:$AC$897,'2D_LOG'!$F$3:$F$897,H38,'2D_LOG'!$BG$3:$BG$897,$A$34)</f>
        <v>0</v>
      </c>
      <c r="AL61" s="441">
        <f>SUMIFS('2D_LOG'!$AD$3:$AD$897,'2D_LOG'!$F$3:$F$897,H38,'2D_LOG'!$BG$3:$BG$897,$A$34)</f>
        <v>0</v>
      </c>
      <c r="AM61" s="461">
        <f>SUMIFS('2D_LOG'!$AE$3:$AE$897,'2D_LOG'!$F$3:$F$897,H38,'2D_LOG'!$BG$3:$BG$897,$A$24)</f>
        <v>0</v>
      </c>
      <c r="AN61" s="461">
        <f>SUMIFS('2D_LOG'!$AF$3:$AF$897,'2D_LOG'!$F$3:$F$897,H38,'2D_LOG'!$BG$3:$BG$897,$A$24)</f>
        <v>0</v>
      </c>
      <c r="AO61" s="461">
        <f>SUMIFS('2D_LOG'!$AG$3:$AG$897,'2D_LOG'!$F$3:$F$897,H38,'2D_LOG'!$BG$3:$BG$897,$A$24)</f>
        <v>0</v>
      </c>
      <c r="AP61" s="461">
        <f>SUMIFS('2D_LOG'!$AH$3:$AH$897,'2D_LOG'!$F$3:$F$897,H38,'2D_LOG'!$BG$3:$BG$897,$A$24)</f>
        <v>0</v>
      </c>
      <c r="AQ61" s="461">
        <f>SUMIFS('2D_LOG'!$AI$3:$AI$897,'2D_LOG'!$F$3:$F$897,H38,'2D_LOG'!$BG$3:$BG$897,$A$24)</f>
        <v>0</v>
      </c>
      <c r="AR61" s="461">
        <f>SUMIFS('2D_LOG'!$AJ$3:$AJ$897,'2D_LOG'!$F$3:$F$897,H38,'2D_LOG'!$BG$3:$BG$897,$A$24)</f>
        <v>0</v>
      </c>
      <c r="AS61" s="461">
        <f>SUMIFS('2D_LOG'!$AK$3:$AK$897,'2D_LOG'!$F$3:$F$897,H38,'2D_LOG'!$BG$3:$BG$897,$A$24)</f>
        <v>0</v>
      </c>
      <c r="AT61" s="461">
        <f>SUMIFS('2D_LOG'!$AL$3:$AL$897,'2D_LOG'!$F$3:$F$897,H38,'2D_LOG'!$BG$3:$BG$897,$A$24)</f>
        <v>0</v>
      </c>
      <c r="AU61" s="461">
        <f>SUMIFS('2D_LOG'!$AM$3:$AM$897,'2D_LOG'!$F$3:$F$897,H38,'2D_LOG'!$BG$3:$BG$897,$A$24)</f>
        <v>0</v>
      </c>
      <c r="AV61" s="461">
        <f>SUMIFS('2D_LOG'!$AN$3:$AN$897,'2D_LOG'!$F$3:$F$897,H38,'2D_LOG'!$BG$3:$BG$897,$A$24)</f>
        <v>0</v>
      </c>
      <c r="AW61" s="461">
        <f>SUMIFS('2D_LOG'!$AO$3:$AO$897,'2D_LOG'!$F$3:$F$897,H38,'2D_LOG'!$BG$3:$BG$897,$A$24)</f>
        <v>0</v>
      </c>
      <c r="AX61" s="461">
        <f>SUMIFS('2D_LOG'!$AP$3:$AP$897,'2D_LOG'!$F$3:$F$897,H38,'2D_LOG'!$BG$3:$BG$897,$A$24)</f>
        <v>0</v>
      </c>
      <c r="AY61" s="461">
        <f>SUMIFS('2D_LOG'!$AQ$3:$AQ$897,'2D_LOG'!$F$3:$F$897,H38,'2D_LOG'!$BG$3:$BG$897,$A$24)</f>
        <v>0</v>
      </c>
      <c r="AZ61" s="461">
        <f>SUMIFS('2D_LOG'!$AR$3:$AR$897,'2D_LOG'!$F$3:$F$897,H38,'2D_LOG'!$BG$3:$BG$897,$A$24)</f>
        <v>0</v>
      </c>
      <c r="BA61" s="461">
        <f>SUMIFS('2D_LOG'!$AS$3:$AS$897,'2D_LOG'!$F$3:$F$897,H38,'2D_LOG'!$BG$3:$BG$897,$A$24)</f>
        <v>0</v>
      </c>
      <c r="BB61" s="461">
        <f>SUMIFS('2D_LOG'!$AT$3:$AT$897,'2D_LOG'!$F$3:$F$897,H38,'2D_LOG'!$BG$3:$BG$897,$A$24)</f>
        <v>0</v>
      </c>
      <c r="BC61" s="461">
        <f>SUMIFS('2D_LOG'!$AU$3:$AU$897,'2D_LOG'!$F$3:$F$897,H38,'2D_LOG'!$BG$3:$BG$897,$A$24)</f>
        <v>0</v>
      </c>
      <c r="BD61" s="461">
        <f>SUMIFS('2D_LOG'!$AV$3:$AV$897,'2D_LOG'!$F$3:$F$897,H38,'2D_LOG'!$BG$3:$BG$897,$A$24)</f>
        <v>0</v>
      </c>
      <c r="BE61" s="461">
        <f>SUMIFS('2D_LOG'!$AW$3:$AW$897,'2D_LOG'!$F$3:$F$897,H38,'2D_LOG'!$BG$3:$BG$897,$A$24)</f>
        <v>0</v>
      </c>
      <c r="BF61" s="461">
        <f>SUMIFS('2D_LOG'!$AX$3:$AX$897,'2D_LOG'!$F$3:$F$897,H38,'2D_LOG'!$BG$3:$BG$897,$A$24)</f>
        <v>0</v>
      </c>
      <c r="BG61" s="461">
        <f>SUMIFS('2D_LOG'!$AY$3:$AY$897,'2D_LOG'!$F$3:$F$897,H38,'2D_LOG'!$BG$3:$BG$897,$A$24)</f>
        <v>0</v>
      </c>
      <c r="BH61" s="461">
        <f>SUMIFS('2D_LOG'!$AZ$3:$AZ$897,'2D_LOG'!$F$3:$F$897,H38,'2D_LOG'!$BG$3:$BG$897,$A$24)</f>
        <v>0</v>
      </c>
      <c r="BI61" s="461">
        <f>SUMIFS('2D_LOG'!$BA$3:$BA$897,'2D_LOG'!$F$3:$F$897,H38,'2D_LOG'!$BG$3:$BG$897,$A$24)</f>
        <v>0</v>
      </c>
      <c r="BJ61" s="461">
        <f>SUMIFS('2D_LOG'!$BB$3:$BB$897,'2D_LOG'!$F$3:$F$897,H38,'2D_LOG'!$BG$3:$BG$897,$A$24)</f>
        <v>0</v>
      </c>
    </row>
    <row r="62" spans="5:62" ht="13.5" thickBot="1" x14ac:dyDescent="0.25">
      <c r="E62" s="320">
        <v>24</v>
      </c>
      <c r="F62" s="332">
        <f t="shared" si="6"/>
        <v>0</v>
      </c>
      <c r="G62" s="320">
        <f t="shared" si="6"/>
        <v>0</v>
      </c>
      <c r="H62" s="320">
        <f>COUNTIFS(QC_Status!$L$13:$L$897,"PDQC",QC_Status!$F$13:$F$897,'Production Operator Analysis'!$A$35)</f>
        <v>0</v>
      </c>
      <c r="I62" s="333">
        <f t="shared" si="7"/>
        <v>0</v>
      </c>
      <c r="J62" s="320">
        <f>COUNTIFS(QC_Status!$L$13:$L$897,"PDQC",QC_Status!$T$13:$T$897,"ACC",QC_Status!$F$13:$F$897,'Production Operator Analysis'!$A$35)</f>
        <v>0</v>
      </c>
      <c r="K62" s="321">
        <f t="shared" si="8"/>
        <v>0</v>
      </c>
      <c r="L62" s="320">
        <f>COUNTIFS(QC_Status!$L$13:$L$897,"PDQC",QC_Status!$T$13:$T$897,"Reject",QC_Status!$F$13:$F$897,'Production Operator Analysis'!$A$35)</f>
        <v>0</v>
      </c>
      <c r="M62" s="321">
        <f t="shared" si="9"/>
        <v>0</v>
      </c>
      <c r="N62" s="320">
        <f>SUMIFS('2D_LOG'!$BD$3:$BD$897,'2D_LOG'!$F$3:$F$897,H38,'2D_LOG'!$BG$3:$BG$897,$A$35)</f>
        <v>0</v>
      </c>
      <c r="O62" s="320">
        <f>SUMIFS('2D_LOG'!$BE$3:$BE$897,'2D_LOG'!$F$3:$F$897,H38,'2D_LOG'!$BG$3:$BG$897,$A$35)</f>
        <v>0</v>
      </c>
      <c r="P62" s="320">
        <f>SUMIFS('2D_LOG'!$BF$3:$BF$897,'2D_LOG'!$F$3:$F$897,H38,'2D_LOG'!$BG$3:$BG$897,$A$35)</f>
        <v>0</v>
      </c>
      <c r="Q62" s="441">
        <f>SUMIFS('2D_LOG'!$I$3:$I$897,'2D_LOG'!$F$3:$F$897,H38,'2D_LOG'!$BG$3:$BG$897,$A$35)</f>
        <v>0</v>
      </c>
      <c r="R62" s="441">
        <f>SUMIFS('2D_LOG'!$J$3:$J$897,'2D_LOG'!$F$3:$F$897,H38,'2D_LOG'!$BG$3:$BG$897,$A$35)</f>
        <v>0</v>
      </c>
      <c r="S62" s="441">
        <f>SUMIFS('2D_LOG'!$K$3:$K$897,'2D_LOG'!$F$3:$F$897,H38,'2D_LOG'!$BG$3:$BG$897,$A$35)</f>
        <v>0</v>
      </c>
      <c r="T62" s="441">
        <f>SUMIFS('2D_LOG'!$L$3:$L$897,'2D_LOG'!$F$3:$F$897,H38,'2D_LOG'!$BG$3:$BG$897,$A$35)</f>
        <v>0</v>
      </c>
      <c r="U62" s="441">
        <f>SUMIFS('2D_LOG'!$M$3:$M$897,'2D_LOG'!$F$3:$F$897,H38,'2D_LOG'!$BG$3:$BG$897,$A$35)</f>
        <v>0</v>
      </c>
      <c r="V62" s="441">
        <f>SUMIFS('2D_LOG'!$N$3:$N$897,'2D_LOG'!$F$3:$F$897,H38,'2D_LOG'!$BG$3:$BG$897,$A$35)</f>
        <v>0</v>
      </c>
      <c r="W62" s="441">
        <f>SUMIFS('2D_LOG'!$O$3:$O$897,'2D_LOG'!$F$3:$F$897,H38,'2D_LOG'!$BG$3:$BG$897,$A$35)</f>
        <v>0</v>
      </c>
      <c r="X62" s="441">
        <f>SUMIFS('2D_LOG'!$P$3:$P$897,'2D_LOG'!$F$3:$F$897,H38,'2D_LOG'!$BG$3:$BG$897,$A$35)</f>
        <v>0</v>
      </c>
      <c r="Y62" s="441">
        <f>SUMIFS('2D_LOG'!$Q$3:$Q$897,'2D_LOG'!$F$3:$F$897,H38,'2D_LOG'!$BG$3:$BG$897,$A$35)</f>
        <v>0</v>
      </c>
      <c r="Z62" s="441">
        <f>SUMIFS('2D_LOG'!$R$3:$R$897,'2D_LOG'!$F$3:$F$897,H38,'2D_LOG'!$BG$3:$BG$897,$A$35)</f>
        <v>0</v>
      </c>
      <c r="AA62" s="441">
        <f>SUMIFS('2D_LOG'!$S$3:$S$897,'2D_LOG'!$F$3:$F$897,H38,'2D_LOG'!$BG$3:$BG$897,$A$35)</f>
        <v>0</v>
      </c>
      <c r="AB62" s="441">
        <f>SUMIFS('2D_LOG'!$T$3:$T$897,'2D_LOG'!$F$3:$F$897,H38,'2D_LOG'!$BG$3:$BG$897,$A$35)</f>
        <v>0</v>
      </c>
      <c r="AC62" s="441">
        <f>SUMIFS('2D_LOG'!$U$3:$U$897,'2D_LOG'!$F$3:$F$897,H38,'2D_LOG'!$BG$3:$BG$897,$A$35)</f>
        <v>0</v>
      </c>
      <c r="AD62" s="441">
        <f>SUMIFS('2D_LOG'!$V$3:$V$897,'2D_LOG'!$F$3:$F$897,H38,'2D_LOG'!$BG$3:$BG$897,$A$35)</f>
        <v>0</v>
      </c>
      <c r="AE62" s="441">
        <f>SUMIFS('2D_LOG'!$W$3:$W$897,'2D_LOG'!$F$3:$F$897,H38,'2D_LOG'!$BG$3:$BG$897,$A$35)</f>
        <v>0</v>
      </c>
      <c r="AF62" s="441">
        <f>SUMIFS('2D_LOG'!$X$3:$X$897,'2D_LOG'!$F$3:$F$897,H38,'2D_LOG'!$BG$3:$BG$897,$A$35)</f>
        <v>0</v>
      </c>
      <c r="AG62" s="441">
        <f>SUMIFS('2D_LOG'!$Y$3:$Y$897,'2D_LOG'!$F$3:$F$897,H38,'2D_LOG'!$BG$3:$BG$897,$A$35)</f>
        <v>0</v>
      </c>
      <c r="AH62" s="441">
        <f>SUMIFS('2D_LOG'!$Z$3:$Z$897,'2D_LOG'!$F$3:$F$897,H38,'2D_LOG'!$BG$3:$BG$897,$A$35)</f>
        <v>0</v>
      </c>
      <c r="AI62" s="441">
        <f>SUMIFS('2D_LOG'!$AA$3:$AA$897,'2D_LOG'!$F$3:$F$897,H38,'2D_LOG'!$BG$3:$BG$897,$A$35)</f>
        <v>0</v>
      </c>
      <c r="AJ62" s="441">
        <f>SUMIFS('2D_LOG'!$AB$3:$AB$897,'2D_LOG'!$F$3:$F$897,H38,'2D_LOG'!$BG$3:$BG$897,$A$35)</f>
        <v>0</v>
      </c>
      <c r="AK62" s="441">
        <f>SUMIFS('2D_LOG'!$AC$3:$AC$897,'2D_LOG'!$F$3:$F$897,H38,'2D_LOG'!$BG$3:$BG$897,$A$35)</f>
        <v>0</v>
      </c>
      <c r="AL62" s="441">
        <f>SUMIFS('2D_LOG'!$AD$3:$AD$897,'2D_LOG'!$F$3:$F$897,H38,'2D_LOG'!$BG$3:$BG$897,$A$35)</f>
        <v>0</v>
      </c>
      <c r="AM62" s="461">
        <f>SUMIFS('2D_LOG'!$AE$3:$AE$897,'2D_LOG'!$F$3:$F$897,H38,'2D_LOG'!$BG$3:$BG$897,$A$25)</f>
        <v>0</v>
      </c>
      <c r="AN62" s="461">
        <f>SUMIFS('2D_LOG'!$AF$3:$AF$897,'2D_LOG'!$F$3:$F$897,H38,'2D_LOG'!$BG$3:$BG$897,$A$25)</f>
        <v>0</v>
      </c>
      <c r="AO62" s="461">
        <f>SUMIFS('2D_LOG'!$AG$3:$AG$897,'2D_LOG'!$F$3:$F$897,H38,'2D_LOG'!$BG$3:$BG$897,$A$25)</f>
        <v>0</v>
      </c>
      <c r="AP62" s="461">
        <f>SUMIFS('2D_LOG'!$AH$3:$AH$897,'2D_LOG'!$F$3:$F$897,H38,'2D_LOG'!$BG$3:$BG$897,$A$25)</f>
        <v>0</v>
      </c>
      <c r="AQ62" s="461">
        <f>SUMIFS('2D_LOG'!$AI$3:$AI$897,'2D_LOG'!$F$3:$F$897,H38,'2D_LOG'!$BG$3:$BG$897,$A$25)</f>
        <v>0</v>
      </c>
      <c r="AR62" s="461">
        <f>SUMIFS('2D_LOG'!$AJ$3:$AJ$897,'2D_LOG'!$F$3:$F$897,H38,'2D_LOG'!$BG$3:$BG$897,$A$25)</f>
        <v>0</v>
      </c>
      <c r="AS62" s="461">
        <f>SUMIFS('2D_LOG'!$AK$3:$AK$897,'2D_LOG'!$F$3:$F$897,H38,'2D_LOG'!$BG$3:$BG$897,$A$25)</f>
        <v>0</v>
      </c>
      <c r="AT62" s="461">
        <f>SUMIFS('2D_LOG'!$AL$3:$AL$897,'2D_LOG'!$F$3:$F$897,H38,'2D_LOG'!$BG$3:$BG$897,$A$25)</f>
        <v>0</v>
      </c>
      <c r="AU62" s="461">
        <f>SUMIFS('2D_LOG'!$AM$3:$AM$897,'2D_LOG'!$F$3:$F$897,H38,'2D_LOG'!$BG$3:$BG$897,$A$25)</f>
        <v>0</v>
      </c>
      <c r="AV62" s="461">
        <f>SUMIFS('2D_LOG'!$AN$3:$AN$897,'2D_LOG'!$F$3:$F$897,H38,'2D_LOG'!$BG$3:$BG$897,$A$25)</f>
        <v>0</v>
      </c>
      <c r="AW62" s="461">
        <f>SUMIFS('2D_LOG'!$AO$3:$AO$897,'2D_LOG'!$F$3:$F$897,H38,'2D_LOG'!$BG$3:$BG$897,$A$25)</f>
        <v>0</v>
      </c>
      <c r="AX62" s="461">
        <f>SUMIFS('2D_LOG'!$AP$3:$AP$897,'2D_LOG'!$F$3:$F$897,H38,'2D_LOG'!$BG$3:$BG$897,$A$25)</f>
        <v>0</v>
      </c>
      <c r="AY62" s="461">
        <f>SUMIFS('2D_LOG'!$AQ$3:$AQ$897,'2D_LOG'!$F$3:$F$897,H38,'2D_LOG'!$BG$3:$BG$897,$A$25)</f>
        <v>0</v>
      </c>
      <c r="AZ62" s="461">
        <f>SUMIFS('2D_LOG'!$AR$3:$AR$897,'2D_LOG'!$F$3:$F$897,H38,'2D_LOG'!$BG$3:$BG$897,$A$25)</f>
        <v>0</v>
      </c>
      <c r="BA62" s="461">
        <f>SUMIFS('2D_LOG'!$AS$3:$AS$897,'2D_LOG'!$F$3:$F$897,H38,'2D_LOG'!$BG$3:$BG$897,$A$25)</f>
        <v>0</v>
      </c>
      <c r="BB62" s="461">
        <f>SUMIFS('2D_LOG'!$AT$3:$AT$897,'2D_LOG'!$F$3:$F$897,H38,'2D_LOG'!$BG$3:$BG$897,$A$25)</f>
        <v>0</v>
      </c>
      <c r="BC62" s="461">
        <f>SUMIFS('2D_LOG'!$AU$3:$AU$897,'2D_LOG'!$F$3:$F$897,H38,'2D_LOG'!$BG$3:$BG$897,$A$25)</f>
        <v>0</v>
      </c>
      <c r="BD62" s="461">
        <f>SUMIFS('2D_LOG'!$AV$3:$AV$897,'2D_LOG'!$F$3:$F$897,H38,'2D_LOG'!$BG$3:$BG$897,$A$25)</f>
        <v>0</v>
      </c>
      <c r="BE62" s="461">
        <f>SUMIFS('2D_LOG'!$AW$3:$AW$897,'2D_LOG'!$F$3:$F$897,H38,'2D_LOG'!$BG$3:$BG$897,$A$25)</f>
        <v>0</v>
      </c>
      <c r="BF62" s="461">
        <f>SUMIFS('2D_LOG'!$AX$3:$AX$897,'2D_LOG'!$F$3:$F$897,H38,'2D_LOG'!$BG$3:$BG$897,$A$25)</f>
        <v>0</v>
      </c>
      <c r="BG62" s="461">
        <f>SUMIFS('2D_LOG'!$AY$3:$AY$897,'2D_LOG'!$F$3:$F$897,H38,'2D_LOG'!$BG$3:$BG$897,$A$25)</f>
        <v>0</v>
      </c>
      <c r="BH62" s="461">
        <f>SUMIFS('2D_LOG'!$AZ$3:$AZ$897,'2D_LOG'!$F$3:$F$897,H38,'2D_LOG'!$BG$3:$BG$897,$A$25)</f>
        <v>0</v>
      </c>
      <c r="BI62" s="461">
        <f>SUMIFS('2D_LOG'!$BA$3:$BA$897,'2D_LOG'!$F$3:$F$897,H38,'2D_LOG'!$BG$3:$BG$897,$A$25)</f>
        <v>0</v>
      </c>
      <c r="BJ62" s="461">
        <f>SUMIFS('2D_LOG'!$BB$3:$BB$897,'2D_LOG'!$F$3:$F$897,H38,'2D_LOG'!$BG$3:$BG$897,$A$25)</f>
        <v>0</v>
      </c>
    </row>
    <row r="63" spans="5:62" ht="13.5" thickBot="1" x14ac:dyDescent="0.25">
      <c r="F63" s="342" t="s">
        <v>181</v>
      </c>
      <c r="G63" s="339">
        <f>SUM(G39:G62)</f>
        <v>0</v>
      </c>
      <c r="H63" s="337">
        <f>SUM(H39:H62)</f>
        <v>0</v>
      </c>
      <c r="I63" s="340">
        <f t="shared" si="7"/>
        <v>0</v>
      </c>
      <c r="J63" s="337">
        <f>SUM(J39:J62)</f>
        <v>0</v>
      </c>
      <c r="K63" s="338">
        <f t="shared" si="8"/>
        <v>0</v>
      </c>
      <c r="L63" s="337">
        <f>SUM(L39:L62)</f>
        <v>0</v>
      </c>
      <c r="M63" s="338">
        <f t="shared" si="9"/>
        <v>0</v>
      </c>
      <c r="N63" s="337">
        <f t="shared" ref="N63:AS63" si="10">SUM(N39:N62)</f>
        <v>0</v>
      </c>
      <c r="O63" s="337">
        <f t="shared" si="10"/>
        <v>0</v>
      </c>
      <c r="P63" s="337">
        <f t="shared" si="10"/>
        <v>0</v>
      </c>
      <c r="Q63" s="337">
        <f t="shared" si="10"/>
        <v>0</v>
      </c>
      <c r="R63" s="337">
        <f t="shared" si="10"/>
        <v>0</v>
      </c>
      <c r="S63" s="337">
        <f t="shared" si="10"/>
        <v>0</v>
      </c>
      <c r="T63" s="337">
        <f t="shared" si="10"/>
        <v>0</v>
      </c>
      <c r="U63" s="337">
        <f t="shared" si="10"/>
        <v>0</v>
      </c>
      <c r="V63" s="337">
        <f t="shared" si="10"/>
        <v>0</v>
      </c>
      <c r="W63" s="337">
        <f t="shared" si="10"/>
        <v>0</v>
      </c>
      <c r="X63" s="337">
        <f t="shared" si="10"/>
        <v>0</v>
      </c>
      <c r="Y63" s="337">
        <f t="shared" si="10"/>
        <v>0</v>
      </c>
      <c r="Z63" s="337">
        <f t="shared" si="10"/>
        <v>0</v>
      </c>
      <c r="AA63" s="337">
        <f t="shared" si="10"/>
        <v>0</v>
      </c>
      <c r="AB63" s="337">
        <f t="shared" si="10"/>
        <v>0</v>
      </c>
      <c r="AC63" s="337">
        <f t="shared" si="10"/>
        <v>0</v>
      </c>
      <c r="AD63" s="337">
        <f t="shared" si="10"/>
        <v>0</v>
      </c>
      <c r="AE63" s="337">
        <f t="shared" si="10"/>
        <v>0</v>
      </c>
      <c r="AF63" s="337">
        <f t="shared" si="10"/>
        <v>0</v>
      </c>
      <c r="AG63" s="337">
        <f t="shared" si="10"/>
        <v>0</v>
      </c>
      <c r="AH63" s="337">
        <f t="shared" si="10"/>
        <v>0</v>
      </c>
      <c r="AI63" s="337">
        <f t="shared" si="10"/>
        <v>0</v>
      </c>
      <c r="AJ63" s="337">
        <f t="shared" si="10"/>
        <v>0</v>
      </c>
      <c r="AK63" s="337">
        <f t="shared" si="10"/>
        <v>0</v>
      </c>
      <c r="AL63" s="337">
        <f t="shared" si="10"/>
        <v>0</v>
      </c>
      <c r="AM63" s="337">
        <f t="shared" si="10"/>
        <v>0</v>
      </c>
      <c r="AN63" s="337">
        <f t="shared" si="10"/>
        <v>0</v>
      </c>
      <c r="AO63" s="337">
        <f t="shared" si="10"/>
        <v>0</v>
      </c>
      <c r="AP63" s="337">
        <f t="shared" si="10"/>
        <v>0</v>
      </c>
      <c r="AQ63" s="337">
        <f t="shared" si="10"/>
        <v>0</v>
      </c>
      <c r="AR63" s="337">
        <f t="shared" si="10"/>
        <v>0</v>
      </c>
      <c r="AS63" s="337">
        <f t="shared" si="10"/>
        <v>0</v>
      </c>
      <c r="AT63" s="337">
        <f t="shared" ref="AT63:BJ63" si="11">SUM(AT39:AT62)</f>
        <v>0</v>
      </c>
      <c r="AU63" s="337">
        <f t="shared" si="11"/>
        <v>0</v>
      </c>
      <c r="AV63" s="337">
        <f t="shared" si="11"/>
        <v>0</v>
      </c>
      <c r="AW63" s="337">
        <f t="shared" si="11"/>
        <v>0</v>
      </c>
      <c r="AX63" s="337">
        <f t="shared" si="11"/>
        <v>0</v>
      </c>
      <c r="AY63" s="337">
        <f t="shared" si="11"/>
        <v>0</v>
      </c>
      <c r="AZ63" s="337">
        <f t="shared" si="11"/>
        <v>0</v>
      </c>
      <c r="BA63" s="337">
        <f t="shared" si="11"/>
        <v>0</v>
      </c>
      <c r="BB63" s="337">
        <f t="shared" si="11"/>
        <v>0</v>
      </c>
      <c r="BC63" s="337">
        <f t="shared" si="11"/>
        <v>0</v>
      </c>
      <c r="BD63" s="337">
        <f t="shared" si="11"/>
        <v>0</v>
      </c>
      <c r="BE63" s="337">
        <f t="shared" si="11"/>
        <v>0</v>
      </c>
      <c r="BF63" s="337">
        <f t="shared" si="11"/>
        <v>0</v>
      </c>
      <c r="BG63" s="337">
        <f t="shared" si="11"/>
        <v>0</v>
      </c>
      <c r="BH63" s="337">
        <f t="shared" si="11"/>
        <v>0</v>
      </c>
      <c r="BI63" s="337">
        <f t="shared" si="11"/>
        <v>0</v>
      </c>
      <c r="BJ63" s="337">
        <f t="shared" si="11"/>
        <v>0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Qlty Objectives</vt:lpstr>
      <vt:lpstr>Summary</vt:lpstr>
      <vt:lpstr>quality analyst analysis</vt:lpstr>
      <vt:lpstr>Er. Cd-Er. Cnt</vt:lpstr>
      <vt:lpstr>Standards</vt:lpstr>
      <vt:lpstr>QC_Status</vt:lpstr>
      <vt:lpstr>2D_LOG</vt:lpstr>
      <vt:lpstr>Acceptance Crieteria_2D</vt:lpstr>
      <vt:lpstr>Production Operator Analysis</vt:lpstr>
      <vt:lpstr>Comp</vt:lpstr>
      <vt:lpstr>Emp</vt:lpstr>
      <vt:lpstr>Job</vt:lpstr>
      <vt:lpstr>Others</vt:lpstr>
      <vt:lpstr>PDQC</vt:lpstr>
      <vt:lpstr>PRODUCT_CHECKS</vt:lpstr>
      <vt:lpstr>QC_Task</vt:lpstr>
      <vt:lpstr>Status</vt:lpstr>
      <vt:lpstr>Veri</vt:lpstr>
    </vt:vector>
  </TitlesOfParts>
  <Company>iic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lamk2328</dc:creator>
  <cp:lastModifiedBy>Anirudha Puti</cp:lastModifiedBy>
  <cp:lastPrinted>2010-01-29T09:48:50Z</cp:lastPrinted>
  <dcterms:created xsi:type="dcterms:W3CDTF">2010-01-29T09:26:39Z</dcterms:created>
  <dcterms:modified xsi:type="dcterms:W3CDTF">2018-12-20T12:12:19Z</dcterms:modified>
</cp:coreProperties>
</file>