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D:\Cours\L3\Semestre 5\Object-oriented analysis and design with UML\Projet UML\"/>
    </mc:Choice>
  </mc:AlternateContent>
  <xr:revisionPtr revIDLastSave="0" documentId="13_ncr:1_{F58BE8A4-4EE4-4EB8-B3C1-A10223A0CC0F}" xr6:coauthVersionLast="47" xr6:coauthVersionMax="47" xr10:uidLastSave="{00000000-0000-0000-0000-000000000000}"/>
  <bookViews>
    <workbookView xWindow="-108" yWindow="-108" windowWidth="23256" windowHeight="12576"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11" l="1"/>
  <c r="E18" i="11"/>
  <c r="E30" i="11"/>
  <c r="F30" i="11" s="1"/>
  <c r="E29" i="11"/>
  <c r="F29" i="11" s="1"/>
  <c r="E28" i="11"/>
  <c r="F28" i="11" s="1"/>
  <c r="E27" i="11"/>
  <c r="F27" i="11" s="1"/>
  <c r="E17" i="11"/>
  <c r="F17" i="11" s="1"/>
  <c r="E16" i="11"/>
  <c r="F16" i="11" s="1"/>
  <c r="E15" i="11"/>
  <c r="E32" i="11"/>
  <c r="F32" i="11" s="1"/>
  <c r="E33" i="11"/>
  <c r="F33" i="11" s="1"/>
  <c r="E34" i="11"/>
  <c r="F34" i="11" s="1"/>
  <c r="E37" i="11"/>
  <c r="F37" i="11" s="1"/>
  <c r="E36" i="11"/>
  <c r="F36" i="11" s="1"/>
  <c r="E35" i="11"/>
  <c r="F35" i="11" s="1"/>
  <c r="E31" i="11"/>
  <c r="F31" i="11" s="1"/>
  <c r="E25" i="11"/>
  <c r="F25" i="11" s="1"/>
  <c r="E26" i="11"/>
  <c r="F26" i="11" s="1"/>
  <c r="E24" i="11"/>
  <c r="F24" i="11" s="1"/>
  <c r="E23" i="11"/>
  <c r="F23" i="11" s="1"/>
  <c r="E22" i="11"/>
  <c r="F22" i="11" s="1"/>
  <c r="E21" i="11"/>
  <c r="F21" i="11" s="1"/>
  <c r="E20" i="11"/>
  <c r="F20" i="11" s="1"/>
  <c r="F13" i="11"/>
  <c r="E13" i="11"/>
  <c r="E11" i="11"/>
  <c r="F11" i="11" s="1"/>
  <c r="E10" i="11"/>
  <c r="Q1" i="11"/>
  <c r="H7" i="11"/>
  <c r="E9" i="11" l="1"/>
  <c r="I5" i="11"/>
  <c r="H38" i="11"/>
  <c r="H19" i="11"/>
  <c r="H14" i="11"/>
  <c r="H8" i="11"/>
  <c r="F10" i="11" l="1"/>
  <c r="F15" i="11"/>
  <c r="F9" i="11"/>
  <c r="H9" i="11" s="1"/>
  <c r="I6" i="11"/>
  <c r="H16" i="11" l="1"/>
  <c r="H15" i="11"/>
  <c r="H12" i="11"/>
  <c r="H10" i="11"/>
  <c r="H17" i="11"/>
  <c r="H13" i="11"/>
  <c r="J5" i="11"/>
  <c r="K5" i="11" s="1"/>
  <c r="L5" i="11" s="1"/>
  <c r="M5" i="11" s="1"/>
  <c r="N5" i="11" s="1"/>
  <c r="O5" i="11" s="1"/>
  <c r="P5" i="11" s="1"/>
  <c r="I4" i="11"/>
  <c r="H22" i="11" l="1"/>
  <c r="H23" i="11"/>
  <c r="H11" i="11"/>
  <c r="P4" i="11"/>
  <c r="Q5" i="11"/>
  <c r="R5" i="11" s="1"/>
  <c r="S5" i="11" s="1"/>
  <c r="T5" i="11" s="1"/>
  <c r="U5" i="11" s="1"/>
  <c r="V5" i="11" s="1"/>
  <c r="W5" i="11" s="1"/>
  <c r="J6" i="11"/>
  <c r="H25" i="11" l="1"/>
  <c r="H21" i="11"/>
  <c r="H20"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<sst xmlns="http://schemas.openxmlformats.org/spreadsheetml/2006/main" count="78" uniqueCount="58">
  <si>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</si>
  <si>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</si>
  <si>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</si>
  <si>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</si>
  <si>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</si>
  <si>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</si>
  <si>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</si>
  <si>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</si>
  <si>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</si>
  <si>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</si>
  <si>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</si>
  <si>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</si>
  <si>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</si>
  <si>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</si>
  <si>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</si>
  <si>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</si>
  <si>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</si>
  <si>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</si>
  <si>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</si>
  <si>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Planning and design</t>
  </si>
  <si>
    <t>Project start:</t>
  </si>
  <si>
    <t>Display week:</t>
  </si>
  <si>
    <t>ASSIGNED TO</t>
  </si>
  <si>
    <t>Everybody</t>
  </si>
  <si>
    <t>Project description</t>
  </si>
  <si>
    <t>Define Project UML</t>
  </si>
  <si>
    <t>Discuss about features</t>
  </si>
  <si>
    <t>Louka</t>
  </si>
  <si>
    <t>Define roles in the group</t>
  </si>
  <si>
    <t>Kevin</t>
  </si>
  <si>
    <t>UML</t>
  </si>
  <si>
    <t>Advanced WEB</t>
  </si>
  <si>
    <t>Create schedule (GANTT)</t>
  </si>
  <si>
    <t>Initialize an Express.JS with necessary dependencies</t>
  </si>
  <si>
    <t>Create a basic route for the homepage</t>
  </si>
  <si>
    <t>Kévin</t>
  </si>
  <si>
    <t>Create and configure the .gitignore file with identified exclusions</t>
  </si>
  <si>
    <t>Anis</t>
  </si>
  <si>
    <t>Organize content categories for the website</t>
  </si>
  <si>
    <t>Generate the sitemap.xml file</t>
  </si>
  <si>
    <t>Document the sitemap in the README.md</t>
  </si>
  <si>
    <t>Ensure the sitemap.xml is integrated into the project</t>
  </si>
  <si>
    <t>Implement a view for the opener page</t>
  </si>
  <si>
    <t>Ensure the server can succesfully render and display the opener page</t>
  </si>
  <si>
    <t>Implement navigation links on the opener page to access subpages</t>
  </si>
  <si>
    <t>Ensure each subpage contains unique content or features</t>
  </si>
  <si>
    <t>Optimize styles for responsive disgn and cross-browser compatibility</t>
  </si>
  <si>
    <t>Identify and document any issues of the website and the code</t>
  </si>
  <si>
    <t>Debug session</t>
  </si>
  <si>
    <t>Begin creating a separate controller for each of the chosen functionalilties</t>
  </si>
  <si>
    <t>End the creation of controllers</t>
  </si>
  <si>
    <t>Complete the implementation of database access, covering CRUD operations</t>
  </si>
  <si>
    <t>Test and validate the controllers to verify their functionality, including database interactions</t>
  </si>
  <si>
    <t>Create Each Use case Diagram</t>
  </si>
  <si>
    <t>Create Each Activity Diagram</t>
  </si>
  <si>
    <t>Update GANTT diagram</t>
  </si>
  <si>
    <t>Anis, Louka</t>
  </si>
  <si>
    <t>Create wireframes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</si>
</sst>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5">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9" fillId="10" borderId="0" xfId="12" applyFont="1" applyFill="1" applyBorder="1">
      <alignment horizontal="left" vertical="center" indent="2"/>
    </xf>
    <xf numFmtId="0" fontId="19" fillId="10" borderId="0" xfId="11" applyFont="1" applyFill="1" applyBorder="1" applyAlignment="1">
      <alignment vertical="center"/>
    </xf>
    <xf numFmtId="165" fontId="19" fillId="10" borderId="0" xfId="10" applyFont="1" applyFill="1" applyBorder="1">
      <alignment horizontal="center" vertical="center"/>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19" fillId="5" borderId="0" xfId="12" applyFont="1" applyFill="1" applyBorder="1">
      <alignment horizontal="left" vertical="center" indent="2"/>
    </xf>
    <xf numFmtId="0" fontId="19" fillId="5" borderId="0" xfId="11" applyFont="1" applyFill="1" applyBorder="1" applyAlignment="1">
      <alignment vertical="center"/>
    </xf>
    <xf numFmtId="9" fontId="1" fillId="5" borderId="0" xfId="2" applyFont="1" applyFill="1" applyBorder="1" applyAlignment="1">
      <alignment horizontal="center" vertical="center"/>
    </xf>
  </cellXfs>
  <cellStyles count="13">
    <cellStyle name="Date" xfId="10" xr:uid="{229918B6-DD13-4F5A-97B9-305F7E002AA3}"/>
    <cellStyle name="Lien hypertexte" xfId="1" builtinId="8" customBuiltin="1"/>
    <cellStyle name="Milliers" xfId="4" builtinId="3" customBuiltin="1"/>
    <cellStyle name="Name" xfId="11" xr:uid="{B2D3C1EE-6B41-4801-AAFC-C2274E49E503}"/>
    <cellStyle name="Normal" xfId="0" builtinId="0"/>
    <cellStyle name="Pourcentage" xfId="2" builtinId="5"/>
    <cellStyle name="Project Start" xfId="9" xr:uid="{8EB8A09A-C31C-40A3-B2C1-9449520178B8}"/>
    <cellStyle name="Task" xfId="12" xr:uid="{6391D789-272B-4DD2-9BF3-2CDCF610FA41}"/>
    <cellStyle name="Titre" xfId="5" builtinId="15" customBuiltin="1"/>
    <cellStyle name="Titre 1" xfId="6" builtinId="16" customBuiltin="1"/>
    <cellStyle name="Titre 2" xfId="7" builtinId="17" customBuiltin="1"/>
    <cellStyle name="Titre 3" xfId="8" builtinId="18" customBuiltin="1"/>
    <cellStyle name="zHiddenText" xfId="3" xr:uid="{26E66EE6-E33F-4D77-BAE4-0FB4F5BBF673}"/>
  </cellStyles>
  <dxfs count="17">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Element type="secondColumnStripe"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zoomScale="77" zoomScaleNormal="56" zoomScalePageLayoutView="70" workbookViewId="0">
      <selection activeCell="F19" sqref="F19"/>
    </sheetView>
  </sheetViews>
  <sheetFormatPr baseColWidth="10" defaultColWidth="8.69921875" defaultRowHeight="30" customHeight="1" x14ac:dyDescent="0.25"/>
  <cols>
    <col min="1" max="1" width="2.69921875" style="13" customWidth="1"/>
    <col min="2" max="2" width="74.1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7"/>
      <c r="C1" s="18"/>
      <c r="D1" s="19"/>
      <c r="E1" s="20"/>
      <c r="F1" s="21"/>
      <c r="H1" s="1"/>
      <c r="I1" s="117" t="s">
        <v>20</v>
      </c>
      <c r="J1" s="118"/>
      <c r="K1" s="118"/>
      <c r="L1" s="118"/>
      <c r="M1" s="118"/>
      <c r="N1" s="118"/>
      <c r="O1" s="118"/>
      <c r="P1" s="24"/>
      <c r="Q1" s="116">
        <f>DATE(2023,11,1)</f>
        <v>45231</v>
      </c>
      <c r="R1" s="116"/>
      <c r="S1" s="116"/>
      <c r="T1" s="116"/>
      <c r="U1" s="116"/>
      <c r="V1" s="116"/>
      <c r="W1" s="116"/>
      <c r="X1" s="116"/>
      <c r="Y1" s="116"/>
      <c r="Z1" s="116"/>
    </row>
    <row r="2" spans="1:64" ht="30" customHeight="1" x14ac:dyDescent="0.6">
      <c r="B2" s="95"/>
      <c r="C2" s="96"/>
      <c r="D2" s="22"/>
      <c r="E2" s="23"/>
      <c r="F2" s="22"/>
      <c r="I2" s="117" t="s">
        <v>21</v>
      </c>
      <c r="J2" s="118"/>
      <c r="K2" s="118"/>
      <c r="L2" s="118"/>
      <c r="M2" s="118"/>
      <c r="N2" s="118"/>
      <c r="O2" s="118"/>
      <c r="P2" s="24"/>
      <c r="Q2" s="114">
        <v>1</v>
      </c>
      <c r="R2" s="115"/>
      <c r="S2" s="115"/>
      <c r="T2" s="115"/>
      <c r="U2" s="115"/>
      <c r="V2" s="115"/>
      <c r="W2" s="115"/>
      <c r="X2" s="115"/>
      <c r="Y2" s="115"/>
      <c r="Z2" s="115"/>
    </row>
    <row r="3" spans="1:64" s="26" customFormat="1" ht="30" customHeight="1" x14ac:dyDescent="0.25">
      <c r="A3" s="13"/>
      <c r="B3" s="25"/>
      <c r="D3" s="27"/>
      <c r="E3" s="28"/>
    </row>
    <row r="4" spans="1:64" s="26" customFormat="1" ht="30" customHeight="1" x14ac:dyDescent="0.25">
      <c r="A4" s="14"/>
      <c r="B4" s="29"/>
      <c r="E4" s="30"/>
      <c r="I4" s="121">
        <f>I5</f>
        <v>45229</v>
      </c>
      <c r="J4" s="119"/>
      <c r="K4" s="119"/>
      <c r="L4" s="119"/>
      <c r="M4" s="119"/>
      <c r="N4" s="119"/>
      <c r="O4" s="119"/>
      <c r="P4" s="119">
        <f>P5</f>
        <v>45236</v>
      </c>
      <c r="Q4" s="119"/>
      <c r="R4" s="119"/>
      <c r="S4" s="119"/>
      <c r="T4" s="119"/>
      <c r="U4" s="119"/>
      <c r="V4" s="119"/>
      <c r="W4" s="119">
        <f>W5</f>
        <v>45243</v>
      </c>
      <c r="X4" s="119"/>
      <c r="Y4" s="119"/>
      <c r="Z4" s="119"/>
      <c r="AA4" s="119"/>
      <c r="AB4" s="119"/>
      <c r="AC4" s="119"/>
      <c r="AD4" s="119">
        <f>AD5</f>
        <v>45250</v>
      </c>
      <c r="AE4" s="119"/>
      <c r="AF4" s="119"/>
      <c r="AG4" s="119"/>
      <c r="AH4" s="119"/>
      <c r="AI4" s="119"/>
      <c r="AJ4" s="119"/>
      <c r="AK4" s="119">
        <f>AK5</f>
        <v>45257</v>
      </c>
      <c r="AL4" s="119"/>
      <c r="AM4" s="119"/>
      <c r="AN4" s="119"/>
      <c r="AO4" s="119"/>
      <c r="AP4" s="119"/>
      <c r="AQ4" s="119"/>
      <c r="AR4" s="119">
        <f>AR5</f>
        <v>45264</v>
      </c>
      <c r="AS4" s="119"/>
      <c r="AT4" s="119"/>
      <c r="AU4" s="119"/>
      <c r="AV4" s="119"/>
      <c r="AW4" s="119"/>
      <c r="AX4" s="119"/>
      <c r="AY4" s="119">
        <f>AY5</f>
        <v>45271</v>
      </c>
      <c r="AZ4" s="119"/>
      <c r="BA4" s="119"/>
      <c r="BB4" s="119"/>
      <c r="BC4" s="119"/>
      <c r="BD4" s="119"/>
      <c r="BE4" s="119"/>
      <c r="BF4" s="119">
        <f>BF5</f>
        <v>45278</v>
      </c>
      <c r="BG4" s="119"/>
      <c r="BH4" s="119"/>
      <c r="BI4" s="119"/>
      <c r="BJ4" s="119"/>
      <c r="BK4" s="119"/>
      <c r="BL4" s="120"/>
    </row>
    <row r="5" spans="1:64" s="26" customFormat="1" ht="15" customHeight="1" x14ac:dyDescent="0.25">
      <c r="A5" s="108"/>
      <c r="B5" s="109" t="s">
        <v>4</v>
      </c>
      <c r="C5" s="111" t="s">
        <v>22</v>
      </c>
      <c r="D5" s="113" t="s">
        <v>0</v>
      </c>
      <c r="E5" s="113" t="s">
        <v>2</v>
      </c>
      <c r="F5" s="113" t="s">
        <v>3</v>
      </c>
      <c r="I5" s="31">
        <f>Project_Start-WEEKDAY(Project_Start,1)+2+7*(Display_Week-1)</f>
        <v>45229</v>
      </c>
      <c r="J5" s="31">
        <f>I5+1</f>
        <v>45230</v>
      </c>
      <c r="K5" s="31">
        <f t="shared" ref="K5:AX5" si="0">J5+1</f>
        <v>45231</v>
      </c>
      <c r="L5" s="31">
        <f t="shared" si="0"/>
        <v>45232</v>
      </c>
      <c r="M5" s="31">
        <f t="shared" si="0"/>
        <v>45233</v>
      </c>
      <c r="N5" s="31">
        <f t="shared" si="0"/>
        <v>45234</v>
      </c>
      <c r="O5" s="32">
        <f t="shared" si="0"/>
        <v>45235</v>
      </c>
      <c r="P5" s="33">
        <f>O5+1</f>
        <v>45236</v>
      </c>
      <c r="Q5" s="31">
        <f>P5+1</f>
        <v>45237</v>
      </c>
      <c r="R5" s="31">
        <f t="shared" si="0"/>
        <v>45238</v>
      </c>
      <c r="S5" s="31">
        <f t="shared" si="0"/>
        <v>45239</v>
      </c>
      <c r="T5" s="31">
        <f t="shared" si="0"/>
        <v>45240</v>
      </c>
      <c r="U5" s="31">
        <f t="shared" si="0"/>
        <v>45241</v>
      </c>
      <c r="V5" s="32">
        <f t="shared" si="0"/>
        <v>45242</v>
      </c>
      <c r="W5" s="33">
        <f>V5+1</f>
        <v>45243</v>
      </c>
      <c r="X5" s="31">
        <f>W5+1</f>
        <v>45244</v>
      </c>
      <c r="Y5" s="31">
        <f t="shared" si="0"/>
        <v>45245</v>
      </c>
      <c r="Z5" s="31">
        <f t="shared" si="0"/>
        <v>45246</v>
      </c>
      <c r="AA5" s="31">
        <f t="shared" si="0"/>
        <v>45247</v>
      </c>
      <c r="AB5" s="31">
        <f t="shared" si="0"/>
        <v>45248</v>
      </c>
      <c r="AC5" s="32">
        <f t="shared" si="0"/>
        <v>45249</v>
      </c>
      <c r="AD5" s="33">
        <f>AC5+1</f>
        <v>45250</v>
      </c>
      <c r="AE5" s="31">
        <f>AD5+1</f>
        <v>45251</v>
      </c>
      <c r="AF5" s="31">
        <f t="shared" si="0"/>
        <v>45252</v>
      </c>
      <c r="AG5" s="31">
        <f t="shared" si="0"/>
        <v>45253</v>
      </c>
      <c r="AH5" s="31">
        <f t="shared" si="0"/>
        <v>45254</v>
      </c>
      <c r="AI5" s="31">
        <f t="shared" si="0"/>
        <v>45255</v>
      </c>
      <c r="AJ5" s="32">
        <f t="shared" si="0"/>
        <v>45256</v>
      </c>
      <c r="AK5" s="33">
        <f>AJ5+1</f>
        <v>45257</v>
      </c>
      <c r="AL5" s="31">
        <f>AK5+1</f>
        <v>45258</v>
      </c>
      <c r="AM5" s="31">
        <f t="shared" si="0"/>
        <v>45259</v>
      </c>
      <c r="AN5" s="31">
        <f t="shared" si="0"/>
        <v>45260</v>
      </c>
      <c r="AO5" s="31">
        <f t="shared" si="0"/>
        <v>45261</v>
      </c>
      <c r="AP5" s="31">
        <f t="shared" si="0"/>
        <v>45262</v>
      </c>
      <c r="AQ5" s="32">
        <f t="shared" si="0"/>
        <v>45263</v>
      </c>
      <c r="AR5" s="33">
        <f>AQ5+1</f>
        <v>45264</v>
      </c>
      <c r="AS5" s="31">
        <f>AR5+1</f>
        <v>45265</v>
      </c>
      <c r="AT5" s="31">
        <f t="shared" si="0"/>
        <v>45266</v>
      </c>
      <c r="AU5" s="31">
        <f t="shared" si="0"/>
        <v>45267</v>
      </c>
      <c r="AV5" s="31">
        <f t="shared" si="0"/>
        <v>45268</v>
      </c>
      <c r="AW5" s="31">
        <f t="shared" si="0"/>
        <v>45269</v>
      </c>
      <c r="AX5" s="32">
        <f t="shared" si="0"/>
        <v>45270</v>
      </c>
      <c r="AY5" s="33">
        <f>AX5+1</f>
        <v>45271</v>
      </c>
      <c r="AZ5" s="31">
        <f>AY5+1</f>
        <v>45272</v>
      </c>
      <c r="BA5" s="31">
        <f t="shared" ref="BA5:BE5" si="1">AZ5+1</f>
        <v>45273</v>
      </c>
      <c r="BB5" s="31">
        <f t="shared" si="1"/>
        <v>45274</v>
      </c>
      <c r="BC5" s="31">
        <f t="shared" si="1"/>
        <v>45275</v>
      </c>
      <c r="BD5" s="31">
        <f t="shared" si="1"/>
        <v>45276</v>
      </c>
      <c r="BE5" s="32">
        <f t="shared" si="1"/>
        <v>45277</v>
      </c>
      <c r="BF5" s="33">
        <f>BE5+1</f>
        <v>45278</v>
      </c>
      <c r="BG5" s="31">
        <f>BF5+1</f>
        <v>45279</v>
      </c>
      <c r="BH5" s="31">
        <f t="shared" ref="BH5:BL5" si="2">BG5+1</f>
        <v>45280</v>
      </c>
      <c r="BI5" s="31">
        <f t="shared" si="2"/>
        <v>45281</v>
      </c>
      <c r="BJ5" s="31">
        <f t="shared" si="2"/>
        <v>45282</v>
      </c>
      <c r="BK5" s="31">
        <f t="shared" si="2"/>
        <v>45283</v>
      </c>
      <c r="BL5" s="31">
        <f t="shared" si="2"/>
        <v>45284</v>
      </c>
    </row>
    <row r="6" spans="1:64" s="26" customFormat="1" ht="15" customHeight="1" thickBot="1" x14ac:dyDescent="0.3">
      <c r="A6" s="108"/>
      <c r="B6" s="110"/>
      <c r="C6" s="112"/>
      <c r="D6" s="112"/>
      <c r="E6" s="112"/>
      <c r="F6" s="112"/>
      <c r="I6" s="34" t="str">
        <f t="shared" ref="I6:AN6" si="3">LEFT(TEXT(I5,"ddd"),1)</f>
        <v>d</v>
      </c>
      <c r="J6" s="35" t="str">
        <f t="shared" si="3"/>
        <v>d</v>
      </c>
      <c r="K6" s="35" t="str">
        <f t="shared" si="3"/>
        <v>d</v>
      </c>
      <c r="L6" s="35" t="str">
        <f t="shared" si="3"/>
        <v>d</v>
      </c>
      <c r="M6" s="35" t="str">
        <f t="shared" si="3"/>
        <v>d</v>
      </c>
      <c r="N6" s="35" t="str">
        <f t="shared" si="3"/>
        <v>d</v>
      </c>
      <c r="O6" s="35" t="str">
        <f t="shared" si="3"/>
        <v>d</v>
      </c>
      <c r="P6" s="35" t="str">
        <f t="shared" si="3"/>
        <v>d</v>
      </c>
      <c r="Q6" s="35" t="str">
        <f t="shared" si="3"/>
        <v>d</v>
      </c>
      <c r="R6" s="35" t="str">
        <f t="shared" si="3"/>
        <v>d</v>
      </c>
      <c r="S6" s="35" t="str">
        <f t="shared" si="3"/>
        <v>d</v>
      </c>
      <c r="T6" s="35" t="str">
        <f t="shared" si="3"/>
        <v>d</v>
      </c>
      <c r="U6" s="35" t="str">
        <f t="shared" si="3"/>
        <v>d</v>
      </c>
      <c r="V6" s="35" t="str">
        <f t="shared" si="3"/>
        <v>d</v>
      </c>
      <c r="W6" s="35" t="str">
        <f t="shared" si="3"/>
        <v>d</v>
      </c>
      <c r="X6" s="35" t="str">
        <f t="shared" si="3"/>
        <v>d</v>
      </c>
      <c r="Y6" s="35" t="str">
        <f t="shared" si="3"/>
        <v>d</v>
      </c>
      <c r="Z6" s="35" t="str">
        <f t="shared" si="3"/>
        <v>d</v>
      </c>
      <c r="AA6" s="35" t="str">
        <f t="shared" si="3"/>
        <v>d</v>
      </c>
      <c r="AB6" s="35" t="str">
        <f t="shared" si="3"/>
        <v>d</v>
      </c>
      <c r="AC6" s="35" t="str">
        <f t="shared" si="3"/>
        <v>d</v>
      </c>
      <c r="AD6" s="35" t="str">
        <f t="shared" si="3"/>
        <v>d</v>
      </c>
      <c r="AE6" s="35" t="str">
        <f t="shared" si="3"/>
        <v>d</v>
      </c>
      <c r="AF6" s="35" t="str">
        <f t="shared" si="3"/>
        <v>d</v>
      </c>
      <c r="AG6" s="35" t="str">
        <f t="shared" si="3"/>
        <v>d</v>
      </c>
      <c r="AH6" s="35" t="str">
        <f t="shared" si="3"/>
        <v>d</v>
      </c>
      <c r="AI6" s="35" t="str">
        <f t="shared" si="3"/>
        <v>d</v>
      </c>
      <c r="AJ6" s="35" t="str">
        <f t="shared" si="3"/>
        <v>d</v>
      </c>
      <c r="AK6" s="35" t="str">
        <f t="shared" si="3"/>
        <v>d</v>
      </c>
      <c r="AL6" s="35" t="str">
        <f t="shared" si="3"/>
        <v>d</v>
      </c>
      <c r="AM6" s="35" t="str">
        <f t="shared" si="3"/>
        <v>d</v>
      </c>
      <c r="AN6" s="35" t="str">
        <f t="shared" si="3"/>
        <v>d</v>
      </c>
      <c r="AO6" s="35" t="str">
        <f t="shared" ref="AO6:BL6" si="4">LEFT(TEXT(AO5,"ddd"),1)</f>
        <v>d</v>
      </c>
      <c r="AP6" s="35" t="str">
        <f t="shared" si="4"/>
        <v>d</v>
      </c>
      <c r="AQ6" s="35" t="str">
        <f t="shared" si="4"/>
        <v>d</v>
      </c>
      <c r="AR6" s="35" t="str">
        <f t="shared" si="4"/>
        <v>d</v>
      </c>
      <c r="AS6" s="35" t="str">
        <f t="shared" si="4"/>
        <v>d</v>
      </c>
      <c r="AT6" s="35" t="str">
        <f t="shared" si="4"/>
        <v>d</v>
      </c>
      <c r="AU6" s="35" t="str">
        <f t="shared" si="4"/>
        <v>d</v>
      </c>
      <c r="AV6" s="35" t="str">
        <f t="shared" si="4"/>
        <v>d</v>
      </c>
      <c r="AW6" s="35" t="str">
        <f t="shared" si="4"/>
        <v>d</v>
      </c>
      <c r="AX6" s="35" t="str">
        <f t="shared" si="4"/>
        <v>d</v>
      </c>
      <c r="AY6" s="35" t="str">
        <f t="shared" si="4"/>
        <v>d</v>
      </c>
      <c r="AZ6" s="35" t="str">
        <f t="shared" si="4"/>
        <v>d</v>
      </c>
      <c r="BA6" s="35" t="str">
        <f t="shared" si="4"/>
        <v>d</v>
      </c>
      <c r="BB6" s="35" t="str">
        <f t="shared" si="4"/>
        <v>d</v>
      </c>
      <c r="BC6" s="35" t="str">
        <f t="shared" si="4"/>
        <v>d</v>
      </c>
      <c r="BD6" s="35" t="str">
        <f t="shared" si="4"/>
        <v>d</v>
      </c>
      <c r="BE6" s="35" t="str">
        <f t="shared" si="4"/>
        <v>d</v>
      </c>
      <c r="BF6" s="35" t="str">
        <f t="shared" si="4"/>
        <v>d</v>
      </c>
      <c r="BG6" s="35" t="str">
        <f t="shared" si="4"/>
        <v>d</v>
      </c>
      <c r="BH6" s="35" t="str">
        <f t="shared" si="4"/>
        <v>d</v>
      </c>
      <c r="BI6" s="35" t="str">
        <f t="shared" si="4"/>
        <v>d</v>
      </c>
      <c r="BJ6" s="35" t="str">
        <f t="shared" si="4"/>
        <v>d</v>
      </c>
      <c r="BK6" s="35" t="str">
        <f t="shared" si="4"/>
        <v>d</v>
      </c>
      <c r="BL6" s="36" t="str">
        <f t="shared" si="4"/>
        <v>d</v>
      </c>
    </row>
    <row r="7" spans="1:64" s="26" customFormat="1" ht="30" hidden="1" customHeight="1" thickBot="1" x14ac:dyDescent="0.3">
      <c r="A7" s="13" t="s">
        <v>18</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
      <c r="A8" s="14"/>
      <c r="B8" s="40" t="s">
        <v>24</v>
      </c>
      <c r="C8" s="41"/>
      <c r="D8" s="42"/>
      <c r="E8" s="43"/>
      <c r="F8" s="44"/>
      <c r="G8" s="17"/>
      <c r="H8" s="5" t="str">
        <f t="shared" ref="H8:H38"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
      <c r="A9" s="14"/>
      <c r="B9" s="47" t="s">
        <v>25</v>
      </c>
      <c r="C9" s="48" t="s">
        <v>23</v>
      </c>
      <c r="D9" s="49">
        <v>1</v>
      </c>
      <c r="E9" s="50">
        <f>Project_Start</f>
        <v>45231</v>
      </c>
      <c r="F9" s="50">
        <f>E9+1</f>
        <v>45232</v>
      </c>
      <c r="G9" s="17"/>
      <c r="H9" s="5">
        <f t="shared" si="5"/>
        <v>2</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3">
      <c r="A10" s="14"/>
      <c r="B10" s="52" t="s">
        <v>26</v>
      </c>
      <c r="C10" s="53" t="s">
        <v>23</v>
      </c>
      <c r="D10" s="54">
        <v>1</v>
      </c>
      <c r="E10" s="55">
        <f>DATE(2023,11,1)</f>
        <v>45231</v>
      </c>
      <c r="F10" s="55">
        <f>E10+1</f>
        <v>45232</v>
      </c>
      <c r="G10" s="17"/>
      <c r="H10" s="5">
        <f t="shared" si="5"/>
        <v>2</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3">
      <c r="A11" s="13"/>
      <c r="B11" s="52" t="s">
        <v>28</v>
      </c>
      <c r="C11" s="53" t="s">
        <v>27</v>
      </c>
      <c r="D11" s="54">
        <v>1</v>
      </c>
      <c r="E11" s="55">
        <f>DATE(2023,11,1)</f>
        <v>45231</v>
      </c>
      <c r="F11" s="55">
        <f t="shared" ref="F11" si="6">E11+1</f>
        <v>45232</v>
      </c>
      <c r="G11" s="17"/>
      <c r="H11" s="5">
        <f t="shared" si="5"/>
        <v>2</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3">
      <c r="A12" s="14"/>
      <c r="B12" s="57" t="s">
        <v>19</v>
      </c>
      <c r="C12" s="58"/>
      <c r="D12" s="59"/>
      <c r="E12" s="60"/>
      <c r="F12" s="61"/>
      <c r="G12" s="17"/>
      <c r="H12" s="5" t="str">
        <f t="shared" si="5"/>
        <v/>
      </c>
    </row>
    <row r="13" spans="1:64" s="46" customFormat="1" ht="30" customHeight="1" thickBot="1" x14ac:dyDescent="0.3">
      <c r="A13" s="14"/>
      <c r="B13" s="62" t="s">
        <v>32</v>
      </c>
      <c r="C13" s="63" t="s">
        <v>29</v>
      </c>
      <c r="D13" s="64">
        <v>0.5</v>
      </c>
      <c r="E13" s="65">
        <f>DATE(2023,11,1)</f>
        <v>45231</v>
      </c>
      <c r="F13" s="65">
        <f>DATE(2023,12,15)</f>
        <v>45275</v>
      </c>
      <c r="G13" s="17"/>
      <c r="H13" s="5">
        <f t="shared" si="5"/>
        <v>45</v>
      </c>
      <c r="I13" s="51"/>
      <c r="J13" s="51"/>
      <c r="K13" s="51"/>
      <c r="L13" s="51"/>
      <c r="M13" s="51"/>
      <c r="N13" s="51"/>
      <c r="O13" s="51"/>
      <c r="P13" s="51"/>
      <c r="Q13" s="51"/>
      <c r="R13" s="51"/>
      <c r="S13" s="51"/>
      <c r="T13" s="51"/>
      <c r="U13" s="51"/>
      <c r="V13" s="51"/>
      <c r="W13" s="51"/>
      <c r="X13" s="51"/>
      <c r="Y13" s="51"/>
      <c r="Z13" s="7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66" t="s">
        <v>30</v>
      </c>
      <c r="C14" s="67"/>
      <c r="D14" s="68"/>
      <c r="E14" s="69"/>
      <c r="F14" s="70"/>
      <c r="G14" s="17"/>
      <c r="H14" s="5" t="str">
        <f t="shared" si="5"/>
        <v/>
      </c>
      <c r="I14" s="71"/>
      <c r="J14" s="71"/>
      <c r="K14" s="71"/>
      <c r="L14" s="71"/>
      <c r="M14" s="71"/>
      <c r="N14" s="71"/>
      <c r="O14" s="71"/>
      <c r="P14" s="71"/>
      <c r="Q14" s="71"/>
      <c r="R14" s="71"/>
      <c r="S14" s="71"/>
      <c r="T14" s="71"/>
      <c r="U14" s="71"/>
      <c r="V14" s="71"/>
      <c r="W14" s="71"/>
      <c r="X14" s="71"/>
      <c r="Y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row>
    <row r="15" spans="1:64" s="46" customFormat="1" ht="30" customHeight="1" thickBot="1" x14ac:dyDescent="0.3">
      <c r="A15" s="13"/>
      <c r="B15" s="72" t="s">
        <v>53</v>
      </c>
      <c r="C15" s="73" t="s">
        <v>23</v>
      </c>
      <c r="D15" s="74">
        <v>1</v>
      </c>
      <c r="E15" s="75">
        <f>DATE(2023,11,1)</f>
        <v>45231</v>
      </c>
      <c r="F15" s="75">
        <f>E15+5</f>
        <v>45236</v>
      </c>
      <c r="G15" s="17"/>
      <c r="H15" s="5">
        <f t="shared" si="5"/>
        <v>6</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72" t="s">
        <v>54</v>
      </c>
      <c r="C16" s="73" t="s">
        <v>23</v>
      </c>
      <c r="D16" s="74">
        <v>1</v>
      </c>
      <c r="E16" s="75">
        <f>DATE(2023,11,6)</f>
        <v>45236</v>
      </c>
      <c r="F16" s="75">
        <f>E16+17</f>
        <v>45253</v>
      </c>
      <c r="G16" s="17"/>
      <c r="H16" s="5">
        <f t="shared" si="5"/>
        <v>18</v>
      </c>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3"/>
      <c r="B17" s="72" t="s">
        <v>55</v>
      </c>
      <c r="C17" s="73" t="s">
        <v>35</v>
      </c>
      <c r="D17" s="74">
        <v>1</v>
      </c>
      <c r="E17" s="75">
        <f>DATE(2023,11,7)</f>
        <v>45237</v>
      </c>
      <c r="F17" s="75">
        <f>E17+1</f>
        <v>45238</v>
      </c>
      <c r="G17" s="17"/>
      <c r="H17" s="5">
        <f t="shared" si="5"/>
        <v>2</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
      <c r="A18" s="13"/>
      <c r="B18" s="122" t="s">
        <v>57</v>
      </c>
      <c r="C18" s="123" t="s">
        <v>37</v>
      </c>
      <c r="D18" s="124">
        <v>1</v>
      </c>
      <c r="E18" s="75">
        <f>DATE(2023,11,10)</f>
        <v>45240</v>
      </c>
      <c r="F18" s="75">
        <f>E18+13</f>
        <v>45253</v>
      </c>
      <c r="G18" s="17"/>
      <c r="H18" s="5"/>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row>
    <row r="19" spans="1:64" s="46" customFormat="1" ht="30" customHeight="1" thickBot="1" x14ac:dyDescent="0.3">
      <c r="A19" s="13"/>
      <c r="B19" s="76" t="s">
        <v>31</v>
      </c>
      <c r="C19" s="77"/>
      <c r="D19" s="78"/>
      <c r="E19" s="79"/>
      <c r="F19" s="80"/>
      <c r="G19" s="17"/>
      <c r="H19" s="5" t="str">
        <f t="shared" si="5"/>
        <v/>
      </c>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row>
    <row r="20" spans="1:64" s="46" customFormat="1" ht="30" customHeight="1" thickBot="1" x14ac:dyDescent="0.3">
      <c r="A20" s="13"/>
      <c r="B20" s="82" t="s">
        <v>33</v>
      </c>
      <c r="C20" s="83" t="s">
        <v>27</v>
      </c>
      <c r="D20" s="74">
        <v>1</v>
      </c>
      <c r="E20" s="84">
        <f>DATE(2023,11,1)</f>
        <v>45231</v>
      </c>
      <c r="F20" s="84">
        <f>E20+5</f>
        <v>45236</v>
      </c>
      <c r="G20" s="17"/>
      <c r="H20" s="5">
        <f t="shared" si="5"/>
        <v>6</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82" t="s">
        <v>34</v>
      </c>
      <c r="C21" s="83" t="s">
        <v>35</v>
      </c>
      <c r="D21" s="74">
        <v>1</v>
      </c>
      <c r="E21" s="84">
        <f>DATE(2023,11,1)</f>
        <v>45231</v>
      </c>
      <c r="F21" s="84">
        <f>E21+5</f>
        <v>45236</v>
      </c>
      <c r="G21" s="17"/>
      <c r="H21" s="5">
        <f t="shared"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82" t="s">
        <v>36</v>
      </c>
      <c r="C22" s="83" t="s">
        <v>37</v>
      </c>
      <c r="D22" s="74">
        <v>1</v>
      </c>
      <c r="E22" s="84">
        <f>DATE(2023,11,1)</f>
        <v>45231</v>
      </c>
      <c r="F22" s="84">
        <f>E22+5</f>
        <v>45236</v>
      </c>
      <c r="G22" s="17"/>
      <c r="H22" s="5">
        <f t="shared" si="5"/>
        <v>6</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3"/>
      <c r="B23" s="82" t="s">
        <v>38</v>
      </c>
      <c r="C23" s="83" t="s">
        <v>37</v>
      </c>
      <c r="D23" s="74">
        <v>1</v>
      </c>
      <c r="E23" s="84">
        <f>DATE(2023,11,6)</f>
        <v>45236</v>
      </c>
      <c r="F23" s="84">
        <f>E23+9</f>
        <v>45245</v>
      </c>
      <c r="G23" s="17"/>
      <c r="H23" s="5">
        <f t="shared" si="5"/>
        <v>10</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
      <c r="A24" s="13"/>
      <c r="B24" s="82" t="s">
        <v>40</v>
      </c>
      <c r="C24" s="83" t="s">
        <v>35</v>
      </c>
      <c r="D24" s="74">
        <v>1</v>
      </c>
      <c r="E24" s="84">
        <f>DATE(2023,11,11)</f>
        <v>45241</v>
      </c>
      <c r="F24" s="84">
        <f>E24+5</f>
        <v>45246</v>
      </c>
      <c r="G24" s="17"/>
      <c r="H24" s="5"/>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82" t="s">
        <v>39</v>
      </c>
      <c r="C25" s="83" t="s">
        <v>27</v>
      </c>
      <c r="D25" s="74">
        <v>1</v>
      </c>
      <c r="E25" s="84">
        <f>DATE(2023,11,11)</f>
        <v>45241</v>
      </c>
      <c r="F25" s="84">
        <f>E25+5</f>
        <v>45246</v>
      </c>
      <c r="G25" s="17"/>
      <c r="H25" s="5">
        <f t="shared" si="5"/>
        <v>6</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105" t="s">
        <v>41</v>
      </c>
      <c r="C26" s="106" t="s">
        <v>23</v>
      </c>
      <c r="D26" s="74">
        <v>1</v>
      </c>
      <c r="E26" s="84">
        <f>DATE(2023,11,11)</f>
        <v>45241</v>
      </c>
      <c r="F26" s="84">
        <f>E26+5</f>
        <v>45246</v>
      </c>
      <c r="G26" s="17"/>
      <c r="H26" s="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row>
    <row r="27" spans="1:64" s="46" customFormat="1" ht="30" customHeight="1" thickBot="1" x14ac:dyDescent="0.3">
      <c r="A27" s="13"/>
      <c r="B27" s="105" t="s">
        <v>42</v>
      </c>
      <c r="C27" s="106" t="s">
        <v>37</v>
      </c>
      <c r="D27" s="74">
        <v>1</v>
      </c>
      <c r="E27" s="84">
        <f>DATE(2023,11,14)</f>
        <v>45244</v>
      </c>
      <c r="F27" s="107">
        <f>E27+4</f>
        <v>45248</v>
      </c>
      <c r="G27" s="17"/>
      <c r="H27" s="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row>
    <row r="28" spans="1:64" s="46" customFormat="1" ht="30" customHeight="1" thickBot="1" x14ac:dyDescent="0.3">
      <c r="A28" s="13"/>
      <c r="B28" s="105" t="s">
        <v>43</v>
      </c>
      <c r="C28" s="106" t="s">
        <v>27</v>
      </c>
      <c r="D28" s="74">
        <v>1</v>
      </c>
      <c r="E28" s="84">
        <f>DATE(2023,11,14)</f>
        <v>45244</v>
      </c>
      <c r="F28" s="107">
        <f>E28+4</f>
        <v>45248</v>
      </c>
      <c r="G28" s="17"/>
      <c r="H28" s="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row>
    <row r="29" spans="1:64" s="46" customFormat="1" ht="30" customHeight="1" thickBot="1" x14ac:dyDescent="0.3">
      <c r="A29" s="13"/>
      <c r="B29" s="105" t="s">
        <v>44</v>
      </c>
      <c r="C29" s="106" t="s">
        <v>27</v>
      </c>
      <c r="D29" s="74">
        <v>1</v>
      </c>
      <c r="E29" s="84">
        <f>DATE(2023,11,15)</f>
        <v>45245</v>
      </c>
      <c r="F29" s="107">
        <f t="shared" ref="F29" si="7">E29+4</f>
        <v>45249</v>
      </c>
      <c r="G29" s="17"/>
      <c r="H29" s="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row>
    <row r="30" spans="1:64" s="46" customFormat="1" ht="30" customHeight="1" thickBot="1" x14ac:dyDescent="0.3">
      <c r="A30" s="13"/>
      <c r="B30" s="105" t="s">
        <v>45</v>
      </c>
      <c r="C30" s="106" t="s">
        <v>37</v>
      </c>
      <c r="D30" s="74">
        <v>1</v>
      </c>
      <c r="E30" s="84">
        <f>DATE(2023,11,16)</f>
        <v>45246</v>
      </c>
      <c r="F30" s="107">
        <f>E30+1</f>
        <v>45247</v>
      </c>
      <c r="G30" s="17"/>
      <c r="H30" s="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row>
    <row r="31" spans="1:64" s="46" customFormat="1" ht="30" customHeight="1" thickBot="1" x14ac:dyDescent="0.3">
      <c r="A31" s="13"/>
      <c r="B31" s="105" t="s">
        <v>46</v>
      </c>
      <c r="C31" s="106" t="s">
        <v>35</v>
      </c>
      <c r="D31" s="74">
        <v>1</v>
      </c>
      <c r="E31" s="84">
        <f t="shared" ref="E31:E34" si="8">DATE(2023,11,16)</f>
        <v>45246</v>
      </c>
      <c r="F31" s="107">
        <f>E31+1</f>
        <v>45247</v>
      </c>
      <c r="G31" s="17"/>
      <c r="H31" s="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row>
    <row r="32" spans="1:64" s="46" customFormat="1" ht="30" customHeight="1" thickBot="1" x14ac:dyDescent="0.3">
      <c r="A32" s="13"/>
      <c r="B32" s="105" t="s">
        <v>49</v>
      </c>
      <c r="C32" s="106" t="s">
        <v>27</v>
      </c>
      <c r="D32" s="74">
        <v>1</v>
      </c>
      <c r="E32" s="84">
        <f>DATE(2023,11,16)</f>
        <v>45246</v>
      </c>
      <c r="F32" s="107">
        <f>E32+3</f>
        <v>45249</v>
      </c>
      <c r="G32" s="17"/>
      <c r="H32" s="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3">
      <c r="A33" s="13"/>
      <c r="B33" s="105" t="s">
        <v>50</v>
      </c>
      <c r="C33" s="106" t="s">
        <v>56</v>
      </c>
      <c r="D33" s="74">
        <v>1</v>
      </c>
      <c r="E33" s="84">
        <f t="shared" si="8"/>
        <v>45246</v>
      </c>
      <c r="F33" s="107">
        <f>E33+3</f>
        <v>45249</v>
      </c>
      <c r="G33" s="17"/>
      <c r="H33" s="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row>
    <row r="34" spans="1:64" s="46" customFormat="1" ht="30" customHeight="1" thickBot="1" x14ac:dyDescent="0.3">
      <c r="A34" s="13"/>
      <c r="B34" s="105" t="s">
        <v>51</v>
      </c>
      <c r="C34" s="106" t="s">
        <v>27</v>
      </c>
      <c r="D34" s="74">
        <v>1</v>
      </c>
      <c r="E34" s="84">
        <f t="shared" si="8"/>
        <v>45246</v>
      </c>
      <c r="F34" s="107">
        <f>E34+3</f>
        <v>45249</v>
      </c>
      <c r="G34" s="17"/>
      <c r="H34" s="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row>
    <row r="35" spans="1:64" s="46" customFormat="1" ht="30" customHeight="1" thickBot="1" x14ac:dyDescent="0.3">
      <c r="A35" s="13"/>
      <c r="B35" s="105" t="s">
        <v>47</v>
      </c>
      <c r="C35" s="106" t="s">
        <v>35</v>
      </c>
      <c r="D35" s="74">
        <v>1</v>
      </c>
      <c r="E35" s="84">
        <f>DATE(2023,11,18)</f>
        <v>45248</v>
      </c>
      <c r="F35" s="107">
        <f>E35+1</f>
        <v>45249</v>
      </c>
      <c r="G35" s="17"/>
      <c r="H35" s="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row>
    <row r="36" spans="1:64" s="46" customFormat="1" ht="30" customHeight="1" thickBot="1" x14ac:dyDescent="0.3">
      <c r="A36" s="13"/>
      <c r="B36" s="105" t="s">
        <v>48</v>
      </c>
      <c r="C36" s="106" t="s">
        <v>23</v>
      </c>
      <c r="D36" s="74">
        <v>1</v>
      </c>
      <c r="E36" s="84">
        <f>DATE(2023,11,19)</f>
        <v>45249</v>
      </c>
      <c r="F36" s="107">
        <f>E36+1</f>
        <v>45250</v>
      </c>
      <c r="G36" s="17"/>
      <c r="H36" s="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row>
    <row r="37" spans="1:64" s="46" customFormat="1" ht="30" customHeight="1" thickBot="1" x14ac:dyDescent="0.3">
      <c r="A37" s="13"/>
      <c r="B37" s="105" t="s">
        <v>52</v>
      </c>
      <c r="C37" s="106" t="s">
        <v>23</v>
      </c>
      <c r="D37" s="74">
        <v>1</v>
      </c>
      <c r="E37" s="84">
        <f>DATE(2023,11,19)</f>
        <v>45249</v>
      </c>
      <c r="F37" s="107">
        <f>E37+1</f>
        <v>45250</v>
      </c>
      <c r="G37" s="17"/>
      <c r="H37" s="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4" s="46" customFormat="1" ht="30" customHeight="1" thickBot="1" x14ac:dyDescent="0.3">
      <c r="A38" s="13"/>
      <c r="B38" s="85"/>
      <c r="C38" s="86"/>
      <c r="D38" s="87"/>
      <c r="E38" s="88"/>
      <c r="F38" s="88"/>
      <c r="G38" s="17"/>
      <c r="H38" s="5" t="str">
        <f t="shared" si="5"/>
        <v/>
      </c>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row>
    <row r="39" spans="1:64" s="46" customFormat="1" ht="30" customHeight="1" thickBot="1" x14ac:dyDescent="0.3">
      <c r="A39" s="14"/>
      <c r="B39" s="89"/>
      <c r="C39" s="90"/>
      <c r="D39" s="91"/>
      <c r="E39" s="92"/>
      <c r="F39" s="93"/>
      <c r="G39" s="17"/>
      <c r="H39" s="6"/>
      <c r="I39" s="94"/>
      <c r="J39" s="94"/>
      <c r="K39" s="94"/>
      <c r="L39" s="94"/>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94"/>
      <c r="BC39" s="94"/>
      <c r="BD39" s="94"/>
      <c r="BE39" s="94"/>
      <c r="BF39" s="94"/>
      <c r="BG39" s="94"/>
      <c r="BH39" s="94"/>
      <c r="BI39" s="94"/>
      <c r="BJ39" s="94"/>
      <c r="BK39" s="94"/>
      <c r="BL39" s="94"/>
    </row>
    <row r="40" spans="1:64" ht="30" customHeight="1" x14ac:dyDescent="0.25">
      <c r="G40" s="3"/>
    </row>
    <row r="41" spans="1:64" ht="30" customHeight="1" x14ac:dyDescent="0.25">
      <c r="C41" s="16"/>
      <c r="F41" s="15"/>
    </row>
    <row r="42" spans="1:64" ht="30" customHeight="1" x14ac:dyDescent="0.25">
      <c r="C42"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9">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1">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3:BL13">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15:BL18">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0:BL37">
    <cfRule type="expression" dxfId="1" priority="36">
      <formula>AND(task_start&lt;=I$5,ROUNDDOWN((task_end-task_start+1)*task_progress,0)+task_start-1&gt;=I$5)</formula>
    </cfRule>
    <cfRule type="expression" dxfId="0" priority="37" stopIfTrue="1">
      <formula>AND(task_end&gt;=I$5,task_start&lt;J$5)</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4F48FC41-E335-47F1-87AA-3333A52AD81C}"/>
    <dataValidation allowBlank="1" showInputMessage="1" showErrorMessage="1" prompt="Phase 3's sample block starts in cell B20." sqref="A14" xr:uid="{956902D1-D3B5-416D-BB69-9362D193BC0A}"/>
    <dataValidation allowBlank="1" showInputMessage="1" showErrorMessage="1" prompt="Phase 4's sample block starts in cell B26." sqref="A19"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9"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3.2" x14ac:dyDescent="0.25"/>
  <cols>
    <col min="1" max="1" width="87" style="7" customWidth="1"/>
    <col min="2" max="16384" width="9" style="1"/>
  </cols>
  <sheetData>
    <row r="1" spans="1:2" ht="46.5" customHeight="1" x14ac:dyDescent="0.25"/>
    <row r="2" spans="1:2" s="9" customFormat="1" ht="15.6" x14ac:dyDescent="0.25">
      <c r="A2" s="98" t="s">
        <v>7</v>
      </c>
      <c r="B2" s="8"/>
    </row>
    <row r="3" spans="1:2" s="11" customFormat="1" ht="27" customHeight="1" x14ac:dyDescent="0.25">
      <c r="A3" s="99"/>
      <c r="B3" s="12"/>
    </row>
    <row r="4" spans="1:2" s="10" customFormat="1" ht="30" x14ac:dyDescent="0.7">
      <c r="A4" s="100" t="s">
        <v>6</v>
      </c>
    </row>
    <row r="5" spans="1:2" ht="74.25" customHeight="1" x14ac:dyDescent="0.25">
      <c r="A5" s="101" t="s">
        <v>14</v>
      </c>
    </row>
    <row r="6" spans="1:2" ht="26.25" customHeight="1" x14ac:dyDescent="0.25">
      <c r="A6" s="100" t="s">
        <v>17</v>
      </c>
    </row>
    <row r="7" spans="1:2" s="7" customFormat="1" ht="205.05" customHeight="1" x14ac:dyDescent="0.25">
      <c r="A7" s="102" t="s">
        <v>16</v>
      </c>
    </row>
    <row r="8" spans="1:2" s="10" customFormat="1" ht="30" x14ac:dyDescent="0.7">
      <c r="A8" s="100" t="s">
        <v>8</v>
      </c>
    </row>
    <row r="9" spans="1:2" ht="41.4" x14ac:dyDescent="0.25">
      <c r="A9" s="101" t="s">
        <v>15</v>
      </c>
    </row>
    <row r="10" spans="1:2" s="7" customFormat="1" ht="28.05" customHeight="1" x14ac:dyDescent="0.25">
      <c r="A10" s="103" t="s">
        <v>13</v>
      </c>
    </row>
    <row r="11" spans="1:2" s="10" customFormat="1" ht="30" x14ac:dyDescent="0.7">
      <c r="A11" s="100" t="s">
        <v>5</v>
      </c>
    </row>
    <row r="12" spans="1:2" ht="27.6" x14ac:dyDescent="0.25">
      <c r="A12" s="101" t="s">
        <v>12</v>
      </c>
    </row>
    <row r="13" spans="1:2" s="7" customFormat="1" ht="28.05" customHeight="1" x14ac:dyDescent="0.25">
      <c r="A13" s="103" t="s">
        <v>1</v>
      </c>
    </row>
    <row r="14" spans="1:2" s="10" customFormat="1" ht="30" x14ac:dyDescent="0.7">
      <c r="A14" s="100" t="s">
        <v>9</v>
      </c>
    </row>
    <row r="15" spans="1:2" ht="75" customHeight="1" x14ac:dyDescent="0.25">
      <c r="A15" s="101" t="s">
        <v>10</v>
      </c>
    </row>
    <row r="16" spans="1:2" ht="69" x14ac:dyDescent="0.25">
      <c r="A16" s="101" t="s">
        <v>11</v>
      </c>
    </row>
    <row r="17" spans="1:1" x14ac:dyDescent="0.25">
      <c r="A17" s="104"/>
    </row>
    <row r="18" spans="1:1" x14ac:dyDescent="0.25">
      <c r="A18" s="104"/>
    </row>
    <row r="19" spans="1:1" x14ac:dyDescent="0.25">
      <c r="A19" s="104"/>
    </row>
    <row r="20" spans="1:1" x14ac:dyDescent="0.25">
      <c r="A20" s="104"/>
    </row>
    <row r="21" spans="1:1" x14ac:dyDescent="0.25">
      <c r="A21" s="104"/>
    </row>
    <row r="22" spans="1:1" x14ac:dyDescent="0.25">
      <c r="A22" s="104"/>
    </row>
    <row r="23" spans="1:1" x14ac:dyDescent="0.25">
      <c r="A23" s="104"/>
    </row>
    <row r="24" spans="1:1" x14ac:dyDescent="0.2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Project schedule</vt:lpstr>
      <vt:lpstr>About</vt:lpstr>
      <vt:lpstr>Display_Week</vt:lpstr>
      <vt:lpstr>'Project schedule'!Impression_des_titres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kevin trinh</cp:lastModifiedBy>
  <dcterms:created xsi:type="dcterms:W3CDTF">2022-03-11T22:41:12Z</dcterms:created>
  <dcterms:modified xsi:type="dcterms:W3CDTF">2023-11-20T21:53:42Z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