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D:\Portofolio Project\"/>
    </mc:Choice>
  </mc:AlternateContent>
  <xr:revisionPtr revIDLastSave="0" documentId="13_ncr:1_{3004185F-C792-457B-8A9E-9315559642EE}" xr6:coauthVersionLast="47" xr6:coauthVersionMax="47" xr10:uidLastSave="{00000000-0000-0000-0000-000000000000}"/>
  <bookViews>
    <workbookView xWindow="-120" yWindow="-120" windowWidth="20730" windowHeight="11760" activeTab="2" xr2:uid="{42158D01-E7ED-4ED4-AFCB-A962A2099A7C}"/>
  </bookViews>
  <sheets>
    <sheet name="Data" sheetId="1" r:id="rId1"/>
    <sheet name="PIVOT TABLE ANALYZE" sheetId="2" r:id="rId2"/>
    <sheet name="DASHBOARD" sheetId="3" r:id="rId3"/>
  </sheets>
  <definedNames>
    <definedName name="Slicer_Customer">#N/A</definedName>
    <definedName name="Slicer_Produk">#N/A</definedName>
    <definedName name="Slicer_Sales">#N/A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 i="2" l="1"/>
  <c r="M4" i="2" s="1"/>
  <c r="L3" i="2"/>
  <c r="M3" i="2" s="1"/>
  <c r="L2" i="2"/>
  <c r="M2" i="2" s="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I41" i="1"/>
  <c r="J41" i="1"/>
  <c r="I40" i="1"/>
  <c r="J40" i="1"/>
  <c r="I39" i="1"/>
  <c r="J39" i="1"/>
  <c r="I38" i="1"/>
  <c r="J38" i="1"/>
  <c r="I37" i="1"/>
  <c r="J37" i="1"/>
  <c r="I36" i="1"/>
  <c r="J36" i="1"/>
  <c r="I35" i="1"/>
  <c r="J35" i="1"/>
  <c r="I34" i="1"/>
  <c r="J34" i="1"/>
  <c r="I33" i="1"/>
  <c r="J33" i="1"/>
  <c r="I32" i="1"/>
  <c r="J32" i="1"/>
  <c r="I31" i="1"/>
  <c r="J31" i="1"/>
  <c r="I30" i="1"/>
  <c r="J30" i="1"/>
  <c r="I29" i="1"/>
  <c r="J29" i="1"/>
  <c r="I28" i="1"/>
  <c r="J28" i="1"/>
  <c r="I27" i="1"/>
  <c r="J27" i="1"/>
  <c r="I26" i="1"/>
  <c r="J26" i="1"/>
  <c r="I25" i="1"/>
  <c r="J25" i="1"/>
  <c r="I24" i="1"/>
  <c r="J24" i="1"/>
  <c r="I23" i="1"/>
  <c r="J23" i="1"/>
  <c r="I22" i="1"/>
  <c r="J22" i="1"/>
  <c r="I21" i="1"/>
  <c r="J21" i="1"/>
  <c r="I20" i="1"/>
  <c r="J20" i="1"/>
  <c r="I19" i="1"/>
  <c r="J19" i="1"/>
  <c r="I18" i="1"/>
  <c r="J18" i="1"/>
  <c r="I17" i="1"/>
  <c r="J17" i="1"/>
  <c r="I16" i="1"/>
  <c r="J16" i="1"/>
  <c r="I15" i="1"/>
  <c r="J15" i="1"/>
  <c r="I14" i="1"/>
  <c r="J14" i="1"/>
  <c r="I13" i="1"/>
  <c r="J13" i="1"/>
  <c r="I12" i="1"/>
  <c r="J12" i="1"/>
  <c r="I11" i="1"/>
  <c r="J11" i="1"/>
  <c r="I10" i="1"/>
  <c r="J10" i="1"/>
  <c r="I9" i="1"/>
  <c r="J9" i="1"/>
  <c r="I8" i="1"/>
  <c r="J8" i="1"/>
  <c r="I7" i="1"/>
  <c r="J7" i="1"/>
</calcChain>
</file>

<file path=xl/sharedStrings.xml><?xml version="1.0" encoding="utf-8"?>
<sst xmlns="http://schemas.openxmlformats.org/spreadsheetml/2006/main" count="219" uniqueCount="49">
  <si>
    <t>PT. BUMI INDAH BOGA RASA</t>
  </si>
  <si>
    <t>Customer</t>
  </si>
  <si>
    <t>Sales</t>
  </si>
  <si>
    <t>Qty</t>
  </si>
  <si>
    <t>RM. Manda</t>
  </si>
  <si>
    <t>Pontianak</t>
  </si>
  <si>
    <t>Haris</t>
  </si>
  <si>
    <t>Ayam Geprek</t>
  </si>
  <si>
    <t>RM. Lestari</t>
  </si>
  <si>
    <t>Palembang</t>
  </si>
  <si>
    <t>Rahmad</t>
  </si>
  <si>
    <t>Sate Padang</t>
  </si>
  <si>
    <t>RM. Bersama</t>
  </si>
  <si>
    <t>Balikpapan</t>
  </si>
  <si>
    <t>Rudi</t>
  </si>
  <si>
    <t>Bakso Malang</t>
  </si>
  <si>
    <t>RM. Selera</t>
  </si>
  <si>
    <t>Lampung</t>
  </si>
  <si>
    <t>Sugeng</t>
  </si>
  <si>
    <t>RM. Nikmat</t>
  </si>
  <si>
    <t>Tulus</t>
  </si>
  <si>
    <t>RM. Kirana</t>
  </si>
  <si>
    <t>Samarinda</t>
  </si>
  <si>
    <t>Galih</t>
  </si>
  <si>
    <t>RM. Jawa</t>
  </si>
  <si>
    <t>Andi</t>
  </si>
  <si>
    <t>RM. Melayu</t>
  </si>
  <si>
    <t>RM. Kubu Raya</t>
  </si>
  <si>
    <t>Hartono</t>
  </si>
  <si>
    <t>Surabaya</t>
  </si>
  <si>
    <t>Bangka Belitung</t>
  </si>
  <si>
    <t>Row Labels</t>
  </si>
  <si>
    <t>Grand Total</t>
  </si>
  <si>
    <t>Sum of Total</t>
  </si>
  <si>
    <t>Count of Customer</t>
  </si>
  <si>
    <t>Sum of Qty</t>
  </si>
  <si>
    <t>Max of Total</t>
  </si>
  <si>
    <t>SALES</t>
  </si>
  <si>
    <t>ITEM</t>
  </si>
  <si>
    <t>CUSTOMER</t>
  </si>
  <si>
    <t>Date</t>
  </si>
  <si>
    <t>Address</t>
  </si>
  <si>
    <t>Product</t>
  </si>
  <si>
    <t>Price</t>
  </si>
  <si>
    <t>Total Price</t>
  </si>
  <si>
    <t>Month</t>
  </si>
  <si>
    <t>Date-Month-Year</t>
  </si>
  <si>
    <t>Year</t>
  </si>
  <si>
    <t>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</si>
</sst>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_(* #,##0_);_(* \(#,##0\);_(* &quot;-&quot;??_);_(@_)"/>
  </numFmts>
  <fonts count="3" x14ac:knownFonts="1">
    <font>
      <sz val="11"/>
      <color theme="1"/>
      <name val="Calibri"/>
      <family val="2"/>
      <scheme val="minor"/>
    </font>
    <font>
      <b/>
      <sz val="11"/>
      <color theme="1"/>
      <name val="Calibri"/>
      <family val="2"/>
      <scheme val="minor"/>
    </font>
    <font>
      <sz val="11"/>
      <color theme="1"/>
      <name val="Calibri"/>
      <family val="2"/>
      <charset val="1"/>
      <scheme val="minor"/>
    </font>
  </fonts>
  <fills count="3">
    <fill>
      <patternFill patternType="none"/>
    </fill>
    <fill>
      <patternFill patternType="gray125"/>
    </fill>
    <fill>
      <patternFill patternType="solid">
        <fgColor theme="4" tint="-0.499984740745262"/>
        <bgColor indexed="64"/>
      </patternFill>
    </fill>
  </fills>
  <borders count="1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2" fillId="0" borderId="0" applyFont="0" applyFill="0" applyBorder="0" applyAlignment="0" applyProtection="0"/>
  </cellStyleXfs>
  <cellXfs count="38">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164" fontId="1" fillId="0" borderId="2" xfId="1" applyFont="1" applyFill="1" applyBorder="1" applyAlignment="1">
      <alignment horizontal="center"/>
    </xf>
    <xf numFmtId="164" fontId="1" fillId="0" borderId="3" xfId="1" applyFont="1" applyFill="1" applyBorder="1" applyAlignment="1">
      <alignment horizontal="center"/>
    </xf>
    <xf numFmtId="15" fontId="0" fillId="0" borderId="4" xfId="0" applyNumberFormat="1" applyBorder="1"/>
    <xf numFmtId="15" fontId="0" fillId="0" borderId="5" xfId="0" applyNumberFormat="1" applyBorder="1"/>
    <xf numFmtId="0" fontId="0" fillId="0" borderId="5" xfId="0" applyBorder="1"/>
    <xf numFmtId="164" fontId="0" fillId="0" borderId="5" xfId="1" applyFont="1" applyBorder="1"/>
    <xf numFmtId="164" fontId="0" fillId="0" borderId="6" xfId="1" applyFont="1" applyBorder="1"/>
    <xf numFmtId="15" fontId="0" fillId="0" borderId="7" xfId="0" applyNumberFormat="1" applyBorder="1"/>
    <xf numFmtId="15" fontId="0" fillId="0" borderId="8" xfId="0" applyNumberFormat="1" applyBorder="1"/>
    <xf numFmtId="0" fontId="0" fillId="0" borderId="8" xfId="0" applyBorder="1"/>
    <xf numFmtId="164" fontId="0" fillId="0" borderId="8" xfId="1" applyFont="1" applyBorder="1"/>
    <xf numFmtId="164" fontId="0" fillId="0" borderId="9" xfId="1" applyFont="1" applyBorder="1"/>
    <xf numFmtId="0" fontId="0" fillId="0" borderId="0" xfId="0" applyAlignment="1">
      <alignment vertical="center"/>
    </xf>
    <xf numFmtId="164" fontId="1" fillId="0" borderId="0" xfId="1" applyFont="1" applyFill="1" applyBorder="1" applyAlignment="1">
      <alignment horizontal="center"/>
    </xf>
    <xf numFmtId="164" fontId="0" fillId="0" borderId="0" xfId="1" applyFont="1" applyBorder="1"/>
    <xf numFmtId="0" fontId="1" fillId="0" borderId="0" xfId="0" applyFont="1" applyBorder="1" applyAlignment="1">
      <alignment horizontal="center"/>
    </xf>
    <xf numFmtId="0" fontId="0" fillId="0" borderId="0" xfId="0" applyBorder="1"/>
    <xf numFmtId="15" fontId="0" fillId="0" borderId="0" xfId="0" applyNumberFormat="1" applyBorder="1"/>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4" fontId="0" fillId="0" borderId="0" xfId="0" applyNumberFormat="1" applyBorder="1"/>
    <xf numFmtId="0" fontId="0" fillId="2" borderId="0" xfId="0" applyFill="1"/>
    <xf numFmtId="3" fontId="0" fillId="0" borderId="0" xfId="0" applyNumberFormat="1"/>
    <xf numFmtId="165" fontId="0" fillId="0" borderId="0" xfId="0" applyNumberFormat="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cellXfs>
  <cellStyles count="2">
    <cellStyle name="Comma [0] 2" xfId="1" xr:uid="{72920B8C-45AB-4147-9C30-6D5DE7D8A276}"/>
    <cellStyle name="Normal" xfId="0" builtinId="0"/>
  </cellStyles>
  <dxfs count="20">
    <dxf>
      <numFmt numFmtId="4" formatCode="#,##0.00"/>
    </dxf>
    <dxf>
      <numFmt numFmtId="4" formatCode="#,##0.00"/>
    </dxf>
    <dxf>
      <numFmt numFmtId="4" formatCode="#,##0.00"/>
    </dxf>
    <dxf>
      <numFmt numFmtId="4" formatCode="#,##0.00"/>
    </dxf>
    <dxf>
      <numFmt numFmtId="165" formatCode="_(* #,##0_);_(* \(#,##0\);_(* &quot;-&quot;??_);_(@_)"/>
    </dxf>
    <dxf>
      <numFmt numFmtId="0" formatCode="General"/>
    </dxf>
    <dxf>
      <numFmt numFmtId="0" formatCode="General"/>
    </dxf>
    <dxf>
      <numFmt numFmtId="20" formatCode="d\-mmm\-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mmm\-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 Analisis.xlsx]PIVOT TABLE ANALYZE!PivotTable3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TOTAL INCOME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3333333333332309E-3"/>
              <c:y val="-4.030694079906678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3333333333333592E-3"/>
              <c:y val="-4.698891805191018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777777777777779E-3"/>
              <c:y val="1.381962671332745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0925337632079971E-17"/>
              <c:y val="2.307888597258676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5555555555555558E-3"/>
              <c:y val="3.23381452318460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0185067526415994E-16"/>
              <c:y val="-4.698891805191018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7777777777777779E-3"/>
              <c:y val="-1.858778069407999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3333333333332309E-3"/>
              <c:y val="-4.030694079906678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8.3333333333333592E-3"/>
              <c:y val="-4.698891805191018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7777777777777779E-3"/>
              <c:y val="1.381962671332745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0925337632079971E-17"/>
              <c:y val="2.307888597258676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5555555555555558E-3"/>
              <c:y val="3.233814523184602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0185067526415994E-16"/>
              <c:y val="-4.6988918051910182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7777777777777779E-3"/>
              <c:y val="-1.8587780694079993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8.3333333333332309E-3"/>
              <c:y val="-4.0306940799066781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3.1251407236103398E-3"/>
              <c:y val="1.3724318942890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9.264186804235720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3.1251407236103398E-3"/>
              <c:y val="9.12661779346543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5.7293584739142937E-17"/>
              <c:y val="1.8322020092316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
              <c:y val="2.7517422391166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
              <c:y val="1.8322020092316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1.1458716947828587E-16"/>
              <c:y val="1.8322020092316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
              <c:y val="2.07309258756448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ANALYZE'!$C$2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BC2-485B-9B1D-207E180344E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8BC2-485B-9B1D-207E180344E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8BC2-485B-9B1D-207E180344E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8BC2-485B-9B1D-207E180344E3}"/>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8BC2-485B-9B1D-207E180344E3}"/>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8BC2-485B-9B1D-207E180344E3}"/>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8BC2-485B-9B1D-207E180344E3}"/>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F-8BC2-485B-9B1D-207E180344E3}"/>
              </c:ext>
            </c:extLst>
          </c:dPt>
          <c:dLbls>
            <c:dLbl>
              <c:idx val="0"/>
              <c:layout>
                <c:manualLayout>
                  <c:x val="-3.1251407236103398E-3"/>
                  <c:y val="1.3724318942890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C2-485B-9B1D-207E180344E3}"/>
                </c:ext>
              </c:extLst>
            </c:dLbl>
            <c:dLbl>
              <c:idx val="1"/>
              <c:layout>
                <c:manualLayout>
                  <c:x val="0"/>
                  <c:y val="-9.26418680423572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C2-485B-9B1D-207E180344E3}"/>
                </c:ext>
              </c:extLst>
            </c:dLbl>
            <c:dLbl>
              <c:idx val="2"/>
              <c:layout>
                <c:manualLayout>
                  <c:x val="-3.1251407236103398E-3"/>
                  <c:y val="9.12661779346543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C2-485B-9B1D-207E180344E3}"/>
                </c:ext>
              </c:extLst>
            </c:dLbl>
            <c:dLbl>
              <c:idx val="3"/>
              <c:layout>
                <c:manualLayout>
                  <c:x val="-5.7293584739142937E-17"/>
                  <c:y val="1.83220200923160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C2-485B-9B1D-207E180344E3}"/>
                </c:ext>
              </c:extLst>
            </c:dLbl>
            <c:dLbl>
              <c:idx val="4"/>
              <c:layout>
                <c:manualLayout>
                  <c:x val="0"/>
                  <c:y val="2.75174223911666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BC2-485B-9B1D-207E180344E3}"/>
                </c:ext>
              </c:extLst>
            </c:dLbl>
            <c:dLbl>
              <c:idx val="5"/>
              <c:layout>
                <c:manualLayout>
                  <c:x val="0"/>
                  <c:y val="1.83220200923160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BC2-485B-9B1D-207E180344E3}"/>
                </c:ext>
              </c:extLst>
            </c:dLbl>
            <c:dLbl>
              <c:idx val="6"/>
              <c:layout>
                <c:manualLayout>
                  <c:x val="-1.1458716947828587E-16"/>
                  <c:y val="1.83220200923160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BC2-485B-9B1D-207E180344E3}"/>
                </c:ext>
              </c:extLst>
            </c:dLbl>
            <c:dLbl>
              <c:idx val="7"/>
              <c:layout>
                <c:manualLayout>
                  <c:x val="0"/>
                  <c:y val="2.07309258756448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BC2-485B-9B1D-207E180344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 ANALYZE'!$B$3:$B$11</c:f>
              <c:strCache>
                <c:ptCount val="8"/>
                <c:pt idx="0">
                  <c:v>Andi</c:v>
                </c:pt>
                <c:pt idx="1">
                  <c:v>Hartono</c:v>
                </c:pt>
                <c:pt idx="2">
                  <c:v>Rudi</c:v>
                </c:pt>
                <c:pt idx="3">
                  <c:v>Tulus</c:v>
                </c:pt>
                <c:pt idx="4">
                  <c:v>Haris</c:v>
                </c:pt>
                <c:pt idx="5">
                  <c:v>Rahmad</c:v>
                </c:pt>
                <c:pt idx="6">
                  <c:v>Sugeng</c:v>
                </c:pt>
                <c:pt idx="7">
                  <c:v>Galih</c:v>
                </c:pt>
              </c:strCache>
            </c:strRef>
          </c:cat>
          <c:val>
            <c:numRef>
              <c:f>'PIVOT TABLE ANALYZE'!$C$3:$C$11</c:f>
              <c:numCache>
                <c:formatCode>#,##0</c:formatCode>
                <c:ptCount val="8"/>
                <c:pt idx="0">
                  <c:v>55320000</c:v>
                </c:pt>
                <c:pt idx="1">
                  <c:v>44640000</c:v>
                </c:pt>
                <c:pt idx="2">
                  <c:v>41630000</c:v>
                </c:pt>
                <c:pt idx="3">
                  <c:v>38220000</c:v>
                </c:pt>
                <c:pt idx="4">
                  <c:v>35320000</c:v>
                </c:pt>
                <c:pt idx="5">
                  <c:v>22250000</c:v>
                </c:pt>
                <c:pt idx="6">
                  <c:v>10850000</c:v>
                </c:pt>
                <c:pt idx="7">
                  <c:v>6400000</c:v>
                </c:pt>
              </c:numCache>
            </c:numRef>
          </c:val>
          <c:extLst>
            <c:ext xmlns:c16="http://schemas.microsoft.com/office/drawing/2014/chart" uri="{C3380CC4-5D6E-409C-BE32-E72D297353CC}">
              <c16:uniqueId val="{00000009-B12F-40AF-9A04-1CFE03E45D9E}"/>
            </c:ext>
          </c:extLst>
        </c:ser>
        <c:dLbls>
          <c:dLblPos val="inEnd"/>
          <c:showLegendKey val="0"/>
          <c:showVal val="1"/>
          <c:showCatName val="0"/>
          <c:showSerName val="0"/>
          <c:showPercent val="0"/>
          <c:showBubbleSize val="0"/>
        </c:dLbls>
        <c:gapWidth val="267"/>
        <c:overlap val="-43"/>
        <c:axId val="937990879"/>
        <c:axId val="937990463"/>
      </c:barChart>
      <c:catAx>
        <c:axId val="93799087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37990463"/>
        <c:crosses val="autoZero"/>
        <c:auto val="1"/>
        <c:lblAlgn val="ctr"/>
        <c:lblOffset val="100"/>
        <c:noMultiLvlLbl val="0"/>
      </c:catAx>
      <c:valAx>
        <c:axId val="937990463"/>
        <c:scaling>
          <c:orientation val="minMax"/>
        </c:scaling>
        <c:delete val="1"/>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crossAx val="9379908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 Analisis.xlsx]PIVOT TABLE ANALYZE!PivotTable5</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b="1"/>
              <a:t>SALES PER CUSTOMER</a:t>
            </a:r>
          </a:p>
        </c:rich>
      </c:tx>
      <c:layout>
        <c:manualLayout>
          <c:xMode val="edge"/>
          <c:yMode val="edge"/>
          <c:x val="0.24422328001809343"/>
          <c:y val="4.058085655785576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3.6071872495871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2.2544920309919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3.15628884338878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8048760482594215E-2"/>
              <c:y val="-4.05808565578557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ANALYZE'!$F$2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1B3-41A1-B8BA-1F4D6828A97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11B3-41A1-B8BA-1F4D6828A97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11B3-41A1-B8BA-1F4D6828A97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11B3-41A1-B8BA-1F4D6828A97D}"/>
              </c:ext>
            </c:extLst>
          </c:dPt>
          <c:dLbls>
            <c:dLbl>
              <c:idx val="0"/>
              <c:layout>
                <c:manualLayout>
                  <c:x val="-1.8048760482594215E-2"/>
                  <c:y val="-4.05808565578557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B3-41A1-B8BA-1F4D6828A97D}"/>
                </c:ext>
              </c:extLst>
            </c:dLbl>
            <c:dLbl>
              <c:idx val="1"/>
              <c:layout>
                <c:manualLayout>
                  <c:x val="0"/>
                  <c:y val="-3.60718724958717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B3-41A1-B8BA-1F4D6828A97D}"/>
                </c:ext>
              </c:extLst>
            </c:dLbl>
            <c:dLbl>
              <c:idx val="2"/>
              <c:layout>
                <c:manualLayout>
                  <c:x val="0"/>
                  <c:y val="-2.25449203099198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B3-41A1-B8BA-1F4D6828A97D}"/>
                </c:ext>
              </c:extLst>
            </c:dLbl>
            <c:dLbl>
              <c:idx val="3"/>
              <c:layout>
                <c:manualLayout>
                  <c:x val="0"/>
                  <c:y val="-3.15628884338878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B3-41A1-B8BA-1F4D6828A9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ANALYZE'!$E$3:$E$12</c:f>
              <c:strCache>
                <c:ptCount val="9"/>
                <c:pt idx="0">
                  <c:v>RM. Jawa</c:v>
                </c:pt>
                <c:pt idx="1">
                  <c:v>RM. Kubu Raya</c:v>
                </c:pt>
                <c:pt idx="2">
                  <c:v>RM. Bersama</c:v>
                </c:pt>
                <c:pt idx="3">
                  <c:v>RM. Manda</c:v>
                </c:pt>
                <c:pt idx="4">
                  <c:v>RM. Nikmat</c:v>
                </c:pt>
                <c:pt idx="5">
                  <c:v>RM. Lestari</c:v>
                </c:pt>
                <c:pt idx="6">
                  <c:v>RM. Selera</c:v>
                </c:pt>
                <c:pt idx="7">
                  <c:v>RM. Kirana</c:v>
                </c:pt>
                <c:pt idx="8">
                  <c:v>RM. Melayu</c:v>
                </c:pt>
              </c:strCache>
            </c:strRef>
          </c:cat>
          <c:val>
            <c:numRef>
              <c:f>'PIVOT TABLE ANALYZE'!$F$3:$F$12</c:f>
              <c:numCache>
                <c:formatCode>#,##0.00</c:formatCode>
                <c:ptCount val="9"/>
                <c:pt idx="0">
                  <c:v>55320000</c:v>
                </c:pt>
                <c:pt idx="1">
                  <c:v>44640000</c:v>
                </c:pt>
                <c:pt idx="2">
                  <c:v>41630000</c:v>
                </c:pt>
                <c:pt idx="3">
                  <c:v>35320000</c:v>
                </c:pt>
                <c:pt idx="4">
                  <c:v>35220000</c:v>
                </c:pt>
                <c:pt idx="5">
                  <c:v>22250000</c:v>
                </c:pt>
                <c:pt idx="6">
                  <c:v>10850000</c:v>
                </c:pt>
                <c:pt idx="7">
                  <c:v>6400000</c:v>
                </c:pt>
                <c:pt idx="8">
                  <c:v>3000000</c:v>
                </c:pt>
              </c:numCache>
            </c:numRef>
          </c:val>
          <c:extLst>
            <c:ext xmlns:c16="http://schemas.microsoft.com/office/drawing/2014/chart" uri="{C3380CC4-5D6E-409C-BE32-E72D297353CC}">
              <c16:uniqueId val="{00000007-843F-4C8A-85C8-23C13C4BC019}"/>
            </c:ext>
          </c:extLst>
        </c:ser>
        <c:dLbls>
          <c:showLegendKey val="0"/>
          <c:showVal val="1"/>
          <c:showCatName val="0"/>
          <c:showSerName val="0"/>
          <c:showPercent val="0"/>
          <c:showBubbleSize val="0"/>
        </c:dLbls>
        <c:gapWidth val="199"/>
        <c:axId val="1013274591"/>
        <c:axId val="1013270847"/>
      </c:barChart>
      <c:catAx>
        <c:axId val="101327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13270847"/>
        <c:crosses val="autoZero"/>
        <c:auto val="1"/>
        <c:lblAlgn val="ctr"/>
        <c:lblOffset val="100"/>
        <c:noMultiLvlLbl val="0"/>
      </c:catAx>
      <c:valAx>
        <c:axId val="1013270847"/>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crossAx val="101327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 Analisis.xlsx]PIVOT TABLE ANALYZE!PivotTable7</c:name>
    <c:fmtId val="2"/>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414909565260773"/>
                  <c:h val="0.33395272077651805"/>
                </c:manualLayout>
              </c15:layout>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921625345497923"/>
                  <c:h val="0.33395272077651805"/>
                </c:manualLayout>
              </c15:layout>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5.279985991774079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78496688453436"/>
                  <c:h val="0.33395272077651805"/>
                </c:manualLayout>
              </c15:layout>
            </c:ext>
          </c:extLst>
        </c:dLbl>
      </c:pivotFmt>
    </c:pivotFmts>
    <c:plotArea>
      <c:layout>
        <c:manualLayout>
          <c:layoutTarget val="inner"/>
          <c:xMode val="edge"/>
          <c:yMode val="edge"/>
          <c:x val="6.4676441416609484E-2"/>
          <c:y val="0"/>
          <c:w val="0.8711105740598486"/>
          <c:h val="1"/>
        </c:manualLayout>
      </c:layout>
      <c:doughnutChart>
        <c:varyColors val="1"/>
        <c:ser>
          <c:idx val="0"/>
          <c:order val="0"/>
          <c:tx>
            <c:strRef>
              <c:f>'PIVOT TABLE ANALYZE'!$F$14</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9FC0-4982-8CE3-D6C370D423CB}"/>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9FC0-4982-8CE3-D6C370D423CB}"/>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9FC0-4982-8CE3-D6C370D423CB}"/>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24414909565260773"/>
                      <c:h val="0.33395272077651805"/>
                    </c:manualLayout>
                  </c15:layout>
                </c:ext>
                <c:ext xmlns:c16="http://schemas.microsoft.com/office/drawing/2014/chart" uri="{C3380CC4-5D6E-409C-BE32-E72D297353CC}">
                  <c16:uniqueId val="{00000001-9FC0-4982-8CE3-D6C370D423CB}"/>
                </c:ext>
              </c:extLst>
            </c:dLbl>
            <c:dLbl>
              <c:idx val="1"/>
              <c:showLegendKey val="0"/>
              <c:showVal val="0"/>
              <c:showCatName val="1"/>
              <c:showSerName val="0"/>
              <c:showPercent val="1"/>
              <c:showBubbleSize val="0"/>
              <c:extLst>
                <c:ext xmlns:c15="http://schemas.microsoft.com/office/drawing/2012/chart" uri="{CE6537A1-D6FC-4f65-9D91-7224C49458BB}">
                  <c15:layout>
                    <c:manualLayout>
                      <c:w val="0.25921625345497923"/>
                      <c:h val="0.33395272077651805"/>
                    </c:manualLayout>
                  </c15:layout>
                </c:ext>
                <c:ext xmlns:c16="http://schemas.microsoft.com/office/drawing/2014/chart" uri="{C3380CC4-5D6E-409C-BE32-E72D297353CC}">
                  <c16:uniqueId val="{00000003-9FC0-4982-8CE3-D6C370D423CB}"/>
                </c:ext>
              </c:extLst>
            </c:dLbl>
            <c:dLbl>
              <c:idx val="2"/>
              <c:layout>
                <c:manualLayout>
                  <c:x val="5.2799859917740791E-2"/>
                  <c:y val="0"/>
                </c:manualLayout>
              </c:layout>
              <c:showLegendKey val="0"/>
              <c:showVal val="0"/>
              <c:showCatName val="1"/>
              <c:showSerName val="0"/>
              <c:showPercent val="1"/>
              <c:showBubbleSize val="0"/>
              <c:extLst>
                <c:ext xmlns:c15="http://schemas.microsoft.com/office/drawing/2012/chart" uri="{CE6537A1-D6FC-4f65-9D91-7224C49458BB}">
                  <c15:layout>
                    <c:manualLayout>
                      <c:w val="0.2578496688453436"/>
                      <c:h val="0.33395272077651805"/>
                    </c:manualLayout>
                  </c15:layout>
                </c:ext>
                <c:ext xmlns:c16="http://schemas.microsoft.com/office/drawing/2014/chart" uri="{C3380CC4-5D6E-409C-BE32-E72D297353CC}">
                  <c16:uniqueId val="{00000005-9FC0-4982-8CE3-D6C370D423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 ANALYZE'!$E$15:$E$18</c:f>
              <c:strCache>
                <c:ptCount val="3"/>
                <c:pt idx="0">
                  <c:v>Bakso Malang</c:v>
                </c:pt>
                <c:pt idx="1">
                  <c:v>Sate Padang</c:v>
                </c:pt>
                <c:pt idx="2">
                  <c:v>Ayam Geprek</c:v>
                </c:pt>
              </c:strCache>
            </c:strRef>
          </c:cat>
          <c:val>
            <c:numRef>
              <c:f>'PIVOT TABLE ANALYZE'!$F$15:$F$18</c:f>
              <c:numCache>
                <c:formatCode>#,##0.00</c:formatCode>
                <c:ptCount val="3"/>
                <c:pt idx="0">
                  <c:v>116850000</c:v>
                </c:pt>
                <c:pt idx="1">
                  <c:v>88910000</c:v>
                </c:pt>
                <c:pt idx="2">
                  <c:v>48870000</c:v>
                </c:pt>
              </c:numCache>
            </c:numRef>
          </c:val>
          <c:extLst>
            <c:ext xmlns:c16="http://schemas.microsoft.com/office/drawing/2014/chart" uri="{C3380CC4-5D6E-409C-BE32-E72D297353CC}">
              <c16:uniqueId val="{00000007-B2C3-4A7E-A5A3-CB93230BFA4A}"/>
            </c:ext>
          </c:extLst>
        </c:ser>
        <c:dLbls>
          <c:showLegendKey val="0"/>
          <c:showVal val="0"/>
          <c:showCatName val="1"/>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 Analisis.xlsx]PIVOT TABLE ANALYZE!PivotTable6</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4.6428599695545844E-2"/>
          <c:y val="9.4825365635133552E-2"/>
          <c:w val="0.6100728467637726"/>
          <c:h val="0.90031918305428138"/>
        </c:manualLayout>
      </c:layout>
      <c:pieChart>
        <c:varyColors val="1"/>
        <c:ser>
          <c:idx val="0"/>
          <c:order val="0"/>
          <c:tx>
            <c:strRef>
              <c:f>'PIVOT TABLE ANALYZE'!$I$2</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917-4082-A6B9-59193E51478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917-4082-A6B9-59193E51478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917-4082-A6B9-59193E51478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D917-4082-A6B9-59193E514789}"/>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D917-4082-A6B9-59193E514789}"/>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D917-4082-A6B9-59193E514789}"/>
              </c:ext>
            </c:extLst>
          </c:dPt>
          <c:dPt>
            <c:idx val="6"/>
            <c:bubble3D val="0"/>
            <c:explosion val="1"/>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2-9173-41D5-B0E6-98EDE8273A8C}"/>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D917-4082-A6B9-59193E514789}"/>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D917-4082-A6B9-59193E514789}"/>
              </c:ext>
            </c:extLst>
          </c:dPt>
          <c:cat>
            <c:strRef>
              <c:f>'PIVOT TABLE ANALYZE'!$H$3:$H$12</c:f>
              <c:strCache>
                <c:ptCount val="9"/>
                <c:pt idx="0">
                  <c:v>RM. Melayu</c:v>
                </c:pt>
                <c:pt idx="1">
                  <c:v>RM. Kirana</c:v>
                </c:pt>
                <c:pt idx="2">
                  <c:v>RM. Selera</c:v>
                </c:pt>
                <c:pt idx="3">
                  <c:v>RM. Lestari</c:v>
                </c:pt>
                <c:pt idx="4">
                  <c:v>RM. Manda</c:v>
                </c:pt>
                <c:pt idx="5">
                  <c:v>RM. Nikmat</c:v>
                </c:pt>
                <c:pt idx="6">
                  <c:v>RM. Kubu Raya</c:v>
                </c:pt>
                <c:pt idx="7">
                  <c:v>RM. Bersama</c:v>
                </c:pt>
                <c:pt idx="8">
                  <c:v>RM. Jawa</c:v>
                </c:pt>
              </c:strCache>
            </c:strRef>
          </c:cat>
          <c:val>
            <c:numRef>
              <c:f>'PIVOT TABLE ANALYZE'!$I$3:$I$12</c:f>
              <c:numCache>
                <c:formatCode>General</c:formatCode>
                <c:ptCount val="9"/>
                <c:pt idx="0">
                  <c:v>120</c:v>
                </c:pt>
                <c:pt idx="1">
                  <c:v>200</c:v>
                </c:pt>
                <c:pt idx="2">
                  <c:v>310</c:v>
                </c:pt>
                <c:pt idx="3">
                  <c:v>890</c:v>
                </c:pt>
                <c:pt idx="4">
                  <c:v>1100</c:v>
                </c:pt>
                <c:pt idx="5">
                  <c:v>1205</c:v>
                </c:pt>
                <c:pt idx="6">
                  <c:v>1385</c:v>
                </c:pt>
                <c:pt idx="7">
                  <c:v>1450</c:v>
                </c:pt>
                <c:pt idx="8">
                  <c:v>1520</c:v>
                </c:pt>
              </c:numCache>
            </c:numRef>
          </c:val>
          <c:extLst>
            <c:ext xmlns:c16="http://schemas.microsoft.com/office/drawing/2014/chart" uri="{C3380CC4-5D6E-409C-BE32-E72D297353CC}">
              <c16:uniqueId val="{00000000-9173-41D5-B0E6-98EDE8273A8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000222838381474"/>
          <c:y val="7.0067043713315583E-2"/>
          <c:w val="0.29841850047092777"/>
          <c:h val="0.87279613518700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 Analisis.xlsx]PIVOT TABLE ANALYZE!PivotTable4</c:name>
    <c:fmtId val="3"/>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3.7047102814461594E-2"/>
              <c:y val="-2.6272577996715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389342686187218"/>
                  <c:h val="0.23645320197044334"/>
                </c:manualLayout>
              </c15:layout>
            </c:ext>
          </c:extLst>
        </c:dLbl>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389342686187218"/>
                  <c:h val="0.23645320197044334"/>
                </c:manualLayout>
              </c15:layout>
            </c:ext>
          </c:extLst>
        </c:dLbl>
      </c:pivotFmt>
      <c:pivotFmt>
        <c:idx val="1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2.142557446103031E-2"/>
              <c:y val="-0.131085333845464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184768292736292"/>
                  <c:h val="0.23385391460213814"/>
                </c:manualLayout>
              </c15:layout>
            </c:ext>
          </c:extLst>
        </c:dLbl>
      </c:pivotFmt>
      <c:pivotFmt>
        <c:idx val="1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s>
    <c:plotArea>
      <c:layout>
        <c:manualLayout>
          <c:layoutTarget val="inner"/>
          <c:xMode val="edge"/>
          <c:yMode val="edge"/>
          <c:x val="6.0781379534540859E-2"/>
          <c:y val="2.2340783072861053E-2"/>
          <c:w val="0.87129875376852173"/>
          <c:h val="0.92969864861898077"/>
        </c:manualLayout>
      </c:layout>
      <c:pieChart>
        <c:varyColors val="1"/>
        <c:ser>
          <c:idx val="0"/>
          <c:order val="0"/>
          <c:tx>
            <c:strRef>
              <c:f>'PIVOT TABLE ANALYZE'!$C$13</c:f>
              <c:strCache>
                <c:ptCount val="1"/>
                <c:pt idx="0">
                  <c:v>Total</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1-4510-4B95-BFEE-22FFC789BA0B}"/>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4510-4B95-BFEE-22FFC789BA0B}"/>
              </c:ext>
            </c:extLst>
          </c:dPt>
          <c:dPt>
            <c:idx val="2"/>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5-4510-4B95-BFEE-22FFC789BA0B}"/>
              </c:ext>
            </c:extLst>
          </c:dPt>
          <c:dPt>
            <c:idx val="3"/>
            <c:bubble3D val="0"/>
            <c:explosion val="2"/>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07-4510-4B95-BFEE-22FFC789BA0B}"/>
              </c:ext>
            </c:extLst>
          </c:dPt>
          <c:dPt>
            <c:idx val="4"/>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09-4510-4B95-BFEE-22FFC789BA0B}"/>
              </c:ext>
            </c:extLst>
          </c:dPt>
          <c:dPt>
            <c:idx val="5"/>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0B-4510-4B95-BFEE-22FFC789BA0B}"/>
              </c:ext>
            </c:extLst>
          </c:dPt>
          <c:dPt>
            <c:idx val="6"/>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0D-4510-4B95-BFEE-22FFC789BA0B}"/>
              </c:ext>
            </c:extLst>
          </c:dPt>
          <c:dPt>
            <c:idx val="7"/>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0F-4510-4B95-BFEE-22FFC789BA0B}"/>
              </c:ext>
            </c:extLst>
          </c:dPt>
          <c:dLbls>
            <c:dLbl>
              <c:idx val="3"/>
              <c:layout>
                <c:manualLayout>
                  <c:x val="-3.7047102814461594E-2"/>
                  <c:y val="-2.6272577996715927E-2"/>
                </c:manualLayout>
              </c:layout>
              <c:showLegendKey val="0"/>
              <c:showVal val="0"/>
              <c:showCatName val="1"/>
              <c:showSerName val="0"/>
              <c:showPercent val="1"/>
              <c:showBubbleSize val="0"/>
              <c:extLst>
                <c:ext xmlns:c15="http://schemas.microsoft.com/office/drawing/2012/chart" uri="{CE6537A1-D6FC-4f65-9D91-7224C49458BB}">
                  <c15:layout>
                    <c:manualLayout>
                      <c:w val="0.24389342686187218"/>
                      <c:h val="0.23645320197044334"/>
                    </c:manualLayout>
                  </c15:layout>
                </c:ext>
                <c:ext xmlns:c16="http://schemas.microsoft.com/office/drawing/2014/chart" uri="{C3380CC4-5D6E-409C-BE32-E72D297353CC}">
                  <c16:uniqueId val="{00000007-4510-4B95-BFEE-22FFC789BA0B}"/>
                </c:ext>
              </c:extLst>
            </c:dLbl>
            <c:dLbl>
              <c:idx val="4"/>
              <c:showLegendKey val="0"/>
              <c:showVal val="0"/>
              <c:showCatName val="1"/>
              <c:showSerName val="0"/>
              <c:showPercent val="1"/>
              <c:showBubbleSize val="0"/>
              <c:extLst>
                <c:ext xmlns:c15="http://schemas.microsoft.com/office/drawing/2012/chart" uri="{CE6537A1-D6FC-4f65-9D91-7224C49458BB}">
                  <c15:layout>
                    <c:manualLayout>
                      <c:w val="0.24389342686187218"/>
                      <c:h val="0.23645320197044334"/>
                    </c:manualLayout>
                  </c15:layout>
                </c:ext>
                <c:ext xmlns:c16="http://schemas.microsoft.com/office/drawing/2014/chart" uri="{C3380CC4-5D6E-409C-BE32-E72D297353CC}">
                  <c16:uniqueId val="{00000009-4510-4B95-BFEE-22FFC789BA0B}"/>
                </c:ext>
              </c:extLst>
            </c:dLbl>
            <c:dLbl>
              <c:idx val="6"/>
              <c:layout>
                <c:manualLayout>
                  <c:x val="2.142557446103031E-2"/>
                  <c:y val="-0.13108533384546445"/>
                </c:manualLayout>
              </c:layout>
              <c:showLegendKey val="0"/>
              <c:showVal val="0"/>
              <c:showCatName val="1"/>
              <c:showSerName val="0"/>
              <c:showPercent val="1"/>
              <c:showBubbleSize val="0"/>
              <c:extLst>
                <c:ext xmlns:c15="http://schemas.microsoft.com/office/drawing/2012/chart" uri="{CE6537A1-D6FC-4f65-9D91-7224C49458BB}">
                  <c15:layout>
                    <c:manualLayout>
                      <c:w val="0.21184768292736292"/>
                      <c:h val="0.23385391460213814"/>
                    </c:manualLayout>
                  </c15:layout>
                </c:ext>
                <c:ext xmlns:c16="http://schemas.microsoft.com/office/drawing/2014/chart" uri="{C3380CC4-5D6E-409C-BE32-E72D297353CC}">
                  <c16:uniqueId val="{0000000D-4510-4B95-BFEE-22FFC789BA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 ANALYZE'!$B$14:$B$22</c:f>
              <c:strCache>
                <c:ptCount val="8"/>
                <c:pt idx="0">
                  <c:v>Andi</c:v>
                </c:pt>
                <c:pt idx="1">
                  <c:v>Galih</c:v>
                </c:pt>
                <c:pt idx="2">
                  <c:v>Haris</c:v>
                </c:pt>
                <c:pt idx="3">
                  <c:v>Hartono</c:v>
                </c:pt>
                <c:pt idx="4">
                  <c:v>Rahmad</c:v>
                </c:pt>
                <c:pt idx="5">
                  <c:v>Rudi</c:v>
                </c:pt>
                <c:pt idx="6">
                  <c:v>Sugeng</c:v>
                </c:pt>
                <c:pt idx="7">
                  <c:v>Tulus</c:v>
                </c:pt>
              </c:strCache>
            </c:strRef>
          </c:cat>
          <c:val>
            <c:numRef>
              <c:f>'PIVOT TABLE ANALYZE'!$C$14:$C$22</c:f>
              <c:numCache>
                <c:formatCode>General</c:formatCode>
                <c:ptCount val="8"/>
                <c:pt idx="0">
                  <c:v>5</c:v>
                </c:pt>
                <c:pt idx="1">
                  <c:v>1</c:v>
                </c:pt>
                <c:pt idx="2">
                  <c:v>6</c:v>
                </c:pt>
                <c:pt idx="3">
                  <c:v>6</c:v>
                </c:pt>
                <c:pt idx="4">
                  <c:v>4</c:v>
                </c:pt>
                <c:pt idx="5">
                  <c:v>6</c:v>
                </c:pt>
                <c:pt idx="6">
                  <c:v>1</c:v>
                </c:pt>
                <c:pt idx="7">
                  <c:v>6</c:v>
                </c:pt>
              </c:numCache>
            </c:numRef>
          </c:val>
          <c:extLst>
            <c:ext xmlns:c16="http://schemas.microsoft.com/office/drawing/2014/chart" uri="{C3380CC4-5D6E-409C-BE32-E72D297353CC}">
              <c16:uniqueId val="{00000010-4510-4B95-BFEE-22FFC789BA0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 Analisis.xlsx]PIVOT TABLE ANALYZE!PivotTable8</c:name>
    <c:fmtId val="3"/>
  </c:pivotSource>
  <c:chart>
    <c:autoTitleDeleted val="1"/>
    <c:pivotFmts>
      <c:pivotFmt>
        <c:idx val="0"/>
        <c:spPr>
          <a:gradFill>
            <a:gsLst>
              <a:gs pos="100000">
                <a:schemeClr val="accent2">
                  <a:lumMod val="60000"/>
                  <a:lumOff val="40000"/>
                </a:schemeClr>
              </a:gs>
              <a:gs pos="0">
                <a:schemeClr val="accent2"/>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757981606449637"/>
                  <c:h val="0.18474004930943327"/>
                </c:manualLayout>
              </c15:layout>
            </c:ext>
          </c:extLst>
        </c:dLbl>
      </c:pivotFmt>
      <c:pivotFmt>
        <c:idx val="2"/>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561635723713466"/>
                  <c:h val="0.18474004930943327"/>
                </c:manualLayout>
              </c15:layout>
            </c:ext>
          </c:extLst>
        </c:dLbl>
      </c:pivotFmt>
      <c:pivotFmt>
        <c:idx val="3"/>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Lbl>
          <c:idx val="0"/>
          <c:layout>
            <c:manualLayout>
              <c:x val="9.1324168078175949E-3"/>
              <c:y val="2.05527446679220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388119085276999"/>
                  <c:h val="0.18474004930943327"/>
                </c:manualLayout>
              </c15:layout>
            </c:ext>
          </c:extLst>
        </c:dLbl>
      </c:pivotFmt>
      <c:pivotFmt>
        <c:idx val="4"/>
        <c:spPr>
          <a:gradFill>
            <a:gsLst>
              <a:gs pos="100000">
                <a:schemeClr val="accent6">
                  <a:lumMod val="60000"/>
                  <a:lumOff val="40000"/>
                </a:schemeClr>
              </a:gs>
              <a:gs pos="0">
                <a:schemeClr val="accent6"/>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84473992566788"/>
                  <c:h val="0.18474004930943327"/>
                </c:manualLayout>
              </c15:layout>
            </c:ext>
          </c:extLst>
        </c:dLbl>
      </c:pivotFmt>
      <c:pivotFmt>
        <c:idx val="5"/>
        <c:spPr>
          <a:gradFill>
            <a:gsLst>
              <a:gs pos="100000">
                <a:schemeClr val="accent4">
                  <a:lumMod val="60000"/>
                  <a:lumOff val="40000"/>
                </a:schemeClr>
              </a:gs>
              <a:gs pos="0">
                <a:schemeClr val="accent4"/>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105014883322588"/>
                  <c:h val="0.18474004930943327"/>
                </c:manualLayout>
              </c15:layout>
            </c:ext>
          </c:extLst>
        </c:dLbl>
      </c:pivotFmt>
      <c:pivotFmt>
        <c:idx val="6"/>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757981606449637"/>
                  <c:h val="0.18474004930943327"/>
                </c:manualLayout>
              </c15:layout>
            </c:ext>
          </c:extLst>
        </c:dLbl>
      </c:pivotFmt>
      <c:pivotFmt>
        <c:idx val="8"/>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105014883322588"/>
                  <c:h val="0.18474004930943327"/>
                </c:manualLayout>
              </c15:layout>
            </c:ext>
          </c:extLst>
        </c:dLbl>
      </c:pivotFmt>
      <c:pivotFmt>
        <c:idx val="9"/>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84473992566788"/>
                  <c:h val="0.18474004930943327"/>
                </c:manualLayout>
              </c15:layout>
            </c:ext>
          </c:extLst>
        </c:dLbl>
      </c:pivotFmt>
      <c:pivotFmt>
        <c:idx val="10"/>
        <c:spPr>
          <a:gradFill>
            <a:gsLst>
              <a:gs pos="100000">
                <a:schemeClr val="accent2">
                  <a:lumMod val="60000"/>
                  <a:lumOff val="40000"/>
                </a:schemeClr>
              </a:gs>
              <a:gs pos="0">
                <a:schemeClr val="accent2"/>
              </a:gs>
            </a:gsLst>
            <a:lin ang="5400000" scaled="0"/>
          </a:gradFill>
          <a:ln w="19050">
            <a:solidFill>
              <a:schemeClr val="lt1"/>
            </a:solidFill>
          </a:ln>
          <a:effectLst/>
        </c:spPr>
        <c:dLbl>
          <c:idx val="0"/>
          <c:layout>
            <c:manualLayout>
              <c:x val="9.1324168078175949E-3"/>
              <c:y val="2.05527446679220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388119085276999"/>
                  <c:h val="0.18474004930943327"/>
                </c:manualLayout>
              </c15:layout>
            </c:ext>
          </c:extLst>
        </c:dLbl>
      </c:pivotFmt>
      <c:pivotFmt>
        <c:idx val="11"/>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561635723713466"/>
                  <c:h val="0.18474004930943327"/>
                </c:manualLayout>
              </c15:layout>
            </c:ext>
          </c:extLst>
        </c:dLbl>
      </c:pivotFmt>
      <c:pivotFmt>
        <c:idx val="12"/>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3"/>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4"/>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5"/>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757981606449637"/>
                  <c:h val="0.18474004930943327"/>
                </c:manualLayout>
              </c15:layout>
            </c:ext>
          </c:extLst>
        </c:dLbl>
      </c:pivotFmt>
      <c:pivotFmt>
        <c:idx val="17"/>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410038466427272"/>
                  <c:h val="0.1847401719043687"/>
                </c:manualLayout>
              </c15:layout>
            </c:ext>
          </c:extLst>
        </c:dLbl>
      </c:pivotFmt>
      <c:pivotFmt>
        <c:idx val="18"/>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84473992566788"/>
                  <c:h val="0.18474004930943327"/>
                </c:manualLayout>
              </c15:layout>
            </c:ext>
          </c:extLst>
        </c:dLbl>
      </c:pivotFmt>
      <c:pivotFmt>
        <c:idx val="19"/>
        <c:spPr>
          <a:gradFill>
            <a:gsLst>
              <a:gs pos="100000">
                <a:schemeClr val="accent2">
                  <a:lumMod val="60000"/>
                  <a:lumOff val="40000"/>
                </a:schemeClr>
              </a:gs>
              <a:gs pos="0">
                <a:schemeClr val="accent2"/>
              </a:gs>
            </a:gsLst>
            <a:lin ang="5400000" scaled="0"/>
          </a:gradFill>
          <a:ln w="19050">
            <a:solidFill>
              <a:schemeClr val="lt1"/>
            </a:solidFill>
          </a:ln>
          <a:effectLst/>
        </c:spPr>
        <c:dLbl>
          <c:idx val="0"/>
          <c:layout>
            <c:manualLayout>
              <c:x val="9.1324168078175949E-3"/>
              <c:y val="2.05527446679220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388119085276999"/>
                  <c:h val="0.18474004930943327"/>
                </c:manualLayout>
              </c15:layout>
            </c:ext>
          </c:extLst>
        </c:dLbl>
      </c:pivotFmt>
      <c:pivotFmt>
        <c:idx val="20"/>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561635723713466"/>
                  <c:h val="0.18474004930943327"/>
                </c:manualLayout>
              </c15:layout>
            </c:ext>
          </c:extLst>
        </c:dLbl>
      </c:pivotFmt>
      <c:pivotFmt>
        <c:idx val="21"/>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85705742142578"/>
                  <c:h val="0.20185280798943325"/>
                </c:manualLayout>
              </c15:layout>
            </c:ext>
          </c:extLst>
        </c:dLbl>
      </c:pivotFmt>
      <c:pivotFmt>
        <c:idx val="22"/>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999991001128235"/>
                  <c:h val="0.20185280798943325"/>
                </c:manualLayout>
              </c15:layout>
            </c:ext>
          </c:extLst>
        </c:dLbl>
      </c:pivotFmt>
      <c:pivotFmt>
        <c:idx val="23"/>
        <c:spPr>
          <a:gradFill>
            <a:gsLst>
              <a:gs pos="100000">
                <a:schemeClr val="accent2">
                  <a:lumMod val="60000"/>
                  <a:lumOff val="40000"/>
                </a:schemeClr>
              </a:gs>
              <a:gs pos="0">
                <a:schemeClr val="accent2"/>
              </a:gs>
            </a:gsLst>
            <a:lin ang="540000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309515444501146"/>
                  <c:h val="0.20185280798943325"/>
                </c:manualLayout>
              </c15:layout>
            </c:ext>
          </c:extLst>
        </c:dLbl>
      </c:pivotFmt>
    </c:pivotFmts>
    <c:plotArea>
      <c:layout>
        <c:manualLayout>
          <c:layoutTarget val="inner"/>
          <c:xMode val="edge"/>
          <c:yMode val="edge"/>
          <c:x val="7.8137218828954788E-2"/>
          <c:y val="4.6004909807847369E-2"/>
          <c:w val="0.84327639922144759"/>
          <c:h val="0.97243730406137774"/>
        </c:manualLayout>
      </c:layout>
      <c:doughnutChart>
        <c:varyColors val="1"/>
        <c:ser>
          <c:idx val="0"/>
          <c:order val="0"/>
          <c:tx>
            <c:strRef>
              <c:f>'PIVOT TABLE ANALYZE'!$C$25</c:f>
              <c:strCache>
                <c:ptCount val="1"/>
                <c:pt idx="0">
                  <c:v>Total</c:v>
                </c:pt>
              </c:strCache>
            </c:strRef>
          </c:tx>
          <c:dPt>
            <c:idx val="0"/>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1-B9EC-4AA6-9658-B6A5241DF082}"/>
              </c:ext>
            </c:extLst>
          </c:dPt>
          <c:dPt>
            <c:idx val="1"/>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3-B9EC-4AA6-9658-B6A5241DF082}"/>
              </c:ext>
            </c:extLst>
          </c:dPt>
          <c:dPt>
            <c:idx val="2"/>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5-B9EC-4AA6-9658-B6A5241DF082}"/>
              </c:ext>
            </c:extLst>
          </c:dPt>
          <c:dPt>
            <c:idx val="3"/>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7-B9EC-4AA6-9658-B6A5241DF082}"/>
              </c:ext>
            </c:extLst>
          </c:dPt>
          <c:dPt>
            <c:idx val="4"/>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09-B9EC-4AA6-9658-B6A5241DF082}"/>
              </c:ext>
            </c:extLst>
          </c:dPt>
          <c:dPt>
            <c:idx val="5"/>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0B-B9EC-4AA6-9658-B6A5241DF082}"/>
              </c:ext>
            </c:extLst>
          </c:dPt>
          <c:dPt>
            <c:idx val="6"/>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0D-B9EC-4AA6-9658-B6A5241DF082}"/>
              </c:ext>
            </c:extLst>
          </c:dPt>
          <c:dPt>
            <c:idx val="7"/>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0F-B9EC-4AA6-9658-B6A5241DF082}"/>
              </c:ext>
            </c:extLst>
          </c:dPt>
          <c:dLbls>
            <c:dLbl>
              <c:idx val="0"/>
              <c:showLegendKey val="0"/>
              <c:showVal val="1"/>
              <c:showCatName val="1"/>
              <c:showSerName val="0"/>
              <c:showPercent val="0"/>
              <c:showBubbleSize val="0"/>
              <c:extLst>
                <c:ext xmlns:c15="http://schemas.microsoft.com/office/drawing/2012/chart" uri="{CE6537A1-D6FC-4f65-9D91-7224C49458BB}">
                  <c15:layout>
                    <c:manualLayout>
                      <c:w val="0.25757981606449637"/>
                      <c:h val="0.18474004930943327"/>
                    </c:manualLayout>
                  </c15:layout>
                </c:ext>
                <c:ext xmlns:c16="http://schemas.microsoft.com/office/drawing/2014/chart" uri="{C3380CC4-5D6E-409C-BE32-E72D297353CC}">
                  <c16:uniqueId val="{00000001-B9EC-4AA6-9658-B6A5241DF082}"/>
                </c:ext>
              </c:extLst>
            </c:dLbl>
            <c:dLbl>
              <c:idx val="1"/>
              <c:showLegendKey val="0"/>
              <c:showVal val="1"/>
              <c:showCatName val="1"/>
              <c:showSerName val="0"/>
              <c:showPercent val="0"/>
              <c:showBubbleSize val="0"/>
              <c:extLst>
                <c:ext xmlns:c15="http://schemas.microsoft.com/office/drawing/2012/chart" uri="{CE6537A1-D6FC-4f65-9D91-7224C49458BB}">
                  <c15:layout>
                    <c:manualLayout>
                      <c:w val="0.27410038466427272"/>
                      <c:h val="0.1847401719043687"/>
                    </c:manualLayout>
                  </c15:layout>
                </c:ext>
                <c:ext xmlns:c16="http://schemas.microsoft.com/office/drawing/2014/chart" uri="{C3380CC4-5D6E-409C-BE32-E72D297353CC}">
                  <c16:uniqueId val="{00000003-B9EC-4AA6-9658-B6A5241DF082}"/>
                </c:ext>
              </c:extLst>
            </c:dLbl>
            <c:dLbl>
              <c:idx val="2"/>
              <c:showLegendKey val="0"/>
              <c:showVal val="1"/>
              <c:showCatName val="1"/>
              <c:showSerName val="0"/>
              <c:showPercent val="0"/>
              <c:showBubbleSize val="0"/>
              <c:extLst>
                <c:ext xmlns:c15="http://schemas.microsoft.com/office/drawing/2012/chart" uri="{CE6537A1-D6FC-4f65-9D91-7224C49458BB}">
                  <c15:layout>
                    <c:manualLayout>
                      <c:w val="0.2484473992566788"/>
                      <c:h val="0.18474004930943327"/>
                    </c:manualLayout>
                  </c15:layout>
                </c:ext>
                <c:ext xmlns:c16="http://schemas.microsoft.com/office/drawing/2014/chart" uri="{C3380CC4-5D6E-409C-BE32-E72D297353CC}">
                  <c16:uniqueId val="{00000005-B9EC-4AA6-9658-B6A5241DF082}"/>
                </c:ext>
              </c:extLst>
            </c:dLbl>
            <c:dLbl>
              <c:idx val="3"/>
              <c:layout>
                <c:manualLayout>
                  <c:x val="9.1324168078175949E-3"/>
                  <c:y val="2.0552744667922018E-2"/>
                </c:manualLayout>
              </c:layout>
              <c:showLegendKey val="0"/>
              <c:showVal val="1"/>
              <c:showCatName val="1"/>
              <c:showSerName val="0"/>
              <c:showPercent val="0"/>
              <c:showBubbleSize val="0"/>
              <c:extLst>
                <c:ext xmlns:c15="http://schemas.microsoft.com/office/drawing/2012/chart" uri="{CE6537A1-D6FC-4f65-9D91-7224C49458BB}">
                  <c15:layout>
                    <c:manualLayout>
                      <c:w val="0.24388119085276999"/>
                      <c:h val="0.18474004930943327"/>
                    </c:manualLayout>
                  </c15:layout>
                </c:ext>
                <c:ext xmlns:c16="http://schemas.microsoft.com/office/drawing/2014/chart" uri="{C3380CC4-5D6E-409C-BE32-E72D297353CC}">
                  <c16:uniqueId val="{00000007-B9EC-4AA6-9658-B6A5241DF082}"/>
                </c:ext>
              </c:extLst>
            </c:dLbl>
            <c:dLbl>
              <c:idx val="4"/>
              <c:showLegendKey val="0"/>
              <c:showVal val="1"/>
              <c:showCatName val="1"/>
              <c:showSerName val="0"/>
              <c:showPercent val="0"/>
              <c:showBubbleSize val="0"/>
              <c:extLst>
                <c:ext xmlns:c15="http://schemas.microsoft.com/office/drawing/2012/chart" uri="{CE6537A1-D6FC-4f65-9D91-7224C49458BB}">
                  <c15:layout>
                    <c:manualLayout>
                      <c:w val="0.22561635723713466"/>
                      <c:h val="0.18474004930943327"/>
                    </c:manualLayout>
                  </c15:layout>
                </c:ext>
                <c:ext xmlns:c16="http://schemas.microsoft.com/office/drawing/2014/chart" uri="{C3380CC4-5D6E-409C-BE32-E72D297353CC}">
                  <c16:uniqueId val="{00000009-B9EC-4AA6-9658-B6A5241DF082}"/>
                </c:ext>
              </c:extLst>
            </c:dLbl>
            <c:dLbl>
              <c:idx val="5"/>
              <c:showLegendKey val="0"/>
              <c:showVal val="1"/>
              <c:showCatName val="1"/>
              <c:showSerName val="0"/>
              <c:showPercent val="0"/>
              <c:showBubbleSize val="0"/>
              <c:extLst>
                <c:ext xmlns:c15="http://schemas.microsoft.com/office/drawing/2012/chart" uri="{CE6537A1-D6FC-4f65-9D91-7224C49458BB}">
                  <c15:layout>
                    <c:manualLayout>
                      <c:w val="0.22785705742142578"/>
                      <c:h val="0.20185280798943325"/>
                    </c:manualLayout>
                  </c15:layout>
                </c:ext>
                <c:ext xmlns:c16="http://schemas.microsoft.com/office/drawing/2014/chart" uri="{C3380CC4-5D6E-409C-BE32-E72D297353CC}">
                  <c16:uniqueId val="{0000000B-B9EC-4AA6-9658-B6A5241DF082}"/>
                </c:ext>
              </c:extLst>
            </c:dLbl>
            <c:dLbl>
              <c:idx val="6"/>
              <c:showLegendKey val="0"/>
              <c:showVal val="1"/>
              <c:showCatName val="1"/>
              <c:showSerName val="0"/>
              <c:showPercent val="0"/>
              <c:showBubbleSize val="0"/>
              <c:extLst>
                <c:ext xmlns:c15="http://schemas.microsoft.com/office/drawing/2012/chart" uri="{CE6537A1-D6FC-4f65-9D91-7224C49458BB}">
                  <c15:layout>
                    <c:manualLayout>
                      <c:w val="0.23999991001128235"/>
                      <c:h val="0.20185280798943325"/>
                    </c:manualLayout>
                  </c15:layout>
                </c:ext>
                <c:ext xmlns:c16="http://schemas.microsoft.com/office/drawing/2014/chart" uri="{C3380CC4-5D6E-409C-BE32-E72D297353CC}">
                  <c16:uniqueId val="{0000000D-B9EC-4AA6-9658-B6A5241DF082}"/>
                </c:ext>
              </c:extLst>
            </c:dLbl>
            <c:dLbl>
              <c:idx val="7"/>
              <c:showLegendKey val="0"/>
              <c:showVal val="1"/>
              <c:showCatName val="1"/>
              <c:showSerName val="0"/>
              <c:showPercent val="0"/>
              <c:showBubbleSize val="0"/>
              <c:extLst>
                <c:ext xmlns:c15="http://schemas.microsoft.com/office/drawing/2012/chart" uri="{CE6537A1-D6FC-4f65-9D91-7224C49458BB}">
                  <c15:layout>
                    <c:manualLayout>
                      <c:w val="0.22309515444501146"/>
                      <c:h val="0.20185280798943325"/>
                    </c:manualLayout>
                  </c15:layout>
                </c:ext>
                <c:ext xmlns:c16="http://schemas.microsoft.com/office/drawing/2014/chart" uri="{C3380CC4-5D6E-409C-BE32-E72D297353CC}">
                  <c16:uniqueId val="{0000000F-B9EC-4AA6-9658-B6A5241DF0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ANALYZE'!$B$26:$B$34</c:f>
              <c:strCache>
                <c:ptCount val="8"/>
                <c:pt idx="0">
                  <c:v>Andi</c:v>
                </c:pt>
                <c:pt idx="1">
                  <c:v>Rudi</c:v>
                </c:pt>
                <c:pt idx="2">
                  <c:v>Sugeng</c:v>
                </c:pt>
                <c:pt idx="3">
                  <c:v>Hartono</c:v>
                </c:pt>
                <c:pt idx="4">
                  <c:v>Haris</c:v>
                </c:pt>
                <c:pt idx="5">
                  <c:v>Tulus</c:v>
                </c:pt>
                <c:pt idx="6">
                  <c:v>Rahmad</c:v>
                </c:pt>
                <c:pt idx="7">
                  <c:v>Galih</c:v>
                </c:pt>
              </c:strCache>
            </c:strRef>
          </c:cat>
          <c:val>
            <c:numRef>
              <c:f>'PIVOT TABLE ANALYZE'!$C$26:$C$34</c:f>
              <c:numCache>
                <c:formatCode>_(* #,##0_);_(* \(#,##0\);_(* "-"??_);_(@_)</c:formatCode>
                <c:ptCount val="8"/>
                <c:pt idx="0">
                  <c:v>18000000</c:v>
                </c:pt>
                <c:pt idx="1">
                  <c:v>15000000</c:v>
                </c:pt>
                <c:pt idx="2">
                  <c:v>10850000</c:v>
                </c:pt>
                <c:pt idx="3">
                  <c:v>10240000</c:v>
                </c:pt>
                <c:pt idx="4">
                  <c:v>10000000</c:v>
                </c:pt>
                <c:pt idx="5">
                  <c:v>9900000</c:v>
                </c:pt>
                <c:pt idx="6">
                  <c:v>9600000</c:v>
                </c:pt>
                <c:pt idx="7">
                  <c:v>6400000</c:v>
                </c:pt>
              </c:numCache>
            </c:numRef>
          </c:val>
          <c:extLst>
            <c:ext xmlns:c16="http://schemas.microsoft.com/office/drawing/2014/chart" uri="{C3380CC4-5D6E-409C-BE32-E72D297353CC}">
              <c16:uniqueId val="{00000012-0328-423E-B9C8-0D566357EE17}"/>
            </c:ext>
          </c:extLst>
        </c:ser>
        <c:dLbls>
          <c:showLegendKey val="0"/>
          <c:showVal val="1"/>
          <c:showCatName val="1"/>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57149</xdr:colOff>
      <xdr:row>0</xdr:row>
      <xdr:rowOff>57150</xdr:rowOff>
    </xdr:from>
    <xdr:to>
      <xdr:col>4</xdr:col>
      <xdr:colOff>257174</xdr:colOff>
      <xdr:row>25</xdr:row>
      <xdr:rowOff>145676</xdr:rowOff>
    </xdr:to>
    <xdr:sp macro="" textlink="">
      <xdr:nvSpPr>
        <xdr:cNvPr id="3" name="Rectangle 2">
          <a:extLst>
            <a:ext uri="{FF2B5EF4-FFF2-40B4-BE49-F238E27FC236}">
              <a16:creationId xmlns:a16="http://schemas.microsoft.com/office/drawing/2014/main" id="{A41A2E4E-668F-4290-8D68-2C697EBA222E}"/>
            </a:ext>
          </a:extLst>
        </xdr:cNvPr>
        <xdr:cNvSpPr/>
      </xdr:nvSpPr>
      <xdr:spPr>
        <a:xfrm>
          <a:off x="57149" y="57150"/>
          <a:ext cx="2620496" cy="4851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179294</xdr:colOff>
      <xdr:row>1</xdr:row>
      <xdr:rowOff>71717</xdr:rowOff>
    </xdr:from>
    <xdr:ext cx="2352119" cy="530658"/>
    <xdr:sp macro="" textlink="">
      <xdr:nvSpPr>
        <xdr:cNvPr id="2" name="TextBox 1">
          <a:extLst>
            <a:ext uri="{FF2B5EF4-FFF2-40B4-BE49-F238E27FC236}">
              <a16:creationId xmlns:a16="http://schemas.microsoft.com/office/drawing/2014/main" id="{14D889CE-E3C8-4888-BA18-6FCAFC7C6ACE}"/>
            </a:ext>
          </a:extLst>
        </xdr:cNvPr>
        <xdr:cNvSpPr txBox="1"/>
      </xdr:nvSpPr>
      <xdr:spPr>
        <a:xfrm>
          <a:off x="179294" y="262217"/>
          <a:ext cx="2352119" cy="53065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solidFill>
                <a:schemeClr val="bg1"/>
              </a:solidFill>
            </a:rPr>
            <a:t>SALES</a:t>
          </a:r>
          <a:r>
            <a:rPr lang="en-US" sz="1400" b="1" baseline="0">
              <a:solidFill>
                <a:schemeClr val="bg1"/>
              </a:solidFill>
            </a:rPr>
            <a:t> </a:t>
          </a:r>
          <a:r>
            <a:rPr lang="en-US" sz="1400" b="1">
              <a:solidFill>
                <a:schemeClr val="bg1"/>
              </a:solidFill>
            </a:rPr>
            <a:t>DASHBOARD</a:t>
          </a:r>
          <a:r>
            <a:rPr lang="en-US" sz="1400" b="1" baseline="0">
              <a:solidFill>
                <a:schemeClr val="bg1"/>
              </a:solidFill>
            </a:rPr>
            <a:t> </a:t>
          </a:r>
        </a:p>
        <a:p>
          <a:pPr algn="ctr"/>
          <a:r>
            <a:rPr lang="en-US" sz="1400" b="1" baseline="0">
              <a:solidFill>
                <a:schemeClr val="bg1"/>
              </a:solidFill>
            </a:rPr>
            <a:t>PT. BUMI INDAH BOGA RASA</a:t>
          </a:r>
          <a:endParaRPr lang="en-US" sz="1400" b="1">
            <a:solidFill>
              <a:schemeClr val="bg1"/>
            </a:solidFill>
          </a:endParaRPr>
        </a:p>
      </xdr:txBody>
    </xdr:sp>
    <xdr:clientData/>
  </xdr:oneCellAnchor>
  <xdr:twoCellAnchor>
    <xdr:from>
      <xdr:col>19</xdr:col>
      <xdr:colOff>324410</xdr:colOff>
      <xdr:row>0</xdr:row>
      <xdr:rowOff>89647</xdr:rowOff>
    </xdr:from>
    <xdr:to>
      <xdr:col>23</xdr:col>
      <xdr:colOff>524435</xdr:colOff>
      <xdr:row>25</xdr:row>
      <xdr:rowOff>168088</xdr:rowOff>
    </xdr:to>
    <xdr:sp macro="" textlink="">
      <xdr:nvSpPr>
        <xdr:cNvPr id="8" name="Rectangle 7">
          <a:extLst>
            <a:ext uri="{FF2B5EF4-FFF2-40B4-BE49-F238E27FC236}">
              <a16:creationId xmlns:a16="http://schemas.microsoft.com/office/drawing/2014/main" id="{E421AE27-F79A-4296-B6EB-0EBCF67F2FE9}"/>
            </a:ext>
          </a:extLst>
        </xdr:cNvPr>
        <xdr:cNvSpPr/>
      </xdr:nvSpPr>
      <xdr:spPr>
        <a:xfrm>
          <a:off x="11821645" y="89647"/>
          <a:ext cx="2620496" cy="4840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277903</xdr:colOff>
      <xdr:row>0</xdr:row>
      <xdr:rowOff>78441</xdr:rowOff>
    </xdr:from>
    <xdr:to>
      <xdr:col>19</xdr:col>
      <xdr:colOff>302558</xdr:colOff>
      <xdr:row>25</xdr:row>
      <xdr:rowOff>152400</xdr:rowOff>
    </xdr:to>
    <xdr:sp macro="" textlink="">
      <xdr:nvSpPr>
        <xdr:cNvPr id="9" name="Rectangle 8">
          <a:extLst>
            <a:ext uri="{FF2B5EF4-FFF2-40B4-BE49-F238E27FC236}">
              <a16:creationId xmlns:a16="http://schemas.microsoft.com/office/drawing/2014/main" id="{6BAC561A-BE30-486A-80AE-9C928E80EF36}"/>
            </a:ext>
          </a:extLst>
        </xdr:cNvPr>
        <xdr:cNvSpPr/>
      </xdr:nvSpPr>
      <xdr:spPr>
        <a:xfrm>
          <a:off x="2698374" y="78441"/>
          <a:ext cx="9101419" cy="48364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t>
          </a:r>
        </a:p>
      </xdr:txBody>
    </xdr:sp>
    <xdr:clientData/>
  </xdr:twoCellAnchor>
  <xdr:twoCellAnchor>
    <xdr:from>
      <xdr:col>4</xdr:col>
      <xdr:colOff>328889</xdr:colOff>
      <xdr:row>11</xdr:row>
      <xdr:rowOff>0</xdr:rowOff>
    </xdr:from>
    <xdr:to>
      <xdr:col>11</xdr:col>
      <xdr:colOff>168088</xdr:colOff>
      <xdr:row>25</xdr:row>
      <xdr:rowOff>124386</xdr:rowOff>
    </xdr:to>
    <xdr:graphicFrame macro="">
      <xdr:nvGraphicFramePr>
        <xdr:cNvPr id="11" name="Chart 10">
          <a:extLst>
            <a:ext uri="{FF2B5EF4-FFF2-40B4-BE49-F238E27FC236}">
              <a16:creationId xmlns:a16="http://schemas.microsoft.com/office/drawing/2014/main" id="{999A4D7F-00C3-4691-9FE1-762CB9CEA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195542</xdr:colOff>
      <xdr:row>10</xdr:row>
      <xdr:rowOff>186577</xdr:rowOff>
    </xdr:from>
    <xdr:to>
      <xdr:col>19</xdr:col>
      <xdr:colOff>280147</xdr:colOff>
      <xdr:row>25</xdr:row>
      <xdr:rowOff>145676</xdr:rowOff>
    </xdr:to>
    <xdr:graphicFrame macro="">
      <xdr:nvGraphicFramePr>
        <xdr:cNvPr id="13" name="Chart 12">
          <a:extLst>
            <a:ext uri="{FF2B5EF4-FFF2-40B4-BE49-F238E27FC236}">
              <a16:creationId xmlns:a16="http://schemas.microsoft.com/office/drawing/2014/main" id="{B2F7A79B-B250-41F9-82A8-30F5F122E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336737</xdr:colOff>
      <xdr:row>0</xdr:row>
      <xdr:rowOff>119903</xdr:rowOff>
    </xdr:from>
    <xdr:to>
      <xdr:col>7</xdr:col>
      <xdr:colOff>552450</xdr:colOff>
      <xdr:row>10</xdr:row>
      <xdr:rowOff>171450</xdr:rowOff>
    </xdr:to>
    <xdr:graphicFrame macro="">
      <xdr:nvGraphicFramePr>
        <xdr:cNvPr id="14" name="Chart 13">
          <a:extLst>
            <a:ext uri="{FF2B5EF4-FFF2-40B4-BE49-F238E27FC236}">
              <a16:creationId xmlns:a16="http://schemas.microsoft.com/office/drawing/2014/main" id="{E747AC20-5F4D-43DA-BADA-ADC6AB66C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434788</xdr:colOff>
      <xdr:row>0</xdr:row>
      <xdr:rowOff>131110</xdr:rowOff>
    </xdr:from>
    <xdr:to>
      <xdr:col>19</xdr:col>
      <xdr:colOff>285750</xdr:colOff>
      <xdr:row>10</xdr:row>
      <xdr:rowOff>171450</xdr:rowOff>
    </xdr:to>
    <xdr:graphicFrame macro="">
      <xdr:nvGraphicFramePr>
        <xdr:cNvPr id="16" name="Chart 15">
          <a:extLst>
            <a:ext uri="{FF2B5EF4-FFF2-40B4-BE49-F238E27FC236}">
              <a16:creationId xmlns:a16="http://schemas.microsoft.com/office/drawing/2014/main" id="{1992CFC1-C893-4C7F-9546-09E7AF1A6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122143</xdr:colOff>
      <xdr:row>20</xdr:row>
      <xdr:rowOff>110381</xdr:rowOff>
    </xdr:from>
    <xdr:to>
      <xdr:col>4</xdr:col>
      <xdr:colOff>201705</xdr:colOff>
      <xdr:row>25</xdr:row>
      <xdr:rowOff>100855</xdr:rowOff>
    </xdr:to>
    <mc:AlternateContent xmlns:mc="http://schemas.openxmlformats.org/markup-compatibility/2006" xmlns:a14="http://schemas.microsoft.com/office/drawing/2010/main">
      <mc:Choice Requires="a14">
        <xdr:graphicFrame macro="">
          <xdr:nvGraphicFramePr>
            <xdr:cNvPr id="5" name="Sales">
              <a:extLst>
                <a:ext uri="{FF2B5EF4-FFF2-40B4-BE49-F238E27FC236}">
                  <a16:creationId xmlns:a16="http://schemas.microsoft.com/office/drawing/2014/main" id="{109A9FBB-7091-45F3-97EC-37FDE8BEED23}"/>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22143" y="3920381"/>
              <a:ext cx="2500033"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112059</xdr:colOff>
      <xdr:row>11</xdr:row>
      <xdr:rowOff>100855</xdr:rowOff>
    </xdr:from>
    <xdr:to>
      <xdr:col>4</xdr:col>
      <xdr:colOff>212910</xdr:colOff>
      <xdr:row>20</xdr:row>
      <xdr:rowOff>89649</xdr:rowOff>
    </xdr:to>
    <mc:AlternateContent xmlns:mc="http://schemas.openxmlformats.org/markup-compatibility/2006" xmlns:a14="http://schemas.microsoft.com/office/drawing/2010/main">
      <mc:Choice Requires="a14">
        <xdr:graphicFrame macro="">
          <xdr:nvGraphicFramePr>
            <xdr:cNvPr id="12" name="Customer">
              <a:extLst>
                <a:ext uri="{FF2B5EF4-FFF2-40B4-BE49-F238E27FC236}">
                  <a16:creationId xmlns:a16="http://schemas.microsoft.com/office/drawing/2014/main" id="{7B6FB9C1-4662-4997-A1B9-AE5DD6F58428}"/>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12059" y="2196355"/>
              <a:ext cx="2521322" cy="1703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112059</xdr:colOff>
      <xdr:row>5</xdr:row>
      <xdr:rowOff>44826</xdr:rowOff>
    </xdr:from>
    <xdr:to>
      <xdr:col>4</xdr:col>
      <xdr:colOff>212910</xdr:colOff>
      <xdr:row>11</xdr:row>
      <xdr:rowOff>100855</xdr:rowOff>
    </xdr:to>
    <mc:AlternateContent xmlns:mc="http://schemas.openxmlformats.org/markup-compatibility/2006" xmlns:a14="http://schemas.microsoft.com/office/drawing/2010/main">
      <mc:Choice Requires="a14">
        <xdr:graphicFrame macro="">
          <xdr:nvGraphicFramePr>
            <xdr:cNvPr id="17" name="Produk">
              <a:extLst>
                <a:ext uri="{FF2B5EF4-FFF2-40B4-BE49-F238E27FC236}">
                  <a16:creationId xmlns:a16="http://schemas.microsoft.com/office/drawing/2014/main" id="{5CC6281F-94CE-4297-8F4F-ED1C032CB1E6}"/>
                </a:ext>
              </a:extLst>
            </xdr:cNvPr>
            <xdr:cNvGraphicFramePr/>
          </xdr:nvGraphicFramePr>
          <xdr:xfrm>
            <a:off x="0" y="0"/>
            <a:ext cx="0" cy="0"/>
          </xdr:xfrm>
          <a:graphic>
            <a:graphicData uri="http://schemas.microsoft.com/office/drawing/2010/slicer">
              <sle:slicer xmlns:sle="http://schemas.microsoft.com/office/drawing/2010/slicer" name="Produk"/>
            </a:graphicData>
          </a:graphic>
        </xdr:graphicFrame>
      </mc:Choice>
      <mc:Fallback xmlns="">
        <xdr:sp macro="" textlink="">
          <xdr:nvSpPr>
            <xdr:cNvPr id="0" name=""/>
            <xdr:cNvSpPr>
              <a:spLocks noTextEdit="1"/>
            </xdr:cNvSpPr>
          </xdr:nvSpPr>
          <xdr:spPr>
            <a:xfrm>
              <a:off x="112059" y="997326"/>
              <a:ext cx="2521322" cy="1199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191059</xdr:colOff>
      <xdr:row>0</xdr:row>
      <xdr:rowOff>133351</xdr:rowOff>
    </xdr:from>
    <xdr:to>
      <xdr:col>14</xdr:col>
      <xdr:colOff>419100</xdr:colOff>
      <xdr:row>10</xdr:row>
      <xdr:rowOff>171451</xdr:rowOff>
    </xdr:to>
    <xdr:graphicFrame macro="">
      <xdr:nvGraphicFramePr>
        <xdr:cNvPr id="19" name="Chart 18">
          <a:extLst>
            <a:ext uri="{FF2B5EF4-FFF2-40B4-BE49-F238E27FC236}">
              <a16:creationId xmlns:a16="http://schemas.microsoft.com/office/drawing/2014/main" id="{E4987DD5-E44F-43F4-9E67-FF7636C28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571501</xdr:colOff>
      <xdr:row>0</xdr:row>
      <xdr:rowOff>130549</xdr:rowOff>
    </xdr:from>
    <xdr:to>
      <xdr:col>11</xdr:col>
      <xdr:colOff>171451</xdr:colOff>
      <xdr:row>10</xdr:row>
      <xdr:rowOff>171450</xdr:rowOff>
    </xdr:to>
    <xdr:graphicFrame macro="">
      <xdr:nvGraphicFramePr>
        <xdr:cNvPr id="21" name="Chart 20">
          <a:extLst>
            <a:ext uri="{FF2B5EF4-FFF2-40B4-BE49-F238E27FC236}">
              <a16:creationId xmlns:a16="http://schemas.microsoft.com/office/drawing/2014/main" id="{37DEC5FB-26D3-42F5-A0BD-CCADF3197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19</xdr:col>
      <xdr:colOff>246531</xdr:colOff>
      <xdr:row>1</xdr:row>
      <xdr:rowOff>172377</xdr:rowOff>
    </xdr:from>
    <xdr:ext cx="2655794" cy="342786"/>
    <xdr:sp macro="" textlink="">
      <xdr:nvSpPr>
        <xdr:cNvPr id="22" name="TextBox 21">
          <a:extLst>
            <a:ext uri="{FF2B5EF4-FFF2-40B4-BE49-F238E27FC236}">
              <a16:creationId xmlns:a16="http://schemas.microsoft.com/office/drawing/2014/main" id="{55F95709-DC65-4099-90DC-E33647FFD214}"/>
            </a:ext>
          </a:extLst>
        </xdr:cNvPr>
        <xdr:cNvSpPr txBox="1"/>
      </xdr:nvSpPr>
      <xdr:spPr>
        <a:xfrm>
          <a:off x="11743766" y="362877"/>
          <a:ext cx="2655794"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baseline="0">
              <a:solidFill>
                <a:schemeClr val="bg1"/>
              </a:solidFill>
            </a:rPr>
            <a:t>THE HIGHEST SALES RESULT</a:t>
          </a:r>
          <a:endParaRPr lang="en-US" sz="1600" b="1">
            <a:solidFill>
              <a:schemeClr val="bg1"/>
            </a:solidFill>
          </a:endParaRPr>
        </a:p>
      </xdr:txBody>
    </xdr:sp>
    <xdr:clientData/>
  </xdr:oneCellAnchor>
  <xdr:oneCellAnchor>
    <xdr:from>
      <xdr:col>19</xdr:col>
      <xdr:colOff>324971</xdr:colOff>
      <xdr:row>15</xdr:row>
      <xdr:rowOff>145678</xdr:rowOff>
    </xdr:from>
    <xdr:ext cx="2622176" cy="843693"/>
    <xdr:sp macro="" textlink="">
      <xdr:nvSpPr>
        <xdr:cNvPr id="23" name="TextBox 22">
          <a:extLst>
            <a:ext uri="{FF2B5EF4-FFF2-40B4-BE49-F238E27FC236}">
              <a16:creationId xmlns:a16="http://schemas.microsoft.com/office/drawing/2014/main" id="{78DE9AE5-DA6C-428F-A3F3-2317FCF346B5}"/>
            </a:ext>
          </a:extLst>
        </xdr:cNvPr>
        <xdr:cNvSpPr txBox="1"/>
      </xdr:nvSpPr>
      <xdr:spPr>
        <a:xfrm>
          <a:off x="11822206" y="3003178"/>
          <a:ext cx="2622176" cy="843693"/>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chemeClr val="bg1"/>
              </a:solidFill>
            </a:rPr>
            <a:t>SALES</a:t>
          </a:r>
        </a:p>
        <a:p>
          <a:pPr algn="ctr"/>
          <a:r>
            <a:rPr lang="en-US" sz="1600" b="1">
              <a:solidFill>
                <a:schemeClr val="bg1"/>
              </a:solidFill>
            </a:rPr>
            <a:t>ANDI</a:t>
          </a:r>
        </a:p>
        <a:p>
          <a:pPr algn="ctr"/>
          <a:r>
            <a:rPr lang="en-US" sz="1600" b="1">
              <a:solidFill>
                <a:schemeClr val="bg1"/>
              </a:solidFill>
            </a:rPr>
            <a:t>RP.</a:t>
          </a:r>
          <a:r>
            <a:rPr lang="en-US" sz="1600" b="1" baseline="0">
              <a:solidFill>
                <a:schemeClr val="bg1"/>
              </a:solidFill>
            </a:rPr>
            <a:t> 55,320,000</a:t>
          </a:r>
          <a:endParaRPr lang="en-US" sz="1600" b="1">
            <a:solidFill>
              <a:schemeClr val="bg1"/>
            </a:solidFill>
          </a:endParaRPr>
        </a:p>
      </xdr:txBody>
    </xdr:sp>
    <xdr:clientData/>
  </xdr:oneCellAnchor>
  <xdr:oneCellAnchor>
    <xdr:from>
      <xdr:col>19</xdr:col>
      <xdr:colOff>358589</xdr:colOff>
      <xdr:row>5</xdr:row>
      <xdr:rowOff>143997</xdr:rowOff>
    </xdr:from>
    <xdr:ext cx="2577352" cy="843693"/>
    <xdr:sp macro="" textlink="">
      <xdr:nvSpPr>
        <xdr:cNvPr id="24" name="TextBox 23">
          <a:extLst>
            <a:ext uri="{FF2B5EF4-FFF2-40B4-BE49-F238E27FC236}">
              <a16:creationId xmlns:a16="http://schemas.microsoft.com/office/drawing/2014/main" id="{1F3F3B7D-B72A-4E72-BDF3-186F2757DFE7}"/>
            </a:ext>
          </a:extLst>
        </xdr:cNvPr>
        <xdr:cNvSpPr txBox="1"/>
      </xdr:nvSpPr>
      <xdr:spPr>
        <a:xfrm>
          <a:off x="11855824" y="1096497"/>
          <a:ext cx="2577352" cy="843693"/>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chemeClr val="bg1"/>
              </a:solidFill>
            </a:rPr>
            <a:t>ITEM</a:t>
          </a:r>
        </a:p>
        <a:p>
          <a:pPr algn="ctr"/>
          <a:r>
            <a:rPr lang="en-US" sz="1600" b="1">
              <a:solidFill>
                <a:schemeClr val="bg1"/>
              </a:solidFill>
            </a:rPr>
            <a:t>BAKSO MALANG</a:t>
          </a:r>
        </a:p>
        <a:p>
          <a:pPr algn="ctr"/>
          <a:r>
            <a:rPr lang="en-US" sz="1600" b="1">
              <a:solidFill>
                <a:schemeClr val="bg1"/>
              </a:solidFill>
            </a:rPr>
            <a:t>RP.</a:t>
          </a:r>
          <a:r>
            <a:rPr lang="en-US" sz="1600" b="1" baseline="0">
              <a:solidFill>
                <a:schemeClr val="bg1"/>
              </a:solidFill>
            </a:rPr>
            <a:t> 116,850,000</a:t>
          </a:r>
          <a:endParaRPr lang="en-US" sz="1600" b="1">
            <a:solidFill>
              <a:schemeClr val="bg1"/>
            </a:solidFill>
          </a:endParaRPr>
        </a:p>
      </xdr:txBody>
    </xdr:sp>
    <xdr:clientData/>
  </xdr:oneCellAnchor>
  <xdr:oneCellAnchor>
    <xdr:from>
      <xdr:col>19</xdr:col>
      <xdr:colOff>336177</xdr:colOff>
      <xdr:row>10</xdr:row>
      <xdr:rowOff>147918</xdr:rowOff>
    </xdr:from>
    <xdr:ext cx="2610969" cy="843693"/>
    <xdr:sp macro="" textlink="">
      <xdr:nvSpPr>
        <xdr:cNvPr id="25" name="TextBox 24">
          <a:extLst>
            <a:ext uri="{FF2B5EF4-FFF2-40B4-BE49-F238E27FC236}">
              <a16:creationId xmlns:a16="http://schemas.microsoft.com/office/drawing/2014/main" id="{DA933D72-CB25-4082-A206-879DFA6470EA}"/>
            </a:ext>
          </a:extLst>
        </xdr:cNvPr>
        <xdr:cNvSpPr txBox="1"/>
      </xdr:nvSpPr>
      <xdr:spPr>
        <a:xfrm>
          <a:off x="11833412" y="2052918"/>
          <a:ext cx="2610969" cy="843693"/>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chemeClr val="bg1"/>
              </a:solidFill>
            </a:rPr>
            <a:t>CUSTOMER</a:t>
          </a:r>
        </a:p>
        <a:p>
          <a:pPr algn="ctr"/>
          <a:r>
            <a:rPr lang="en-US" sz="1600" b="1">
              <a:solidFill>
                <a:schemeClr val="bg1"/>
              </a:solidFill>
            </a:rPr>
            <a:t>RM.</a:t>
          </a:r>
          <a:r>
            <a:rPr lang="en-US" sz="1600" b="1" baseline="0">
              <a:solidFill>
                <a:schemeClr val="bg1"/>
              </a:solidFill>
            </a:rPr>
            <a:t> JAWA</a:t>
          </a:r>
          <a:endParaRPr lang="en-US" sz="1600" b="1">
            <a:solidFill>
              <a:schemeClr val="bg1"/>
            </a:solidFill>
          </a:endParaRPr>
        </a:p>
        <a:p>
          <a:pPr algn="ctr"/>
          <a:r>
            <a:rPr lang="en-US" sz="1600" b="1">
              <a:solidFill>
                <a:schemeClr val="bg1"/>
              </a:solidFill>
            </a:rPr>
            <a:t>RP.</a:t>
          </a:r>
          <a:r>
            <a:rPr lang="en-US" sz="1600" b="1" baseline="0">
              <a:solidFill>
                <a:schemeClr val="bg1"/>
              </a:solidFill>
            </a:rPr>
            <a:t> 55,320,000</a:t>
          </a:r>
          <a:endParaRPr lang="en-US" sz="1600" b="1">
            <a:solidFill>
              <a:schemeClr val="bg1"/>
            </a:solidFill>
          </a:endParaRPr>
        </a:p>
      </xdr:txBody>
    </xdr:sp>
    <xdr:clientData/>
  </xdr:oneCellAnchor>
  <xdr:oneCellAnchor>
    <xdr:from>
      <xdr:col>19</xdr:col>
      <xdr:colOff>320489</xdr:colOff>
      <xdr:row>20</xdr:row>
      <xdr:rowOff>118784</xdr:rowOff>
    </xdr:from>
    <xdr:ext cx="2622176" cy="979392"/>
    <xdr:sp macro="" textlink="">
      <xdr:nvSpPr>
        <xdr:cNvPr id="35" name="TextBox 34">
          <a:extLst>
            <a:ext uri="{FF2B5EF4-FFF2-40B4-BE49-F238E27FC236}">
              <a16:creationId xmlns:a16="http://schemas.microsoft.com/office/drawing/2014/main" id="{51FE7582-6F47-44E9-AE5E-2F6ABE4E5650}"/>
            </a:ext>
          </a:extLst>
        </xdr:cNvPr>
        <xdr:cNvSpPr txBox="1"/>
      </xdr:nvSpPr>
      <xdr:spPr>
        <a:xfrm>
          <a:off x="11817724" y="3928784"/>
          <a:ext cx="2622176" cy="979392"/>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US" sz="1600" b="1">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a Fitri" refreshedDate="44538.945168865743" createdVersion="7" refreshedVersion="7" minRefreshableVersion="3" recordCount="35" xr:uid="{752F02F1-6C1B-475A-8B66-DF440A18DF89}">
  <cacheSource type="worksheet">
    <worksheetSource name="Table13"/>
  </cacheSource>
  <cacheFields count="11">
    <cacheField name="Tanggal" numFmtId="15">
      <sharedItems containsSemiMixedTypes="0" containsNonDate="0" containsDate="1" containsString="0" minDate="2020-01-01T00:00:00" maxDate="2020-01-31T00:00:00"/>
    </cacheField>
    <cacheField name="Customer" numFmtId="0">
      <sharedItems count="9">
        <s v="RM. Manda"/>
        <s v="RM. Lestari"/>
        <s v="RM. Bersama"/>
        <s v="RM. Selera"/>
        <s v="RM. Nikmat"/>
        <s v="RM. Kirana"/>
        <s v="RM. Jawa"/>
        <s v="RM. Melayu"/>
        <s v="RM. Kubu Raya"/>
      </sharedItems>
    </cacheField>
    <cacheField name="Alamat" numFmtId="0">
      <sharedItems/>
    </cacheField>
    <cacheField name="Sales" numFmtId="0">
      <sharedItems count="8">
        <s v="Haris"/>
        <s v="Rahmad"/>
        <s v="Rudi"/>
        <s v="Sugeng"/>
        <s v="Tulus"/>
        <s v="Galih"/>
        <s v="Andi"/>
        <s v="Hartono"/>
      </sharedItems>
    </cacheField>
    <cacheField name="Produk" numFmtId="0">
      <sharedItems count="3">
        <s v="Ayam Geprek"/>
        <s v="Sate Padang"/>
        <s v="Bakso Malang"/>
      </sharedItems>
    </cacheField>
    <cacheField name="Qty" numFmtId="0">
      <sharedItems containsSemiMixedTypes="0" containsString="0" containsNumber="1" containsInteger="1" minValue="100" maxValue="360"/>
    </cacheField>
    <cacheField name="Harga Satuan" numFmtId="164">
      <sharedItems containsSemiMixedTypes="0" containsString="0" containsNumber="1" containsInteger="1" minValue="15000" maxValue="50000"/>
    </cacheField>
    <cacheField name="Total" numFmtId="164">
      <sharedItems containsSemiMixedTypes="0" containsString="0" containsNumber="1" containsInteger="1" minValue="1650000" maxValue="18000000" count="30">
        <n v="2500000"/>
        <n v="5400000"/>
        <n v="15000000"/>
        <n v="10850000"/>
        <n v="1650000"/>
        <n v="6400000"/>
        <n v="8540000"/>
        <n v="3000000"/>
        <n v="3900000"/>
        <n v="15750000"/>
        <n v="8400000"/>
        <n v="4200000"/>
        <n v="9600000"/>
        <n v="8820000"/>
        <n v="3500000"/>
        <n v="18000000"/>
        <n v="4650000"/>
        <n v="10240000"/>
        <n v="3920000"/>
        <n v="7000000"/>
        <n v="9000000"/>
        <n v="5250000"/>
        <n v="4500000"/>
        <n v="7280000"/>
        <n v="2750000"/>
        <n v="9900000"/>
        <n v="10000000"/>
        <n v="3750000"/>
        <n v="9280000"/>
        <n v="4900000"/>
      </sharedItems>
    </cacheField>
    <cacheField name="Bulan" numFmtId="15">
      <sharedItems/>
    </cacheField>
    <cacheField name="Tanggal2" numFmtId="0">
      <sharedItems containsSemiMixedTypes="0" containsString="0" containsNumber="1" containsInteger="1" minValue="1" maxValue="30"/>
    </cacheField>
    <cacheField name="Tahun" numFmtId="0">
      <sharedItems containsSemiMixedTypes="0" containsString="0" containsNumber="1" containsInteger="1" minValue="2020" maxValue="2020"/>
    </cacheField>
  </cacheFields>
  <extLst>
    <ext xmlns:x14="http://schemas.microsoft.com/office/spreadsheetml/2009/9/main" uri="{725AE2AE-9491-48be-B2B4-4EB974FC3084}">
      <x14:pivotCacheDefinition pivotCacheId="1982125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d v="2020-01-01T00:00:00"/>
    <x v="0"/>
    <s v="Pontianak"/>
    <x v="0"/>
    <x v="0"/>
    <n v="100"/>
    <n v="25000"/>
    <x v="0"/>
    <s v="January"/>
    <n v="1"/>
    <n v="2020"/>
  </r>
  <r>
    <d v="2020-01-02T00:00:00"/>
    <x v="1"/>
    <s v="Palembang"/>
    <x v="1"/>
    <x v="1"/>
    <n v="180"/>
    <n v="30000"/>
    <x v="1"/>
    <s v="January"/>
    <n v="2"/>
    <n v="2020"/>
  </r>
  <r>
    <d v="2020-01-03T00:00:00"/>
    <x v="2"/>
    <s v="Balikpapan"/>
    <x v="2"/>
    <x v="2"/>
    <n v="300"/>
    <n v="50000"/>
    <x v="2"/>
    <s v="January"/>
    <n v="3"/>
    <n v="2020"/>
  </r>
  <r>
    <d v="2020-01-03T00:00:00"/>
    <x v="3"/>
    <s v="Lampung"/>
    <x v="3"/>
    <x v="2"/>
    <n v="310"/>
    <n v="35000"/>
    <x v="3"/>
    <s v="January"/>
    <n v="3"/>
    <n v="2020"/>
  </r>
  <r>
    <d v="2020-01-04T00:00:00"/>
    <x v="4"/>
    <s v="Lampung"/>
    <x v="4"/>
    <x v="0"/>
    <n v="110"/>
    <n v="15000"/>
    <x v="4"/>
    <s v="January"/>
    <n v="4"/>
    <n v="2020"/>
  </r>
  <r>
    <d v="2020-01-05T00:00:00"/>
    <x v="5"/>
    <s v="Samarinda"/>
    <x v="5"/>
    <x v="1"/>
    <n v="200"/>
    <n v="32000"/>
    <x v="5"/>
    <s v="January"/>
    <n v="5"/>
    <n v="2020"/>
  </r>
  <r>
    <d v="2020-01-05T00:00:00"/>
    <x v="6"/>
    <s v="Palembang"/>
    <x v="6"/>
    <x v="2"/>
    <n v="305"/>
    <n v="28000"/>
    <x v="6"/>
    <s v="January"/>
    <n v="5"/>
    <n v="2020"/>
  </r>
  <r>
    <d v="2020-01-05T00:00:00"/>
    <x v="7"/>
    <s v="Pontianak"/>
    <x v="4"/>
    <x v="0"/>
    <n v="120"/>
    <n v="25000"/>
    <x v="7"/>
    <s v="January"/>
    <n v="5"/>
    <n v="2020"/>
  </r>
  <r>
    <d v="2020-01-06T00:00:00"/>
    <x v="8"/>
    <s v="Pontianak"/>
    <x v="7"/>
    <x v="0"/>
    <n v="130"/>
    <n v="30000"/>
    <x v="8"/>
    <s v="January"/>
    <n v="6"/>
    <n v="2020"/>
  </r>
  <r>
    <d v="2020-01-06T00:00:00"/>
    <x v="6"/>
    <s v="Palembang"/>
    <x v="6"/>
    <x v="2"/>
    <n v="315"/>
    <n v="50000"/>
    <x v="9"/>
    <s v="January"/>
    <n v="6"/>
    <n v="2020"/>
  </r>
  <r>
    <d v="2020-01-08T00:00:00"/>
    <x v="0"/>
    <s v="Samarinda"/>
    <x v="0"/>
    <x v="1"/>
    <n v="240"/>
    <n v="35000"/>
    <x v="10"/>
    <s v="January"/>
    <n v="8"/>
    <n v="2020"/>
  </r>
  <r>
    <d v="2020-01-09T00:00:00"/>
    <x v="2"/>
    <s v="Lampung"/>
    <x v="2"/>
    <x v="1"/>
    <n v="280"/>
    <n v="15000"/>
    <x v="11"/>
    <s v="January"/>
    <n v="9"/>
    <n v="2020"/>
  </r>
  <r>
    <d v="2020-01-09T00:00:00"/>
    <x v="4"/>
    <s v="Balikpapan"/>
    <x v="4"/>
    <x v="2"/>
    <n v="300"/>
    <n v="32000"/>
    <x v="12"/>
    <s v="January"/>
    <n v="9"/>
    <n v="2020"/>
  </r>
  <r>
    <d v="2020-01-10T00:00:00"/>
    <x v="4"/>
    <s v="Samarinda"/>
    <x v="4"/>
    <x v="2"/>
    <n v="315"/>
    <n v="28000"/>
    <x v="13"/>
    <s v="January"/>
    <n v="10"/>
    <n v="2020"/>
  </r>
  <r>
    <d v="2020-01-11T00:00:00"/>
    <x v="0"/>
    <s v="Palembang"/>
    <x v="0"/>
    <x v="0"/>
    <n v="140"/>
    <n v="25000"/>
    <x v="14"/>
    <s v="January"/>
    <n v="11"/>
    <n v="2020"/>
  </r>
  <r>
    <d v="2020-01-12T00:00:00"/>
    <x v="8"/>
    <s v="Palembang"/>
    <x v="7"/>
    <x v="1"/>
    <n v="320"/>
    <n v="30000"/>
    <x v="12"/>
    <s v="January"/>
    <n v="12"/>
    <n v="2020"/>
  </r>
  <r>
    <d v="2020-01-12T00:00:00"/>
    <x v="6"/>
    <s v="Balikpapan"/>
    <x v="6"/>
    <x v="1"/>
    <n v="360"/>
    <n v="50000"/>
    <x v="15"/>
    <s v="January"/>
    <n v="12"/>
    <n v="2020"/>
  </r>
  <r>
    <d v="2020-01-13T00:00:00"/>
    <x v="2"/>
    <s v="Palembang"/>
    <x v="2"/>
    <x v="0"/>
    <n v="100"/>
    <n v="35000"/>
    <x v="14"/>
    <s v="January"/>
    <n v="13"/>
    <n v="2020"/>
  </r>
  <r>
    <d v="2020-01-15T00:00:00"/>
    <x v="2"/>
    <s v="Surabaya"/>
    <x v="2"/>
    <x v="2"/>
    <n v="310"/>
    <n v="15000"/>
    <x v="16"/>
    <s v="January"/>
    <n v="15"/>
    <n v="2020"/>
  </r>
  <r>
    <d v="2020-01-15T00:00:00"/>
    <x v="8"/>
    <s v="Surabaya"/>
    <x v="7"/>
    <x v="2"/>
    <n v="320"/>
    <n v="32000"/>
    <x v="17"/>
    <s v="January"/>
    <n v="15"/>
    <n v="2020"/>
  </r>
  <r>
    <d v="2020-01-16T00:00:00"/>
    <x v="0"/>
    <s v="Pontianak"/>
    <x v="0"/>
    <x v="0"/>
    <n v="140"/>
    <n v="28000"/>
    <x v="18"/>
    <s v="January"/>
    <n v="16"/>
    <n v="2020"/>
  </r>
  <r>
    <d v="2020-01-17T00:00:00"/>
    <x v="0"/>
    <s v="Surabaya"/>
    <x v="0"/>
    <x v="1"/>
    <n v="280"/>
    <n v="25000"/>
    <x v="19"/>
    <s v="January"/>
    <n v="17"/>
    <n v="2020"/>
  </r>
  <r>
    <d v="2020-01-17T00:00:00"/>
    <x v="8"/>
    <s v="Lampung"/>
    <x v="7"/>
    <x v="2"/>
    <n v="300"/>
    <n v="30000"/>
    <x v="20"/>
    <s v="January"/>
    <n v="17"/>
    <n v="2020"/>
  </r>
  <r>
    <d v="2020-01-18T00:00:00"/>
    <x v="8"/>
    <s v="Samarinda"/>
    <x v="7"/>
    <x v="0"/>
    <n v="140"/>
    <n v="50000"/>
    <x v="19"/>
    <s v="January"/>
    <n v="18"/>
    <n v="2020"/>
  </r>
  <r>
    <d v="2020-01-19T00:00:00"/>
    <x v="4"/>
    <s v="Palembang"/>
    <x v="4"/>
    <x v="0"/>
    <n v="150"/>
    <n v="35000"/>
    <x v="21"/>
    <s v="January"/>
    <n v="19"/>
    <n v="2020"/>
  </r>
  <r>
    <d v="2020-01-20T00:00:00"/>
    <x v="1"/>
    <s v="Surabaya"/>
    <x v="1"/>
    <x v="2"/>
    <n v="300"/>
    <n v="15000"/>
    <x v="22"/>
    <s v="January"/>
    <n v="20"/>
    <n v="2020"/>
  </r>
  <r>
    <d v="2020-01-22T00:00:00"/>
    <x v="1"/>
    <s v="Bangka Belitung"/>
    <x v="1"/>
    <x v="1"/>
    <n v="300"/>
    <n v="32000"/>
    <x v="12"/>
    <s v="January"/>
    <n v="22"/>
    <n v="2020"/>
  </r>
  <r>
    <d v="2020-01-23T00:00:00"/>
    <x v="2"/>
    <s v="Bangka Belitung"/>
    <x v="2"/>
    <x v="1"/>
    <n v="260"/>
    <n v="28000"/>
    <x v="23"/>
    <s v="January"/>
    <n v="23"/>
    <n v="2020"/>
  </r>
  <r>
    <d v="2020-01-24T00:00:00"/>
    <x v="1"/>
    <s v="Lampung"/>
    <x v="1"/>
    <x v="0"/>
    <n v="110"/>
    <n v="25000"/>
    <x v="24"/>
    <s v="January"/>
    <n v="24"/>
    <n v="2020"/>
  </r>
  <r>
    <d v="2020-01-26T00:00:00"/>
    <x v="4"/>
    <s v="Pontianak"/>
    <x v="4"/>
    <x v="2"/>
    <n v="330"/>
    <n v="30000"/>
    <x v="25"/>
    <s v="January"/>
    <n v="26"/>
    <n v="2020"/>
  </r>
  <r>
    <d v="2020-01-27T00:00:00"/>
    <x v="0"/>
    <s v="Pontianak"/>
    <x v="0"/>
    <x v="2"/>
    <n v="200"/>
    <n v="50000"/>
    <x v="26"/>
    <s v="January"/>
    <n v="27"/>
    <n v="2020"/>
  </r>
  <r>
    <d v="2020-01-27T00:00:00"/>
    <x v="2"/>
    <s v="Surabaya"/>
    <x v="2"/>
    <x v="0"/>
    <n v="200"/>
    <n v="35000"/>
    <x v="19"/>
    <s v="January"/>
    <n v="27"/>
    <n v="2020"/>
  </r>
  <r>
    <d v="2020-01-27T00:00:00"/>
    <x v="6"/>
    <s v="Palembang"/>
    <x v="6"/>
    <x v="1"/>
    <n v="250"/>
    <n v="15000"/>
    <x v="27"/>
    <s v="January"/>
    <n v="27"/>
    <n v="2020"/>
  </r>
  <r>
    <d v="2020-01-29T00:00:00"/>
    <x v="6"/>
    <s v="Palembang"/>
    <x v="6"/>
    <x v="1"/>
    <n v="290"/>
    <n v="32000"/>
    <x v="28"/>
    <s v="January"/>
    <n v="29"/>
    <n v="2020"/>
  </r>
  <r>
    <d v="2020-01-30T00:00:00"/>
    <x v="8"/>
    <s v="Samarinda"/>
    <x v="7"/>
    <x v="0"/>
    <n v="175"/>
    <n v="28000"/>
    <x v="29"/>
    <s v="January"/>
    <n v="30"/>
    <n v="2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F2DCA6-3CAC-4760-A058-7BD7DEEE3A4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4:F18" firstHeaderRow="1" firstDataRow="1" firstDataCol="1"/>
  <pivotFields count="11">
    <pivotField numFmtId="15" showAll="0"/>
    <pivotField showAll="0"/>
    <pivotField showAll="0"/>
    <pivotField showAll="0">
      <items count="9">
        <item x="6"/>
        <item x="5"/>
        <item x="0"/>
        <item x="7"/>
        <item x="1"/>
        <item x="2"/>
        <item x="3"/>
        <item x="4"/>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pivotField showAll="0"/>
    <pivotField showAll="0"/>
  </pivotFields>
  <rowFields count="1">
    <field x="4"/>
  </rowFields>
  <rowItems count="4">
    <i>
      <x v="1"/>
    </i>
    <i>
      <x v="2"/>
    </i>
    <i>
      <x/>
    </i>
    <i t="grand">
      <x/>
    </i>
  </rowItems>
  <colItems count="1">
    <i/>
  </colItems>
  <dataFields count="1">
    <dataField name="Sum of Total" fld="7" baseField="0" baseItem="0"/>
  </dataFields>
  <formats count="2">
    <format dxfId="1">
      <pivotArea collapsedLevelsAreSubtotals="1" fieldPosition="0">
        <references count="1">
          <reference field="4" count="0"/>
        </references>
      </pivotArea>
    </format>
    <format dxfId="0">
      <pivotArea grandRow="1"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1A14F2-0FE4-4528-88DB-199C5C0AC89D}" name="PivotTable6"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4">
  <location ref="H2:I12" firstHeaderRow="1" firstDataRow="1" firstDataCol="1"/>
  <pivotFields count="11">
    <pivotField numFmtId="15" showAll="0"/>
    <pivotField axis="axisRow" showAll="0" sortType="ascending">
      <items count="10">
        <item x="2"/>
        <item x="6"/>
        <item x="5"/>
        <item x="8"/>
        <item x="1"/>
        <item x="0"/>
        <item x="7"/>
        <item x="4"/>
        <item x="3"/>
        <item t="default"/>
      </items>
      <autoSortScope>
        <pivotArea dataOnly="0" outline="0" fieldPosition="0">
          <references count="1">
            <reference field="4294967294" count="1" selected="0">
              <x v="0"/>
            </reference>
          </references>
        </pivotArea>
      </autoSortScope>
    </pivotField>
    <pivotField showAll="0"/>
    <pivotField showAll="0">
      <items count="9">
        <item x="6"/>
        <item x="5"/>
        <item x="0"/>
        <item x="7"/>
        <item x="1"/>
        <item x="2"/>
        <item x="3"/>
        <item x="4"/>
        <item t="default"/>
      </items>
    </pivotField>
    <pivotField showAll="0"/>
    <pivotField dataField="1" showAll="0"/>
    <pivotField numFmtId="164" showAll="0"/>
    <pivotField numFmtId="164" showAll="0"/>
    <pivotField showAll="0"/>
    <pivotField showAll="0"/>
    <pivotField showAll="0"/>
  </pivotFields>
  <rowFields count="1">
    <field x="1"/>
  </rowFields>
  <rowItems count="10">
    <i>
      <x v="6"/>
    </i>
    <i>
      <x v="2"/>
    </i>
    <i>
      <x v="8"/>
    </i>
    <i>
      <x v="4"/>
    </i>
    <i>
      <x v="5"/>
    </i>
    <i>
      <x v="7"/>
    </i>
    <i>
      <x v="3"/>
    </i>
    <i>
      <x/>
    </i>
    <i>
      <x v="1"/>
    </i>
    <i t="grand">
      <x/>
    </i>
  </rowItems>
  <colItems count="1">
    <i/>
  </colItems>
  <dataFields count="1">
    <dataField name="Sum of Qty" fld="5" baseField="0" baseItem="0"/>
  </dataFields>
  <chartFormats count="10">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6"/>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8"/>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0"/>
          </reference>
          <reference field="1" count="1" selected="0">
            <x v="7"/>
          </reference>
        </references>
      </pivotArea>
    </chartFormat>
    <chartFormat chart="3" format="9">
      <pivotArea type="data" outline="0" fieldPosition="0">
        <references count="2">
          <reference field="4294967294" count="1" selected="0">
            <x v="0"/>
          </reference>
          <reference field="1" count="1" selected="0">
            <x v="3"/>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53C8E7-2B6E-46A9-AE39-2D4F80F230C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2:F12" firstHeaderRow="1" firstDataRow="1" firstDataCol="1"/>
  <pivotFields count="11">
    <pivotField numFmtId="15" showAll="0"/>
    <pivotField axis="axisRow" showAll="0" sortType="descending">
      <items count="10">
        <item x="2"/>
        <item x="6"/>
        <item x="5"/>
        <item x="8"/>
        <item x="1"/>
        <item x="0"/>
        <item x="7"/>
        <item x="4"/>
        <item x="3"/>
        <item t="default"/>
      </items>
      <autoSortScope>
        <pivotArea dataOnly="0" outline="0" fieldPosition="0">
          <references count="1">
            <reference field="4294967294" count="1" selected="0">
              <x v="0"/>
            </reference>
          </references>
        </pivotArea>
      </autoSortScope>
    </pivotField>
    <pivotField showAll="0"/>
    <pivotField showAll="0">
      <items count="9">
        <item x="6"/>
        <item x="5"/>
        <item x="0"/>
        <item x="7"/>
        <item x="1"/>
        <item x="2"/>
        <item x="3"/>
        <item x="4"/>
        <item t="default"/>
      </items>
    </pivotField>
    <pivotField showAll="0"/>
    <pivotField showAll="0"/>
    <pivotField numFmtId="164" showAll="0"/>
    <pivotField dataField="1" numFmtId="164" showAll="0"/>
    <pivotField showAll="0"/>
    <pivotField showAll="0"/>
    <pivotField showAll="0"/>
  </pivotFields>
  <rowFields count="1">
    <field x="1"/>
  </rowFields>
  <rowItems count="10">
    <i>
      <x v="1"/>
    </i>
    <i>
      <x v="3"/>
    </i>
    <i>
      <x/>
    </i>
    <i>
      <x v="5"/>
    </i>
    <i>
      <x v="7"/>
    </i>
    <i>
      <x v="4"/>
    </i>
    <i>
      <x v="8"/>
    </i>
    <i>
      <x v="2"/>
    </i>
    <i>
      <x v="6"/>
    </i>
    <i t="grand">
      <x/>
    </i>
  </rowItems>
  <colItems count="1">
    <i/>
  </colItems>
  <dataFields count="1">
    <dataField name="Sum of Total" fld="7" baseField="0" baseItem="0"/>
  </dataFields>
  <formats count="2">
    <format dxfId="3">
      <pivotArea collapsedLevelsAreSubtotals="1" fieldPosition="0">
        <references count="1">
          <reference field="1" count="0"/>
        </references>
      </pivotArea>
    </format>
    <format dxfId="2">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3"/>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4" format="5">
      <pivotArea type="data" outline="0" fieldPosition="0">
        <references count="2">
          <reference field="4294967294" count="1" selected="0">
            <x v="0"/>
          </reference>
          <reference field="1" count="1" selected="0">
            <x v="5"/>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E224D9-2FB5-4AF5-BDE2-6D598B9D3A4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3:C22" firstHeaderRow="1" firstDataRow="1" firstDataCol="1"/>
  <pivotFields count="11">
    <pivotField numFmtId="15" showAll="0"/>
    <pivotField dataField="1" showAll="0"/>
    <pivotField showAll="0"/>
    <pivotField axis="axisRow" showAll="0">
      <items count="9">
        <item x="6"/>
        <item x="5"/>
        <item x="0"/>
        <item x="7"/>
        <item x="1"/>
        <item x="2"/>
        <item x="3"/>
        <item x="4"/>
        <item t="default"/>
      </items>
    </pivotField>
    <pivotField showAll="0"/>
    <pivotField showAll="0"/>
    <pivotField numFmtId="164" showAll="0"/>
    <pivotField numFmtId="164"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Count of Customer" fld="1" subtotal="count" baseField="0" baseItem="0"/>
  </dataField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 chart="3" format="15">
      <pivotArea type="data" outline="0" fieldPosition="0">
        <references count="2">
          <reference field="4294967294" count="1" selected="0">
            <x v="0"/>
          </reference>
          <reference field="3" count="1" selected="0">
            <x v="4"/>
          </reference>
        </references>
      </pivotArea>
    </chartFormat>
    <chartFormat chart="3" format="16">
      <pivotArea type="data" outline="0" fieldPosition="0">
        <references count="2">
          <reference field="4294967294" count="1" selected="0">
            <x v="0"/>
          </reference>
          <reference field="3" count="1" selected="0">
            <x v="5"/>
          </reference>
        </references>
      </pivotArea>
    </chartFormat>
    <chartFormat chart="3" format="17">
      <pivotArea type="data" outline="0" fieldPosition="0">
        <references count="2">
          <reference field="4294967294" count="1" selected="0">
            <x v="0"/>
          </reference>
          <reference field="3" count="1" selected="0">
            <x v="6"/>
          </reference>
        </references>
      </pivotArea>
    </chartFormat>
    <chartFormat chart="3" format="1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616BB7-1B42-438E-9E76-14ACBBC3AE9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C11" firstHeaderRow="1" firstDataRow="1" firstDataCol="1"/>
  <pivotFields count="11">
    <pivotField numFmtId="15" showAll="0"/>
    <pivotField showAll="0"/>
    <pivotField showAll="0"/>
    <pivotField axis="axisRow" showAll="0" sortType="descending">
      <items count="9">
        <item x="6"/>
        <item x="5"/>
        <item x="0"/>
        <item x="7"/>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pivotField showAll="0"/>
    <pivotField showAll="0"/>
  </pivotFields>
  <rowFields count="1">
    <field x="3"/>
  </rowFields>
  <rowItems count="9">
    <i>
      <x/>
    </i>
    <i>
      <x v="3"/>
    </i>
    <i>
      <x v="5"/>
    </i>
    <i>
      <x v="7"/>
    </i>
    <i>
      <x v="2"/>
    </i>
    <i>
      <x v="4"/>
    </i>
    <i>
      <x v="6"/>
    </i>
    <i>
      <x v="1"/>
    </i>
    <i t="grand">
      <x/>
    </i>
  </rowItems>
  <colItems count="1">
    <i/>
  </colItems>
  <dataFields count="1">
    <dataField name="Sum of Total" fld="7" baseField="0" baseItem="0" numFmtId="3"/>
  </dataFields>
  <chartFormats count="9">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3" count="1" selected="0">
            <x v="0"/>
          </reference>
        </references>
      </pivotArea>
    </chartFormat>
    <chartFormat chart="2" format="19">
      <pivotArea type="data" outline="0" fieldPosition="0">
        <references count="2">
          <reference field="4294967294" count="1" selected="0">
            <x v="0"/>
          </reference>
          <reference field="3" count="1" selected="0">
            <x v="3"/>
          </reference>
        </references>
      </pivotArea>
    </chartFormat>
    <chartFormat chart="2" format="20">
      <pivotArea type="data" outline="0" fieldPosition="0">
        <references count="2">
          <reference field="4294967294" count="1" selected="0">
            <x v="0"/>
          </reference>
          <reference field="3" count="1" selected="0">
            <x v="5"/>
          </reference>
        </references>
      </pivotArea>
    </chartFormat>
    <chartFormat chart="2" format="21">
      <pivotArea type="data" outline="0" fieldPosition="0">
        <references count="2">
          <reference field="4294967294" count="1" selected="0">
            <x v="0"/>
          </reference>
          <reference field="3" count="1" selected="0">
            <x v="7"/>
          </reference>
        </references>
      </pivotArea>
    </chartFormat>
    <chartFormat chart="2" format="22">
      <pivotArea type="data" outline="0" fieldPosition="0">
        <references count="2">
          <reference field="4294967294" count="1" selected="0">
            <x v="0"/>
          </reference>
          <reference field="3" count="1" selected="0">
            <x v="2"/>
          </reference>
        </references>
      </pivotArea>
    </chartFormat>
    <chartFormat chart="2" format="23">
      <pivotArea type="data" outline="0" fieldPosition="0">
        <references count="2">
          <reference field="4294967294" count="1" selected="0">
            <x v="0"/>
          </reference>
          <reference field="3" count="1" selected="0">
            <x v="4"/>
          </reference>
        </references>
      </pivotArea>
    </chartFormat>
    <chartFormat chart="2" format="24">
      <pivotArea type="data" outline="0" fieldPosition="0">
        <references count="2">
          <reference field="4294967294" count="1" selected="0">
            <x v="0"/>
          </reference>
          <reference field="3" count="1" selected="0">
            <x v="6"/>
          </reference>
        </references>
      </pivotArea>
    </chartFormat>
    <chartFormat chart="2" format="2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1AAEE5-AA08-4C56-88A8-24FF88C7F89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5:C34" firstHeaderRow="1" firstDataRow="1" firstDataCol="1"/>
  <pivotFields count="11">
    <pivotField numFmtId="15" showAll="0"/>
    <pivotField showAll="0"/>
    <pivotField showAll="0"/>
    <pivotField axis="axisRow" showAll="0" sortType="descending">
      <items count="9">
        <item x="6"/>
        <item x="5"/>
        <item x="0"/>
        <item x="7"/>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pivotField showAll="0"/>
    <pivotField showAll="0"/>
  </pivotFields>
  <rowFields count="1">
    <field x="3"/>
  </rowFields>
  <rowItems count="9">
    <i>
      <x/>
    </i>
    <i>
      <x v="5"/>
    </i>
    <i>
      <x v="6"/>
    </i>
    <i>
      <x v="3"/>
    </i>
    <i>
      <x v="2"/>
    </i>
    <i>
      <x v="7"/>
    </i>
    <i>
      <x v="4"/>
    </i>
    <i>
      <x v="1"/>
    </i>
    <i t="grand">
      <x/>
    </i>
  </rowItems>
  <colItems count="1">
    <i/>
  </colItems>
  <dataFields count="1">
    <dataField name="Max of Total" fld="7" subtotal="max" baseField="3" baseItem="0" numFmtId="165"/>
  </dataFields>
  <formats count="1">
    <format dxfId="4">
      <pivotArea outline="0" collapsedLevelsAreSubtotals="1" fieldPosition="0"/>
    </format>
  </formats>
  <chartFormats count="18">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3" count="1" selected="0">
            <x v="0"/>
          </reference>
        </references>
      </pivotArea>
    </chartFormat>
    <chartFormat chart="1" format="8">
      <pivotArea type="data" outline="0" fieldPosition="0">
        <references count="2">
          <reference field="4294967294" count="1" selected="0">
            <x v="0"/>
          </reference>
          <reference field="3" count="1" selected="0">
            <x v="5"/>
          </reference>
        </references>
      </pivotArea>
    </chartFormat>
    <chartFormat chart="1" format="9">
      <pivotArea type="data" outline="0" fieldPosition="0">
        <references count="2">
          <reference field="4294967294" count="1" selected="0">
            <x v="0"/>
          </reference>
          <reference field="3" count="1" selected="0">
            <x v="6"/>
          </reference>
        </references>
      </pivotArea>
    </chartFormat>
    <chartFormat chart="1" format="10">
      <pivotArea type="data" outline="0" fieldPosition="0">
        <references count="2">
          <reference field="4294967294" count="1" selected="0">
            <x v="0"/>
          </reference>
          <reference field="3" count="1" selected="0">
            <x v="3"/>
          </reference>
        </references>
      </pivotArea>
    </chartFormat>
    <chartFormat chart="1" format="11">
      <pivotArea type="data" outline="0" fieldPosition="0">
        <references count="2">
          <reference field="4294967294" count="1" selected="0">
            <x v="0"/>
          </reference>
          <reference field="3" count="1" selected="0">
            <x v="2"/>
          </reference>
        </references>
      </pivotArea>
    </chartFormat>
    <chartFormat chart="1" format="12">
      <pivotArea type="data" outline="0" fieldPosition="0">
        <references count="2">
          <reference field="4294967294" count="1" selected="0">
            <x v="0"/>
          </reference>
          <reference field="3" count="1" selected="0">
            <x v="7"/>
          </reference>
        </references>
      </pivotArea>
    </chartFormat>
    <chartFormat chart="1" format="13">
      <pivotArea type="data" outline="0" fieldPosition="0">
        <references count="2">
          <reference field="4294967294" count="1" selected="0">
            <x v="0"/>
          </reference>
          <reference field="3" count="1" selected="0">
            <x v="4"/>
          </reference>
        </references>
      </pivotArea>
    </chartFormat>
    <chartFormat chart="1" format="14">
      <pivotArea type="data" outline="0" fieldPosition="0">
        <references count="2">
          <reference field="4294967294" count="1" selected="0">
            <x v="0"/>
          </reference>
          <reference field="3" count="1" selected="0">
            <x v="1"/>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3" count="1" selected="0">
            <x v="0"/>
          </reference>
        </references>
      </pivotArea>
    </chartFormat>
    <chartFormat chart="3" format="17">
      <pivotArea type="data" outline="0" fieldPosition="0">
        <references count="2">
          <reference field="4294967294" count="1" selected="0">
            <x v="0"/>
          </reference>
          <reference field="3" count="1" selected="0">
            <x v="5"/>
          </reference>
        </references>
      </pivotArea>
    </chartFormat>
    <chartFormat chart="3" format="18">
      <pivotArea type="data" outline="0" fieldPosition="0">
        <references count="2">
          <reference field="4294967294" count="1" selected="0">
            <x v="0"/>
          </reference>
          <reference field="3" count="1" selected="0">
            <x v="6"/>
          </reference>
        </references>
      </pivotArea>
    </chartFormat>
    <chartFormat chart="3" format="19">
      <pivotArea type="data" outline="0" fieldPosition="0">
        <references count="2">
          <reference field="4294967294" count="1" selected="0">
            <x v="0"/>
          </reference>
          <reference field="3" count="1" selected="0">
            <x v="3"/>
          </reference>
        </references>
      </pivotArea>
    </chartFormat>
    <chartFormat chart="3" format="20">
      <pivotArea type="data" outline="0" fieldPosition="0">
        <references count="2">
          <reference field="4294967294" count="1" selected="0">
            <x v="0"/>
          </reference>
          <reference field="3" count="1" selected="0">
            <x v="2"/>
          </reference>
        </references>
      </pivotArea>
    </chartFormat>
    <chartFormat chart="3" format="21">
      <pivotArea type="data" outline="0" fieldPosition="0">
        <references count="2">
          <reference field="4294967294" count="1" selected="0">
            <x v="0"/>
          </reference>
          <reference field="3" count="1" selected="0">
            <x v="7"/>
          </reference>
        </references>
      </pivotArea>
    </chartFormat>
    <chartFormat chart="3" format="22">
      <pivotArea type="data" outline="0" fieldPosition="0">
        <references count="2">
          <reference field="4294967294" count="1" selected="0">
            <x v="0"/>
          </reference>
          <reference field="3" count="1" selected="0">
            <x v="4"/>
          </reference>
        </references>
      </pivotArea>
    </chartFormat>
    <chartFormat chart="3" format="2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8A5463FD-020A-4515-B433-12C16AFC84B8}" sourceName="Sales">
  <pivotTables>
    <pivotTable tabId="2" name="PivotTable3"/>
  </pivotTables>
  <data>
    <tabular pivotCacheId="1982125473">
      <items count="8">
        <i x="6" s="1"/>
        <i x="5" s="1"/>
        <i x="0" s="1"/>
        <i x="7"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F900976E-F995-4DB5-9FB9-F4E28A435519}" sourceName="Customer">
  <pivotTables>
    <pivotTable tabId="2" name="PivotTable5"/>
  </pivotTables>
  <data>
    <tabular pivotCacheId="1982125473">
      <items count="9">
        <i x="2" s="1"/>
        <i x="6" s="1"/>
        <i x="5" s="1"/>
        <i x="8" s="1"/>
        <i x="1" s="1"/>
        <i x="0" s="1"/>
        <i x="7"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k" xr10:uid="{1A6FC271-065E-4917-90B9-34A8BF0EA3AE}" sourceName="Produk">
  <pivotTables>
    <pivotTable tabId="2" name="PivotTable7"/>
  </pivotTables>
  <data>
    <tabular pivotCacheId="19821254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904C1AE0-AF27-49F3-95F8-E9DB90EF3C02}" cache="Slicer_Sales" caption="Sales" columnCount="4" rowHeight="241300"/>
  <slicer name="Customer" xr10:uid="{B45AA14E-1E39-4163-A5AF-17310D869B43}" cache="Slicer_Customer" caption="Customer" columnCount="2" rowHeight="241300"/>
  <slicer name="Produk" xr10:uid="{2E36BDF7-59BC-4791-9F57-547DCEBEB652}" cache="Slicer_Produk"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F6A56-5FD1-4913-93E1-046271A691F8}" name="Table13" displayName="Table13" ref="B6:L41" totalsRowShown="0" headerRowDxfId="19" headerRowBorderDxfId="18" tableBorderDxfId="17" totalsRowBorderDxfId="16" headerRowCellStyle="Comma [0] 2">
  <autoFilter ref="B6:L41" xr:uid="{367F6A56-5FD1-4913-93E1-046271A691F8}"/>
  <tableColumns count="11">
    <tableColumn id="1" xr3:uid="{7374CAD8-544D-475A-B411-E5E5A66436EA}" name="Date-Month-Year" dataDxfId="15"/>
    <tableColumn id="3" xr3:uid="{284388B1-2B89-40E2-ACCD-7518338A3CBC}" name="Customer" dataDxfId="14"/>
    <tableColumn id="4" xr3:uid="{30F5E469-7C21-4FE5-ADF1-FC775C1690CE}" name="Address" dataDxfId="13"/>
    <tableColumn id="5" xr3:uid="{C52D7F37-A69B-4E93-8F08-37E069C086CD}" name="Sales" dataDxfId="12"/>
    <tableColumn id="6" xr3:uid="{A55960C8-9191-404F-8ADD-547C18047819}" name="Product" dataDxfId="11"/>
    <tableColumn id="7" xr3:uid="{05080E5D-44B4-4951-A2AE-5CCE5B45010C}" name="Qty" dataDxfId="10"/>
    <tableColumn id="8" xr3:uid="{D6318E9C-0710-47D6-B011-17F688185D4B}" name="Price" dataDxfId="9" dataCellStyle="Comma [0] 2"/>
    <tableColumn id="9" xr3:uid="{310314B1-FB5B-4854-BBA6-04FF87C0119E}" name="Total Price" dataDxfId="8" dataCellStyle="Comma [0] 2">
      <calculatedColumnFormula>G7*H7</calculatedColumnFormula>
    </tableColumn>
    <tableColumn id="2" xr3:uid="{26349BB7-5AAB-4634-BA7B-F1A9C8E84EEB}" name="Month" dataDxfId="7" dataCellStyle="Comma [0] 2">
      <calculatedColumnFormula>TEXT(B7, "MMMM")</calculatedColumnFormula>
    </tableColumn>
    <tableColumn id="10" xr3:uid="{4EB18CDE-1256-4699-944B-C76F39C710E7}" name="Date" dataDxfId="6">
      <calculatedColumnFormula>IF(Table13[[#This Row],[Date-Month-Year]]="","",VALUE(TEXT(Table13[[#This Row],[Date-Month-Year]],"DD")))</calculatedColumnFormula>
    </tableColumn>
    <tableColumn id="11" xr3:uid="{7DC746F5-E712-45CE-A281-0E9E7D56F0D3}" name="Year" dataDxfId="5">
      <calculatedColumnFormula>IF(Table13[[#This Row],[Date-Month-Year]]="","",VALUE(TEXT(Table13[[#This Row],[Date-Month-Year]],"YYYY")))</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B0E8-35D8-4978-BC62-81FC8690FD74}">
  <dimension ref="B1:L41"/>
  <sheetViews>
    <sheetView showGridLines="0" workbookViewId="0">
      <selection activeCell="A6" sqref="A6"/>
    </sheetView>
  </sheetViews>
  <sheetFormatPr defaultRowHeight="15" x14ac:dyDescent="0.25"/>
  <cols>
    <col min="2" max="10" width="15.5703125" customWidth="1"/>
  </cols>
  <sheetData>
    <row r="1" spans="2:12" ht="15.75" thickBot="1" x14ac:dyDescent="0.3"/>
    <row r="2" spans="2:12" x14ac:dyDescent="0.25">
      <c r="B2" s="29" t="s">
        <v>0</v>
      </c>
      <c r="C2" s="30"/>
      <c r="D2" s="30"/>
      <c r="E2" s="30"/>
      <c r="F2" s="30"/>
      <c r="G2" s="30"/>
      <c r="H2" s="30"/>
      <c r="I2" s="30"/>
      <c r="J2" s="31"/>
      <c r="K2" s="15"/>
      <c r="L2" s="15"/>
    </row>
    <row r="3" spans="2:12" x14ac:dyDescent="0.25">
      <c r="B3" s="32"/>
      <c r="C3" s="33"/>
      <c r="D3" s="33"/>
      <c r="E3" s="33"/>
      <c r="F3" s="33"/>
      <c r="G3" s="33"/>
      <c r="H3" s="33"/>
      <c r="I3" s="33"/>
      <c r="J3" s="34"/>
      <c r="K3" s="15"/>
      <c r="L3" s="15"/>
    </row>
    <row r="4" spans="2:12" ht="15.75" thickBot="1" x14ac:dyDescent="0.3">
      <c r="B4" s="35" t="s">
        <v>48</v>
      </c>
      <c r="C4" s="36"/>
      <c r="D4" s="36"/>
      <c r="E4" s="36"/>
      <c r="F4" s="36"/>
      <c r="G4" s="36"/>
      <c r="H4" s="36"/>
      <c r="I4" s="36"/>
      <c r="J4" s="37"/>
      <c r="K4" s="15"/>
      <c r="L4" s="15"/>
    </row>
    <row r="6" spans="2:12" x14ac:dyDescent="0.25">
      <c r="B6" s="1" t="s">
        <v>46</v>
      </c>
      <c r="C6" s="2" t="s">
        <v>1</v>
      </c>
      <c r="D6" s="2" t="s">
        <v>41</v>
      </c>
      <c r="E6" s="2" t="s">
        <v>2</v>
      </c>
      <c r="F6" s="2" t="s">
        <v>42</v>
      </c>
      <c r="G6" s="2" t="s">
        <v>3</v>
      </c>
      <c r="H6" s="3" t="s">
        <v>43</v>
      </c>
      <c r="I6" s="4" t="s">
        <v>44</v>
      </c>
      <c r="J6" s="2" t="s">
        <v>45</v>
      </c>
      <c r="K6" s="3" t="s">
        <v>40</v>
      </c>
      <c r="L6" s="3" t="s">
        <v>47</v>
      </c>
    </row>
    <row r="7" spans="2:12" x14ac:dyDescent="0.25">
      <c r="B7" s="5">
        <v>43831</v>
      </c>
      <c r="C7" s="7" t="s">
        <v>4</v>
      </c>
      <c r="D7" s="7" t="s">
        <v>5</v>
      </c>
      <c r="E7" s="7" t="s">
        <v>6</v>
      </c>
      <c r="F7" s="7" t="s">
        <v>7</v>
      </c>
      <c r="G7" s="7">
        <v>100</v>
      </c>
      <c r="H7" s="8">
        <v>25000</v>
      </c>
      <c r="I7" s="9">
        <f>G7*H7</f>
        <v>2500000</v>
      </c>
      <c r="J7" s="6" t="str">
        <f t="shared" ref="J7:J41" si="0">TEXT(B7, "MMMM")</f>
        <v>January</v>
      </c>
      <c r="K7">
        <f>IF(Table13[[#This Row],[Date-Month-Year]]="","",VALUE(TEXT(Table13[[#This Row],[Date-Month-Year]],"DD")))</f>
        <v>1</v>
      </c>
      <c r="L7">
        <f>IF(Table13[[#This Row],[Date-Month-Year]]="","",VALUE(TEXT(Table13[[#This Row],[Date-Month-Year]],"YYYY")))</f>
        <v>2020</v>
      </c>
    </row>
    <row r="8" spans="2:12" x14ac:dyDescent="0.25">
      <c r="B8" s="5">
        <v>43832</v>
      </c>
      <c r="C8" s="7" t="s">
        <v>8</v>
      </c>
      <c r="D8" s="7" t="s">
        <v>9</v>
      </c>
      <c r="E8" s="7" t="s">
        <v>10</v>
      </c>
      <c r="F8" s="7" t="s">
        <v>11</v>
      </c>
      <c r="G8" s="7">
        <v>180</v>
      </c>
      <c r="H8" s="8">
        <v>30000</v>
      </c>
      <c r="I8" s="9">
        <f t="shared" ref="I8:I41" si="1">G8*H8</f>
        <v>5400000</v>
      </c>
      <c r="J8" s="6" t="str">
        <f t="shared" si="0"/>
        <v>January</v>
      </c>
      <c r="K8">
        <f>IF(Table13[[#This Row],[Date-Month-Year]]="","",VALUE(TEXT(Table13[[#This Row],[Date-Month-Year]],"DD")))</f>
        <v>2</v>
      </c>
      <c r="L8">
        <f>IF(Table13[[#This Row],[Date-Month-Year]]="","",VALUE(TEXT(Table13[[#This Row],[Date-Month-Year]],"YYYY")))</f>
        <v>2020</v>
      </c>
    </row>
    <row r="9" spans="2:12" x14ac:dyDescent="0.25">
      <c r="B9" s="5">
        <v>43833</v>
      </c>
      <c r="C9" s="7" t="s">
        <v>12</v>
      </c>
      <c r="D9" s="7" t="s">
        <v>13</v>
      </c>
      <c r="E9" s="7" t="s">
        <v>14</v>
      </c>
      <c r="F9" s="7" t="s">
        <v>15</v>
      </c>
      <c r="G9" s="7">
        <v>300</v>
      </c>
      <c r="H9" s="8">
        <v>50000</v>
      </c>
      <c r="I9" s="9">
        <f t="shared" si="1"/>
        <v>15000000</v>
      </c>
      <c r="J9" s="6" t="str">
        <f t="shared" si="0"/>
        <v>January</v>
      </c>
      <c r="K9">
        <f>IF(Table13[[#This Row],[Date-Month-Year]]="","",VALUE(TEXT(Table13[[#This Row],[Date-Month-Year]],"DD")))</f>
        <v>3</v>
      </c>
      <c r="L9">
        <f>IF(Table13[[#This Row],[Date-Month-Year]]="","",VALUE(TEXT(Table13[[#This Row],[Date-Month-Year]],"YYYY")))</f>
        <v>2020</v>
      </c>
    </row>
    <row r="10" spans="2:12" x14ac:dyDescent="0.25">
      <c r="B10" s="5">
        <v>43833</v>
      </c>
      <c r="C10" s="7" t="s">
        <v>16</v>
      </c>
      <c r="D10" s="7" t="s">
        <v>17</v>
      </c>
      <c r="E10" s="7" t="s">
        <v>18</v>
      </c>
      <c r="F10" s="7" t="s">
        <v>15</v>
      </c>
      <c r="G10" s="7">
        <v>310</v>
      </c>
      <c r="H10" s="8">
        <v>35000</v>
      </c>
      <c r="I10" s="9">
        <f t="shared" si="1"/>
        <v>10850000</v>
      </c>
      <c r="J10" s="6" t="str">
        <f t="shared" si="0"/>
        <v>January</v>
      </c>
      <c r="K10">
        <f>IF(Table13[[#This Row],[Date-Month-Year]]="","",VALUE(TEXT(Table13[[#This Row],[Date-Month-Year]],"DD")))</f>
        <v>3</v>
      </c>
      <c r="L10">
        <f>IF(Table13[[#This Row],[Date-Month-Year]]="","",VALUE(TEXT(Table13[[#This Row],[Date-Month-Year]],"YYYY")))</f>
        <v>2020</v>
      </c>
    </row>
    <row r="11" spans="2:12" x14ac:dyDescent="0.25">
      <c r="B11" s="5">
        <v>43834</v>
      </c>
      <c r="C11" s="7" t="s">
        <v>19</v>
      </c>
      <c r="D11" s="7" t="s">
        <v>17</v>
      </c>
      <c r="E11" s="7" t="s">
        <v>20</v>
      </c>
      <c r="F11" s="7" t="s">
        <v>7</v>
      </c>
      <c r="G11" s="7">
        <v>110</v>
      </c>
      <c r="H11" s="8">
        <v>15000</v>
      </c>
      <c r="I11" s="9">
        <f t="shared" si="1"/>
        <v>1650000</v>
      </c>
      <c r="J11" s="6" t="str">
        <f t="shared" si="0"/>
        <v>January</v>
      </c>
      <c r="K11">
        <f>IF(Table13[[#This Row],[Date-Month-Year]]="","",VALUE(TEXT(Table13[[#This Row],[Date-Month-Year]],"DD")))</f>
        <v>4</v>
      </c>
      <c r="L11">
        <f>IF(Table13[[#This Row],[Date-Month-Year]]="","",VALUE(TEXT(Table13[[#This Row],[Date-Month-Year]],"YYYY")))</f>
        <v>2020</v>
      </c>
    </row>
    <row r="12" spans="2:12" x14ac:dyDescent="0.25">
      <c r="B12" s="5">
        <v>43835</v>
      </c>
      <c r="C12" s="7" t="s">
        <v>21</v>
      </c>
      <c r="D12" s="7" t="s">
        <v>22</v>
      </c>
      <c r="E12" s="7" t="s">
        <v>23</v>
      </c>
      <c r="F12" s="7" t="s">
        <v>11</v>
      </c>
      <c r="G12" s="7">
        <v>200</v>
      </c>
      <c r="H12" s="8">
        <v>32000</v>
      </c>
      <c r="I12" s="9">
        <f t="shared" si="1"/>
        <v>6400000</v>
      </c>
      <c r="J12" s="6" t="str">
        <f t="shared" si="0"/>
        <v>January</v>
      </c>
      <c r="K12">
        <f>IF(Table13[[#This Row],[Date-Month-Year]]="","",VALUE(TEXT(Table13[[#This Row],[Date-Month-Year]],"DD")))</f>
        <v>5</v>
      </c>
      <c r="L12">
        <f>IF(Table13[[#This Row],[Date-Month-Year]]="","",VALUE(TEXT(Table13[[#This Row],[Date-Month-Year]],"YYYY")))</f>
        <v>2020</v>
      </c>
    </row>
    <row r="13" spans="2:12" x14ac:dyDescent="0.25">
      <c r="B13" s="5">
        <v>43835</v>
      </c>
      <c r="C13" s="7" t="s">
        <v>24</v>
      </c>
      <c r="D13" s="7" t="s">
        <v>9</v>
      </c>
      <c r="E13" s="7" t="s">
        <v>25</v>
      </c>
      <c r="F13" s="7" t="s">
        <v>15</v>
      </c>
      <c r="G13" s="7">
        <v>305</v>
      </c>
      <c r="H13" s="8">
        <v>28000</v>
      </c>
      <c r="I13" s="9">
        <f t="shared" si="1"/>
        <v>8540000</v>
      </c>
      <c r="J13" s="6" t="str">
        <f t="shared" si="0"/>
        <v>January</v>
      </c>
      <c r="K13">
        <f>IF(Table13[[#This Row],[Date-Month-Year]]="","",VALUE(TEXT(Table13[[#This Row],[Date-Month-Year]],"DD")))</f>
        <v>5</v>
      </c>
      <c r="L13">
        <f>IF(Table13[[#This Row],[Date-Month-Year]]="","",VALUE(TEXT(Table13[[#This Row],[Date-Month-Year]],"YYYY")))</f>
        <v>2020</v>
      </c>
    </row>
    <row r="14" spans="2:12" x14ac:dyDescent="0.25">
      <c r="B14" s="5">
        <v>43835</v>
      </c>
      <c r="C14" s="7" t="s">
        <v>26</v>
      </c>
      <c r="D14" s="7" t="s">
        <v>5</v>
      </c>
      <c r="E14" s="7" t="s">
        <v>20</v>
      </c>
      <c r="F14" s="7" t="s">
        <v>7</v>
      </c>
      <c r="G14" s="7">
        <v>120</v>
      </c>
      <c r="H14" s="8">
        <v>25000</v>
      </c>
      <c r="I14" s="9">
        <f t="shared" si="1"/>
        <v>3000000</v>
      </c>
      <c r="J14" s="6" t="str">
        <f t="shared" si="0"/>
        <v>January</v>
      </c>
      <c r="K14">
        <f>IF(Table13[[#This Row],[Date-Month-Year]]="","",VALUE(TEXT(Table13[[#This Row],[Date-Month-Year]],"DD")))</f>
        <v>5</v>
      </c>
      <c r="L14">
        <f>IF(Table13[[#This Row],[Date-Month-Year]]="","",VALUE(TEXT(Table13[[#This Row],[Date-Month-Year]],"YYYY")))</f>
        <v>2020</v>
      </c>
    </row>
    <row r="15" spans="2:12" x14ac:dyDescent="0.25">
      <c r="B15" s="5">
        <v>43836</v>
      </c>
      <c r="C15" s="7" t="s">
        <v>27</v>
      </c>
      <c r="D15" s="7" t="s">
        <v>5</v>
      </c>
      <c r="E15" s="7" t="s">
        <v>28</v>
      </c>
      <c r="F15" s="7" t="s">
        <v>7</v>
      </c>
      <c r="G15" s="7">
        <v>130</v>
      </c>
      <c r="H15" s="8">
        <v>30000</v>
      </c>
      <c r="I15" s="9">
        <f t="shared" si="1"/>
        <v>3900000</v>
      </c>
      <c r="J15" s="6" t="str">
        <f t="shared" si="0"/>
        <v>January</v>
      </c>
      <c r="K15">
        <f>IF(Table13[[#This Row],[Date-Month-Year]]="","",VALUE(TEXT(Table13[[#This Row],[Date-Month-Year]],"DD")))</f>
        <v>6</v>
      </c>
      <c r="L15">
        <f>IF(Table13[[#This Row],[Date-Month-Year]]="","",VALUE(TEXT(Table13[[#This Row],[Date-Month-Year]],"YYYY")))</f>
        <v>2020</v>
      </c>
    </row>
    <row r="16" spans="2:12" x14ac:dyDescent="0.25">
      <c r="B16" s="5">
        <v>43836</v>
      </c>
      <c r="C16" s="7" t="s">
        <v>24</v>
      </c>
      <c r="D16" s="7" t="s">
        <v>9</v>
      </c>
      <c r="E16" s="7" t="s">
        <v>25</v>
      </c>
      <c r="F16" s="7" t="s">
        <v>15</v>
      </c>
      <c r="G16" s="7">
        <v>315</v>
      </c>
      <c r="H16" s="8">
        <v>50000</v>
      </c>
      <c r="I16" s="9">
        <f t="shared" si="1"/>
        <v>15750000</v>
      </c>
      <c r="J16" s="6" t="str">
        <f t="shared" si="0"/>
        <v>January</v>
      </c>
      <c r="K16">
        <f>IF(Table13[[#This Row],[Date-Month-Year]]="","",VALUE(TEXT(Table13[[#This Row],[Date-Month-Year]],"DD")))</f>
        <v>6</v>
      </c>
      <c r="L16">
        <f>IF(Table13[[#This Row],[Date-Month-Year]]="","",VALUE(TEXT(Table13[[#This Row],[Date-Month-Year]],"YYYY")))</f>
        <v>2020</v>
      </c>
    </row>
    <row r="17" spans="2:12" x14ac:dyDescent="0.25">
      <c r="B17" s="5">
        <v>43838</v>
      </c>
      <c r="C17" s="7" t="s">
        <v>4</v>
      </c>
      <c r="D17" s="7" t="s">
        <v>22</v>
      </c>
      <c r="E17" s="7" t="s">
        <v>6</v>
      </c>
      <c r="F17" s="7" t="s">
        <v>11</v>
      </c>
      <c r="G17" s="7">
        <v>240</v>
      </c>
      <c r="H17" s="8">
        <v>35000</v>
      </c>
      <c r="I17" s="9">
        <f t="shared" si="1"/>
        <v>8400000</v>
      </c>
      <c r="J17" s="6" t="str">
        <f t="shared" si="0"/>
        <v>January</v>
      </c>
      <c r="K17">
        <f>IF(Table13[[#This Row],[Date-Month-Year]]="","",VALUE(TEXT(Table13[[#This Row],[Date-Month-Year]],"DD")))</f>
        <v>8</v>
      </c>
      <c r="L17">
        <f>IF(Table13[[#This Row],[Date-Month-Year]]="","",VALUE(TEXT(Table13[[#This Row],[Date-Month-Year]],"YYYY")))</f>
        <v>2020</v>
      </c>
    </row>
    <row r="18" spans="2:12" x14ac:dyDescent="0.25">
      <c r="B18" s="5">
        <v>43839</v>
      </c>
      <c r="C18" s="7" t="s">
        <v>12</v>
      </c>
      <c r="D18" s="7" t="s">
        <v>17</v>
      </c>
      <c r="E18" s="7" t="s">
        <v>14</v>
      </c>
      <c r="F18" s="7" t="s">
        <v>11</v>
      </c>
      <c r="G18" s="7">
        <v>280</v>
      </c>
      <c r="H18" s="8">
        <v>15000</v>
      </c>
      <c r="I18" s="9">
        <f t="shared" si="1"/>
        <v>4200000</v>
      </c>
      <c r="J18" s="6" t="str">
        <f t="shared" si="0"/>
        <v>January</v>
      </c>
      <c r="K18">
        <f>IF(Table13[[#This Row],[Date-Month-Year]]="","",VALUE(TEXT(Table13[[#This Row],[Date-Month-Year]],"DD")))</f>
        <v>9</v>
      </c>
      <c r="L18">
        <f>IF(Table13[[#This Row],[Date-Month-Year]]="","",VALUE(TEXT(Table13[[#This Row],[Date-Month-Year]],"YYYY")))</f>
        <v>2020</v>
      </c>
    </row>
    <row r="19" spans="2:12" x14ac:dyDescent="0.25">
      <c r="B19" s="5">
        <v>43839</v>
      </c>
      <c r="C19" s="7" t="s">
        <v>19</v>
      </c>
      <c r="D19" s="7" t="s">
        <v>13</v>
      </c>
      <c r="E19" s="7" t="s">
        <v>20</v>
      </c>
      <c r="F19" s="7" t="s">
        <v>15</v>
      </c>
      <c r="G19" s="7">
        <v>300</v>
      </c>
      <c r="H19" s="8">
        <v>32000</v>
      </c>
      <c r="I19" s="9">
        <f t="shared" si="1"/>
        <v>9600000</v>
      </c>
      <c r="J19" s="6" t="str">
        <f t="shared" si="0"/>
        <v>January</v>
      </c>
      <c r="K19">
        <f>IF(Table13[[#This Row],[Date-Month-Year]]="","",VALUE(TEXT(Table13[[#This Row],[Date-Month-Year]],"DD")))</f>
        <v>9</v>
      </c>
      <c r="L19">
        <f>IF(Table13[[#This Row],[Date-Month-Year]]="","",VALUE(TEXT(Table13[[#This Row],[Date-Month-Year]],"YYYY")))</f>
        <v>2020</v>
      </c>
    </row>
    <row r="20" spans="2:12" x14ac:dyDescent="0.25">
      <c r="B20" s="5">
        <v>43840</v>
      </c>
      <c r="C20" s="7" t="s">
        <v>19</v>
      </c>
      <c r="D20" s="7" t="s">
        <v>22</v>
      </c>
      <c r="E20" s="7" t="s">
        <v>20</v>
      </c>
      <c r="F20" s="7" t="s">
        <v>15</v>
      </c>
      <c r="G20" s="7">
        <v>315</v>
      </c>
      <c r="H20" s="8">
        <v>28000</v>
      </c>
      <c r="I20" s="9">
        <f t="shared" si="1"/>
        <v>8820000</v>
      </c>
      <c r="J20" s="6" t="str">
        <f t="shared" si="0"/>
        <v>January</v>
      </c>
      <c r="K20">
        <f>IF(Table13[[#This Row],[Date-Month-Year]]="","",VALUE(TEXT(Table13[[#This Row],[Date-Month-Year]],"DD")))</f>
        <v>10</v>
      </c>
      <c r="L20">
        <f>IF(Table13[[#This Row],[Date-Month-Year]]="","",VALUE(TEXT(Table13[[#This Row],[Date-Month-Year]],"YYYY")))</f>
        <v>2020</v>
      </c>
    </row>
    <row r="21" spans="2:12" x14ac:dyDescent="0.25">
      <c r="B21" s="5">
        <v>43841</v>
      </c>
      <c r="C21" s="7" t="s">
        <v>4</v>
      </c>
      <c r="D21" s="7" t="s">
        <v>9</v>
      </c>
      <c r="E21" s="7" t="s">
        <v>6</v>
      </c>
      <c r="F21" s="7" t="s">
        <v>7</v>
      </c>
      <c r="G21" s="7">
        <v>140</v>
      </c>
      <c r="H21" s="8">
        <v>25000</v>
      </c>
      <c r="I21" s="9">
        <f t="shared" si="1"/>
        <v>3500000</v>
      </c>
      <c r="J21" s="6" t="str">
        <f t="shared" si="0"/>
        <v>January</v>
      </c>
      <c r="K21">
        <f>IF(Table13[[#This Row],[Date-Month-Year]]="","",VALUE(TEXT(Table13[[#This Row],[Date-Month-Year]],"DD")))</f>
        <v>11</v>
      </c>
      <c r="L21">
        <f>IF(Table13[[#This Row],[Date-Month-Year]]="","",VALUE(TEXT(Table13[[#This Row],[Date-Month-Year]],"YYYY")))</f>
        <v>2020</v>
      </c>
    </row>
    <row r="22" spans="2:12" x14ac:dyDescent="0.25">
      <c r="B22" s="5">
        <v>43842</v>
      </c>
      <c r="C22" s="7" t="s">
        <v>27</v>
      </c>
      <c r="D22" s="7" t="s">
        <v>9</v>
      </c>
      <c r="E22" s="7" t="s">
        <v>28</v>
      </c>
      <c r="F22" s="7" t="s">
        <v>11</v>
      </c>
      <c r="G22" s="7">
        <v>320</v>
      </c>
      <c r="H22" s="8">
        <v>30000</v>
      </c>
      <c r="I22" s="9">
        <f t="shared" si="1"/>
        <v>9600000</v>
      </c>
      <c r="J22" s="6" t="str">
        <f t="shared" si="0"/>
        <v>January</v>
      </c>
      <c r="K22">
        <f>IF(Table13[[#This Row],[Date-Month-Year]]="","",VALUE(TEXT(Table13[[#This Row],[Date-Month-Year]],"DD")))</f>
        <v>12</v>
      </c>
      <c r="L22">
        <f>IF(Table13[[#This Row],[Date-Month-Year]]="","",VALUE(TEXT(Table13[[#This Row],[Date-Month-Year]],"YYYY")))</f>
        <v>2020</v>
      </c>
    </row>
    <row r="23" spans="2:12" x14ac:dyDescent="0.25">
      <c r="B23" s="5">
        <v>43842</v>
      </c>
      <c r="C23" s="7" t="s">
        <v>24</v>
      </c>
      <c r="D23" s="7" t="s">
        <v>13</v>
      </c>
      <c r="E23" s="7" t="s">
        <v>25</v>
      </c>
      <c r="F23" s="7" t="s">
        <v>11</v>
      </c>
      <c r="G23" s="7">
        <v>360</v>
      </c>
      <c r="H23" s="8">
        <v>50000</v>
      </c>
      <c r="I23" s="9">
        <f t="shared" si="1"/>
        <v>18000000</v>
      </c>
      <c r="J23" s="6" t="str">
        <f t="shared" si="0"/>
        <v>January</v>
      </c>
      <c r="K23">
        <f>IF(Table13[[#This Row],[Date-Month-Year]]="","",VALUE(TEXT(Table13[[#This Row],[Date-Month-Year]],"DD")))</f>
        <v>12</v>
      </c>
      <c r="L23">
        <f>IF(Table13[[#This Row],[Date-Month-Year]]="","",VALUE(TEXT(Table13[[#This Row],[Date-Month-Year]],"YYYY")))</f>
        <v>2020</v>
      </c>
    </row>
    <row r="24" spans="2:12" x14ac:dyDescent="0.25">
      <c r="B24" s="5">
        <v>43843</v>
      </c>
      <c r="C24" s="7" t="s">
        <v>12</v>
      </c>
      <c r="D24" s="7" t="s">
        <v>9</v>
      </c>
      <c r="E24" s="7" t="s">
        <v>14</v>
      </c>
      <c r="F24" s="7" t="s">
        <v>7</v>
      </c>
      <c r="G24" s="7">
        <v>100</v>
      </c>
      <c r="H24" s="8">
        <v>35000</v>
      </c>
      <c r="I24" s="9">
        <f t="shared" si="1"/>
        <v>3500000</v>
      </c>
      <c r="J24" s="6" t="str">
        <f t="shared" si="0"/>
        <v>January</v>
      </c>
      <c r="K24">
        <f>IF(Table13[[#This Row],[Date-Month-Year]]="","",VALUE(TEXT(Table13[[#This Row],[Date-Month-Year]],"DD")))</f>
        <v>13</v>
      </c>
      <c r="L24">
        <f>IF(Table13[[#This Row],[Date-Month-Year]]="","",VALUE(TEXT(Table13[[#This Row],[Date-Month-Year]],"YYYY")))</f>
        <v>2020</v>
      </c>
    </row>
    <row r="25" spans="2:12" x14ac:dyDescent="0.25">
      <c r="B25" s="5">
        <v>43845</v>
      </c>
      <c r="C25" s="7" t="s">
        <v>12</v>
      </c>
      <c r="D25" s="7" t="s">
        <v>29</v>
      </c>
      <c r="E25" s="7" t="s">
        <v>14</v>
      </c>
      <c r="F25" s="7" t="s">
        <v>15</v>
      </c>
      <c r="G25" s="7">
        <v>310</v>
      </c>
      <c r="H25" s="8">
        <v>15000</v>
      </c>
      <c r="I25" s="9">
        <f t="shared" si="1"/>
        <v>4650000</v>
      </c>
      <c r="J25" s="6" t="str">
        <f t="shared" si="0"/>
        <v>January</v>
      </c>
      <c r="K25">
        <f>IF(Table13[[#This Row],[Date-Month-Year]]="","",VALUE(TEXT(Table13[[#This Row],[Date-Month-Year]],"DD")))</f>
        <v>15</v>
      </c>
      <c r="L25">
        <f>IF(Table13[[#This Row],[Date-Month-Year]]="","",VALUE(TEXT(Table13[[#This Row],[Date-Month-Year]],"YYYY")))</f>
        <v>2020</v>
      </c>
    </row>
    <row r="26" spans="2:12" x14ac:dyDescent="0.25">
      <c r="B26" s="5">
        <v>43845</v>
      </c>
      <c r="C26" s="7" t="s">
        <v>27</v>
      </c>
      <c r="D26" s="7" t="s">
        <v>29</v>
      </c>
      <c r="E26" s="7" t="s">
        <v>28</v>
      </c>
      <c r="F26" s="7" t="s">
        <v>15</v>
      </c>
      <c r="G26" s="7">
        <v>320</v>
      </c>
      <c r="H26" s="8">
        <v>32000</v>
      </c>
      <c r="I26" s="9">
        <f t="shared" si="1"/>
        <v>10240000</v>
      </c>
      <c r="J26" s="6" t="str">
        <f t="shared" si="0"/>
        <v>January</v>
      </c>
      <c r="K26">
        <f>IF(Table13[[#This Row],[Date-Month-Year]]="","",VALUE(TEXT(Table13[[#This Row],[Date-Month-Year]],"DD")))</f>
        <v>15</v>
      </c>
      <c r="L26">
        <f>IF(Table13[[#This Row],[Date-Month-Year]]="","",VALUE(TEXT(Table13[[#This Row],[Date-Month-Year]],"YYYY")))</f>
        <v>2020</v>
      </c>
    </row>
    <row r="27" spans="2:12" x14ac:dyDescent="0.25">
      <c r="B27" s="5">
        <v>43846</v>
      </c>
      <c r="C27" s="7" t="s">
        <v>4</v>
      </c>
      <c r="D27" s="7" t="s">
        <v>5</v>
      </c>
      <c r="E27" s="7" t="s">
        <v>6</v>
      </c>
      <c r="F27" s="7" t="s">
        <v>7</v>
      </c>
      <c r="G27" s="7">
        <v>140</v>
      </c>
      <c r="H27" s="8">
        <v>28000</v>
      </c>
      <c r="I27" s="9">
        <f t="shared" si="1"/>
        <v>3920000</v>
      </c>
      <c r="J27" s="6" t="str">
        <f t="shared" si="0"/>
        <v>January</v>
      </c>
      <c r="K27">
        <f>IF(Table13[[#This Row],[Date-Month-Year]]="","",VALUE(TEXT(Table13[[#This Row],[Date-Month-Year]],"DD")))</f>
        <v>16</v>
      </c>
      <c r="L27">
        <f>IF(Table13[[#This Row],[Date-Month-Year]]="","",VALUE(TEXT(Table13[[#This Row],[Date-Month-Year]],"YYYY")))</f>
        <v>2020</v>
      </c>
    </row>
    <row r="28" spans="2:12" x14ac:dyDescent="0.25">
      <c r="B28" s="5">
        <v>43847</v>
      </c>
      <c r="C28" s="7" t="s">
        <v>4</v>
      </c>
      <c r="D28" s="7" t="s">
        <v>29</v>
      </c>
      <c r="E28" s="7" t="s">
        <v>6</v>
      </c>
      <c r="F28" s="7" t="s">
        <v>11</v>
      </c>
      <c r="G28" s="7">
        <v>280</v>
      </c>
      <c r="H28" s="8">
        <v>25000</v>
      </c>
      <c r="I28" s="9">
        <f t="shared" si="1"/>
        <v>7000000</v>
      </c>
      <c r="J28" s="6" t="str">
        <f t="shared" si="0"/>
        <v>January</v>
      </c>
      <c r="K28">
        <f>IF(Table13[[#This Row],[Date-Month-Year]]="","",VALUE(TEXT(Table13[[#This Row],[Date-Month-Year]],"DD")))</f>
        <v>17</v>
      </c>
      <c r="L28">
        <f>IF(Table13[[#This Row],[Date-Month-Year]]="","",VALUE(TEXT(Table13[[#This Row],[Date-Month-Year]],"YYYY")))</f>
        <v>2020</v>
      </c>
    </row>
    <row r="29" spans="2:12" x14ac:dyDescent="0.25">
      <c r="B29" s="5">
        <v>43847</v>
      </c>
      <c r="C29" s="7" t="s">
        <v>27</v>
      </c>
      <c r="D29" s="7" t="s">
        <v>17</v>
      </c>
      <c r="E29" s="7" t="s">
        <v>28</v>
      </c>
      <c r="F29" s="7" t="s">
        <v>15</v>
      </c>
      <c r="G29" s="7">
        <v>300</v>
      </c>
      <c r="H29" s="8">
        <v>30000</v>
      </c>
      <c r="I29" s="9">
        <f t="shared" si="1"/>
        <v>9000000</v>
      </c>
      <c r="J29" s="6" t="str">
        <f t="shared" si="0"/>
        <v>January</v>
      </c>
      <c r="K29">
        <f>IF(Table13[[#This Row],[Date-Month-Year]]="","",VALUE(TEXT(Table13[[#This Row],[Date-Month-Year]],"DD")))</f>
        <v>17</v>
      </c>
      <c r="L29">
        <f>IF(Table13[[#This Row],[Date-Month-Year]]="","",VALUE(TEXT(Table13[[#This Row],[Date-Month-Year]],"YYYY")))</f>
        <v>2020</v>
      </c>
    </row>
    <row r="30" spans="2:12" x14ac:dyDescent="0.25">
      <c r="B30" s="5">
        <v>43848</v>
      </c>
      <c r="C30" s="7" t="s">
        <v>27</v>
      </c>
      <c r="D30" s="7" t="s">
        <v>22</v>
      </c>
      <c r="E30" s="7" t="s">
        <v>28</v>
      </c>
      <c r="F30" s="7" t="s">
        <v>7</v>
      </c>
      <c r="G30" s="7">
        <v>140</v>
      </c>
      <c r="H30" s="8">
        <v>50000</v>
      </c>
      <c r="I30" s="9">
        <f t="shared" si="1"/>
        <v>7000000</v>
      </c>
      <c r="J30" s="6" t="str">
        <f t="shared" si="0"/>
        <v>January</v>
      </c>
      <c r="K30">
        <f>IF(Table13[[#This Row],[Date-Month-Year]]="","",VALUE(TEXT(Table13[[#This Row],[Date-Month-Year]],"DD")))</f>
        <v>18</v>
      </c>
      <c r="L30">
        <f>IF(Table13[[#This Row],[Date-Month-Year]]="","",VALUE(TEXT(Table13[[#This Row],[Date-Month-Year]],"YYYY")))</f>
        <v>2020</v>
      </c>
    </row>
    <row r="31" spans="2:12" x14ac:dyDescent="0.25">
      <c r="B31" s="5">
        <v>43849</v>
      </c>
      <c r="C31" s="7" t="s">
        <v>19</v>
      </c>
      <c r="D31" s="7" t="s">
        <v>9</v>
      </c>
      <c r="E31" s="7" t="s">
        <v>20</v>
      </c>
      <c r="F31" s="7" t="s">
        <v>7</v>
      </c>
      <c r="G31" s="7">
        <v>150</v>
      </c>
      <c r="H31" s="8">
        <v>35000</v>
      </c>
      <c r="I31" s="9">
        <f t="shared" si="1"/>
        <v>5250000</v>
      </c>
      <c r="J31" s="6" t="str">
        <f t="shared" si="0"/>
        <v>January</v>
      </c>
      <c r="K31">
        <f>IF(Table13[[#This Row],[Date-Month-Year]]="","",VALUE(TEXT(Table13[[#This Row],[Date-Month-Year]],"DD")))</f>
        <v>19</v>
      </c>
      <c r="L31">
        <f>IF(Table13[[#This Row],[Date-Month-Year]]="","",VALUE(TEXT(Table13[[#This Row],[Date-Month-Year]],"YYYY")))</f>
        <v>2020</v>
      </c>
    </row>
    <row r="32" spans="2:12" x14ac:dyDescent="0.25">
      <c r="B32" s="5">
        <v>43850</v>
      </c>
      <c r="C32" s="7" t="s">
        <v>8</v>
      </c>
      <c r="D32" s="7" t="s">
        <v>29</v>
      </c>
      <c r="E32" s="7" t="s">
        <v>10</v>
      </c>
      <c r="F32" s="7" t="s">
        <v>15</v>
      </c>
      <c r="G32" s="7">
        <v>300</v>
      </c>
      <c r="H32" s="8">
        <v>15000</v>
      </c>
      <c r="I32" s="9">
        <f t="shared" si="1"/>
        <v>4500000</v>
      </c>
      <c r="J32" s="6" t="str">
        <f t="shared" si="0"/>
        <v>January</v>
      </c>
      <c r="K32">
        <f>IF(Table13[[#This Row],[Date-Month-Year]]="","",VALUE(TEXT(Table13[[#This Row],[Date-Month-Year]],"DD")))</f>
        <v>20</v>
      </c>
      <c r="L32">
        <f>IF(Table13[[#This Row],[Date-Month-Year]]="","",VALUE(TEXT(Table13[[#This Row],[Date-Month-Year]],"YYYY")))</f>
        <v>2020</v>
      </c>
    </row>
    <row r="33" spans="2:12" x14ac:dyDescent="0.25">
      <c r="B33" s="5">
        <v>43852</v>
      </c>
      <c r="C33" s="7" t="s">
        <v>8</v>
      </c>
      <c r="D33" s="7" t="s">
        <v>30</v>
      </c>
      <c r="E33" s="7" t="s">
        <v>10</v>
      </c>
      <c r="F33" s="7" t="s">
        <v>11</v>
      </c>
      <c r="G33" s="7">
        <v>300</v>
      </c>
      <c r="H33" s="8">
        <v>32000</v>
      </c>
      <c r="I33" s="9">
        <f t="shared" si="1"/>
        <v>9600000</v>
      </c>
      <c r="J33" s="6" t="str">
        <f t="shared" si="0"/>
        <v>January</v>
      </c>
      <c r="K33">
        <f>IF(Table13[[#This Row],[Date-Month-Year]]="","",VALUE(TEXT(Table13[[#This Row],[Date-Month-Year]],"DD")))</f>
        <v>22</v>
      </c>
      <c r="L33">
        <f>IF(Table13[[#This Row],[Date-Month-Year]]="","",VALUE(TEXT(Table13[[#This Row],[Date-Month-Year]],"YYYY")))</f>
        <v>2020</v>
      </c>
    </row>
    <row r="34" spans="2:12" x14ac:dyDescent="0.25">
      <c r="B34" s="5">
        <v>43853</v>
      </c>
      <c r="C34" s="7" t="s">
        <v>12</v>
      </c>
      <c r="D34" s="7" t="s">
        <v>30</v>
      </c>
      <c r="E34" s="7" t="s">
        <v>14</v>
      </c>
      <c r="F34" s="7" t="s">
        <v>11</v>
      </c>
      <c r="G34" s="7">
        <v>260</v>
      </c>
      <c r="H34" s="8">
        <v>28000</v>
      </c>
      <c r="I34" s="9">
        <f t="shared" si="1"/>
        <v>7280000</v>
      </c>
      <c r="J34" s="6" t="str">
        <f t="shared" si="0"/>
        <v>January</v>
      </c>
      <c r="K34">
        <f>IF(Table13[[#This Row],[Date-Month-Year]]="","",VALUE(TEXT(Table13[[#This Row],[Date-Month-Year]],"DD")))</f>
        <v>23</v>
      </c>
      <c r="L34">
        <f>IF(Table13[[#This Row],[Date-Month-Year]]="","",VALUE(TEXT(Table13[[#This Row],[Date-Month-Year]],"YYYY")))</f>
        <v>2020</v>
      </c>
    </row>
    <row r="35" spans="2:12" x14ac:dyDescent="0.25">
      <c r="B35" s="5">
        <v>43854</v>
      </c>
      <c r="C35" s="7" t="s">
        <v>8</v>
      </c>
      <c r="D35" s="7" t="s">
        <v>17</v>
      </c>
      <c r="E35" s="7" t="s">
        <v>10</v>
      </c>
      <c r="F35" s="7" t="s">
        <v>7</v>
      </c>
      <c r="G35" s="7">
        <v>110</v>
      </c>
      <c r="H35" s="8">
        <v>25000</v>
      </c>
      <c r="I35" s="9">
        <f t="shared" si="1"/>
        <v>2750000</v>
      </c>
      <c r="J35" s="6" t="str">
        <f t="shared" si="0"/>
        <v>January</v>
      </c>
      <c r="K35">
        <f>IF(Table13[[#This Row],[Date-Month-Year]]="","",VALUE(TEXT(Table13[[#This Row],[Date-Month-Year]],"DD")))</f>
        <v>24</v>
      </c>
      <c r="L35">
        <f>IF(Table13[[#This Row],[Date-Month-Year]]="","",VALUE(TEXT(Table13[[#This Row],[Date-Month-Year]],"YYYY")))</f>
        <v>2020</v>
      </c>
    </row>
    <row r="36" spans="2:12" x14ac:dyDescent="0.25">
      <c r="B36" s="5">
        <v>43856</v>
      </c>
      <c r="C36" s="7" t="s">
        <v>19</v>
      </c>
      <c r="D36" s="7" t="s">
        <v>5</v>
      </c>
      <c r="E36" s="7" t="s">
        <v>20</v>
      </c>
      <c r="F36" s="7" t="s">
        <v>15</v>
      </c>
      <c r="G36" s="7">
        <v>330</v>
      </c>
      <c r="H36" s="8">
        <v>30000</v>
      </c>
      <c r="I36" s="9">
        <f t="shared" si="1"/>
        <v>9900000</v>
      </c>
      <c r="J36" s="6" t="str">
        <f t="shared" si="0"/>
        <v>January</v>
      </c>
      <c r="K36">
        <f>IF(Table13[[#This Row],[Date-Month-Year]]="","",VALUE(TEXT(Table13[[#This Row],[Date-Month-Year]],"DD")))</f>
        <v>26</v>
      </c>
      <c r="L36">
        <f>IF(Table13[[#This Row],[Date-Month-Year]]="","",VALUE(TEXT(Table13[[#This Row],[Date-Month-Year]],"YYYY")))</f>
        <v>2020</v>
      </c>
    </row>
    <row r="37" spans="2:12" x14ac:dyDescent="0.25">
      <c r="B37" s="5">
        <v>43857</v>
      </c>
      <c r="C37" s="7" t="s">
        <v>4</v>
      </c>
      <c r="D37" s="7" t="s">
        <v>5</v>
      </c>
      <c r="E37" s="7" t="s">
        <v>6</v>
      </c>
      <c r="F37" s="7" t="s">
        <v>15</v>
      </c>
      <c r="G37" s="7">
        <v>200</v>
      </c>
      <c r="H37" s="8">
        <v>50000</v>
      </c>
      <c r="I37" s="9">
        <f t="shared" si="1"/>
        <v>10000000</v>
      </c>
      <c r="J37" s="6" t="str">
        <f t="shared" si="0"/>
        <v>January</v>
      </c>
      <c r="K37">
        <f>IF(Table13[[#This Row],[Date-Month-Year]]="","",VALUE(TEXT(Table13[[#This Row],[Date-Month-Year]],"DD")))</f>
        <v>27</v>
      </c>
      <c r="L37">
        <f>IF(Table13[[#This Row],[Date-Month-Year]]="","",VALUE(TEXT(Table13[[#This Row],[Date-Month-Year]],"YYYY")))</f>
        <v>2020</v>
      </c>
    </row>
    <row r="38" spans="2:12" x14ac:dyDescent="0.25">
      <c r="B38" s="5">
        <v>43857</v>
      </c>
      <c r="C38" s="7" t="s">
        <v>12</v>
      </c>
      <c r="D38" s="7" t="s">
        <v>29</v>
      </c>
      <c r="E38" s="7" t="s">
        <v>14</v>
      </c>
      <c r="F38" s="7" t="s">
        <v>7</v>
      </c>
      <c r="G38" s="7">
        <v>200</v>
      </c>
      <c r="H38" s="8">
        <v>35000</v>
      </c>
      <c r="I38" s="9">
        <f t="shared" si="1"/>
        <v>7000000</v>
      </c>
      <c r="J38" s="6" t="str">
        <f t="shared" si="0"/>
        <v>January</v>
      </c>
      <c r="K38">
        <f>IF(Table13[[#This Row],[Date-Month-Year]]="","",VALUE(TEXT(Table13[[#This Row],[Date-Month-Year]],"DD")))</f>
        <v>27</v>
      </c>
      <c r="L38">
        <f>IF(Table13[[#This Row],[Date-Month-Year]]="","",VALUE(TEXT(Table13[[#This Row],[Date-Month-Year]],"YYYY")))</f>
        <v>2020</v>
      </c>
    </row>
    <row r="39" spans="2:12" x14ac:dyDescent="0.25">
      <c r="B39" s="5">
        <v>43857</v>
      </c>
      <c r="C39" s="7" t="s">
        <v>24</v>
      </c>
      <c r="D39" s="7" t="s">
        <v>9</v>
      </c>
      <c r="E39" s="7" t="s">
        <v>25</v>
      </c>
      <c r="F39" s="7" t="s">
        <v>11</v>
      </c>
      <c r="G39" s="7">
        <v>250</v>
      </c>
      <c r="H39" s="8">
        <v>15000</v>
      </c>
      <c r="I39" s="9">
        <f t="shared" si="1"/>
        <v>3750000</v>
      </c>
      <c r="J39" s="6" t="str">
        <f t="shared" si="0"/>
        <v>January</v>
      </c>
      <c r="K39">
        <f>IF(Table13[[#This Row],[Date-Month-Year]]="","",VALUE(TEXT(Table13[[#This Row],[Date-Month-Year]],"DD")))</f>
        <v>27</v>
      </c>
      <c r="L39">
        <f>IF(Table13[[#This Row],[Date-Month-Year]]="","",VALUE(TEXT(Table13[[#This Row],[Date-Month-Year]],"YYYY")))</f>
        <v>2020</v>
      </c>
    </row>
    <row r="40" spans="2:12" x14ac:dyDescent="0.25">
      <c r="B40" s="5">
        <v>43859</v>
      </c>
      <c r="C40" s="7" t="s">
        <v>24</v>
      </c>
      <c r="D40" s="7" t="s">
        <v>9</v>
      </c>
      <c r="E40" s="7" t="s">
        <v>25</v>
      </c>
      <c r="F40" s="7" t="s">
        <v>11</v>
      </c>
      <c r="G40" s="7">
        <v>290</v>
      </c>
      <c r="H40" s="8">
        <v>32000</v>
      </c>
      <c r="I40" s="9">
        <f t="shared" si="1"/>
        <v>9280000</v>
      </c>
      <c r="J40" s="6" t="str">
        <f t="shared" si="0"/>
        <v>January</v>
      </c>
      <c r="K40">
        <f>IF(Table13[[#This Row],[Date-Month-Year]]="","",VALUE(TEXT(Table13[[#This Row],[Date-Month-Year]],"DD")))</f>
        <v>29</v>
      </c>
      <c r="L40">
        <f>IF(Table13[[#This Row],[Date-Month-Year]]="","",VALUE(TEXT(Table13[[#This Row],[Date-Month-Year]],"YYYY")))</f>
        <v>2020</v>
      </c>
    </row>
    <row r="41" spans="2:12" x14ac:dyDescent="0.25">
      <c r="B41" s="10">
        <v>43860</v>
      </c>
      <c r="C41" s="12" t="s">
        <v>27</v>
      </c>
      <c r="D41" s="12" t="s">
        <v>22</v>
      </c>
      <c r="E41" s="12" t="s">
        <v>28</v>
      </c>
      <c r="F41" s="12" t="s">
        <v>7</v>
      </c>
      <c r="G41" s="12">
        <v>175</v>
      </c>
      <c r="H41" s="13">
        <v>28000</v>
      </c>
      <c r="I41" s="14">
        <f t="shared" si="1"/>
        <v>4900000</v>
      </c>
      <c r="J41" s="11" t="str">
        <f t="shared" si="0"/>
        <v>January</v>
      </c>
      <c r="K41">
        <f>IF(Table13[[#This Row],[Date-Month-Year]]="","",VALUE(TEXT(Table13[[#This Row],[Date-Month-Year]],"DD")))</f>
        <v>30</v>
      </c>
      <c r="L41">
        <f>IF(Table13[[#This Row],[Date-Month-Year]]="","",VALUE(TEXT(Table13[[#This Row],[Date-Month-Year]],"YYYY")))</f>
        <v>2020</v>
      </c>
    </row>
  </sheetData>
  <mergeCells count="2">
    <mergeCell ref="B2:J3"/>
    <mergeCell ref="B4:J4"/>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E3F37-DF26-4ECF-B095-23488F1E9860}">
  <dimension ref="A1:M36"/>
  <sheetViews>
    <sheetView workbookViewId="0">
      <selection activeCell="N19" sqref="N19"/>
    </sheetView>
  </sheetViews>
  <sheetFormatPr defaultRowHeight="15" x14ac:dyDescent="0.25"/>
  <cols>
    <col min="1" max="1" width="14.5703125" style="19" customWidth="1"/>
    <col min="2" max="2" width="13.140625" style="19" bestFit="1" customWidth="1"/>
    <col min="3" max="3" width="14.28515625" style="19" bestFit="1" customWidth="1"/>
    <col min="4" max="4" width="14.5703125" style="19" customWidth="1"/>
    <col min="5" max="5" width="13.140625" style="19" bestFit="1" customWidth="1"/>
    <col min="6" max="6" width="13.85546875" style="19" bestFit="1" customWidth="1"/>
    <col min="7" max="7" width="14.5703125" style="19" customWidth="1"/>
    <col min="8" max="8" width="14.140625" style="19" bestFit="1" customWidth="1"/>
    <col min="9" max="9" width="10.7109375" style="19" bestFit="1" customWidth="1"/>
    <col min="10" max="10" width="9.140625" style="19"/>
    <col min="11" max="11" width="10.7109375" style="19" customWidth="1"/>
    <col min="12" max="12" width="15.140625" style="19" customWidth="1"/>
    <col min="13" max="13" width="15.42578125" style="19" customWidth="1"/>
    <col min="14" max="16384" width="9.140625" style="19"/>
  </cols>
  <sheetData>
    <row r="1" spans="1:13" x14ac:dyDescent="0.25">
      <c r="A1" s="18"/>
      <c r="B1" s="18"/>
      <c r="C1" s="18"/>
      <c r="D1" s="18"/>
      <c r="E1" s="18"/>
      <c r="F1" s="18"/>
      <c r="G1" s="18"/>
      <c r="H1" s="16"/>
      <c r="I1" s="16"/>
    </row>
    <row r="2" spans="1:13" x14ac:dyDescent="0.25">
      <c r="A2" s="20"/>
      <c r="B2" s="21" t="s">
        <v>31</v>
      </c>
      <c r="C2" t="s">
        <v>33</v>
      </c>
      <c r="D2"/>
      <c r="E2" s="21" t="s">
        <v>31</v>
      </c>
      <c r="F2" t="s">
        <v>33</v>
      </c>
      <c r="H2" s="21" t="s">
        <v>31</v>
      </c>
      <c r="I2" t="s">
        <v>35</v>
      </c>
      <c r="J2"/>
      <c r="K2" s="19" t="s">
        <v>37</v>
      </c>
      <c r="L2" s="25">
        <f>MAX(C3:C10)</f>
        <v>55320000</v>
      </c>
      <c r="M2" s="19" t="str">
        <f>INDEX(B3:B10,MATCH(L2, C3:C10,0))</f>
        <v>Andi</v>
      </c>
    </row>
    <row r="3" spans="1:13" x14ac:dyDescent="0.25">
      <c r="A3" s="20"/>
      <c r="B3" s="22" t="s">
        <v>25</v>
      </c>
      <c r="C3" s="27">
        <v>55320000</v>
      </c>
      <c r="D3"/>
      <c r="E3" s="22" t="s">
        <v>24</v>
      </c>
      <c r="F3" s="24">
        <v>55320000</v>
      </c>
      <c r="H3" s="22" t="s">
        <v>26</v>
      </c>
      <c r="I3" s="23">
        <v>120</v>
      </c>
      <c r="J3"/>
      <c r="K3" s="19" t="s">
        <v>38</v>
      </c>
      <c r="L3" s="25">
        <f>MAX(F15:F17)</f>
        <v>116850000</v>
      </c>
      <c r="M3" s="19" t="str">
        <f>INDEX(E15:E17, MATCH(L3, F15:F17, 0))</f>
        <v>Bakso Malang</v>
      </c>
    </row>
    <row r="4" spans="1:13" x14ac:dyDescent="0.25">
      <c r="A4" s="20"/>
      <c r="B4" s="22" t="s">
        <v>28</v>
      </c>
      <c r="C4" s="27">
        <v>44640000</v>
      </c>
      <c r="D4"/>
      <c r="E4" s="22" t="s">
        <v>27</v>
      </c>
      <c r="F4" s="24">
        <v>44640000</v>
      </c>
      <c r="H4" s="22" t="s">
        <v>21</v>
      </c>
      <c r="I4" s="23">
        <v>200</v>
      </c>
      <c r="J4"/>
      <c r="K4" s="19" t="s">
        <v>39</v>
      </c>
      <c r="L4" s="25">
        <f>MAX(F3:F11)</f>
        <v>55320000</v>
      </c>
      <c r="M4" s="19" t="str">
        <f>INDEX(E3:E11, MATCH(L4, F3:F11,0))</f>
        <v>RM. Jawa</v>
      </c>
    </row>
    <row r="5" spans="1:13" x14ac:dyDescent="0.25">
      <c r="A5" s="20"/>
      <c r="B5" s="22" t="s">
        <v>14</v>
      </c>
      <c r="C5" s="27">
        <v>41630000</v>
      </c>
      <c r="D5"/>
      <c r="E5" s="22" t="s">
        <v>12</v>
      </c>
      <c r="F5" s="24">
        <v>41630000</v>
      </c>
      <c r="H5" s="22" t="s">
        <v>16</v>
      </c>
      <c r="I5" s="23">
        <v>310</v>
      </c>
      <c r="J5"/>
    </row>
    <row r="6" spans="1:13" x14ac:dyDescent="0.25">
      <c r="A6" s="20"/>
      <c r="B6" s="22" t="s">
        <v>20</v>
      </c>
      <c r="C6" s="27">
        <v>38220000</v>
      </c>
      <c r="D6"/>
      <c r="E6" s="22" t="s">
        <v>4</v>
      </c>
      <c r="F6" s="24">
        <v>35320000</v>
      </c>
      <c r="H6" s="22" t="s">
        <v>8</v>
      </c>
      <c r="I6" s="23">
        <v>890</v>
      </c>
      <c r="J6"/>
    </row>
    <row r="7" spans="1:13" x14ac:dyDescent="0.25">
      <c r="A7" s="20"/>
      <c r="B7" s="22" t="s">
        <v>6</v>
      </c>
      <c r="C7" s="27">
        <v>35320000</v>
      </c>
      <c r="D7"/>
      <c r="E7" s="22" t="s">
        <v>19</v>
      </c>
      <c r="F7" s="24">
        <v>35220000</v>
      </c>
      <c r="H7" s="22" t="s">
        <v>4</v>
      </c>
      <c r="I7" s="23">
        <v>1100</v>
      </c>
      <c r="J7"/>
    </row>
    <row r="8" spans="1:13" x14ac:dyDescent="0.25">
      <c r="A8" s="20"/>
      <c r="B8" s="22" t="s">
        <v>10</v>
      </c>
      <c r="C8" s="27">
        <v>22250000</v>
      </c>
      <c r="D8"/>
      <c r="E8" s="22" t="s">
        <v>8</v>
      </c>
      <c r="F8" s="24">
        <v>22250000</v>
      </c>
      <c r="H8" s="22" t="s">
        <v>19</v>
      </c>
      <c r="I8" s="23">
        <v>1205</v>
      </c>
      <c r="J8"/>
    </row>
    <row r="9" spans="1:13" x14ac:dyDescent="0.25">
      <c r="A9" s="20"/>
      <c r="B9" s="22" t="s">
        <v>18</v>
      </c>
      <c r="C9" s="27">
        <v>10850000</v>
      </c>
      <c r="D9"/>
      <c r="E9" s="22" t="s">
        <v>16</v>
      </c>
      <c r="F9" s="24">
        <v>10850000</v>
      </c>
      <c r="H9" s="22" t="s">
        <v>27</v>
      </c>
      <c r="I9" s="23">
        <v>1385</v>
      </c>
      <c r="J9"/>
    </row>
    <row r="10" spans="1:13" x14ac:dyDescent="0.25">
      <c r="A10" s="20"/>
      <c r="B10" s="22" t="s">
        <v>23</v>
      </c>
      <c r="C10" s="27">
        <v>6400000</v>
      </c>
      <c r="D10"/>
      <c r="E10" s="22" t="s">
        <v>21</v>
      </c>
      <c r="F10" s="24">
        <v>6400000</v>
      </c>
      <c r="H10" s="22" t="s">
        <v>12</v>
      </c>
      <c r="I10" s="23">
        <v>1450</v>
      </c>
      <c r="J10"/>
    </row>
    <row r="11" spans="1:13" x14ac:dyDescent="0.25">
      <c r="A11" s="20"/>
      <c r="B11" s="22" t="s">
        <v>32</v>
      </c>
      <c r="C11" s="27">
        <v>254630000</v>
      </c>
      <c r="D11"/>
      <c r="E11" s="22" t="s">
        <v>26</v>
      </c>
      <c r="F11" s="24">
        <v>3000000</v>
      </c>
      <c r="H11" s="22" t="s">
        <v>24</v>
      </c>
      <c r="I11" s="23">
        <v>1520</v>
      </c>
      <c r="J11"/>
    </row>
    <row r="12" spans="1:13" x14ac:dyDescent="0.25">
      <c r="A12" s="20"/>
      <c r="B12"/>
      <c r="C12"/>
      <c r="D12"/>
      <c r="E12" s="22" t="s">
        <v>32</v>
      </c>
      <c r="F12" s="24">
        <v>254630000</v>
      </c>
      <c r="H12" s="22" t="s">
        <v>32</v>
      </c>
      <c r="I12" s="23">
        <v>8180</v>
      </c>
      <c r="J12"/>
    </row>
    <row r="13" spans="1:13" x14ac:dyDescent="0.25">
      <c r="A13" s="20"/>
      <c r="B13" s="21" t="s">
        <v>31</v>
      </c>
      <c r="C13" t="s">
        <v>34</v>
      </c>
      <c r="D13"/>
      <c r="E13"/>
      <c r="F13"/>
      <c r="H13"/>
      <c r="I13"/>
      <c r="J13"/>
    </row>
    <row r="14" spans="1:13" x14ac:dyDescent="0.25">
      <c r="A14" s="20"/>
      <c r="B14" s="22" t="s">
        <v>25</v>
      </c>
      <c r="C14" s="23">
        <v>5</v>
      </c>
      <c r="D14"/>
      <c r="E14" s="21" t="s">
        <v>31</v>
      </c>
      <c r="F14" t="s">
        <v>33</v>
      </c>
      <c r="H14"/>
      <c r="I14"/>
      <c r="J14"/>
    </row>
    <row r="15" spans="1:13" x14ac:dyDescent="0.25">
      <c r="A15" s="20"/>
      <c r="B15" s="22" t="s">
        <v>23</v>
      </c>
      <c r="C15" s="23">
        <v>1</v>
      </c>
      <c r="D15"/>
      <c r="E15" s="22" t="s">
        <v>15</v>
      </c>
      <c r="F15" s="24">
        <v>116850000</v>
      </c>
      <c r="H15"/>
      <c r="I15"/>
      <c r="J15"/>
    </row>
    <row r="16" spans="1:13" x14ac:dyDescent="0.25">
      <c r="A16" s="20"/>
      <c r="B16" s="22" t="s">
        <v>6</v>
      </c>
      <c r="C16" s="23">
        <v>6</v>
      </c>
      <c r="D16"/>
      <c r="E16" s="22" t="s">
        <v>11</v>
      </c>
      <c r="F16" s="24">
        <v>88910000</v>
      </c>
      <c r="H16"/>
      <c r="I16"/>
      <c r="J16"/>
    </row>
    <row r="17" spans="1:10" x14ac:dyDescent="0.25">
      <c r="A17" s="20"/>
      <c r="B17" s="22" t="s">
        <v>28</v>
      </c>
      <c r="C17" s="23">
        <v>6</v>
      </c>
      <c r="D17"/>
      <c r="E17" s="22" t="s">
        <v>7</v>
      </c>
      <c r="F17" s="24">
        <v>48870000</v>
      </c>
      <c r="H17"/>
      <c r="I17"/>
      <c r="J17"/>
    </row>
    <row r="18" spans="1:10" x14ac:dyDescent="0.25">
      <c r="A18" s="20"/>
      <c r="B18" s="22" t="s">
        <v>10</v>
      </c>
      <c r="C18" s="23">
        <v>4</v>
      </c>
      <c r="D18"/>
      <c r="E18" s="22" t="s">
        <v>32</v>
      </c>
      <c r="F18" s="24">
        <v>254630000</v>
      </c>
      <c r="H18"/>
      <c r="I18"/>
      <c r="J18"/>
    </row>
    <row r="19" spans="1:10" x14ac:dyDescent="0.25">
      <c r="A19" s="20"/>
      <c r="B19" s="22" t="s">
        <v>14</v>
      </c>
      <c r="C19" s="23">
        <v>6</v>
      </c>
      <c r="D19"/>
      <c r="E19"/>
      <c r="F19"/>
      <c r="H19"/>
      <c r="I19"/>
      <c r="J19"/>
    </row>
    <row r="20" spans="1:10" x14ac:dyDescent="0.25">
      <c r="A20" s="20"/>
      <c r="B20" s="22" t="s">
        <v>18</v>
      </c>
      <c r="C20" s="23">
        <v>1</v>
      </c>
      <c r="D20"/>
      <c r="E20"/>
      <c r="F20"/>
      <c r="H20" s="17"/>
      <c r="I20" s="17"/>
    </row>
    <row r="21" spans="1:10" x14ac:dyDescent="0.25">
      <c r="A21" s="20"/>
      <c r="B21" s="22" t="s">
        <v>20</v>
      </c>
      <c r="C21" s="23">
        <v>6</v>
      </c>
      <c r="D21"/>
      <c r="E21"/>
      <c r="F21"/>
      <c r="H21" s="17"/>
      <c r="I21" s="17"/>
    </row>
    <row r="22" spans="1:10" x14ac:dyDescent="0.25">
      <c r="A22" s="20"/>
      <c r="B22" s="22" t="s">
        <v>32</v>
      </c>
      <c r="C22" s="23">
        <v>35</v>
      </c>
      <c r="D22"/>
      <c r="E22"/>
      <c r="F22"/>
      <c r="H22" s="17"/>
      <c r="I22" s="17"/>
    </row>
    <row r="23" spans="1:10" x14ac:dyDescent="0.25">
      <c r="A23" s="20"/>
      <c r="B23"/>
      <c r="C23"/>
      <c r="D23"/>
      <c r="E23"/>
      <c r="F23"/>
      <c r="H23" s="17"/>
      <c r="I23" s="17"/>
    </row>
    <row r="24" spans="1:10" x14ac:dyDescent="0.25">
      <c r="A24" s="20"/>
      <c r="B24"/>
      <c r="C24"/>
      <c r="D24"/>
      <c r="H24" s="17"/>
      <c r="I24" s="17"/>
    </row>
    <row r="25" spans="1:10" x14ac:dyDescent="0.25">
      <c r="A25" s="20"/>
      <c r="B25" s="21" t="s">
        <v>31</v>
      </c>
      <c r="C25" t="s">
        <v>36</v>
      </c>
      <c r="D25"/>
      <c r="H25" s="17"/>
      <c r="I25" s="17"/>
    </row>
    <row r="26" spans="1:10" x14ac:dyDescent="0.25">
      <c r="A26" s="20"/>
      <c r="B26" s="22" t="s">
        <v>25</v>
      </c>
      <c r="C26" s="28">
        <v>18000000</v>
      </c>
      <c r="D26"/>
      <c r="H26" s="17"/>
      <c r="I26" s="17"/>
    </row>
    <row r="27" spans="1:10" x14ac:dyDescent="0.25">
      <c r="A27" s="20"/>
      <c r="B27" s="22" t="s">
        <v>14</v>
      </c>
      <c r="C27" s="28">
        <v>15000000</v>
      </c>
      <c r="D27"/>
      <c r="H27" s="17"/>
      <c r="I27" s="17"/>
    </row>
    <row r="28" spans="1:10" x14ac:dyDescent="0.25">
      <c r="A28" s="20"/>
      <c r="B28" s="22" t="s">
        <v>18</v>
      </c>
      <c r="C28" s="28">
        <v>10850000</v>
      </c>
      <c r="D28"/>
      <c r="H28" s="17"/>
      <c r="I28" s="17"/>
    </row>
    <row r="29" spans="1:10" x14ac:dyDescent="0.25">
      <c r="A29" s="20"/>
      <c r="B29" s="22" t="s">
        <v>28</v>
      </c>
      <c r="C29" s="28">
        <v>10240000</v>
      </c>
      <c r="D29"/>
      <c r="H29" s="17"/>
      <c r="I29" s="17"/>
    </row>
    <row r="30" spans="1:10" x14ac:dyDescent="0.25">
      <c r="A30" s="20"/>
      <c r="B30" s="22" t="s">
        <v>6</v>
      </c>
      <c r="C30" s="28">
        <v>10000000</v>
      </c>
      <c r="D30"/>
      <c r="H30" s="17"/>
      <c r="I30" s="17"/>
    </row>
    <row r="31" spans="1:10" x14ac:dyDescent="0.25">
      <c r="A31" s="20"/>
      <c r="B31" s="22" t="s">
        <v>20</v>
      </c>
      <c r="C31" s="28">
        <v>9900000</v>
      </c>
      <c r="H31" s="17"/>
      <c r="I31" s="17"/>
    </row>
    <row r="32" spans="1:10" x14ac:dyDescent="0.25">
      <c r="A32" s="20"/>
      <c r="B32" s="22" t="s">
        <v>10</v>
      </c>
      <c r="C32" s="28">
        <v>9600000</v>
      </c>
      <c r="H32" s="17"/>
      <c r="I32" s="17"/>
    </row>
    <row r="33" spans="1:9" x14ac:dyDescent="0.25">
      <c r="A33" s="20"/>
      <c r="B33" s="22" t="s">
        <v>23</v>
      </c>
      <c r="C33" s="28">
        <v>6400000</v>
      </c>
      <c r="H33" s="17"/>
      <c r="I33" s="17"/>
    </row>
    <row r="34" spans="1:9" x14ac:dyDescent="0.25">
      <c r="A34" s="20"/>
      <c r="B34" s="22" t="s">
        <v>32</v>
      </c>
      <c r="C34" s="28">
        <v>18000000</v>
      </c>
      <c r="H34" s="17"/>
      <c r="I34" s="17"/>
    </row>
    <row r="35" spans="1:9" x14ac:dyDescent="0.25">
      <c r="A35" s="20"/>
      <c r="B35" s="20"/>
      <c r="H35" s="17"/>
      <c r="I35" s="17"/>
    </row>
    <row r="36" spans="1:9" x14ac:dyDescent="0.25">
      <c r="A36" s="20"/>
      <c r="B36" s="20"/>
      <c r="H36" s="17"/>
      <c r="I36" s="17"/>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9DAFD-5475-4F73-8CD1-47E20114FECD}">
  <dimension ref="A16"/>
  <sheetViews>
    <sheetView tabSelected="1" zoomScale="85" zoomScaleNormal="85" workbookViewId="0">
      <selection activeCell="R27" sqref="R27"/>
    </sheetView>
  </sheetViews>
  <sheetFormatPr defaultRowHeight="15" x14ac:dyDescent="0.25"/>
  <cols>
    <col min="1" max="16384" width="9.140625" style="26"/>
  </cols>
  <sheetData>
    <row r="16" s="26"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 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Anisa Fitri</dc:creator>
  <cp:lastModifiedBy>Anisa Fitri</cp:lastModifiedBy>
  <dcterms:created xsi:type="dcterms:W3CDTF">2021-12-08T15:27:29Z</dcterms:created>
  <dcterms:modified xsi:type="dcterms:W3CDTF">2021-12-20T11:34:24Z</dcterms:modified>
</cp:coreProperties>
</file>