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toriki/Downloads/"/>
    </mc:Choice>
  </mc:AlternateContent>
  <xr:revisionPtr revIDLastSave="0" documentId="13_ncr:1_{9EDF32D8-5F48-DB4B-9AFD-1CFB29F6EC8F}" xr6:coauthVersionLast="47" xr6:coauthVersionMax="47" xr10:uidLastSave="{00000000-0000-0000-0000-000000000000}"/>
  <bookViews>
    <workbookView xWindow="0" yWindow="760" windowWidth="30240" windowHeight="17740" activeTab="1" xr2:uid="{00000000-000D-0000-FFFF-FFFF00000000}"/>
  </bookViews>
  <sheets>
    <sheet name="Result 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4" i="2"/>
  <c r="O5" i="2"/>
  <c r="O9" i="2"/>
  <c r="O10" i="2"/>
  <c r="O11" i="2"/>
  <c r="O15" i="2"/>
  <c r="O16" i="2"/>
  <c r="O17" i="2"/>
  <c r="O18" i="2"/>
  <c r="O19" i="2"/>
  <c r="O20" i="2"/>
  <c r="N4" i="2"/>
  <c r="N5" i="2"/>
  <c r="N9" i="2"/>
  <c r="N10" i="2"/>
  <c r="N11" i="2"/>
  <c r="N15" i="2"/>
  <c r="N16" i="2"/>
  <c r="N17" i="2"/>
  <c r="N18" i="2"/>
  <c r="N19" i="2"/>
  <c r="N2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K20" i="2"/>
  <c r="E11" i="2"/>
  <c r="K10" i="2" s="1"/>
  <c r="L4" i="2"/>
  <c r="L3" i="2"/>
  <c r="E3" i="2" l="1"/>
  <c r="K3" i="2"/>
  <c r="O3" i="2" s="1"/>
  <c r="K13" i="2"/>
  <c r="E5" i="2"/>
  <c r="E7" i="2"/>
  <c r="E9" i="2"/>
  <c r="K9" i="2"/>
  <c r="K14" i="2"/>
  <c r="E4" i="2"/>
  <c r="K5" i="2"/>
  <c r="K7" i="2"/>
  <c r="K11" i="2"/>
  <c r="K16" i="2"/>
  <c r="K19" i="2"/>
  <c r="K4" i="2"/>
  <c r="E6" i="2"/>
  <c r="E8" i="2"/>
  <c r="E10" i="2"/>
  <c r="K12" i="2"/>
  <c r="K17" i="2"/>
  <c r="K15" i="2"/>
  <c r="K18" i="2"/>
  <c r="K6" i="2"/>
  <c r="K8" i="2"/>
</calcChain>
</file>

<file path=xl/sharedStrings.xml><?xml version="1.0" encoding="utf-8"?>
<sst xmlns="http://schemas.openxmlformats.org/spreadsheetml/2006/main" count="112" uniqueCount="81">
  <si>
    <t>Method name: BCA (Modified)</t>
  </si>
  <si>
    <t/>
  </si>
  <si>
    <t>Application: SparkControl</t>
  </si>
  <si>
    <t>V3.1</t>
  </si>
  <si>
    <t>Device: Spark</t>
  </si>
  <si>
    <t>Serial number: 2010000103</t>
  </si>
  <si>
    <t>Firmware:</t>
  </si>
  <si>
    <t>LUM:V5.2.4|ABS:V4.3.2|ABS_MEX:V5.1.1|USBCAM:V4.90.34|CELL:V4.1.4|MTP:V14.2.11|FLUOR:V5.1.4|FLUOR_FP:V5.0.2|FLUOR_BOTTOM:V5.0.2|FLUOR_MEM:V5.1.1|FLUOR_MEX:V5.1.1|PODI:V1.11.2</t>
  </si>
  <si>
    <t>Date:</t>
  </si>
  <si>
    <t>2022-09-21</t>
  </si>
  <si>
    <t>Time:</t>
  </si>
  <si>
    <t>4:39 PM</t>
  </si>
  <si>
    <t>System</t>
  </si>
  <si>
    <t>DESKTOP-DPT6CIH</t>
  </si>
  <si>
    <t>User</t>
  </si>
  <si>
    <t>DESKTOP-DPT6CIH\Nomura Lab</t>
  </si>
  <si>
    <t>Plate</t>
  </si>
  <si>
    <t>[COR96fc UV transparent] - Corning 96 Flat Transparent Cat. No.: 3635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</si>
  <si>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</si>
  <si>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</si>
  <si>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</si>
  <si>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</si>
  <si>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</si>
  <si>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</si>
  <si>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</si>
  <si>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Absorbance</t>
  </si>
  <si>
    <t>BCA</t>
  </si>
  <si>
    <t>Name</t>
  </si>
  <si>
    <t>COR96fc UV transparent</t>
  </si>
  <si>
    <t>Plate layout</t>
  </si>
  <si>
    <t>Plate area</t>
  </si>
  <si>
    <t>A1-H12</t>
  </si>
  <si>
    <t>Mode</t>
  </si>
  <si>
    <t>Measurement wavelength [nm]</t>
  </si>
  <si>
    <t>Number of flashes</t>
  </si>
  <si>
    <t>Settle time [ms]</t>
  </si>
  <si>
    <t>Part of Plate</t>
  </si>
  <si>
    <t>Start Time</t>
  </si>
  <si>
    <t>2022-09-21 16:38:49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</si>
  <si>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</si>
  <si>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</si>
  <si>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</si>
  <si>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</si>
  <si>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</si>
  <si>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</si>
  <si>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</si>
  <si>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</si>
  <si>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</si>
  <si>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</si>
  <si>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</si>
  <si>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</si>
  <si>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</si>
  <si>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</si>
  <si>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</si>
  <si>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</si>
  <si>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</si>
  <si>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</si>
  <si>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</si>
  <si>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</si>
  <si>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</si>
  <si>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</si>
  <si>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End Time</t>
  </si>
  <si>
    <t>2022-09-21 16:39:11</t>
  </si>
  <si>
    <t>Standard</t>
  </si>
  <si>
    <t>Sample</t>
  </si>
  <si>
    <t xml:space="preserve"> 3X dilution!</t>
  </si>
  <si>
    <t>Abs 562 #1</t>
  </si>
  <si>
    <t>Abs 562 #2</t>
  </si>
  <si>
    <t>Abs 562 #3</t>
  </si>
  <si>
    <t>Average-Blank</t>
  </si>
  <si>
    <t>[Standard](ug/mL)</t>
  </si>
  <si>
    <t>[Sample] (ug/mL)</t>
  </si>
  <si>
    <t>uL to 80 ug</t>
  </si>
  <si>
    <t>uL PBS to 60</t>
  </si>
  <si>
    <t>d d</t>
  </si>
  <si>
    <t>I</t>
  </si>
  <si>
    <t>b d</t>
  </si>
  <si>
    <t xml:space="preserve">d 227 </t>
  </si>
  <si>
    <t>b 227</t>
  </si>
  <si>
    <t>d 1060</t>
  </si>
  <si>
    <t>b 1060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</si>
</sst>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1" fillId="0" borderId="0" xfId="0" applyNumberFormat="1" applyFont="1" applyFill="1"/>
    <xf numFmtId="0" fontId="1" fillId="2" borderId="0" xfId="0" applyNumberFormat="1" applyFont="1" applyFill="1"/>
    <xf numFmtId="0" fontId="2" fillId="3" borderId="0" xfId="0" applyNumberFormat="1" applyFont="1" applyFill="1"/>
    <xf numFmtId="0" fontId="2" fillId="0" borderId="0" xfId="0" applyNumberFormat="1" applyFont="1" applyFill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Sheet1!$E$3:$E$10</c:f>
              <c:numCache>
                <c:formatCode>General</c:formatCode>
                <c:ptCount val="8"/>
                <c:pt idx="0">
                  <c:v>0.54235</c:v>
                </c:pt>
                <c:pt idx="1">
                  <c:v>0.40194999999999997</c:v>
                </c:pt>
                <c:pt idx="2">
                  <c:v>0.27479999999999999</c:v>
                </c:pt>
                <c:pt idx="3">
                  <c:v>0.20415</c:v>
                </c:pt>
                <c:pt idx="4">
                  <c:v>0.13285000000000002</c:v>
                </c:pt>
                <c:pt idx="5">
                  <c:v>5.4849999999999996E-2</c:v>
                </c:pt>
                <c:pt idx="6">
                  <c:v>2.4900000000000005E-2</c:v>
                </c:pt>
                <c:pt idx="7">
                  <c:v>-1.1549999999999991E-2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9-D14E-BCF1-A660D81A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19007"/>
        <c:axId val="1448726239"/>
      </c:scatterChart>
      <c:valAx>
        <c:axId val="144871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26239"/>
        <c:crosses val="autoZero"/>
        <c:crossBetween val="midCat"/>
      </c:valAx>
      <c:valAx>
        <c:axId val="144872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1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13</xdr:row>
      <xdr:rowOff>139700</xdr:rowOff>
    </xdr:from>
    <xdr:to>
      <xdr:col>5</xdr:col>
      <xdr:colOff>552450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0847F-0827-92C6-B526-C310C7868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opLeftCell="A22" workbookViewId="0">
      <selection activeCell="H34" sqref="H34:I35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">
      <c r="A17" s="2"/>
      <c r="B17" s="2" t="s">
        <v>25</v>
      </c>
      <c r="C17" s="2"/>
      <c r="D17" s="2"/>
      <c r="E17" s="2"/>
      <c r="F17" s="2"/>
      <c r="G17" s="2" t="s">
        <v>26</v>
      </c>
      <c r="H17" s="2"/>
      <c r="I17" s="2"/>
      <c r="J17" s="2"/>
      <c r="K17" s="2"/>
    </row>
    <row r="18" spans="1:1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A19" s="1" t="s">
        <v>27</v>
      </c>
      <c r="B19" s="1"/>
      <c r="C19" s="1"/>
      <c r="D19" s="1"/>
      <c r="E19" s="1" t="s">
        <v>28</v>
      </c>
      <c r="F19" s="1"/>
      <c r="G19" s="1"/>
      <c r="H19" s="1"/>
      <c r="I19" s="1"/>
      <c r="J19" s="1"/>
      <c r="K19" s="1"/>
    </row>
    <row r="20" spans="1:11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A21" s="1" t="s">
        <v>30</v>
      </c>
      <c r="B21" s="1"/>
      <c r="C21" s="1"/>
      <c r="D21" s="1"/>
      <c r="E21" s="1" t="s">
        <v>31</v>
      </c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 t="s">
        <v>32</v>
      </c>
      <c r="B23" s="1" t="s">
        <v>25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 t="s">
        <v>27</v>
      </c>
      <c r="B24" s="1" t="s">
        <v>26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1" t="s">
        <v>33</v>
      </c>
      <c r="B25" s="1"/>
      <c r="C25" s="1"/>
      <c r="D25" s="1"/>
      <c r="E25" s="1">
        <v>562</v>
      </c>
      <c r="F25" s="1"/>
      <c r="G25" s="1"/>
      <c r="H25" s="1"/>
      <c r="I25" s="1"/>
      <c r="J25" s="1"/>
      <c r="K25" s="1"/>
    </row>
    <row r="26" spans="1:11" x14ac:dyDescent="0.2">
      <c r="A26" s="1" t="s">
        <v>34</v>
      </c>
      <c r="B26" s="1"/>
      <c r="C26" s="1"/>
      <c r="D26" s="1"/>
      <c r="E26" s="1">
        <v>10</v>
      </c>
      <c r="F26" s="1"/>
      <c r="G26" s="1"/>
      <c r="H26" s="1"/>
      <c r="I26" s="1"/>
      <c r="J26" s="1"/>
      <c r="K26" s="1"/>
    </row>
    <row r="27" spans="1:11" x14ac:dyDescent="0.2">
      <c r="A27" s="1" t="s">
        <v>35</v>
      </c>
      <c r="B27" s="1"/>
      <c r="C27" s="1"/>
      <c r="D27" s="1"/>
      <c r="E27" s="1">
        <v>50</v>
      </c>
      <c r="F27" s="1"/>
      <c r="G27" s="1"/>
      <c r="H27" s="1"/>
      <c r="I27" s="1"/>
      <c r="J27" s="1"/>
      <c r="K27" s="1"/>
    </row>
    <row r="28" spans="1:11" x14ac:dyDescent="0.2">
      <c r="A28" s="1" t="s">
        <v>36</v>
      </c>
      <c r="B28" s="1"/>
      <c r="C28" s="1"/>
      <c r="D28" s="1"/>
      <c r="E28" s="1" t="s">
        <v>31</v>
      </c>
      <c r="F28" s="1"/>
      <c r="G28" s="1"/>
      <c r="H28" s="1"/>
      <c r="I28" s="1"/>
      <c r="J28" s="1"/>
      <c r="K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1" t="s">
        <v>37</v>
      </c>
      <c r="B30" s="1"/>
      <c r="C30" s="1"/>
      <c r="D30" s="1"/>
      <c r="E30" s="1" t="s">
        <v>38</v>
      </c>
      <c r="F30" s="1"/>
      <c r="G30" s="1"/>
      <c r="H30" s="1"/>
      <c r="I30" s="1"/>
      <c r="J30" s="1"/>
      <c r="K30" s="1"/>
    </row>
    <row r="31" spans="1:11" x14ac:dyDescent="0.2">
      <c r="A31" s="1" t="s">
        <v>39</v>
      </c>
      <c r="B31" s="1"/>
      <c r="C31" s="1"/>
      <c r="D31" s="1"/>
      <c r="E31" s="1">
        <v>26.9</v>
      </c>
      <c r="F31" s="1"/>
      <c r="G31" s="1"/>
      <c r="H31" s="1"/>
      <c r="I31" s="1"/>
      <c r="J31" s="1"/>
      <c r="K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3" x14ac:dyDescent="0.2">
      <c r="A33" s="3" t="s">
        <v>40</v>
      </c>
      <c r="B33" s="3" t="s">
        <v>41</v>
      </c>
      <c r="C33" s="3" t="s">
        <v>42</v>
      </c>
      <c r="D33" s="3" t="s">
        <v>43</v>
      </c>
      <c r="E33" s="3" t="s">
        <v>44</v>
      </c>
      <c r="F33" s="3" t="s">
        <v>45</v>
      </c>
      <c r="G33" s="3" t="s">
        <v>46</v>
      </c>
      <c r="H33" s="3" t="s">
        <v>47</v>
      </c>
      <c r="I33" s="3" t="s">
        <v>48</v>
      </c>
      <c r="J33" s="3" t="s">
        <v>49</v>
      </c>
      <c r="K33" s="3" t="s">
        <v>50</v>
      </c>
      <c r="L33" s="3" t="s">
        <v>51</v>
      </c>
      <c r="M33" s="3" t="s">
        <v>52</v>
      </c>
    </row>
    <row r="34" spans="1:13" x14ac:dyDescent="0.2">
      <c r="A34" s="3" t="s">
        <v>53</v>
      </c>
      <c r="B34" s="1">
        <v>0.65069999999999995</v>
      </c>
      <c r="C34" s="1">
        <v>0.62429999999999997</v>
      </c>
      <c r="D34" s="1">
        <v>0.78159999999999996</v>
      </c>
      <c r="E34" s="1">
        <v>0.65369999999999995</v>
      </c>
      <c r="F34" s="1">
        <v>0.7278</v>
      </c>
      <c r="G34" s="1">
        <v>0.69679999999999997</v>
      </c>
      <c r="H34" s="1">
        <v>0.4118</v>
      </c>
      <c r="I34" s="1">
        <v>0.41410000000000002</v>
      </c>
      <c r="J34" s="1">
        <v>5.2600000000000001E-2</v>
      </c>
      <c r="K34" s="1">
        <v>5.2900000000000003E-2</v>
      </c>
      <c r="L34" s="1">
        <v>5.1700000000000003E-2</v>
      </c>
      <c r="M34" s="1">
        <v>5.1799999999999999E-2</v>
      </c>
    </row>
    <row r="35" spans="1:13" x14ac:dyDescent="0.2">
      <c r="A35" s="3" t="s">
        <v>54</v>
      </c>
      <c r="B35" s="1">
        <v>0.502</v>
      </c>
      <c r="C35" s="1">
        <v>0.49220000000000003</v>
      </c>
      <c r="D35" s="1">
        <v>0.80089999999999995</v>
      </c>
      <c r="E35" s="1">
        <v>0.9073</v>
      </c>
      <c r="F35" s="1">
        <v>9.4500000000000001E-2</v>
      </c>
      <c r="G35" s="1">
        <v>0.1187</v>
      </c>
      <c r="H35" s="1">
        <v>0.37559999999999999</v>
      </c>
      <c r="I35" s="1">
        <v>0.3926</v>
      </c>
      <c r="J35" s="1">
        <v>5.28E-2</v>
      </c>
      <c r="K35" s="1">
        <v>5.45E-2</v>
      </c>
      <c r="L35" s="1">
        <v>5.1799999999999999E-2</v>
      </c>
      <c r="M35" s="1">
        <v>5.21E-2</v>
      </c>
    </row>
    <row r="36" spans="1:13" x14ac:dyDescent="0.2">
      <c r="A36" s="3" t="s">
        <v>55</v>
      </c>
      <c r="B36" s="1">
        <v>0.37940000000000002</v>
      </c>
      <c r="C36" s="1">
        <v>0.36049999999999999</v>
      </c>
      <c r="D36" s="1">
        <v>0.86219999999999997</v>
      </c>
      <c r="E36" s="1">
        <v>1.0878000000000001</v>
      </c>
      <c r="F36" s="1">
        <v>0.1082</v>
      </c>
      <c r="G36" s="1">
        <v>9.7799999999999998E-2</v>
      </c>
      <c r="H36" s="1">
        <v>5.21E-2</v>
      </c>
      <c r="I36" s="1">
        <v>5.2900000000000003E-2</v>
      </c>
      <c r="J36" s="1">
        <v>5.1999999999999998E-2</v>
      </c>
      <c r="K36" s="1">
        <v>5.1799999999999999E-2</v>
      </c>
      <c r="L36" s="1">
        <v>5.1400000000000001E-2</v>
      </c>
      <c r="M36" s="1">
        <v>5.8000000000000003E-2</v>
      </c>
    </row>
    <row r="37" spans="1:13" x14ac:dyDescent="0.2">
      <c r="A37" s="3" t="s">
        <v>56</v>
      </c>
      <c r="B37" s="1">
        <v>0.30740000000000001</v>
      </c>
      <c r="C37" s="1">
        <v>0.29120000000000001</v>
      </c>
      <c r="D37" s="1">
        <v>0.1072</v>
      </c>
      <c r="E37" s="1">
        <v>0.11509999999999999</v>
      </c>
      <c r="F37" s="1">
        <v>0.1182</v>
      </c>
      <c r="G37" s="1">
        <v>0.11940000000000001</v>
      </c>
      <c r="H37" s="1">
        <v>5.2900000000000003E-2</v>
      </c>
      <c r="I37" s="1">
        <v>5.16E-2</v>
      </c>
      <c r="J37" s="1">
        <v>5.16E-2</v>
      </c>
      <c r="K37" s="1">
        <v>5.1700000000000003E-2</v>
      </c>
      <c r="L37" s="1">
        <v>5.7799999999999997E-2</v>
      </c>
      <c r="M37" s="1">
        <v>5.1400000000000001E-2</v>
      </c>
    </row>
    <row r="38" spans="1:13" x14ac:dyDescent="0.2">
      <c r="A38" s="3" t="s">
        <v>57</v>
      </c>
      <c r="B38" s="1">
        <v>0.23</v>
      </c>
      <c r="C38" s="1">
        <v>0.22600000000000001</v>
      </c>
      <c r="D38" s="1">
        <v>0.1855</v>
      </c>
      <c r="E38" s="1">
        <v>0.21759999999999999</v>
      </c>
      <c r="F38" s="1">
        <v>0.50160000000000005</v>
      </c>
      <c r="G38" s="1">
        <v>9.35E-2</v>
      </c>
      <c r="H38" s="1">
        <v>5.2900000000000003E-2</v>
      </c>
      <c r="I38" s="1">
        <v>5.3400000000000003E-2</v>
      </c>
      <c r="J38" s="1">
        <v>5.2999999999999999E-2</v>
      </c>
      <c r="K38" s="1">
        <v>5.1700000000000003E-2</v>
      </c>
      <c r="L38" s="1">
        <v>5.2900000000000003E-2</v>
      </c>
      <c r="M38" s="1">
        <v>5.2200000000000003E-2</v>
      </c>
    </row>
    <row r="39" spans="1:13" x14ac:dyDescent="0.2">
      <c r="A39" s="3" t="s">
        <v>58</v>
      </c>
      <c r="B39" s="1">
        <v>0.152</v>
      </c>
      <c r="C39" s="1">
        <v>0.14799999999999999</v>
      </c>
      <c r="D39" s="1">
        <v>0.20910000000000001</v>
      </c>
      <c r="E39" s="1">
        <v>0.1749</v>
      </c>
      <c r="F39" s="1">
        <v>0.4456</v>
      </c>
      <c r="G39" s="1">
        <v>0.45079999999999998</v>
      </c>
      <c r="H39" s="1">
        <v>5.16E-2</v>
      </c>
      <c r="I39" s="1">
        <v>5.21E-2</v>
      </c>
      <c r="J39" s="1">
        <v>5.3100000000000001E-2</v>
      </c>
      <c r="K39" s="1">
        <v>5.33E-2</v>
      </c>
      <c r="L39" s="1">
        <v>5.5199999999999999E-2</v>
      </c>
      <c r="M39" s="1">
        <v>5.3400000000000003E-2</v>
      </c>
    </row>
    <row r="40" spans="1:13" x14ac:dyDescent="0.2">
      <c r="A40" s="3" t="s">
        <v>59</v>
      </c>
      <c r="B40" s="1">
        <v>0.12590000000000001</v>
      </c>
      <c r="C40" s="1">
        <v>0.1142</v>
      </c>
      <c r="D40" s="1">
        <v>0.74539999999999995</v>
      </c>
      <c r="E40" s="1">
        <v>0.74399999999999999</v>
      </c>
      <c r="F40" s="1">
        <v>0.38129999999999997</v>
      </c>
      <c r="G40" s="1">
        <v>0.39200000000000002</v>
      </c>
      <c r="H40" s="1">
        <v>5.1799999999999999E-2</v>
      </c>
      <c r="I40" s="1">
        <v>5.1900000000000002E-2</v>
      </c>
      <c r="J40" s="1">
        <v>5.2299999999999999E-2</v>
      </c>
      <c r="K40" s="1">
        <v>5.5300000000000002E-2</v>
      </c>
      <c r="L40" s="1">
        <v>5.1299999999999998E-2</v>
      </c>
      <c r="M40" s="1">
        <v>5.3699999999999998E-2</v>
      </c>
    </row>
    <row r="41" spans="1:13" x14ac:dyDescent="0.2">
      <c r="A41" s="3" t="s">
        <v>60</v>
      </c>
      <c r="B41" s="1">
        <v>8.4199999999999997E-2</v>
      </c>
      <c r="C41" s="1">
        <v>8.3000000000000004E-2</v>
      </c>
      <c r="D41" s="1">
        <v>1.0573999999999999</v>
      </c>
      <c r="E41" s="1">
        <v>0.83840000000000003</v>
      </c>
      <c r="F41" s="1">
        <v>0.54820000000000002</v>
      </c>
      <c r="G41" s="1">
        <v>0.49390000000000001</v>
      </c>
      <c r="H41" s="1">
        <v>5.1400000000000001E-2</v>
      </c>
      <c r="I41" s="1">
        <v>5.1499999999999997E-2</v>
      </c>
      <c r="J41" s="1">
        <v>5.1700000000000003E-2</v>
      </c>
      <c r="K41" s="1">
        <v>5.3400000000000003E-2</v>
      </c>
      <c r="L41" s="1">
        <v>7.9899999999999999E-2</v>
      </c>
      <c r="M41" s="1">
        <v>0.1104</v>
      </c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3" x14ac:dyDescent="0.2">
      <c r="A44" s="1" t="s">
        <v>61</v>
      </c>
      <c r="B44" s="1"/>
      <c r="C44" s="1"/>
      <c r="D44" s="1"/>
      <c r="E44" s="1" t="s">
        <v>62</v>
      </c>
      <c r="F44" s="1"/>
      <c r="G44" s="1"/>
      <c r="H44" s="1"/>
      <c r="I44" s="1"/>
      <c r="J44" s="1"/>
      <c r="K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6700-6A72-8B45-BA30-C56D5870C195}">
  <dimension ref="A1:R20"/>
  <sheetViews>
    <sheetView tabSelected="1" workbookViewId="0">
      <selection activeCell="O3" sqref="O3"/>
    </sheetView>
  </sheetViews>
  <sheetFormatPr baseColWidth="10" defaultRowHeight="15" x14ac:dyDescent="0.2"/>
  <sheetData>
    <row r="1" spans="1:18" x14ac:dyDescent="0.2">
      <c r="A1" s="5" t="s">
        <v>63</v>
      </c>
      <c r="B1" s="5"/>
      <c r="C1" s="5"/>
      <c r="D1" s="5"/>
      <c r="E1" s="5"/>
      <c r="F1" s="5"/>
      <c r="G1" s="5" t="s">
        <v>64</v>
      </c>
      <c r="H1" s="5"/>
      <c r="I1" s="5"/>
      <c r="J1" s="5"/>
      <c r="K1" s="6"/>
      <c r="L1" s="6"/>
      <c r="M1" s="5" t="s">
        <v>65</v>
      </c>
      <c r="N1" s="5"/>
      <c r="O1" s="5"/>
      <c r="P1" s="5"/>
      <c r="Q1" s="5"/>
      <c r="R1" s="5"/>
    </row>
    <row r="2" spans="1:18" x14ac:dyDescent="0.2">
      <c r="A2" s="5"/>
      <c r="B2" s="5" t="s">
        <v>66</v>
      </c>
      <c r="C2" s="5" t="s">
        <v>67</v>
      </c>
      <c r="D2" s="5" t="s">
        <v>68</v>
      </c>
      <c r="E2" s="6" t="s">
        <v>69</v>
      </c>
      <c r="F2" s="5" t="s">
        <v>70</v>
      </c>
      <c r="G2" s="5"/>
      <c r="H2" s="5" t="s">
        <v>66</v>
      </c>
      <c r="I2" s="5" t="s">
        <v>67</v>
      </c>
      <c r="J2" s="5" t="s">
        <v>68</v>
      </c>
      <c r="K2" s="6" t="s">
        <v>69</v>
      </c>
      <c r="L2" s="6"/>
      <c r="M2" s="5" t="s">
        <v>71</v>
      </c>
      <c r="N2" s="5" t="s">
        <v>72</v>
      </c>
      <c r="O2" s="5" t="s">
        <v>73</v>
      </c>
      <c r="P2" s="5"/>
      <c r="Q2" s="5"/>
      <c r="R2" s="5"/>
    </row>
    <row r="3" spans="1:18" x14ac:dyDescent="0.2">
      <c r="A3" s="5" t="s">
        <v>53</v>
      </c>
      <c r="B3" s="1">
        <v>0.65069999999999995</v>
      </c>
      <c r="C3" s="1">
        <v>0.62429999999999997</v>
      </c>
      <c r="D3" s="7">
        <v>0.60670000000000002</v>
      </c>
      <c r="E3" s="5">
        <f>AVERAGE(B3,C3)-$E$11</f>
        <v>0.54235</v>
      </c>
      <c r="F3" s="5">
        <v>2000</v>
      </c>
      <c r="G3" s="8" t="s">
        <v>74</v>
      </c>
      <c r="H3" s="1">
        <v>0.78159999999999996</v>
      </c>
      <c r="I3" s="1">
        <v>0.65369999999999995</v>
      </c>
      <c r="J3" s="7"/>
      <c r="K3" s="9">
        <f>AVERAGE(H3,I3)-$E$11</f>
        <v>0.62249999999999994</v>
      </c>
      <c r="L3" s="9">
        <f t="shared" ref="L3:L4" si="0">STDEV(H3:J3)</f>
        <v>9.0438957313759435E-2</v>
      </c>
      <c r="M3" s="5">
        <f>5*((K3*3590.8)+39.69)</f>
        <v>11374.814999999999</v>
      </c>
      <c r="N3" s="10">
        <f>80/M3*1000</f>
        <v>7.033081417148324</v>
      </c>
      <c r="O3" s="10">
        <f>30-N3</f>
        <v>22.966918582851676</v>
      </c>
      <c r="P3" s="5"/>
      <c r="Q3" s="5"/>
      <c r="R3" s="5"/>
    </row>
    <row r="4" spans="1:18" x14ac:dyDescent="0.2">
      <c r="A4" s="5" t="s">
        <v>54</v>
      </c>
      <c r="B4" s="1">
        <v>0.502</v>
      </c>
      <c r="C4" s="1">
        <v>0.49220000000000003</v>
      </c>
      <c r="D4" s="7">
        <v>0.47439999999999999</v>
      </c>
      <c r="E4" s="5">
        <f t="shared" ref="E4:E10" si="1">AVERAGE(B4,C4)-$E$11</f>
        <v>0.40194999999999997</v>
      </c>
      <c r="F4" s="5">
        <v>1500</v>
      </c>
      <c r="G4" s="8" t="s">
        <v>74</v>
      </c>
      <c r="H4" s="1">
        <v>0.80089999999999995</v>
      </c>
      <c r="I4" s="1">
        <v>0.9073</v>
      </c>
      <c r="J4" s="7"/>
      <c r="K4" s="9">
        <f t="shared" ref="K4:K20" si="2">AVERAGE(H4,I4)-$E$11</f>
        <v>0.75895000000000001</v>
      </c>
      <c r="L4" s="9">
        <f t="shared" si="0"/>
        <v>7.523616151824869E-2</v>
      </c>
      <c r="M4" s="5">
        <f t="shared" ref="M4:M20" si="3">5*((K4*3590.8)+39.69)</f>
        <v>13824.638300000002</v>
      </c>
      <c r="N4" s="10">
        <f t="shared" ref="N4:N20" si="4">80/M4*1000</f>
        <v>5.7867698426511449</v>
      </c>
      <c r="O4" s="10">
        <f t="shared" ref="O4:O20" si="5">30-N4</f>
        <v>24.213230157348853</v>
      </c>
      <c r="P4" s="5"/>
      <c r="Q4" s="5"/>
      <c r="R4" s="5"/>
    </row>
    <row r="5" spans="1:18" x14ac:dyDescent="0.2">
      <c r="A5" s="5" t="s">
        <v>55</v>
      </c>
      <c r="B5" s="1">
        <v>0.37940000000000002</v>
      </c>
      <c r="C5" s="1">
        <v>0.36049999999999999</v>
      </c>
      <c r="D5" s="7">
        <v>0.34910000000000002</v>
      </c>
      <c r="E5" s="5">
        <f t="shared" si="1"/>
        <v>0.27479999999999999</v>
      </c>
      <c r="F5" s="5">
        <v>1000</v>
      </c>
      <c r="G5" s="8" t="s">
        <v>74</v>
      </c>
      <c r="H5" s="1">
        <v>0.86219999999999997</v>
      </c>
      <c r="I5" s="1">
        <v>1.0878000000000001</v>
      </c>
      <c r="J5" s="7"/>
      <c r="K5" s="9">
        <f t="shared" si="2"/>
        <v>0.87985000000000013</v>
      </c>
      <c r="L5" s="9"/>
      <c r="M5" s="5">
        <f t="shared" si="3"/>
        <v>15995.276900000004</v>
      </c>
      <c r="N5" s="10">
        <f t="shared" si="4"/>
        <v>5.0014764045754019</v>
      </c>
      <c r="O5" s="10">
        <f t="shared" si="5"/>
        <v>24.998523595424597</v>
      </c>
      <c r="P5" s="5"/>
      <c r="Q5" s="5"/>
      <c r="R5" s="5"/>
    </row>
    <row r="6" spans="1:18" x14ac:dyDescent="0.2">
      <c r="A6" s="5" t="s">
        <v>56</v>
      </c>
      <c r="B6" s="1">
        <v>0.30740000000000001</v>
      </c>
      <c r="C6" s="1">
        <v>0.29120000000000001</v>
      </c>
      <c r="D6" s="7">
        <v>0.2843</v>
      </c>
      <c r="E6" s="5">
        <f t="shared" si="1"/>
        <v>0.20415</v>
      </c>
      <c r="F6" s="5">
        <v>750</v>
      </c>
      <c r="G6" s="8" t="s">
        <v>77</v>
      </c>
      <c r="H6" s="1">
        <v>0.1072</v>
      </c>
      <c r="I6" s="1">
        <v>0.11509999999999999</v>
      </c>
      <c r="J6" s="7"/>
      <c r="K6" s="9">
        <f t="shared" si="2"/>
        <v>1.6E-2</v>
      </c>
      <c r="L6" s="9"/>
      <c r="M6" s="5">
        <f t="shared" si="3"/>
        <v>485.71399999999994</v>
      </c>
      <c r="N6" s="10"/>
      <c r="O6" s="10"/>
      <c r="P6" s="5"/>
      <c r="Q6" s="5"/>
      <c r="R6" s="5"/>
    </row>
    <row r="7" spans="1:18" x14ac:dyDescent="0.2">
      <c r="A7" s="5" t="s">
        <v>57</v>
      </c>
      <c r="B7" s="1">
        <v>0.23</v>
      </c>
      <c r="C7" s="1">
        <v>0.22600000000000001</v>
      </c>
      <c r="D7" s="7">
        <v>0.22239999999999999</v>
      </c>
      <c r="E7" s="5">
        <f t="shared" si="1"/>
        <v>0.13285000000000002</v>
      </c>
      <c r="F7" s="7">
        <v>500</v>
      </c>
      <c r="G7" s="8" t="s">
        <v>77</v>
      </c>
      <c r="H7" s="1">
        <v>0.1855</v>
      </c>
      <c r="I7" s="1">
        <v>0.21759999999999999</v>
      </c>
      <c r="J7" s="7"/>
      <c r="K7" s="9">
        <f t="shared" si="2"/>
        <v>0.10640000000000001</v>
      </c>
      <c r="L7" s="9"/>
      <c r="M7" s="5">
        <f t="shared" si="3"/>
        <v>2108.7556000000004</v>
      </c>
      <c r="N7" s="10"/>
      <c r="O7" s="10"/>
      <c r="P7" s="5"/>
      <c r="Q7" s="5"/>
      <c r="R7" s="5"/>
    </row>
    <row r="8" spans="1:18" x14ac:dyDescent="0.2">
      <c r="A8" s="5" t="s">
        <v>58</v>
      </c>
      <c r="B8" s="1">
        <v>0.152</v>
      </c>
      <c r="C8" s="1">
        <v>0.14799999999999999</v>
      </c>
      <c r="D8" s="7">
        <v>0.15</v>
      </c>
      <c r="E8" s="5">
        <f t="shared" si="1"/>
        <v>5.4849999999999996E-2</v>
      </c>
      <c r="F8" s="5">
        <v>250</v>
      </c>
      <c r="G8" s="8" t="s">
        <v>77</v>
      </c>
      <c r="H8" s="1">
        <v>0.20910000000000001</v>
      </c>
      <c r="I8" s="1">
        <v>0.1749</v>
      </c>
      <c r="J8" s="7"/>
      <c r="K8" s="9">
        <f t="shared" si="2"/>
        <v>9.6850000000000006E-2</v>
      </c>
      <c r="L8" s="9"/>
      <c r="M8" s="5">
        <f t="shared" si="3"/>
        <v>1937.2949000000003</v>
      </c>
      <c r="N8" s="10"/>
      <c r="O8" s="10"/>
      <c r="P8" s="5"/>
      <c r="Q8" s="5"/>
      <c r="R8" s="5"/>
    </row>
    <row r="9" spans="1:18" x14ac:dyDescent="0.2">
      <c r="A9" s="5" t="s">
        <v>59</v>
      </c>
      <c r="B9" s="1">
        <v>0.12590000000000001</v>
      </c>
      <c r="C9" s="1">
        <v>0.1142</v>
      </c>
      <c r="D9" s="7">
        <v>0.1137</v>
      </c>
      <c r="E9" s="5">
        <f t="shared" si="1"/>
        <v>2.4900000000000005E-2</v>
      </c>
      <c r="F9" s="5">
        <v>125</v>
      </c>
      <c r="G9" s="8" t="s">
        <v>76</v>
      </c>
      <c r="H9" s="1">
        <v>0.74539999999999995</v>
      </c>
      <c r="I9" s="1">
        <v>0.74399999999999999</v>
      </c>
      <c r="J9" s="7"/>
      <c r="K9" s="9">
        <f t="shared" si="2"/>
        <v>0.64954999999999996</v>
      </c>
      <c r="L9" s="9"/>
      <c r="M9" s="5">
        <f t="shared" si="3"/>
        <v>11860.470700000002</v>
      </c>
      <c r="N9" s="10">
        <f t="shared" si="4"/>
        <v>6.745094863730829</v>
      </c>
      <c r="O9" s="10">
        <f t="shared" si="5"/>
        <v>23.254905136269173</v>
      </c>
      <c r="P9" s="5"/>
      <c r="Q9" s="5"/>
      <c r="R9" s="5"/>
    </row>
    <row r="10" spans="1:18" x14ac:dyDescent="0.2">
      <c r="A10" s="5" t="s">
        <v>60</v>
      </c>
      <c r="B10" s="1">
        <v>8.4199999999999997E-2</v>
      </c>
      <c r="C10" s="1">
        <v>8.3000000000000004E-2</v>
      </c>
      <c r="D10" s="7">
        <v>8.3599999999999994E-2</v>
      </c>
      <c r="E10" s="5">
        <f t="shared" si="1"/>
        <v>-1.1549999999999991E-2</v>
      </c>
      <c r="F10" s="5">
        <v>25</v>
      </c>
      <c r="G10" s="8" t="s">
        <v>76</v>
      </c>
      <c r="H10" s="1">
        <v>1.0573999999999999</v>
      </c>
      <c r="I10" s="1">
        <v>0.83840000000000003</v>
      </c>
      <c r="J10" s="7"/>
      <c r="K10" s="9">
        <f t="shared" si="2"/>
        <v>0.85275000000000001</v>
      </c>
      <c r="L10" s="9"/>
      <c r="M10" s="5">
        <f t="shared" si="3"/>
        <v>15508.7235</v>
      </c>
      <c r="N10" s="10">
        <f t="shared" si="4"/>
        <v>5.1583871490132633</v>
      </c>
      <c r="O10" s="10">
        <f t="shared" si="5"/>
        <v>24.841612850986735</v>
      </c>
      <c r="P10" s="5"/>
      <c r="Q10" s="5"/>
      <c r="R10" s="5"/>
    </row>
    <row r="11" spans="1:18" x14ac:dyDescent="0.2">
      <c r="A11" s="5" t="s">
        <v>75</v>
      </c>
      <c r="B11" s="1">
        <v>7.9899999999999999E-2</v>
      </c>
      <c r="C11" s="1">
        <v>0.1104</v>
      </c>
      <c r="D11" s="7">
        <v>7.8100000000000003E-2</v>
      </c>
      <c r="E11" s="5">
        <f>AVERAGE(B11,C11)</f>
        <v>9.5149999999999998E-2</v>
      </c>
      <c r="F11" s="5">
        <v>0</v>
      </c>
      <c r="G11" s="8" t="s">
        <v>76</v>
      </c>
      <c r="H11" s="1">
        <v>0.7278</v>
      </c>
      <c r="I11" s="1">
        <v>0.69679999999999997</v>
      </c>
      <c r="J11" s="7"/>
      <c r="K11" s="9">
        <f t="shared" si="2"/>
        <v>0.61714999999999998</v>
      </c>
      <c r="L11" s="9"/>
      <c r="M11" s="5">
        <f t="shared" si="3"/>
        <v>11278.761100000002</v>
      </c>
      <c r="N11" s="10">
        <f t="shared" si="4"/>
        <v>7.0929776143587251</v>
      </c>
      <c r="O11" s="10">
        <f t="shared" si="5"/>
        <v>22.907022385641277</v>
      </c>
      <c r="P11" s="5"/>
      <c r="Q11" s="5"/>
      <c r="R11" s="5"/>
    </row>
    <row r="12" spans="1:18" x14ac:dyDescent="0.2">
      <c r="A12" s="5"/>
      <c r="B12" s="5"/>
      <c r="C12" s="5"/>
      <c r="D12" s="5"/>
      <c r="E12" s="5"/>
      <c r="F12" s="5"/>
      <c r="G12" s="8" t="s">
        <v>78</v>
      </c>
      <c r="H12" s="1">
        <v>9.4500000000000001E-2</v>
      </c>
      <c r="I12" s="1">
        <v>0.1187</v>
      </c>
      <c r="J12" s="5"/>
      <c r="K12" s="9">
        <f t="shared" si="2"/>
        <v>1.1450000000000002E-2</v>
      </c>
      <c r="L12" s="5"/>
      <c r="M12" s="5">
        <f t="shared" si="3"/>
        <v>404.02330000000006</v>
      </c>
      <c r="N12" s="10"/>
      <c r="O12" s="10"/>
      <c r="P12" s="5"/>
      <c r="Q12" s="5"/>
      <c r="R12" s="5"/>
    </row>
    <row r="13" spans="1:18" x14ac:dyDescent="0.2">
      <c r="A13" s="5"/>
      <c r="B13" s="5"/>
      <c r="C13" s="5"/>
      <c r="D13" s="5"/>
      <c r="E13" s="5"/>
      <c r="F13" s="5"/>
      <c r="G13" s="8" t="s">
        <v>78</v>
      </c>
      <c r="H13" s="1">
        <v>0.1082</v>
      </c>
      <c r="I13" s="1">
        <v>9.7799999999999998E-2</v>
      </c>
      <c r="J13" s="5"/>
      <c r="K13" s="9">
        <f t="shared" si="2"/>
        <v>7.8500000000000097E-3</v>
      </c>
      <c r="L13" s="5"/>
      <c r="M13" s="5">
        <f t="shared" si="3"/>
        <v>339.38890000000015</v>
      </c>
      <c r="N13" s="10"/>
      <c r="O13" s="10"/>
      <c r="P13" s="5"/>
      <c r="Q13" s="5"/>
      <c r="R13" s="5"/>
    </row>
    <row r="14" spans="1:18" x14ac:dyDescent="0.2">
      <c r="A14" s="5"/>
      <c r="B14" s="5"/>
      <c r="C14" s="5"/>
      <c r="D14" s="5"/>
      <c r="E14" s="5"/>
      <c r="F14" s="5"/>
      <c r="G14" s="8" t="s">
        <v>78</v>
      </c>
      <c r="H14" s="1">
        <v>0.1182</v>
      </c>
      <c r="I14" s="1">
        <v>0.11940000000000001</v>
      </c>
      <c r="J14" s="5"/>
      <c r="K14" s="9">
        <f t="shared" si="2"/>
        <v>2.3650000000000004E-2</v>
      </c>
      <c r="L14" s="5"/>
      <c r="M14" s="5">
        <f t="shared" si="3"/>
        <v>623.0621000000001</v>
      </c>
      <c r="N14" s="10"/>
      <c r="O14" s="10"/>
      <c r="P14" s="5"/>
      <c r="Q14" s="5"/>
      <c r="R14" s="5"/>
    </row>
    <row r="15" spans="1:18" x14ac:dyDescent="0.2">
      <c r="A15" s="5"/>
      <c r="B15" s="5"/>
      <c r="C15" s="5"/>
      <c r="D15" s="5"/>
      <c r="E15" s="5"/>
      <c r="F15" s="5"/>
      <c r="G15" s="8" t="s">
        <v>79</v>
      </c>
      <c r="H15" s="1">
        <v>0.50160000000000005</v>
      </c>
      <c r="I15" s="1">
        <v>9.35E-2</v>
      </c>
      <c r="J15" s="5"/>
      <c r="K15" s="9">
        <f t="shared" si="2"/>
        <v>0.20240000000000002</v>
      </c>
      <c r="L15" s="5"/>
      <c r="M15" s="5">
        <f t="shared" si="3"/>
        <v>3832.3396000000002</v>
      </c>
      <c r="N15" s="10">
        <f t="shared" si="4"/>
        <v>20.874976737447795</v>
      </c>
      <c r="O15" s="10">
        <f t="shared" si="5"/>
        <v>9.1250232625522045</v>
      </c>
      <c r="P15" s="5"/>
      <c r="Q15" s="5"/>
      <c r="R15" s="5"/>
    </row>
    <row r="16" spans="1:18" x14ac:dyDescent="0.2">
      <c r="A16" s="5"/>
      <c r="B16" s="5"/>
      <c r="C16" s="5"/>
      <c r="D16" s="5"/>
      <c r="E16" s="5"/>
      <c r="F16" s="5"/>
      <c r="G16" s="8" t="s">
        <v>79</v>
      </c>
      <c r="H16" s="1">
        <v>0.4456</v>
      </c>
      <c r="I16" s="1">
        <v>0.45079999999999998</v>
      </c>
      <c r="J16" s="5"/>
      <c r="K16" s="9">
        <f t="shared" si="2"/>
        <v>0.35304999999999997</v>
      </c>
      <c r="L16" s="5"/>
      <c r="M16" s="5">
        <f t="shared" si="3"/>
        <v>6537.1097</v>
      </c>
      <c r="N16" s="10">
        <f t="shared" si="4"/>
        <v>12.237824309419191</v>
      </c>
      <c r="O16" s="10">
        <f t="shared" si="5"/>
        <v>17.762175690580811</v>
      </c>
      <c r="P16" s="5"/>
      <c r="Q16" s="5"/>
      <c r="R16" s="5"/>
    </row>
    <row r="17" spans="1:18" x14ac:dyDescent="0.2">
      <c r="A17" s="5"/>
      <c r="B17" s="5"/>
      <c r="C17" s="5"/>
      <c r="D17" s="5"/>
      <c r="E17" s="5"/>
      <c r="F17" s="5"/>
      <c r="G17" s="8" t="s">
        <v>79</v>
      </c>
      <c r="H17" s="1">
        <v>0.38129999999999997</v>
      </c>
      <c r="I17" s="1">
        <v>0.39200000000000002</v>
      </c>
      <c r="J17" s="5"/>
      <c r="K17" s="9">
        <f t="shared" si="2"/>
        <v>0.29149999999999998</v>
      </c>
      <c r="L17" s="5"/>
      <c r="M17" s="5">
        <f t="shared" si="3"/>
        <v>5432.0410000000002</v>
      </c>
      <c r="N17" s="10">
        <f t="shared" si="4"/>
        <v>14.727429340095187</v>
      </c>
      <c r="O17" s="10">
        <f t="shared" si="5"/>
        <v>15.272570659904813</v>
      </c>
      <c r="P17" s="5"/>
      <c r="Q17" s="5"/>
      <c r="R17" s="5"/>
    </row>
    <row r="18" spans="1:18" x14ac:dyDescent="0.2">
      <c r="A18" s="5"/>
      <c r="B18" s="5"/>
      <c r="C18" s="5"/>
      <c r="D18" s="5"/>
      <c r="E18" s="5"/>
      <c r="F18" s="5"/>
      <c r="G18" s="8" t="s">
        <v>80</v>
      </c>
      <c r="H18" s="1">
        <v>0.54820000000000002</v>
      </c>
      <c r="I18" s="1">
        <v>0.49390000000000001</v>
      </c>
      <c r="J18" s="5"/>
      <c r="K18" s="9">
        <f t="shared" si="2"/>
        <v>0.4259</v>
      </c>
      <c r="L18" s="5"/>
      <c r="M18" s="5">
        <f t="shared" si="3"/>
        <v>7845.0586000000012</v>
      </c>
      <c r="N18" s="10">
        <f t="shared" si="4"/>
        <v>10.197501902662651</v>
      </c>
      <c r="O18" s="10">
        <f t="shared" si="5"/>
        <v>19.802498097337349</v>
      </c>
      <c r="P18" s="5"/>
      <c r="Q18" s="5"/>
      <c r="R18" s="5"/>
    </row>
    <row r="19" spans="1:18" x14ac:dyDescent="0.2">
      <c r="A19" s="5"/>
      <c r="B19" s="5"/>
      <c r="C19" s="5"/>
      <c r="D19" s="5"/>
      <c r="E19" s="5"/>
      <c r="F19" s="5"/>
      <c r="G19" s="8" t="s">
        <v>80</v>
      </c>
      <c r="H19" s="1">
        <v>0.4118</v>
      </c>
      <c r="I19" s="1">
        <v>0.41410000000000002</v>
      </c>
      <c r="J19" s="5"/>
      <c r="K19" s="9">
        <f t="shared" si="2"/>
        <v>0.31780000000000003</v>
      </c>
      <c r="L19" s="5"/>
      <c r="M19" s="5">
        <f t="shared" si="3"/>
        <v>5904.231200000002</v>
      </c>
      <c r="N19" s="10">
        <f t="shared" si="4"/>
        <v>13.549604900295906</v>
      </c>
      <c r="O19" s="10">
        <f t="shared" si="5"/>
        <v>16.450395099704096</v>
      </c>
      <c r="P19" s="5"/>
      <c r="Q19" s="5"/>
      <c r="R19" s="5"/>
    </row>
    <row r="20" spans="1:18" x14ac:dyDescent="0.2">
      <c r="G20" s="8" t="s">
        <v>80</v>
      </c>
      <c r="H20" s="1">
        <v>0.37559999999999999</v>
      </c>
      <c r="I20" s="1">
        <v>0.3926</v>
      </c>
      <c r="K20" s="9">
        <f t="shared" si="2"/>
        <v>0.28894999999999998</v>
      </c>
      <c r="M20" s="5">
        <f t="shared" si="3"/>
        <v>5386.2583000000004</v>
      </c>
      <c r="N20" s="10">
        <f t="shared" si="4"/>
        <v>14.852611134523569</v>
      </c>
      <c r="O20" s="10">
        <f t="shared" si="5"/>
        <v>15.147388865476431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Nomura Lab</dc:creator>
  <cp:lastModifiedBy>Ethan Toriki</cp:lastModifiedBy>
  <dcterms:created xsi:type="dcterms:W3CDTF">2022-09-21T23:39:49Z</dcterms:created>
  <dcterms:modified xsi:type="dcterms:W3CDTF">2022-09-23T21:29:12Z</dcterms:modified>
</cp:coreProperties>
</file>