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e6ba2f581918dd/Documents/"/>
    </mc:Choice>
  </mc:AlternateContent>
  <xr:revisionPtr revIDLastSave="136" documentId="8_{86638FBC-E71F-4155-BC79-FC5612ECD412}" xr6:coauthVersionLast="45" xr6:coauthVersionMax="45" xr10:uidLastSave="{9EC7F785-6FB9-4E46-BB22-70EC089B25EF}"/>
  <bookViews>
    <workbookView xWindow="-120" yWindow="-120" windowWidth="50730" windowHeight="21840" xr2:uid="{637389FF-28C9-4B82-B3FB-9B3165B4D2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7" i="1" l="1"/>
  <c r="R28" i="1"/>
  <c r="S28" i="1" s="1"/>
  <c r="T28" i="1" s="1"/>
  <c r="N25" i="1"/>
  <c r="O25" i="1" s="1"/>
  <c r="P25" i="1" s="1"/>
  <c r="J23" i="1"/>
  <c r="X55" i="1"/>
  <c r="X56" i="1"/>
  <c r="X57" i="1"/>
  <c r="X58" i="1"/>
  <c r="X59" i="1"/>
  <c r="X60" i="1"/>
  <c r="X61" i="1"/>
  <c r="X62" i="1"/>
  <c r="X54" i="1"/>
  <c r="V55" i="1"/>
  <c r="V56" i="1"/>
  <c r="V57" i="1"/>
  <c r="V58" i="1"/>
  <c r="V59" i="1"/>
  <c r="V60" i="1"/>
  <c r="V61" i="1"/>
  <c r="V62" i="1"/>
  <c r="V54" i="1"/>
  <c r="W62" i="1"/>
  <c r="W61" i="1"/>
  <c r="W60" i="1"/>
  <c r="W59" i="1"/>
  <c r="W58" i="1"/>
  <c r="W57" i="1"/>
  <c r="W56" i="1"/>
  <c r="W55" i="1"/>
  <c r="W54" i="1"/>
  <c r="T55" i="1"/>
  <c r="T56" i="1"/>
  <c r="T57" i="1"/>
  <c r="T58" i="1"/>
  <c r="T59" i="1"/>
  <c r="T60" i="1"/>
  <c r="T61" i="1"/>
  <c r="T62" i="1"/>
  <c r="T54" i="1"/>
  <c r="R55" i="1"/>
  <c r="R56" i="1"/>
  <c r="R57" i="1"/>
  <c r="R58" i="1"/>
  <c r="R59" i="1"/>
  <c r="R60" i="1"/>
  <c r="R61" i="1"/>
  <c r="R62" i="1"/>
  <c r="R54" i="1"/>
  <c r="S62" i="1"/>
  <c r="S61" i="1"/>
  <c r="S60" i="1"/>
  <c r="S59" i="1"/>
  <c r="S58" i="1"/>
  <c r="S57" i="1"/>
  <c r="S56" i="1"/>
  <c r="S55" i="1"/>
  <c r="S54" i="1"/>
  <c r="P55" i="1"/>
  <c r="P56" i="1"/>
  <c r="P57" i="1"/>
  <c r="P58" i="1"/>
  <c r="P59" i="1"/>
  <c r="P60" i="1"/>
  <c r="P61" i="1"/>
  <c r="P62" i="1"/>
  <c r="P54" i="1"/>
  <c r="N55" i="1"/>
  <c r="N56" i="1"/>
  <c r="N57" i="1"/>
  <c r="N58" i="1"/>
  <c r="N59" i="1"/>
  <c r="N60" i="1"/>
  <c r="N61" i="1"/>
  <c r="N62" i="1"/>
  <c r="N54" i="1"/>
  <c r="O62" i="1"/>
  <c r="O61" i="1"/>
  <c r="O60" i="1"/>
  <c r="O59" i="1"/>
  <c r="O58" i="1"/>
  <c r="O57" i="1"/>
  <c r="O56" i="1"/>
  <c r="O55" i="1"/>
  <c r="O54" i="1"/>
  <c r="L55" i="1"/>
  <c r="L56" i="1"/>
  <c r="L57" i="1"/>
  <c r="L58" i="1"/>
  <c r="L59" i="1"/>
  <c r="L60" i="1"/>
  <c r="L61" i="1"/>
  <c r="L62" i="1"/>
  <c r="L54" i="1"/>
  <c r="J55" i="1"/>
  <c r="J56" i="1"/>
  <c r="J57" i="1"/>
  <c r="J58" i="1"/>
  <c r="J59" i="1"/>
  <c r="J60" i="1"/>
  <c r="J61" i="1"/>
  <c r="J62" i="1"/>
  <c r="J54" i="1"/>
  <c r="K62" i="1"/>
  <c r="K61" i="1"/>
  <c r="K60" i="1"/>
  <c r="K59" i="1"/>
  <c r="K58" i="1"/>
  <c r="K57" i="1"/>
  <c r="K56" i="1"/>
  <c r="H56" i="1"/>
  <c r="G56" i="1"/>
  <c r="K55" i="1"/>
  <c r="H55" i="1"/>
  <c r="G55" i="1"/>
  <c r="K54" i="1"/>
  <c r="G54" i="1"/>
  <c r="H54" i="1" s="1"/>
  <c r="H64" i="1" s="1"/>
  <c r="O45" i="1"/>
  <c r="O43" i="1"/>
  <c r="O42" i="1"/>
  <c r="O41" i="1"/>
  <c r="O40" i="1"/>
  <c r="O39" i="1"/>
  <c r="O38" i="1"/>
  <c r="O37" i="1"/>
  <c r="L38" i="1"/>
  <c r="L39" i="1"/>
  <c r="L40" i="1"/>
  <c r="L41" i="1"/>
  <c r="L42" i="1"/>
  <c r="L43" i="1"/>
  <c r="J38" i="1"/>
  <c r="J39" i="1"/>
  <c r="J40" i="1"/>
  <c r="J41" i="1"/>
  <c r="J42" i="1"/>
  <c r="J43" i="1"/>
  <c r="J44" i="1"/>
  <c r="O44" i="1" s="1"/>
  <c r="J45" i="1"/>
  <c r="L45" i="1" s="1"/>
  <c r="J37" i="1"/>
  <c r="L37" i="1" s="1"/>
  <c r="K38" i="1"/>
  <c r="K39" i="1"/>
  <c r="K40" i="1"/>
  <c r="K41" i="1"/>
  <c r="K42" i="1"/>
  <c r="K43" i="1"/>
  <c r="K44" i="1"/>
  <c r="K45" i="1"/>
  <c r="K37" i="1"/>
  <c r="G39" i="1"/>
  <c r="H39" i="1" s="1"/>
  <c r="G38" i="1"/>
  <c r="H38" i="1" s="1"/>
  <c r="H37" i="1"/>
  <c r="G37" i="1"/>
  <c r="S30" i="1"/>
  <c r="T30" i="1" s="1"/>
  <c r="O30" i="1"/>
  <c r="S29" i="1"/>
  <c r="T29" i="1" s="1"/>
  <c r="O29" i="1"/>
  <c r="O28" i="1"/>
  <c r="W27" i="1"/>
  <c r="X27" i="1" s="1"/>
  <c r="S27" i="1"/>
  <c r="T27" i="1" s="1"/>
  <c r="O27" i="1"/>
  <c r="P27" i="1" s="1"/>
  <c r="K27" i="1"/>
  <c r="L27" i="1" s="1"/>
  <c r="W26" i="1"/>
  <c r="X26" i="1" s="1"/>
  <c r="S26" i="1"/>
  <c r="T26" i="1" s="1"/>
  <c r="O26" i="1"/>
  <c r="P26" i="1" s="1"/>
  <c r="K26" i="1"/>
  <c r="L26" i="1" s="1"/>
  <c r="W25" i="1"/>
  <c r="X25" i="1" s="1"/>
  <c r="S25" i="1"/>
  <c r="T25" i="1" s="1"/>
  <c r="K25" i="1"/>
  <c r="L25" i="1" s="1"/>
  <c r="W24" i="1"/>
  <c r="X24" i="1" s="1"/>
  <c r="S24" i="1"/>
  <c r="T24" i="1" s="1"/>
  <c r="O24" i="1"/>
  <c r="P24" i="1" s="1"/>
  <c r="K24" i="1"/>
  <c r="L24" i="1" s="1"/>
  <c r="G24" i="1"/>
  <c r="H24" i="1" s="1"/>
  <c r="W23" i="1"/>
  <c r="X23" i="1" s="1"/>
  <c r="S23" i="1"/>
  <c r="T23" i="1" s="1"/>
  <c r="O23" i="1"/>
  <c r="P23" i="1" s="1"/>
  <c r="K23" i="1"/>
  <c r="L23" i="1" s="1"/>
  <c r="G23" i="1"/>
  <c r="H23" i="1" s="1"/>
  <c r="W22" i="1"/>
  <c r="X22" i="1" s="1"/>
  <c r="S22" i="1"/>
  <c r="T22" i="1" s="1"/>
  <c r="O22" i="1"/>
  <c r="P22" i="1" s="1"/>
  <c r="K22" i="1"/>
  <c r="L22" i="1" s="1"/>
  <c r="G22" i="1"/>
  <c r="H22" i="1" s="1"/>
  <c r="H32" i="1" s="1"/>
  <c r="G5" i="1"/>
  <c r="H5" i="1" s="1"/>
  <c r="G3" i="1"/>
  <c r="G4" i="1"/>
  <c r="H3" i="1"/>
  <c r="H4" i="1"/>
  <c r="N40" i="1" l="1"/>
  <c r="S40" i="1" s="1"/>
  <c r="N41" i="1"/>
  <c r="S41" i="1" s="1"/>
  <c r="N38" i="1"/>
  <c r="S38" i="1" s="1"/>
  <c r="N42" i="1"/>
  <c r="S42" i="1" s="1"/>
  <c r="R42" i="1" s="1"/>
  <c r="W42" i="1" s="1"/>
  <c r="N43" i="1"/>
  <c r="S43" i="1" s="1"/>
  <c r="N44" i="1"/>
  <c r="S44" i="1" s="1"/>
  <c r="N45" i="1"/>
  <c r="S45" i="1" s="1"/>
  <c r="N37" i="1"/>
  <c r="S37" i="1" s="1"/>
  <c r="N39" i="1"/>
  <c r="S39" i="1" s="1"/>
  <c r="L44" i="1"/>
  <c r="L47" i="1" s="1"/>
  <c r="H47" i="1"/>
  <c r="L32" i="1"/>
  <c r="T32" i="1"/>
  <c r="P32" i="1"/>
  <c r="X32" i="1"/>
  <c r="H13" i="1"/>
  <c r="R38" i="1" l="1"/>
  <c r="W38" i="1" s="1"/>
  <c r="R37" i="1"/>
  <c r="W37" i="1" s="1"/>
  <c r="R41" i="1"/>
  <c r="W41" i="1" s="1"/>
  <c r="L64" i="1"/>
  <c r="R45" i="1"/>
  <c r="W45" i="1" s="1"/>
  <c r="R39" i="1"/>
  <c r="W39" i="1" s="1"/>
  <c r="V39" i="1" s="1"/>
  <c r="R44" i="1"/>
  <c r="W44" i="1" s="1"/>
  <c r="R40" i="1"/>
  <c r="W40" i="1" s="1"/>
  <c r="P45" i="1"/>
  <c r="P38" i="1"/>
  <c r="P37" i="1"/>
  <c r="P39" i="1"/>
  <c r="P40" i="1"/>
  <c r="P41" i="1"/>
  <c r="P42" i="1"/>
  <c r="P44" i="1"/>
  <c r="P43" i="1"/>
  <c r="R43" i="1"/>
  <c r="W43" i="1" s="1"/>
  <c r="K4" i="1"/>
  <c r="L4" i="1" s="1"/>
  <c r="K5" i="1"/>
  <c r="L5" i="1" s="1"/>
  <c r="K6" i="1"/>
  <c r="L6" i="1" s="1"/>
  <c r="K8" i="1"/>
  <c r="L8" i="1" s="1"/>
  <c r="K3" i="1"/>
  <c r="L3" i="1" s="1"/>
  <c r="K7" i="1"/>
  <c r="L7" i="1" s="1"/>
  <c r="V38" i="1" l="1"/>
  <c r="V40" i="1"/>
  <c r="V45" i="1"/>
  <c r="V42" i="1"/>
  <c r="V44" i="1"/>
  <c r="V43" i="1"/>
  <c r="V41" i="1"/>
  <c r="V37" i="1"/>
  <c r="L13" i="1"/>
  <c r="O10" i="1" l="1"/>
  <c r="O11" i="1"/>
  <c r="O4" i="1"/>
  <c r="P4" i="1" s="1"/>
  <c r="O6" i="1"/>
  <c r="P6" i="1" s="1"/>
  <c r="O5" i="1"/>
  <c r="P5" i="1" s="1"/>
  <c r="O8" i="1"/>
  <c r="P8" i="1" s="1"/>
  <c r="O9" i="1"/>
  <c r="O7" i="1"/>
  <c r="P7" i="1" s="1"/>
  <c r="O3" i="1"/>
  <c r="P3" i="1" s="1"/>
  <c r="P13" i="1" l="1"/>
  <c r="S6" i="1" l="1"/>
  <c r="T6" i="1" s="1"/>
  <c r="S7" i="1"/>
  <c r="T7" i="1" s="1"/>
  <c r="S8" i="1"/>
  <c r="T8" i="1" s="1"/>
  <c r="S11" i="1"/>
  <c r="T11" i="1" s="1"/>
  <c r="S4" i="1"/>
  <c r="T4" i="1" s="1"/>
  <c r="S9" i="1"/>
  <c r="T9" i="1" s="1"/>
  <c r="S10" i="1"/>
  <c r="T10" i="1" s="1"/>
  <c r="S3" i="1"/>
  <c r="T3" i="1" s="1"/>
  <c r="S5" i="1"/>
  <c r="T5" i="1" s="1"/>
  <c r="T13" i="1" l="1"/>
  <c r="W4" i="1" l="1"/>
  <c r="X4" i="1" s="1"/>
  <c r="W6" i="1"/>
  <c r="X6" i="1" s="1"/>
  <c r="W8" i="1"/>
  <c r="X8" i="1" s="1"/>
  <c r="W5" i="1"/>
  <c r="X5" i="1" s="1"/>
  <c r="W7" i="1"/>
  <c r="X7" i="1" s="1"/>
  <c r="W3" i="1"/>
  <c r="X3" i="1" s="1"/>
  <c r="X13" i="1" l="1"/>
  <c r="P47" i="1" l="1"/>
  <c r="T38" i="1" l="1"/>
  <c r="T37" i="1"/>
  <c r="T39" i="1"/>
  <c r="T40" i="1"/>
  <c r="T43" i="1"/>
  <c r="T41" i="1"/>
  <c r="T42" i="1"/>
  <c r="T44" i="1"/>
  <c r="T45" i="1"/>
  <c r="T47" i="1" l="1"/>
  <c r="X38" i="1" l="1"/>
  <c r="X39" i="1"/>
  <c r="X40" i="1"/>
  <c r="X41" i="1"/>
  <c r="X44" i="1"/>
  <c r="X43" i="1"/>
  <c r="X42" i="1"/>
  <c r="X37" i="1"/>
  <c r="X45" i="1"/>
  <c r="X47" i="1" l="1"/>
  <c r="P64" i="1" l="1"/>
  <c r="T64" i="1"/>
  <c r="X64" i="1"/>
</calcChain>
</file>

<file path=xl/sharedStrings.xml><?xml version="1.0" encoding="utf-8"?>
<sst xmlns="http://schemas.openxmlformats.org/spreadsheetml/2006/main" count="159" uniqueCount="27">
  <si>
    <t>Name of investment</t>
  </si>
  <si>
    <t>real estate</t>
  </si>
  <si>
    <t>large cap</t>
  </si>
  <si>
    <t>U.s. fixed income</t>
  </si>
  <si>
    <t>small cap equity</t>
  </si>
  <si>
    <t>high yield</t>
  </si>
  <si>
    <t>cash</t>
  </si>
  <si>
    <t>emerging markets</t>
  </si>
  <si>
    <t>glbl ex U.s. fixed</t>
  </si>
  <si>
    <t>dev. Ex. U.s. equity</t>
  </si>
  <si>
    <t>%up/down</t>
  </si>
  <si>
    <t>% of portfolio invested</t>
  </si>
  <si>
    <t>YEAR: 2016</t>
  </si>
  <si>
    <t>YEAR: 2015</t>
  </si>
  <si>
    <t>Dollar amount of invested</t>
  </si>
  <si>
    <t>End value</t>
  </si>
  <si>
    <t>YEAR: 2017</t>
  </si>
  <si>
    <t>YEAR: 2018</t>
  </si>
  <si>
    <t>YEAR: 2019</t>
  </si>
  <si>
    <t>TOTAL Portfolio value</t>
  </si>
  <si>
    <t>Q5</t>
  </si>
  <si>
    <t>Q4</t>
  </si>
  <si>
    <t>Q6</t>
  </si>
  <si>
    <t>the value of C:</t>
  </si>
  <si>
    <t>Number</t>
  </si>
  <si>
    <t>Q7</t>
  </si>
  <si>
    <t>the value of 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</si>
</sst>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9" formatCode="&quot;$&quot;#,##0.00000_);[Red]\(&quot;$&quot;#,##0.00000\)"/>
    <numFmt numFmtId="171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6" fontId="0" fillId="0" borderId="0" xfId="0" applyNumberFormat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5" xfId="0" applyBorder="1" applyAlignment="1">
      <alignment wrapText="1"/>
    </xf>
    <xf numFmtId="2" fontId="0" fillId="0" borderId="4" xfId="0" applyNumberFormat="1" applyBorder="1"/>
    <xf numFmtId="0" fontId="0" fillId="0" borderId="0" xfId="0" applyBorder="1"/>
    <xf numFmtId="8" fontId="0" fillId="0" borderId="0" xfId="0" applyNumberFormat="1" applyBorder="1"/>
    <xf numFmtId="169" fontId="0" fillId="0" borderId="5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0" xfId="0" applyFill="1" applyBorder="1"/>
    <xf numFmtId="169" fontId="0" fillId="0" borderId="8" xfId="0" applyNumberFormat="1" applyBorder="1"/>
    <xf numFmtId="0" fontId="0" fillId="0" borderId="0" xfId="0" applyNumberFormat="1" applyBorder="1"/>
    <xf numFmtId="171" fontId="0" fillId="0" borderId="0" xfId="0" applyNumberFormat="1"/>
    <xf numFmtId="169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2254-1597-458B-8297-D49928711DFD}">
  <dimension ref="A1:X77"/>
  <sheetViews>
    <sheetView tabSelected="1" topLeftCell="A46" zoomScale="130" zoomScaleNormal="130" workbookViewId="0">
      <selection activeCell="G68" sqref="G68"/>
    </sheetView>
  </sheetViews>
  <sheetFormatPr defaultRowHeight="15" x14ac:dyDescent="0.25"/>
  <cols>
    <col min="2" max="2" width="31" customWidth="1"/>
    <col min="4" max="4" width="24.28515625" customWidth="1"/>
    <col min="5" max="5" width="12.28515625" customWidth="1"/>
    <col min="6" max="6" width="13.7109375" customWidth="1"/>
    <col min="7" max="7" width="10.28515625" customWidth="1"/>
    <col min="8" max="8" width="11" customWidth="1"/>
    <col min="10" max="10" width="28.85546875" customWidth="1"/>
    <col min="11" max="11" width="10.42578125" bestFit="1" customWidth="1"/>
    <col min="12" max="12" width="11.28515625" customWidth="1"/>
    <col min="13" max="13" width="14.140625" customWidth="1"/>
    <col min="14" max="14" width="23.140625" customWidth="1"/>
    <col min="15" max="15" width="8" customWidth="1"/>
    <col min="16" max="16" width="12.5703125" customWidth="1"/>
    <col min="18" max="18" width="25.28515625" customWidth="1"/>
    <col min="20" max="20" width="11.140625" customWidth="1"/>
    <col min="22" max="22" width="10.5703125" customWidth="1"/>
    <col min="24" max="24" width="10.85546875" customWidth="1"/>
  </cols>
  <sheetData>
    <row r="1" spans="1:24" x14ac:dyDescent="0.25">
      <c r="D1" t="s">
        <v>13</v>
      </c>
      <c r="E1" s="15" t="s">
        <v>13</v>
      </c>
      <c r="F1" s="16" t="s">
        <v>13</v>
      </c>
      <c r="G1" s="16"/>
      <c r="H1" s="17"/>
      <c r="I1" s="15" t="s">
        <v>12</v>
      </c>
      <c r="J1" s="16"/>
      <c r="K1" s="16"/>
      <c r="L1" s="17"/>
      <c r="M1" s="15" t="s">
        <v>16</v>
      </c>
      <c r="N1" s="16"/>
      <c r="O1" s="16"/>
      <c r="P1" s="17"/>
      <c r="Q1" s="15" t="s">
        <v>17</v>
      </c>
      <c r="R1" s="16"/>
      <c r="S1" s="16"/>
      <c r="T1" s="17"/>
      <c r="U1" s="15" t="s">
        <v>18</v>
      </c>
      <c r="V1" s="16"/>
      <c r="W1" s="16"/>
      <c r="X1" s="17"/>
    </row>
    <row r="2" spans="1:24" s="1" customFormat="1" ht="75" x14ac:dyDescent="0.25">
      <c r="A2" s="1" t="s">
        <v>21</v>
      </c>
      <c r="B2" s="2"/>
      <c r="D2" s="1" t="s">
        <v>0</v>
      </c>
      <c r="E2" s="3" t="s">
        <v>10</v>
      </c>
      <c r="F2" s="4" t="s">
        <v>11</v>
      </c>
      <c r="G2" s="4" t="s">
        <v>14</v>
      </c>
      <c r="H2" s="5" t="s">
        <v>15</v>
      </c>
      <c r="I2" s="3" t="s">
        <v>10</v>
      </c>
      <c r="J2" s="4" t="s">
        <v>11</v>
      </c>
      <c r="K2" s="4" t="s">
        <v>14</v>
      </c>
      <c r="L2" s="5" t="s">
        <v>15</v>
      </c>
      <c r="M2" s="3" t="s">
        <v>10</v>
      </c>
      <c r="N2" s="4" t="s">
        <v>11</v>
      </c>
      <c r="O2" s="4" t="s">
        <v>14</v>
      </c>
      <c r="P2" s="5" t="s">
        <v>15</v>
      </c>
      <c r="Q2" s="3" t="s">
        <v>10</v>
      </c>
      <c r="R2" s="4" t="s">
        <v>11</v>
      </c>
      <c r="S2" s="4" t="s">
        <v>14</v>
      </c>
      <c r="T2" s="5" t="s">
        <v>15</v>
      </c>
      <c r="U2" s="3" t="s">
        <v>10</v>
      </c>
      <c r="V2" s="4" t="s">
        <v>11</v>
      </c>
      <c r="W2" s="4" t="s">
        <v>14</v>
      </c>
      <c r="X2" s="5" t="s">
        <v>15</v>
      </c>
    </row>
    <row r="3" spans="1:24" x14ac:dyDescent="0.25">
      <c r="D3" t="s">
        <v>1</v>
      </c>
      <c r="E3" s="6">
        <v>-0.79</v>
      </c>
      <c r="F3" s="7">
        <v>0.5</v>
      </c>
      <c r="G3" s="8">
        <f>F3</f>
        <v>0.5</v>
      </c>
      <c r="H3" s="9">
        <f>G3*(1+E3/100)</f>
        <v>0.49604999999999999</v>
      </c>
      <c r="I3" s="6">
        <v>4.0599999999999996</v>
      </c>
      <c r="J3" s="7">
        <v>0.1</v>
      </c>
      <c r="K3" s="8">
        <f>J3*$H$13</f>
        <v>0.100212</v>
      </c>
      <c r="L3" s="9">
        <f>K3*(1+I3/100)</f>
        <v>0.10428060719999999</v>
      </c>
      <c r="M3" s="6">
        <v>10.36</v>
      </c>
      <c r="N3" s="7">
        <v>0.15</v>
      </c>
      <c r="O3" s="8">
        <f>N3*$L$13</f>
        <v>0.16256140109999997</v>
      </c>
      <c r="P3" s="9">
        <f>O3*(1+M3/100)</f>
        <v>0.17940276225395996</v>
      </c>
      <c r="Q3" s="6">
        <v>-5.63</v>
      </c>
      <c r="R3" s="7">
        <v>0.11</v>
      </c>
      <c r="S3" s="8">
        <f>R3*$P$13</f>
        <v>0.14209437883017298</v>
      </c>
      <c r="T3" s="9">
        <f>S3*(1+Q3/100)</f>
        <v>0.13409446530203423</v>
      </c>
      <c r="U3" s="6">
        <v>21.91</v>
      </c>
      <c r="V3" s="7">
        <v>0.15</v>
      </c>
      <c r="W3" s="8">
        <f>V3*$T$13</f>
        <v>0.18259043714817005</v>
      </c>
      <c r="X3" s="9">
        <f>W3*(1+U3/100)</f>
        <v>0.22259600192733411</v>
      </c>
    </row>
    <row r="4" spans="1:24" x14ac:dyDescent="0.25">
      <c r="D4" t="s">
        <v>2</v>
      </c>
      <c r="E4" s="10">
        <v>1.38</v>
      </c>
      <c r="F4" s="7">
        <v>0.4</v>
      </c>
      <c r="G4" s="8">
        <f>F4</f>
        <v>0.4</v>
      </c>
      <c r="H4" s="9">
        <f t="shared" ref="H4:H5" si="0">G4*(1+E4/100)</f>
        <v>0.40552000000000005</v>
      </c>
      <c r="I4" s="10">
        <v>11.96</v>
      </c>
      <c r="J4" s="7">
        <v>0.6</v>
      </c>
      <c r="K4" s="8">
        <f t="shared" ref="K4:K8" si="1">J4*$H$13</f>
        <v>0.60127199999999992</v>
      </c>
      <c r="L4" s="9">
        <f>K4*(1+I4/100)</f>
        <v>0.67318413119999987</v>
      </c>
      <c r="M4" s="10">
        <v>21.83</v>
      </c>
      <c r="N4" s="7">
        <v>0.8</v>
      </c>
      <c r="O4" s="8">
        <f t="shared" ref="O4:O11" si="2">N4*$L$13</f>
        <v>0.8669941391999999</v>
      </c>
      <c r="P4" s="9">
        <f>O4*(1+M4/100)</f>
        <v>1.0562589597873597</v>
      </c>
      <c r="Q4" s="10">
        <v>-4.38</v>
      </c>
      <c r="R4" s="7">
        <v>0.12</v>
      </c>
      <c r="S4" s="8">
        <f t="shared" ref="S4:S11" si="3">R4*$P$13</f>
        <v>0.15501204963291595</v>
      </c>
      <c r="T4" s="9">
        <f>S4*(1+Q4/100)</f>
        <v>0.14822252185899423</v>
      </c>
      <c r="U4" s="10">
        <v>31.49</v>
      </c>
      <c r="V4" s="7">
        <v>0.6</v>
      </c>
      <c r="W4" s="8">
        <f t="shared" ref="W4:W8" si="4">V4*$T$13</f>
        <v>0.73036174859268022</v>
      </c>
      <c r="X4" s="9">
        <f>W4*(1+U4/100)</f>
        <v>0.96035266322451518</v>
      </c>
    </row>
    <row r="5" spans="1:24" x14ac:dyDescent="0.25">
      <c r="D5" t="s">
        <v>3</v>
      </c>
      <c r="E5" s="10">
        <v>0.55000000000000004</v>
      </c>
      <c r="F5" s="7">
        <v>0.1</v>
      </c>
      <c r="G5" s="8">
        <f>F5</f>
        <v>0.1</v>
      </c>
      <c r="H5" s="9">
        <f t="shared" si="0"/>
        <v>0.10055000000000001</v>
      </c>
      <c r="I5" s="10">
        <v>2.65</v>
      </c>
      <c r="J5" s="7">
        <v>0.2</v>
      </c>
      <c r="K5" s="8">
        <f t="shared" si="1"/>
        <v>0.20042399999999999</v>
      </c>
      <c r="L5" s="9">
        <f>K5*(1+I5/100)</f>
        <v>0.20573523599999999</v>
      </c>
      <c r="M5" s="10">
        <v>3.54</v>
      </c>
      <c r="N5" s="7">
        <v>0.05</v>
      </c>
      <c r="O5" s="8">
        <f t="shared" si="2"/>
        <v>5.4187133699999994E-2</v>
      </c>
      <c r="P5" s="9">
        <f>O5*(1+M5/100)</f>
        <v>5.6105358232979997E-2</v>
      </c>
      <c r="Q5" s="10">
        <v>0.01</v>
      </c>
      <c r="R5" s="7">
        <v>0.11</v>
      </c>
      <c r="S5" s="8">
        <f t="shared" si="3"/>
        <v>0.14209437883017298</v>
      </c>
      <c r="T5" s="9">
        <f>S5*(1+Q5/100)</f>
        <v>0.142108588268056</v>
      </c>
      <c r="U5" s="10">
        <v>8.7200000000000006</v>
      </c>
      <c r="V5" s="7">
        <v>0.1</v>
      </c>
      <c r="W5" s="8">
        <f t="shared" si="4"/>
        <v>0.12172695809878005</v>
      </c>
      <c r="X5" s="9">
        <f>W5*(1+U5/100)</f>
        <v>0.13234154884499366</v>
      </c>
    </row>
    <row r="6" spans="1:24" x14ac:dyDescent="0.25">
      <c r="D6" t="s">
        <v>4</v>
      </c>
      <c r="E6" s="10">
        <v>-4.41</v>
      </c>
      <c r="F6" s="7"/>
      <c r="G6" s="7"/>
      <c r="H6" s="11"/>
      <c r="I6" s="10">
        <v>21.31</v>
      </c>
      <c r="J6" s="7"/>
      <c r="K6" s="8">
        <f t="shared" si="1"/>
        <v>0</v>
      </c>
      <c r="L6" s="9">
        <f>K6*(1+I6/100)</f>
        <v>0</v>
      </c>
      <c r="M6" s="10">
        <v>7.5</v>
      </c>
      <c r="N6" s="7"/>
      <c r="O6" s="8">
        <f t="shared" si="2"/>
        <v>0</v>
      </c>
      <c r="P6" s="9">
        <f>O6*(1+M6/100)</f>
        <v>0</v>
      </c>
      <c r="Q6" s="10">
        <v>-11.01</v>
      </c>
      <c r="R6" s="18">
        <v>0.11</v>
      </c>
      <c r="S6" s="8">
        <f t="shared" si="3"/>
        <v>0.14209437883017298</v>
      </c>
      <c r="T6" s="9">
        <f>S6*(1+Q6/100)</f>
        <v>0.12644978772097093</v>
      </c>
      <c r="U6" s="10">
        <v>25.52</v>
      </c>
      <c r="V6" s="7">
        <v>0.1</v>
      </c>
      <c r="W6" s="8">
        <f t="shared" si="4"/>
        <v>0.12172695809878005</v>
      </c>
      <c r="X6" s="9">
        <f>W6*(1+U6/100)</f>
        <v>0.15279167780558869</v>
      </c>
    </row>
    <row r="7" spans="1:24" x14ac:dyDescent="0.25">
      <c r="D7" t="s">
        <v>5</v>
      </c>
      <c r="E7" s="10">
        <v>-4.47</v>
      </c>
      <c r="F7" s="7"/>
      <c r="G7" s="7"/>
      <c r="H7" s="11"/>
      <c r="I7" s="10">
        <v>17.13</v>
      </c>
      <c r="J7" s="7"/>
      <c r="K7" s="8">
        <f t="shared" si="1"/>
        <v>0</v>
      </c>
      <c r="L7" s="9">
        <f>K7*(1+I7/100)</f>
        <v>0</v>
      </c>
      <c r="M7" s="10">
        <v>7.5</v>
      </c>
      <c r="N7" s="7"/>
      <c r="O7" s="8">
        <f t="shared" si="2"/>
        <v>0</v>
      </c>
      <c r="P7" s="9">
        <f>O7*(1+M7/100)</f>
        <v>0</v>
      </c>
      <c r="Q7" s="10">
        <v>-2.08</v>
      </c>
      <c r="R7" s="18">
        <v>0.11</v>
      </c>
      <c r="S7" s="8">
        <f t="shared" si="3"/>
        <v>0.14209437883017298</v>
      </c>
      <c r="T7" s="9">
        <f>S7*(1+Q7/100)</f>
        <v>0.13913881575050538</v>
      </c>
      <c r="U7" s="10">
        <v>14.32</v>
      </c>
      <c r="V7" s="7"/>
      <c r="W7" s="8">
        <f t="shared" si="4"/>
        <v>0</v>
      </c>
      <c r="X7" s="9">
        <f>W7*(1+U7/100)</f>
        <v>0</v>
      </c>
    </row>
    <row r="8" spans="1:24" x14ac:dyDescent="0.25">
      <c r="D8" t="s">
        <v>6</v>
      </c>
      <c r="E8" s="10">
        <v>0.05</v>
      </c>
      <c r="F8" s="7"/>
      <c r="G8" s="7"/>
      <c r="H8" s="11"/>
      <c r="I8" s="10">
        <v>0.33</v>
      </c>
      <c r="J8" s="18">
        <v>0.1</v>
      </c>
      <c r="K8" s="8">
        <f t="shared" si="1"/>
        <v>0.100212</v>
      </c>
      <c r="L8" s="9">
        <f>K8*(1+I8/100)</f>
        <v>0.10054269960000001</v>
      </c>
      <c r="M8" s="10">
        <v>0.86</v>
      </c>
      <c r="N8" s="18"/>
      <c r="O8" s="8">
        <f t="shared" si="2"/>
        <v>0</v>
      </c>
      <c r="P8" s="9">
        <f>O8*(1+M8/100)</f>
        <v>0</v>
      </c>
      <c r="Q8" s="10">
        <v>1.87</v>
      </c>
      <c r="R8" s="18">
        <v>0.11</v>
      </c>
      <c r="S8" s="8">
        <f t="shared" si="3"/>
        <v>0.14209437883017298</v>
      </c>
      <c r="T8" s="9">
        <f>S8*(1+Q8/100)</f>
        <v>0.14475154371429722</v>
      </c>
      <c r="U8" s="10">
        <v>2.2799999999999998</v>
      </c>
      <c r="V8" s="18">
        <v>0.05</v>
      </c>
      <c r="W8" s="8">
        <f t="shared" si="4"/>
        <v>6.0863479049390025E-2</v>
      </c>
      <c r="X8" s="9">
        <f>W8*(1+U8/100)</f>
        <v>6.2251166371716113E-2</v>
      </c>
    </row>
    <row r="9" spans="1:24" x14ac:dyDescent="0.25">
      <c r="D9" t="s">
        <v>7</v>
      </c>
      <c r="E9" s="10">
        <v>-14.92</v>
      </c>
      <c r="F9" s="7"/>
      <c r="G9" s="7"/>
      <c r="H9" s="11"/>
      <c r="I9" s="10">
        <v>11.19</v>
      </c>
      <c r="J9" s="7"/>
      <c r="K9" s="7"/>
      <c r="L9" s="11"/>
      <c r="M9" s="10">
        <v>37.28</v>
      </c>
      <c r="N9" s="7"/>
      <c r="O9" s="8">
        <f>N9*$L$13</f>
        <v>0</v>
      </c>
      <c r="P9" s="11"/>
      <c r="Q9" s="10">
        <v>-14.57</v>
      </c>
      <c r="R9" s="18">
        <v>0.11</v>
      </c>
      <c r="S9" s="8">
        <f t="shared" si="3"/>
        <v>0.14209437883017298</v>
      </c>
      <c r="T9" s="11">
        <f>S9*(1+Q9/100)</f>
        <v>0.12139122783461678</v>
      </c>
      <c r="U9" s="10">
        <v>18.440000000000001</v>
      </c>
      <c r="V9" s="7"/>
      <c r="W9" s="7"/>
      <c r="X9" s="11"/>
    </row>
    <row r="10" spans="1:24" x14ac:dyDescent="0.25">
      <c r="D10" t="s">
        <v>8</v>
      </c>
      <c r="E10" s="10">
        <v>-6.02</v>
      </c>
      <c r="F10" s="7"/>
      <c r="G10" s="7"/>
      <c r="H10" s="11"/>
      <c r="I10" s="10">
        <v>1.49</v>
      </c>
      <c r="J10" s="7"/>
      <c r="K10" s="7"/>
      <c r="L10" s="11"/>
      <c r="M10" s="10">
        <v>10.51</v>
      </c>
      <c r="N10" s="7"/>
      <c r="O10" s="8">
        <f t="shared" si="2"/>
        <v>0</v>
      </c>
      <c r="P10" s="11"/>
      <c r="Q10" s="10">
        <v>-2.15</v>
      </c>
      <c r="R10" s="18">
        <v>0.11</v>
      </c>
      <c r="S10" s="8">
        <f t="shared" si="3"/>
        <v>0.14209437883017298</v>
      </c>
      <c r="T10" s="11">
        <f>S10*(1+Q10/100)</f>
        <v>0.13903934968532428</v>
      </c>
      <c r="U10" s="10">
        <v>5.09</v>
      </c>
      <c r="V10" s="7"/>
      <c r="W10" s="7"/>
      <c r="X10" s="11"/>
    </row>
    <row r="11" spans="1:24" x14ac:dyDescent="0.25">
      <c r="D11" t="s">
        <v>9</v>
      </c>
      <c r="E11" s="10">
        <v>-3.04</v>
      </c>
      <c r="F11" s="7"/>
      <c r="G11" s="7"/>
      <c r="H11" s="11"/>
      <c r="I11" s="10">
        <v>2.75</v>
      </c>
      <c r="J11" s="7"/>
      <c r="K11" s="7"/>
      <c r="L11" s="11"/>
      <c r="M11" s="10">
        <v>24.21</v>
      </c>
      <c r="N11" s="7"/>
      <c r="O11" s="8">
        <f t="shared" si="2"/>
        <v>0</v>
      </c>
      <c r="P11" s="11"/>
      <c r="Q11" s="10">
        <v>-14.09</v>
      </c>
      <c r="R11" s="18">
        <v>0.11</v>
      </c>
      <c r="S11" s="8">
        <f t="shared" si="3"/>
        <v>0.14209437883017298</v>
      </c>
      <c r="T11" s="11">
        <f>S11*(1+Q11/100)</f>
        <v>0.12207328085300161</v>
      </c>
      <c r="U11" s="10">
        <v>22.49</v>
      </c>
      <c r="V11" s="7"/>
      <c r="W11" s="7"/>
      <c r="X11" s="11"/>
    </row>
    <row r="12" spans="1:24" x14ac:dyDescent="0.25">
      <c r="E12" s="10"/>
      <c r="F12" s="7"/>
      <c r="G12" s="7"/>
      <c r="H12" s="11"/>
      <c r="I12" s="10"/>
      <c r="J12" s="7"/>
      <c r="K12" s="7"/>
      <c r="L12" s="11"/>
      <c r="M12" s="10"/>
      <c r="N12" s="7"/>
      <c r="O12" s="7"/>
      <c r="P12" s="11"/>
      <c r="Q12" s="10"/>
      <c r="R12" s="7"/>
      <c r="S12" s="7"/>
      <c r="T12" s="11"/>
      <c r="U12" s="10"/>
      <c r="V12" s="7"/>
      <c r="W12" s="7"/>
      <c r="X12" s="11"/>
    </row>
    <row r="13" spans="1:24" ht="15.75" thickBot="1" x14ac:dyDescent="0.3">
      <c r="D13" t="s">
        <v>19</v>
      </c>
      <c r="E13" s="12"/>
      <c r="F13" s="13"/>
      <c r="G13" s="13"/>
      <c r="H13" s="14">
        <f>SUM(H3:H5)</f>
        <v>1.0021199999999999</v>
      </c>
      <c r="I13" s="12"/>
      <c r="J13" s="13"/>
      <c r="K13" s="13"/>
      <c r="L13" s="19">
        <f>SUM(L3:L8)</f>
        <v>1.0837426739999998</v>
      </c>
      <c r="M13" s="12"/>
      <c r="N13" s="13"/>
      <c r="O13" s="13"/>
      <c r="P13" s="19">
        <f>SUM(P3:P8)</f>
        <v>1.2917670802742998</v>
      </c>
      <c r="Q13" s="12"/>
      <c r="R13" s="13"/>
      <c r="S13" s="13"/>
      <c r="T13" s="19">
        <f>SUM(T3:T11)</f>
        <v>1.2172695809878005</v>
      </c>
      <c r="U13" s="12"/>
      <c r="V13" s="13"/>
      <c r="W13" s="13"/>
      <c r="X13" s="19">
        <f>SUM(X3:X8)</f>
        <v>1.5303330581741477</v>
      </c>
    </row>
    <row r="19" spans="1:24" ht="15.75" thickBot="1" x14ac:dyDescent="0.3"/>
    <row r="20" spans="1:24" x14ac:dyDescent="0.25">
      <c r="A20" t="s">
        <v>20</v>
      </c>
      <c r="D20" t="s">
        <v>13</v>
      </c>
      <c r="E20" s="15" t="s">
        <v>13</v>
      </c>
      <c r="F20" s="16" t="s">
        <v>13</v>
      </c>
      <c r="G20" s="16"/>
      <c r="H20" s="17"/>
      <c r="I20" s="15" t="s">
        <v>12</v>
      </c>
      <c r="J20" s="16"/>
      <c r="K20" s="16"/>
      <c r="L20" s="17"/>
      <c r="M20" s="15" t="s">
        <v>16</v>
      </c>
      <c r="N20" s="16"/>
      <c r="O20" s="16"/>
      <c r="P20" s="17"/>
      <c r="Q20" s="15" t="s">
        <v>17</v>
      </c>
      <c r="R20" s="16"/>
      <c r="S20" s="16"/>
      <c r="T20" s="17"/>
      <c r="U20" s="15" t="s">
        <v>18</v>
      </c>
      <c r="V20" s="16"/>
      <c r="W20" s="16"/>
      <c r="X20" s="17"/>
    </row>
    <row r="21" spans="1:24" ht="75" x14ac:dyDescent="0.25">
      <c r="D21" s="1" t="s">
        <v>0</v>
      </c>
      <c r="E21" s="3" t="s">
        <v>10</v>
      </c>
      <c r="F21" s="4" t="s">
        <v>11</v>
      </c>
      <c r="G21" s="4" t="s">
        <v>14</v>
      </c>
      <c r="H21" s="5" t="s">
        <v>15</v>
      </c>
      <c r="I21" s="3" t="s">
        <v>10</v>
      </c>
      <c r="J21" s="4" t="s">
        <v>11</v>
      </c>
      <c r="K21" s="4" t="s">
        <v>14</v>
      </c>
      <c r="L21" s="5" t="s">
        <v>15</v>
      </c>
      <c r="M21" s="3" t="s">
        <v>10</v>
      </c>
      <c r="N21" s="4" t="s">
        <v>11</v>
      </c>
      <c r="O21" s="4" t="s">
        <v>14</v>
      </c>
      <c r="P21" s="5" t="s">
        <v>15</v>
      </c>
      <c r="Q21" s="3" t="s">
        <v>10</v>
      </c>
      <c r="R21" s="4" t="s">
        <v>11</v>
      </c>
      <c r="S21" s="4" t="s">
        <v>14</v>
      </c>
      <c r="T21" s="5" t="s">
        <v>15</v>
      </c>
      <c r="U21" s="3" t="s">
        <v>10</v>
      </c>
      <c r="V21" s="4" t="s">
        <v>11</v>
      </c>
      <c r="W21" s="4" t="s">
        <v>14</v>
      </c>
      <c r="X21" s="5" t="s">
        <v>15</v>
      </c>
    </row>
    <row r="22" spans="1:24" x14ac:dyDescent="0.25">
      <c r="D22" t="s">
        <v>1</v>
      </c>
      <c r="E22" s="6">
        <v>-0.79</v>
      </c>
      <c r="F22" s="7">
        <v>1</v>
      </c>
      <c r="G22" s="8">
        <f>F22</f>
        <v>1</v>
      </c>
      <c r="H22" s="9">
        <f>G22*(1+E22/100)</f>
        <v>0.99209999999999998</v>
      </c>
      <c r="I22" s="6">
        <v>4.0599999999999996</v>
      </c>
      <c r="J22" s="7"/>
      <c r="K22" s="8">
        <f>J22*$H$13</f>
        <v>0</v>
      </c>
      <c r="L22" s="9">
        <f>K22*(1+I22/100)</f>
        <v>0</v>
      </c>
      <c r="M22" s="6">
        <v>10.36</v>
      </c>
      <c r="N22" s="7"/>
      <c r="O22" s="8">
        <f>N22*$L$13</f>
        <v>0</v>
      </c>
      <c r="P22" s="9">
        <f>O22*(1+M22/100)</f>
        <v>0</v>
      </c>
      <c r="Q22" s="6">
        <v>-5.63</v>
      </c>
      <c r="R22" s="7"/>
      <c r="S22" s="8">
        <f>R22*$P$13</f>
        <v>0</v>
      </c>
      <c r="T22" s="9">
        <f>S22*(1+Q22/100)</f>
        <v>0</v>
      </c>
      <c r="U22" s="6">
        <v>21.91</v>
      </c>
      <c r="V22" s="7"/>
      <c r="W22" s="8">
        <f>V22*$T$13</f>
        <v>0</v>
      </c>
      <c r="X22" s="9">
        <f>W22*(1+U22/100)</f>
        <v>0</v>
      </c>
    </row>
    <row r="23" spans="1:24" x14ac:dyDescent="0.25">
      <c r="D23" t="s">
        <v>2</v>
      </c>
      <c r="E23" s="10">
        <v>1.38</v>
      </c>
      <c r="F23" s="7">
        <v>0</v>
      </c>
      <c r="G23" s="8">
        <f>F23</f>
        <v>0</v>
      </c>
      <c r="H23" s="9">
        <f t="shared" ref="H23:H24" si="5">G23*(1+E23/100)</f>
        <v>0</v>
      </c>
      <c r="I23" s="10">
        <v>11.96</v>
      </c>
      <c r="J23" s="18">
        <f>H32</f>
        <v>0.99209999999999998</v>
      </c>
      <c r="K23" s="8">
        <f t="shared" ref="K23:K27" si="6">J23*$H$13</f>
        <v>0.99420325199999993</v>
      </c>
      <c r="L23" s="9">
        <f>K23*(1+I23/100)</f>
        <v>1.1131099609391999</v>
      </c>
      <c r="M23" s="10">
        <v>21.83</v>
      </c>
      <c r="N23" s="7"/>
      <c r="O23" s="8">
        <f t="shared" ref="O23:O30" si="7">N23*$L$13</f>
        <v>0</v>
      </c>
      <c r="P23" s="9">
        <f>O23*(1+M23/100)</f>
        <v>0</v>
      </c>
      <c r="Q23" s="10">
        <v>-4.38</v>
      </c>
      <c r="R23" s="7"/>
      <c r="S23" s="8">
        <f t="shared" ref="S23:S30" si="8">R23*$P$13</f>
        <v>0</v>
      </c>
      <c r="T23" s="9">
        <f>S23*(1+Q23/100)</f>
        <v>0</v>
      </c>
      <c r="U23" s="10">
        <v>31.49</v>
      </c>
      <c r="V23" s="7"/>
      <c r="W23" s="8">
        <f t="shared" ref="W23:W27" si="9">V23*$T$13</f>
        <v>0</v>
      </c>
      <c r="X23" s="9">
        <f>W23*(1+U23/100)</f>
        <v>0</v>
      </c>
    </row>
    <row r="24" spans="1:24" x14ac:dyDescent="0.25">
      <c r="D24" t="s">
        <v>3</v>
      </c>
      <c r="E24" s="10">
        <v>0.55000000000000004</v>
      </c>
      <c r="F24" s="7">
        <v>0</v>
      </c>
      <c r="G24" s="8">
        <f>F24</f>
        <v>0</v>
      </c>
      <c r="H24" s="9">
        <f t="shared" si="5"/>
        <v>0</v>
      </c>
      <c r="I24" s="10">
        <v>2.65</v>
      </c>
      <c r="J24" s="7"/>
      <c r="K24" s="8">
        <f t="shared" si="6"/>
        <v>0</v>
      </c>
      <c r="L24" s="9">
        <f>K24*(1+I24/100)</f>
        <v>0</v>
      </c>
      <c r="M24" s="10">
        <v>3.54</v>
      </c>
      <c r="N24" s="7"/>
      <c r="O24" s="8">
        <f t="shared" si="7"/>
        <v>0</v>
      </c>
      <c r="P24" s="9">
        <f>O24*(1+M24/100)</f>
        <v>0</v>
      </c>
      <c r="Q24" s="10">
        <v>0.01</v>
      </c>
      <c r="R24" s="7"/>
      <c r="S24" s="8">
        <f t="shared" si="8"/>
        <v>0</v>
      </c>
      <c r="T24" s="9">
        <f>S24*(1+Q24/100)</f>
        <v>0</v>
      </c>
      <c r="U24" s="10">
        <v>8.7200000000000006</v>
      </c>
      <c r="V24" s="7"/>
      <c r="W24" s="8">
        <f t="shared" si="9"/>
        <v>0</v>
      </c>
      <c r="X24" s="9">
        <f>W24*(1+U24/100)</f>
        <v>0</v>
      </c>
    </row>
    <row r="25" spans="1:24" x14ac:dyDescent="0.25">
      <c r="D25" t="s">
        <v>4</v>
      </c>
      <c r="E25" s="10">
        <v>-4.41</v>
      </c>
      <c r="F25" s="7"/>
      <c r="G25" s="7"/>
      <c r="H25" s="11"/>
      <c r="I25" s="10">
        <v>21.31</v>
      </c>
      <c r="J25" s="7"/>
      <c r="K25" s="8">
        <f t="shared" si="6"/>
        <v>0</v>
      </c>
      <c r="L25" s="9">
        <f>K25*(1+I25/100)</f>
        <v>0</v>
      </c>
      <c r="M25" s="10">
        <v>7.5</v>
      </c>
      <c r="N25" s="22">
        <f>L32</f>
        <v>1.1131099609391999</v>
      </c>
      <c r="O25" s="8">
        <f t="shared" si="7"/>
        <v>1.2063247655242839</v>
      </c>
      <c r="P25" s="9">
        <f>O25*(1+M25/100)</f>
        <v>1.2967991229386051</v>
      </c>
      <c r="Q25" s="10">
        <v>-11.01</v>
      </c>
      <c r="R25" s="18"/>
      <c r="S25" s="8">
        <f t="shared" si="8"/>
        <v>0</v>
      </c>
      <c r="T25" s="9">
        <f>S25*(1+Q25/100)</f>
        <v>0</v>
      </c>
      <c r="U25" s="10">
        <v>25.52</v>
      </c>
      <c r="V25" s="7"/>
      <c r="W25" s="8">
        <f t="shared" si="9"/>
        <v>0</v>
      </c>
      <c r="X25" s="9">
        <f>W25*(1+U25/100)</f>
        <v>0</v>
      </c>
    </row>
    <row r="26" spans="1:24" x14ac:dyDescent="0.25">
      <c r="D26" t="s">
        <v>5</v>
      </c>
      <c r="E26" s="10">
        <v>-4.47</v>
      </c>
      <c r="F26" s="7"/>
      <c r="G26" s="7"/>
      <c r="H26" s="11"/>
      <c r="I26" s="10">
        <v>17.13</v>
      </c>
      <c r="J26" s="7"/>
      <c r="K26" s="8">
        <f t="shared" si="6"/>
        <v>0</v>
      </c>
      <c r="L26" s="9">
        <f>K26*(1+I26/100)</f>
        <v>0</v>
      </c>
      <c r="M26" s="10">
        <v>7.5</v>
      </c>
      <c r="N26" s="7"/>
      <c r="O26" s="8">
        <f t="shared" si="7"/>
        <v>0</v>
      </c>
      <c r="P26" s="9">
        <f>O26*(1+M26/100)</f>
        <v>0</v>
      </c>
      <c r="Q26" s="10">
        <v>-2.08</v>
      </c>
      <c r="R26" s="18"/>
      <c r="S26" s="8">
        <f t="shared" si="8"/>
        <v>0</v>
      </c>
      <c r="T26" s="9">
        <f>S26*(1+Q26/100)</f>
        <v>0</v>
      </c>
      <c r="U26" s="10">
        <v>14.32</v>
      </c>
      <c r="V26" s="7"/>
      <c r="W26" s="8">
        <f t="shared" si="9"/>
        <v>0</v>
      </c>
      <c r="X26" s="9">
        <f>W26*(1+U26/100)</f>
        <v>0</v>
      </c>
    </row>
    <row r="27" spans="1:24" x14ac:dyDescent="0.25">
      <c r="D27" t="s">
        <v>6</v>
      </c>
      <c r="E27" s="10">
        <v>0.05</v>
      </c>
      <c r="F27" s="7"/>
      <c r="G27" s="7"/>
      <c r="H27" s="11"/>
      <c r="I27" s="10">
        <v>0.33</v>
      </c>
      <c r="J27" s="18"/>
      <c r="K27" s="8">
        <f t="shared" si="6"/>
        <v>0</v>
      </c>
      <c r="L27" s="9">
        <f>K27*(1+I27/100)</f>
        <v>0</v>
      </c>
      <c r="M27" s="10">
        <v>0.86</v>
      </c>
      <c r="N27" s="18"/>
      <c r="O27" s="8">
        <f t="shared" si="7"/>
        <v>0</v>
      </c>
      <c r="P27" s="9">
        <f>O27*(1+M27/100)</f>
        <v>0</v>
      </c>
      <c r="Q27" s="10">
        <v>1.87</v>
      </c>
      <c r="R27" s="18"/>
      <c r="S27" s="8">
        <f t="shared" si="8"/>
        <v>0</v>
      </c>
      <c r="T27" s="9">
        <f>S27*(1+Q27/100)</f>
        <v>0</v>
      </c>
      <c r="U27" s="10">
        <v>2.2799999999999998</v>
      </c>
      <c r="V27" s="22">
        <f>T32</f>
        <v>1.4310912526215585</v>
      </c>
      <c r="W27" s="8">
        <f t="shared" si="9"/>
        <v>1.7420238494339511</v>
      </c>
      <c r="X27" s="9">
        <f>W27*(1+U27/100)</f>
        <v>1.781741993201045</v>
      </c>
    </row>
    <row r="28" spans="1:24" x14ac:dyDescent="0.25">
      <c r="D28" t="s">
        <v>7</v>
      </c>
      <c r="E28" s="10">
        <v>-14.92</v>
      </c>
      <c r="F28" s="7"/>
      <c r="G28" s="7"/>
      <c r="H28" s="11"/>
      <c r="I28" s="10">
        <v>11.19</v>
      </c>
      <c r="J28" s="7"/>
      <c r="K28" s="7"/>
      <c r="L28" s="11"/>
      <c r="M28" s="10">
        <v>37.28</v>
      </c>
      <c r="N28" s="7"/>
      <c r="O28" s="8">
        <f>N28*$L$13</f>
        <v>0</v>
      </c>
      <c r="P28" s="11"/>
      <c r="Q28" s="10">
        <v>-14.57</v>
      </c>
      <c r="R28" s="22">
        <f>P32</f>
        <v>1.2967991229386051</v>
      </c>
      <c r="S28" s="8">
        <f t="shared" si="8"/>
        <v>1.6751624167406747</v>
      </c>
      <c r="T28" s="11">
        <f>S28*(1+Q28/100)</f>
        <v>1.4310912526215585</v>
      </c>
      <c r="U28" s="10">
        <v>18.440000000000001</v>
      </c>
      <c r="V28" s="7"/>
      <c r="W28" s="7"/>
      <c r="X28" s="11"/>
    </row>
    <row r="29" spans="1:24" x14ac:dyDescent="0.25">
      <c r="D29" t="s">
        <v>8</v>
      </c>
      <c r="E29" s="10">
        <v>-6.02</v>
      </c>
      <c r="F29" s="7"/>
      <c r="G29" s="7"/>
      <c r="H29" s="11"/>
      <c r="I29" s="10">
        <v>1.49</v>
      </c>
      <c r="J29" s="7"/>
      <c r="K29" s="7"/>
      <c r="L29" s="11"/>
      <c r="M29" s="10">
        <v>10.51</v>
      </c>
      <c r="N29" s="7"/>
      <c r="O29" s="8">
        <f t="shared" si="7"/>
        <v>0</v>
      </c>
      <c r="P29" s="11"/>
      <c r="Q29" s="10">
        <v>-2.15</v>
      </c>
      <c r="R29" s="18"/>
      <c r="S29" s="8">
        <f t="shared" si="8"/>
        <v>0</v>
      </c>
      <c r="T29" s="11">
        <f>S29*(1+Q29/100)</f>
        <v>0</v>
      </c>
      <c r="U29" s="10">
        <v>5.09</v>
      </c>
      <c r="V29" s="7"/>
      <c r="W29" s="7"/>
      <c r="X29" s="11"/>
    </row>
    <row r="30" spans="1:24" x14ac:dyDescent="0.25">
      <c r="D30" t="s">
        <v>9</v>
      </c>
      <c r="E30" s="10">
        <v>-3.04</v>
      </c>
      <c r="F30" s="7"/>
      <c r="G30" s="7"/>
      <c r="H30" s="11"/>
      <c r="I30" s="10">
        <v>2.75</v>
      </c>
      <c r="J30" s="7"/>
      <c r="K30" s="7"/>
      <c r="L30" s="11"/>
      <c r="M30" s="10">
        <v>24.21</v>
      </c>
      <c r="N30" s="7"/>
      <c r="O30" s="8">
        <f t="shared" si="7"/>
        <v>0</v>
      </c>
      <c r="P30" s="11"/>
      <c r="Q30" s="10">
        <v>-14.09</v>
      </c>
      <c r="R30" s="18"/>
      <c r="S30" s="8">
        <f t="shared" si="8"/>
        <v>0</v>
      </c>
      <c r="T30" s="11">
        <f>S30*(1+Q30/100)</f>
        <v>0</v>
      </c>
      <c r="U30" s="10">
        <v>22.49</v>
      </c>
      <c r="V30" s="7"/>
      <c r="W30" s="7"/>
      <c r="X30" s="11"/>
    </row>
    <row r="31" spans="1:24" x14ac:dyDescent="0.25">
      <c r="E31" s="10"/>
      <c r="F31" s="7"/>
      <c r="G31" s="7"/>
      <c r="H31" s="11"/>
      <c r="I31" s="10"/>
      <c r="J31" s="7"/>
      <c r="K31" s="7"/>
      <c r="L31" s="11"/>
      <c r="M31" s="10"/>
      <c r="N31" s="7"/>
      <c r="O31" s="7"/>
      <c r="P31" s="11"/>
      <c r="Q31" s="10"/>
      <c r="R31" s="7"/>
      <c r="S31" s="7"/>
      <c r="T31" s="11"/>
      <c r="U31" s="10"/>
      <c r="V31" s="7"/>
      <c r="W31" s="7"/>
      <c r="X31" s="11"/>
    </row>
    <row r="32" spans="1:24" ht="15.75" thickBot="1" x14ac:dyDescent="0.3">
      <c r="D32" t="s">
        <v>19</v>
      </c>
      <c r="E32" s="12"/>
      <c r="F32" s="13"/>
      <c r="G32" s="13"/>
      <c r="H32" s="14">
        <f>SUM(H22:H24)</f>
        <v>0.99209999999999998</v>
      </c>
      <c r="I32" s="12"/>
      <c r="J32" s="13"/>
      <c r="K32" s="13"/>
      <c r="L32" s="19">
        <f>SUM(L22:L27)</f>
        <v>1.1131099609391999</v>
      </c>
      <c r="M32" s="12"/>
      <c r="N32" s="13"/>
      <c r="O32" s="13"/>
      <c r="P32" s="19">
        <f>SUM(P22:P27)</f>
        <v>1.2967991229386051</v>
      </c>
      <c r="Q32" s="12"/>
      <c r="R32" s="13"/>
      <c r="S32" s="13"/>
      <c r="T32" s="19">
        <f>SUM(T22:T30)</f>
        <v>1.4310912526215585</v>
      </c>
      <c r="U32" s="12"/>
      <c r="V32" s="13"/>
      <c r="W32" s="13"/>
      <c r="X32" s="19">
        <f>SUM(X22:X27)</f>
        <v>1.781741993201045</v>
      </c>
    </row>
    <row r="34" spans="1:24" ht="15.75" thickBot="1" x14ac:dyDescent="0.3"/>
    <row r="35" spans="1:24" x14ac:dyDescent="0.25">
      <c r="A35" t="s">
        <v>22</v>
      </c>
      <c r="D35" t="s">
        <v>13</v>
      </c>
      <c r="E35" s="15" t="s">
        <v>13</v>
      </c>
      <c r="F35" s="16" t="s">
        <v>13</v>
      </c>
      <c r="G35" s="16"/>
      <c r="H35" s="17"/>
      <c r="I35" s="15" t="s">
        <v>12</v>
      </c>
      <c r="J35" s="16"/>
      <c r="K35" s="16"/>
      <c r="L35" s="17"/>
      <c r="M35" s="15" t="s">
        <v>16</v>
      </c>
      <c r="N35" s="16"/>
      <c r="O35" s="16"/>
      <c r="P35" s="17"/>
      <c r="Q35" s="15" t="s">
        <v>17</v>
      </c>
      <c r="R35" s="16"/>
      <c r="S35" s="16"/>
      <c r="T35" s="17"/>
      <c r="U35" s="15" t="s">
        <v>18</v>
      </c>
      <c r="V35" s="16"/>
      <c r="W35" s="16"/>
      <c r="X35" s="17"/>
    </row>
    <row r="36" spans="1:24" ht="45" x14ac:dyDescent="0.25">
      <c r="D36" s="1" t="s">
        <v>0</v>
      </c>
      <c r="E36" s="3" t="s">
        <v>10</v>
      </c>
      <c r="F36" s="4" t="s">
        <v>11</v>
      </c>
      <c r="G36" s="4" t="s">
        <v>14</v>
      </c>
      <c r="H36" s="5" t="s">
        <v>15</v>
      </c>
      <c r="I36" s="3" t="s">
        <v>10</v>
      </c>
      <c r="J36" s="4" t="s">
        <v>11</v>
      </c>
      <c r="K36" s="4" t="s">
        <v>24</v>
      </c>
      <c r="L36" s="5" t="s">
        <v>15</v>
      </c>
      <c r="M36" s="3" t="s">
        <v>10</v>
      </c>
      <c r="N36" s="4" t="s">
        <v>11</v>
      </c>
      <c r="O36" s="4" t="s">
        <v>24</v>
      </c>
      <c r="P36" s="5" t="s">
        <v>15</v>
      </c>
      <c r="Q36" s="3" t="s">
        <v>10</v>
      </c>
      <c r="R36" s="4" t="s">
        <v>11</v>
      </c>
      <c r="S36" s="4" t="s">
        <v>24</v>
      </c>
      <c r="T36" s="5" t="s">
        <v>15</v>
      </c>
      <c r="U36" s="3" t="s">
        <v>10</v>
      </c>
      <c r="V36" s="4" t="s">
        <v>11</v>
      </c>
      <c r="W36" s="4" t="s">
        <v>24</v>
      </c>
      <c r="X36" s="5" t="s">
        <v>15</v>
      </c>
    </row>
    <row r="37" spans="1:24" x14ac:dyDescent="0.25">
      <c r="D37" t="s">
        <v>1</v>
      </c>
      <c r="E37" s="6">
        <v>-0.79</v>
      </c>
      <c r="F37" s="7">
        <v>0.5</v>
      </c>
      <c r="G37" s="8">
        <f>F37</f>
        <v>0.5</v>
      </c>
      <c r="H37" s="9">
        <f>G37*(1+E37/100)</f>
        <v>0.49604999999999999</v>
      </c>
      <c r="I37" s="6">
        <v>4.0599999999999996</v>
      </c>
      <c r="J37" s="7">
        <f>K37/SUM($K$37:K45)</f>
        <v>0.29578855718518932</v>
      </c>
      <c r="K37" s="20">
        <f>EXP(F37*$E$49)</f>
        <v>4.4816890703380645</v>
      </c>
      <c r="L37" s="9">
        <f>$H$47*J37*(1+I37/100)</f>
        <v>0.30845010346083457</v>
      </c>
      <c r="M37" s="6">
        <v>10.36</v>
      </c>
      <c r="N37" s="7">
        <f>O37/SUM($O$37:O45)</f>
        <v>0.18713292356909436</v>
      </c>
      <c r="O37" s="20">
        <f>EXP(J37*$E$49)</f>
        <v>2.4287231620868885</v>
      </c>
      <c r="P37" s="9">
        <f>$L$47*N37*(1+M37/100)</f>
        <v>0.2227587226296171</v>
      </c>
      <c r="Q37" s="6">
        <v>-5.63</v>
      </c>
      <c r="R37" s="7">
        <f>S37/SUM($S$37:$S$45)</f>
        <v>0.13891001364533831</v>
      </c>
      <c r="S37" s="20">
        <f>EXP(N37*$E$49)</f>
        <v>1.7531230031538227</v>
      </c>
      <c r="T37" s="9">
        <f>$P$47*R37*(1+Q37/100)</f>
        <v>0.16089951163251986</v>
      </c>
      <c r="U37" s="6">
        <v>21.91</v>
      </c>
      <c r="V37" s="7">
        <f>W37/SUM($W$37:$W$45)</f>
        <v>0.12070273230139847</v>
      </c>
      <c r="W37" s="20">
        <f>EXP(R37*$E$49)</f>
        <v>1.5169929316605804</v>
      </c>
      <c r="X37" s="9">
        <f>$T$47*V37*(1+U37/100)</f>
        <v>0.17024859281774957</v>
      </c>
    </row>
    <row r="38" spans="1:24" x14ac:dyDescent="0.25">
      <c r="D38" t="s">
        <v>2</v>
      </c>
      <c r="E38" s="10">
        <v>1.38</v>
      </c>
      <c r="F38" s="7">
        <v>0.4</v>
      </c>
      <c r="G38" s="8">
        <f>F38</f>
        <v>0.4</v>
      </c>
      <c r="H38" s="9">
        <f t="shared" ref="H38:H39" si="10">G38*(1+E38/100)</f>
        <v>0.40552000000000005</v>
      </c>
      <c r="I38" s="10">
        <v>11.96</v>
      </c>
      <c r="J38" s="7">
        <f>K38/SUM($K$37:K46)</f>
        <v>0.21912555263194455</v>
      </c>
      <c r="K38" s="20">
        <f t="shared" ref="K38:K45" si="11">EXP(F38*$E$49)</f>
        <v>3.3201169227365481</v>
      </c>
      <c r="L38" s="9">
        <f t="shared" ref="L38:L45" si="12">$H$47*J38*(1+I38/100)</f>
        <v>0.24585307462042574</v>
      </c>
      <c r="M38" s="10">
        <v>21.83</v>
      </c>
      <c r="N38" s="7">
        <f>O38/SUM($O$37:O46)</f>
        <v>0.14868502940568598</v>
      </c>
      <c r="O38" s="20">
        <f t="shared" ref="O38:O45" si="13">EXP(J38*$E$49)</f>
        <v>1.9297233639372209</v>
      </c>
      <c r="P38" s="9">
        <f t="shared" ref="P38:P45" si="14">$L$47*N38*(1+M38/100)</f>
        <v>0.19538639128677915</v>
      </c>
      <c r="Q38" s="10">
        <v>-4.38</v>
      </c>
      <c r="R38" s="7">
        <f t="shared" ref="R38:R45" si="15">S38/SUM($S$37:$S$45)</f>
        <v>0.12377713586783257</v>
      </c>
      <c r="S38" s="20">
        <f t="shared" ref="S38:S45" si="16">EXP(N38*$E$49)</f>
        <v>1.5621375195342195</v>
      </c>
      <c r="T38" s="9">
        <f t="shared" ref="T38:T45" si="17">$P$47*R38*(1+Q38/100)</f>
        <v>0.14527015014531144</v>
      </c>
      <c r="U38" s="10">
        <v>31.49</v>
      </c>
      <c r="V38" s="7">
        <f t="shared" ref="V38:V45" si="18">W38/SUM($W$37:$W$45)</f>
        <v>0.11534551839621097</v>
      </c>
      <c r="W38" s="20">
        <f t="shared" ref="W38:W45" si="19">EXP(R38*$E$49)</f>
        <v>1.4496634232674299</v>
      </c>
      <c r="X38" s="9">
        <f t="shared" ref="X38:X45" si="20">$T$47*V38*(1+U38/100)</f>
        <v>0.17547714066426687</v>
      </c>
    </row>
    <row r="39" spans="1:24" x14ac:dyDescent="0.25">
      <c r="D39" t="s">
        <v>3</v>
      </c>
      <c r="E39" s="10">
        <v>0.55000000000000004</v>
      </c>
      <c r="F39" s="7">
        <v>0.1</v>
      </c>
      <c r="G39" s="8">
        <f>F39</f>
        <v>0.1</v>
      </c>
      <c r="H39" s="9">
        <f t="shared" si="10"/>
        <v>0.10055000000000001</v>
      </c>
      <c r="I39" s="10">
        <v>2.65</v>
      </c>
      <c r="J39" s="7">
        <f>K39/SUM($K$37:K47)</f>
        <v>8.908980137404042E-2</v>
      </c>
      <c r="K39" s="20">
        <f t="shared" si="11"/>
        <v>1.3498588075760032</v>
      </c>
      <c r="L39" s="9">
        <f t="shared" si="12"/>
        <v>9.1644556554406634E-2</v>
      </c>
      <c r="M39" s="10">
        <v>3.54</v>
      </c>
      <c r="N39" s="7">
        <f>O39/SUM($O$37:O47)</f>
        <v>0.10065742482644606</v>
      </c>
      <c r="O39" s="20">
        <f t="shared" si="13"/>
        <v>1.3063923464100906</v>
      </c>
      <c r="P39" s="9">
        <f t="shared" si="14"/>
        <v>0.11241565634740916</v>
      </c>
      <c r="Q39" s="10">
        <v>0.01</v>
      </c>
      <c r="R39" s="7">
        <f t="shared" si="15"/>
        <v>0.10716823006862282</v>
      </c>
      <c r="S39" s="20">
        <f t="shared" si="16"/>
        <v>1.3525237267650998</v>
      </c>
      <c r="T39" s="9">
        <f t="shared" si="17"/>
        <v>0.13155177199188789</v>
      </c>
      <c r="U39" s="10">
        <v>8.7200000000000006</v>
      </c>
      <c r="V39" s="7">
        <f t="shared" si="18"/>
        <v>0.10973906530611764</v>
      </c>
      <c r="W39" s="20">
        <f t="shared" si="19"/>
        <v>1.3792014747498016</v>
      </c>
      <c r="X39" s="9">
        <f t="shared" si="20"/>
        <v>0.13803772690212002</v>
      </c>
    </row>
    <row r="40" spans="1:24" x14ac:dyDescent="0.25">
      <c r="D40" t="s">
        <v>4</v>
      </c>
      <c r="E40" s="10">
        <v>-4.41</v>
      </c>
      <c r="F40" s="7"/>
      <c r="G40" s="7"/>
      <c r="H40" s="11"/>
      <c r="I40" s="10">
        <v>21.31</v>
      </c>
      <c r="J40" s="7">
        <f>K40/SUM($K$37:K48)</f>
        <v>6.5999348134804292E-2</v>
      </c>
      <c r="K40" s="20">
        <f t="shared" si="11"/>
        <v>1</v>
      </c>
      <c r="L40" s="9">
        <f t="shared" si="12"/>
        <v>8.0233544497882434E-2</v>
      </c>
      <c r="M40" s="10">
        <v>7.5</v>
      </c>
      <c r="N40" s="7">
        <f>O40/SUM($O$37:O48)</f>
        <v>9.3920770366462222E-2</v>
      </c>
      <c r="O40" s="20">
        <f t="shared" si="13"/>
        <v>1.2189600100264955</v>
      </c>
      <c r="P40" s="9">
        <f t="shared" si="14"/>
        <v>0.10890377514315827</v>
      </c>
      <c r="Q40" s="10">
        <v>-11.01</v>
      </c>
      <c r="R40" s="7">
        <f t="shared" si="15"/>
        <v>0.10502410340303442</v>
      </c>
      <c r="S40" s="20">
        <f t="shared" si="16"/>
        <v>1.3254636345480211</v>
      </c>
      <c r="T40" s="9">
        <f t="shared" si="17"/>
        <v>0.1147142595716254</v>
      </c>
      <c r="U40" s="10">
        <v>25.52</v>
      </c>
      <c r="V40" s="7">
        <f t="shared" si="18"/>
        <v>0.10903544733271213</v>
      </c>
      <c r="W40" s="20">
        <f t="shared" si="19"/>
        <v>1.3703583982767669</v>
      </c>
      <c r="X40" s="9">
        <f t="shared" si="20"/>
        <v>0.15834623396619008</v>
      </c>
    </row>
    <row r="41" spans="1:24" x14ac:dyDescent="0.25">
      <c r="D41" t="s">
        <v>5</v>
      </c>
      <c r="E41" s="10">
        <v>-4.47</v>
      </c>
      <c r="F41" s="7"/>
      <c r="G41" s="7"/>
      <c r="H41" s="11"/>
      <c r="I41" s="10">
        <v>17.13</v>
      </c>
      <c r="J41" s="7">
        <f>K41/SUM($K$37:K49)</f>
        <v>6.5999348134804292E-2</v>
      </c>
      <c r="K41" s="20">
        <f t="shared" si="11"/>
        <v>1</v>
      </c>
      <c r="L41" s="9">
        <f t="shared" si="12"/>
        <v>7.7468923147613292E-2</v>
      </c>
      <c r="M41" s="10">
        <v>7.5</v>
      </c>
      <c r="N41" s="7">
        <f>O41/SUM($O$37:O49)</f>
        <v>9.3920770366462222E-2</v>
      </c>
      <c r="O41" s="20">
        <f t="shared" si="13"/>
        <v>1.2189600100264955</v>
      </c>
      <c r="P41" s="9">
        <f t="shared" si="14"/>
        <v>0.10890377514315827</v>
      </c>
      <c r="Q41" s="10">
        <v>-2.08</v>
      </c>
      <c r="R41" s="7">
        <f t="shared" si="15"/>
        <v>0.10502410340303442</v>
      </c>
      <c r="S41" s="20">
        <f t="shared" si="16"/>
        <v>1.3254636345480211</v>
      </c>
      <c r="T41" s="9">
        <f t="shared" si="17"/>
        <v>0.12622564667101427</v>
      </c>
      <c r="U41" s="10">
        <v>14.32</v>
      </c>
      <c r="V41" s="7">
        <f t="shared" si="18"/>
        <v>0.10903544733271213</v>
      </c>
      <c r="W41" s="20">
        <f t="shared" si="19"/>
        <v>1.3703583982767669</v>
      </c>
      <c r="X41" s="9">
        <f t="shared" si="20"/>
        <v>0.14421718823306923</v>
      </c>
    </row>
    <row r="42" spans="1:24" x14ac:dyDescent="0.25">
      <c r="D42" t="s">
        <v>6</v>
      </c>
      <c r="E42" s="10">
        <v>0.05</v>
      </c>
      <c r="F42" s="7"/>
      <c r="G42" s="7"/>
      <c r="H42" s="11"/>
      <c r="I42" s="10">
        <v>0.33</v>
      </c>
      <c r="J42" s="7">
        <f>K42/SUM($K$37:K50)</f>
        <v>6.5999348134804292E-2</v>
      </c>
      <c r="K42" s="20">
        <f t="shared" si="11"/>
        <v>1</v>
      </c>
      <c r="L42" s="9">
        <f t="shared" si="12"/>
        <v>6.6357526333134492E-2</v>
      </c>
      <c r="M42" s="10">
        <v>0.86</v>
      </c>
      <c r="N42" s="7">
        <f>O42/SUM($O$37:O50)</f>
        <v>9.3920770366462222E-2</v>
      </c>
      <c r="O42" s="20">
        <f t="shared" si="13"/>
        <v>1.2189600100264955</v>
      </c>
      <c r="P42" s="9">
        <f t="shared" si="14"/>
        <v>0.10217706754361806</v>
      </c>
      <c r="Q42" s="10">
        <v>1.87</v>
      </c>
      <c r="R42" s="7">
        <f t="shared" si="15"/>
        <v>0.10502410340303442</v>
      </c>
      <c r="S42" s="20">
        <f t="shared" si="16"/>
        <v>1.3254636345480211</v>
      </c>
      <c r="T42" s="9">
        <f t="shared" si="17"/>
        <v>0.13131746963211011</v>
      </c>
      <c r="U42" s="10">
        <v>2.2799999999999998</v>
      </c>
      <c r="V42" s="7">
        <f t="shared" si="18"/>
        <v>0.10903544733271213</v>
      </c>
      <c r="W42" s="20">
        <f t="shared" si="19"/>
        <v>1.3703583982767669</v>
      </c>
      <c r="X42" s="9">
        <f t="shared" si="20"/>
        <v>0.12902846406996432</v>
      </c>
    </row>
    <row r="43" spans="1:24" x14ac:dyDescent="0.25">
      <c r="D43" t="s">
        <v>7</v>
      </c>
      <c r="E43" s="10">
        <v>-14.92</v>
      </c>
      <c r="F43" s="7"/>
      <c r="G43" s="7"/>
      <c r="H43" s="11"/>
      <c r="I43" s="10">
        <v>11.19</v>
      </c>
      <c r="J43" s="7">
        <f>K43/SUM($K$37:K51)</f>
        <v>6.5999348134804292E-2</v>
      </c>
      <c r="K43" s="20">
        <f t="shared" si="11"/>
        <v>1</v>
      </c>
      <c r="L43" s="9">
        <f t="shared" si="12"/>
        <v>7.3540250702493995E-2</v>
      </c>
      <c r="M43" s="10">
        <v>37.28</v>
      </c>
      <c r="N43" s="7">
        <f>O43/SUM($O$37:O51)</f>
        <v>9.3920770366462222E-2</v>
      </c>
      <c r="O43" s="20">
        <f t="shared" si="13"/>
        <v>1.2189600100264955</v>
      </c>
      <c r="P43" s="9">
        <f t="shared" si="14"/>
        <v>0.13907265350374667</v>
      </c>
      <c r="Q43" s="10">
        <v>-14.57</v>
      </c>
      <c r="R43" s="7">
        <f t="shared" si="15"/>
        <v>0.10502410340303442</v>
      </c>
      <c r="S43" s="20">
        <f t="shared" si="16"/>
        <v>1.3254636345480211</v>
      </c>
      <c r="T43" s="9">
        <f t="shared" si="17"/>
        <v>0.11012517356111876</v>
      </c>
      <c r="U43" s="10">
        <v>18.440000000000001</v>
      </c>
      <c r="V43" s="7">
        <f t="shared" si="18"/>
        <v>0.10903544733271213</v>
      </c>
      <c r="W43" s="20">
        <f t="shared" si="19"/>
        <v>1.3703583982767669</v>
      </c>
      <c r="X43" s="9">
        <f t="shared" si="20"/>
        <v>0.14941465862775299</v>
      </c>
    </row>
    <row r="44" spans="1:24" x14ac:dyDescent="0.25">
      <c r="D44" t="s">
        <v>8</v>
      </c>
      <c r="E44" s="10">
        <v>-6.02</v>
      </c>
      <c r="F44" s="7"/>
      <c r="G44" s="7"/>
      <c r="H44" s="11"/>
      <c r="I44" s="10">
        <v>1.49</v>
      </c>
      <c r="J44" s="7">
        <f>K44/SUM($K$37:K52)</f>
        <v>6.5999348134804292E-2</v>
      </c>
      <c r="K44" s="20">
        <f t="shared" si="11"/>
        <v>1</v>
      </c>
      <c r="L44" s="9">
        <f t="shared" si="12"/>
        <v>6.7124741827467541E-2</v>
      </c>
      <c r="M44" s="10">
        <v>10.51</v>
      </c>
      <c r="N44" s="7">
        <f>O44/SUM($O$37:O52)</f>
        <v>9.3920770366462222E-2</v>
      </c>
      <c r="O44" s="20">
        <f t="shared" si="13"/>
        <v>1.2189600100264955</v>
      </c>
      <c r="P44" s="9">
        <f t="shared" si="14"/>
        <v>0.11195308084716669</v>
      </c>
      <c r="Q44" s="10">
        <v>-2.15</v>
      </c>
      <c r="R44" s="7">
        <f t="shared" si="15"/>
        <v>0.10502410340303442</v>
      </c>
      <c r="S44" s="20">
        <f t="shared" si="16"/>
        <v>1.3254636345480211</v>
      </c>
      <c r="T44" s="9">
        <f t="shared" si="17"/>
        <v>0.12613541183372903</v>
      </c>
      <c r="U44" s="10">
        <v>5.09</v>
      </c>
      <c r="V44" s="7">
        <f t="shared" si="18"/>
        <v>0.10903544733271213</v>
      </c>
      <c r="W44" s="20">
        <f t="shared" si="19"/>
        <v>1.3703583982767669</v>
      </c>
      <c r="X44" s="9">
        <f t="shared" si="20"/>
        <v>0.13257334072264909</v>
      </c>
    </row>
    <row r="45" spans="1:24" x14ac:dyDescent="0.25">
      <c r="D45" t="s">
        <v>9</v>
      </c>
      <c r="E45" s="10">
        <v>-3.04</v>
      </c>
      <c r="F45" s="7"/>
      <c r="G45" s="7"/>
      <c r="H45" s="11"/>
      <c r="I45" s="10">
        <v>2.75</v>
      </c>
      <c r="J45" s="7">
        <f>K45/SUM($K$37:K53)</f>
        <v>6.5999348134804292E-2</v>
      </c>
      <c r="K45" s="20">
        <f t="shared" si="11"/>
        <v>1</v>
      </c>
      <c r="L45" s="9">
        <f t="shared" si="12"/>
        <v>6.7958096588553452E-2</v>
      </c>
      <c r="M45" s="10">
        <v>24.21</v>
      </c>
      <c r="N45" s="7">
        <f>O45/SUM($O$37:O53)</f>
        <v>9.3920770366462222E-2</v>
      </c>
      <c r="O45" s="20">
        <f t="shared" si="13"/>
        <v>1.2189600100264955</v>
      </c>
      <c r="P45" s="9">
        <f t="shared" si="14"/>
        <v>0.12583198056308548</v>
      </c>
      <c r="Q45" s="10">
        <v>-14.09</v>
      </c>
      <c r="R45" s="7">
        <f t="shared" si="15"/>
        <v>0.10502410340303442</v>
      </c>
      <c r="S45" s="20">
        <f t="shared" si="16"/>
        <v>1.3254636345480211</v>
      </c>
      <c r="T45" s="9">
        <f t="shared" si="17"/>
        <v>0.11074392673107471</v>
      </c>
      <c r="U45" s="10">
        <v>22.49</v>
      </c>
      <c r="V45" s="7">
        <f t="shared" si="18"/>
        <v>0.10903544733271213</v>
      </c>
      <c r="W45" s="20">
        <f t="shared" si="19"/>
        <v>1.3703583982767669</v>
      </c>
      <c r="X45" s="9">
        <f t="shared" si="20"/>
        <v>0.15452382248660471</v>
      </c>
    </row>
    <row r="46" spans="1:24" x14ac:dyDescent="0.25">
      <c r="E46" s="10"/>
      <c r="F46" s="7"/>
      <c r="G46" s="7"/>
      <c r="H46" s="11"/>
      <c r="I46" s="10"/>
      <c r="J46" s="7"/>
      <c r="K46" s="7"/>
      <c r="L46" s="11"/>
      <c r="M46" s="10"/>
      <c r="N46" s="7"/>
      <c r="O46" s="7"/>
      <c r="P46" s="11"/>
      <c r="Q46" s="10"/>
      <c r="R46" s="7"/>
      <c r="S46" s="7"/>
      <c r="T46" s="11"/>
      <c r="U46" s="10"/>
      <c r="V46" s="7"/>
      <c r="W46" s="7"/>
      <c r="X46" s="11"/>
    </row>
    <row r="47" spans="1:24" ht="15.75" thickBot="1" x14ac:dyDescent="0.3">
      <c r="D47" t="s">
        <v>19</v>
      </c>
      <c r="E47" s="12"/>
      <c r="F47" s="13"/>
      <c r="G47" s="13"/>
      <c r="H47" s="14">
        <f>SUM(H37:H39)</f>
        <v>1.0021199999999999</v>
      </c>
      <c r="I47" s="12"/>
      <c r="J47" s="13"/>
      <c r="K47" s="13"/>
      <c r="L47" s="19">
        <f>SUM(L37:L45)</f>
        <v>1.0786308177328121</v>
      </c>
      <c r="M47" s="12"/>
      <c r="N47" s="13"/>
      <c r="O47" s="13"/>
      <c r="P47" s="19">
        <f>SUM(P37:P45)</f>
        <v>1.2274031030077388</v>
      </c>
      <c r="Q47" s="12"/>
      <c r="R47" s="13"/>
      <c r="S47" s="13"/>
      <c r="T47" s="19">
        <f>SUM(T37:T45)</f>
        <v>1.1569833217703915</v>
      </c>
      <c r="U47" s="12"/>
      <c r="V47" s="13"/>
      <c r="W47" s="13"/>
      <c r="X47" s="19">
        <f>SUM(X37:X45)</f>
        <v>1.3518671684903669</v>
      </c>
    </row>
    <row r="49" spans="1:24" x14ac:dyDescent="0.25">
      <c r="D49" t="s">
        <v>23</v>
      </c>
      <c r="E49">
        <v>3</v>
      </c>
    </row>
    <row r="51" spans="1:24" ht="15.75" thickBot="1" x14ac:dyDescent="0.3"/>
    <row r="52" spans="1:24" x14ac:dyDescent="0.25">
      <c r="A52" t="s">
        <v>25</v>
      </c>
      <c r="D52" t="s">
        <v>13</v>
      </c>
      <c r="E52" s="15" t="s">
        <v>13</v>
      </c>
      <c r="F52" s="16" t="s">
        <v>13</v>
      </c>
      <c r="G52" s="16"/>
      <c r="H52" s="17"/>
      <c r="I52" s="15" t="s">
        <v>12</v>
      </c>
      <c r="J52" s="16"/>
      <c r="K52" s="16"/>
      <c r="L52" s="17"/>
      <c r="M52" s="15" t="s">
        <v>16</v>
      </c>
      <c r="N52" s="16"/>
      <c r="O52" s="16"/>
      <c r="P52" s="17"/>
      <c r="Q52" s="15" t="s">
        <v>17</v>
      </c>
      <c r="R52" s="16"/>
      <c r="S52" s="16"/>
      <c r="T52" s="17"/>
      <c r="U52" s="15" t="s">
        <v>18</v>
      </c>
      <c r="V52" s="16"/>
      <c r="W52" s="16"/>
      <c r="X52" s="17"/>
    </row>
    <row r="53" spans="1:24" ht="45" x14ac:dyDescent="0.25">
      <c r="D53" s="1" t="s">
        <v>0</v>
      </c>
      <c r="E53" s="3" t="s">
        <v>10</v>
      </c>
      <c r="F53" s="4" t="s">
        <v>11</v>
      </c>
      <c r="G53" s="4" t="s">
        <v>14</v>
      </c>
      <c r="H53" s="5" t="s">
        <v>15</v>
      </c>
      <c r="I53" s="3" t="s">
        <v>10</v>
      </c>
      <c r="J53" s="4" t="s">
        <v>11</v>
      </c>
      <c r="K53" s="4" t="s">
        <v>24</v>
      </c>
      <c r="L53" s="5" t="s">
        <v>15</v>
      </c>
      <c r="M53" s="3" t="s">
        <v>10</v>
      </c>
      <c r="N53" s="4" t="s">
        <v>11</v>
      </c>
      <c r="O53" s="4" t="s">
        <v>24</v>
      </c>
      <c r="P53" s="5" t="s">
        <v>15</v>
      </c>
      <c r="Q53" s="3" t="s">
        <v>10</v>
      </c>
      <c r="R53" s="4" t="s">
        <v>11</v>
      </c>
      <c r="S53" s="4" t="s">
        <v>24</v>
      </c>
      <c r="T53" s="5" t="s">
        <v>15</v>
      </c>
      <c r="U53" s="3" t="s">
        <v>10</v>
      </c>
      <c r="V53" s="4" t="s">
        <v>11</v>
      </c>
      <c r="W53" s="4" t="s">
        <v>24</v>
      </c>
      <c r="X53" s="5" t="s">
        <v>15</v>
      </c>
    </row>
    <row r="54" spans="1:24" x14ac:dyDescent="0.25">
      <c r="D54" t="s">
        <v>1</v>
      </c>
      <c r="E54" s="6">
        <v>-0.79</v>
      </c>
      <c r="F54" s="7">
        <v>0.5</v>
      </c>
      <c r="G54" s="8">
        <f>F54</f>
        <v>0.5</v>
      </c>
      <c r="H54" s="9">
        <f>G54*(1+E54/100)</f>
        <v>0.49604999999999999</v>
      </c>
      <c r="I54" s="6">
        <v>4.0599999999999996</v>
      </c>
      <c r="J54" s="7">
        <f>$E$67*F54+(1-$E$67)*K54/SUM($K$54:K62)</f>
        <v>0.43873656715555676</v>
      </c>
      <c r="K54" s="20">
        <f>EXP(F54*$E$49)</f>
        <v>4.4816890703380645</v>
      </c>
      <c r="L54" s="9">
        <f>$H$64*J54*(1+I54/100)</f>
        <v>0.45751715623825029</v>
      </c>
      <c r="M54" s="6">
        <v>10.36</v>
      </c>
      <c r="N54" s="7">
        <f>$E$67*J54+(1-$E$67)*O54/SUM($O$54:O62)</f>
        <v>0.38560172790227754</v>
      </c>
      <c r="O54" s="20">
        <f>EXP(J54*$E$49)</f>
        <v>3.7292595484389959</v>
      </c>
      <c r="P54" s="9">
        <f>$L$64*N54*(1+M54/100)</f>
        <v>0.45735197564110264</v>
      </c>
      <c r="Q54" s="6">
        <v>-5.63</v>
      </c>
      <c r="R54" s="7">
        <f>$E$67*N54+(1-$E$67)*S54/SUM($S$54:S62)</f>
        <v>0.33969882481579727</v>
      </c>
      <c r="S54" s="20">
        <f>EXP(N54*$E$49)</f>
        <v>3.179758287575666</v>
      </c>
      <c r="T54" s="9">
        <f>$P$64*R54*(1+Q54/100)</f>
        <v>0.39308726365557856</v>
      </c>
      <c r="U54" s="6">
        <v>21.91</v>
      </c>
      <c r="V54" s="7">
        <f>$E$67*R54+(1-$E$67)*W54/SUM($W$54:W62)</f>
        <v>0.30034146963936892</v>
      </c>
      <c r="W54" s="20">
        <f>EXP(R54*$E$49)</f>
        <v>2.7706902432523095</v>
      </c>
      <c r="X54" s="9">
        <f>$T$64*V54*(1+U54/100)</f>
        <v>0.42577461069059191</v>
      </c>
    </row>
    <row r="55" spans="1:24" x14ac:dyDescent="0.25">
      <c r="D55" t="s">
        <v>2</v>
      </c>
      <c r="E55" s="10">
        <v>1.38</v>
      </c>
      <c r="F55" s="7">
        <v>0.4</v>
      </c>
      <c r="G55" s="8">
        <f>F55</f>
        <v>0.4</v>
      </c>
      <c r="H55" s="9">
        <f t="shared" ref="H55:H56" si="21">G55*(1+E55/100)</f>
        <v>0.40552000000000005</v>
      </c>
      <c r="I55" s="10">
        <v>11.96</v>
      </c>
      <c r="J55" s="7">
        <f>$E$67*F55+(1-$E$67)*K55/SUM($K$54:K63)</f>
        <v>0.34573766578958331</v>
      </c>
      <c r="K55" s="20">
        <f t="shared" ref="K55:K62" si="22">EXP(F55*$E$49)</f>
        <v>3.3201169227365481</v>
      </c>
      <c r="L55" s="9">
        <f t="shared" ref="L55:L62" si="23">$H$64*J55*(1+I55/100)</f>
        <v>0.3879085169461276</v>
      </c>
      <c r="M55" s="10">
        <v>21.83</v>
      </c>
      <c r="N55" s="7">
        <f>$E$67*J55+(1-$E$67)*O55/SUM($O$54:O63)</f>
        <v>0.30139445162654871</v>
      </c>
      <c r="O55" s="20">
        <f t="shared" ref="O55:O62" si="24">EXP(J55*$E$49)</f>
        <v>2.821342956694624</v>
      </c>
      <c r="P55" s="9">
        <f t="shared" ref="P55:P62" si="25">$L$64*N55*(1+M55/100)</f>
        <v>0.39462936044914143</v>
      </c>
      <c r="Q55" s="10">
        <v>-4.38</v>
      </c>
      <c r="R55" s="7">
        <f>$E$67*N55+(1-$E$67)*S55/SUM($S$54:S63)</f>
        <v>0.26517668649506332</v>
      </c>
      <c r="S55" s="20">
        <f t="shared" ref="S55:S62" si="26">EXP(N55*$E$49)</f>
        <v>2.4699140559674606</v>
      </c>
      <c r="T55" s="9">
        <f t="shared" ref="T55:T62" si="27">$P$64*R55*(1+Q55/100)</f>
        <v>0.31091741768595793</v>
      </c>
      <c r="U55" s="10">
        <v>31.49</v>
      </c>
      <c r="V55" s="7">
        <f>$E$67*R55+(1-$E$67)*W55/SUM($W$54:W63)</f>
        <v>0.2356443579622452</v>
      </c>
      <c r="W55" s="20">
        <f t="shared" ref="W55:W62" si="28">EXP(R55*$E$49)</f>
        <v>2.215615093401853</v>
      </c>
      <c r="X55" s="9">
        <f t="shared" ref="X55:X62" si="29">$T$64*V55*(1+U55/100)</f>
        <v>0.36030882467678904</v>
      </c>
    </row>
    <row r="56" spans="1:24" x14ac:dyDescent="0.25">
      <c r="D56" t="s">
        <v>3</v>
      </c>
      <c r="E56" s="10">
        <v>0.55000000000000004</v>
      </c>
      <c r="F56" s="7">
        <v>0.1</v>
      </c>
      <c r="G56" s="8">
        <f>F56</f>
        <v>0.1</v>
      </c>
      <c r="H56" s="9">
        <f t="shared" si="21"/>
        <v>0.10055000000000001</v>
      </c>
      <c r="I56" s="10">
        <v>2.65</v>
      </c>
      <c r="J56" s="7">
        <f>$E$67*F56+(1-$E$67)*K56/SUM($K$54:K64)</f>
        <v>9.6726940412212123E-2</v>
      </c>
      <c r="K56" s="20">
        <f t="shared" si="22"/>
        <v>1.3498588075760032</v>
      </c>
      <c r="L56" s="9">
        <f t="shared" si="23"/>
        <v>9.9500699566321987E-2</v>
      </c>
      <c r="M56" s="10">
        <v>3.54</v>
      </c>
      <c r="N56" s="7">
        <f>$E$67*J56+(1-$E$67)*O56/SUM($O$54:O64)</f>
        <v>9.5840445707270086E-2</v>
      </c>
      <c r="O56" s="20">
        <f t="shared" si="24"/>
        <v>1.3366691643459787</v>
      </c>
      <c r="P56" s="9">
        <f t="shared" si="25"/>
        <v>0.10664902310630466</v>
      </c>
      <c r="Q56" s="10">
        <v>0.01</v>
      </c>
      <c r="R56" s="7">
        <f>$E$67*N56+(1-$E$67)*S56/SUM($S$54:S64)</f>
        <v>9.6342695147468474E-2</v>
      </c>
      <c r="S56" s="20">
        <f t="shared" si="26"/>
        <v>1.3331190367830139</v>
      </c>
      <c r="T56" s="9">
        <f t="shared" si="27"/>
        <v>0.11814713418463617</v>
      </c>
      <c r="U56" s="10">
        <v>8.7200000000000006</v>
      </c>
      <c r="V56" s="7">
        <f>$E$67*R56+(1-$E$67)*W56/SUM($W$54:W64)</f>
        <v>9.7582337115387857E-2</v>
      </c>
      <c r="W56" s="20">
        <f t="shared" si="28"/>
        <v>1.3351292256969158</v>
      </c>
      <c r="X56" s="9">
        <f t="shared" si="29"/>
        <v>0.12336892679953693</v>
      </c>
    </row>
    <row r="57" spans="1:24" x14ac:dyDescent="0.25">
      <c r="D57" t="s">
        <v>4</v>
      </c>
      <c r="E57" s="10">
        <v>-4.41</v>
      </c>
      <c r="F57" s="7"/>
      <c r="G57" s="7"/>
      <c r="H57" s="11"/>
      <c r="I57" s="10">
        <v>21.31</v>
      </c>
      <c r="J57" s="7">
        <f>$E$67*F57+(1-$E$67)*K57/SUM($K$54:K65)</f>
        <v>1.9799804440441288E-2</v>
      </c>
      <c r="K57" s="20">
        <f t="shared" si="22"/>
        <v>1</v>
      </c>
      <c r="L57" s="9">
        <f t="shared" si="23"/>
        <v>2.4070063349364731E-2</v>
      </c>
      <c r="M57" s="10">
        <v>7.5</v>
      </c>
      <c r="N57" s="7">
        <f>$E$67*J57+(1-$E$67)*O57/SUM($O$54:O65)</f>
        <v>3.619389579398391E-2</v>
      </c>
      <c r="O57" s="20">
        <f t="shared" si="24"/>
        <v>1.0611990131267757</v>
      </c>
      <c r="P57" s="9">
        <f t="shared" si="25"/>
        <v>4.1816116039364151E-2</v>
      </c>
      <c r="Q57" s="10">
        <v>-11.01</v>
      </c>
      <c r="R57" s="7">
        <f>$E$67*N57+(1-$E$67)*S57/SUM($S$54:S65)</f>
        <v>4.979696559027845E-2</v>
      </c>
      <c r="S57" s="20">
        <f t="shared" si="26"/>
        <v>1.1146959614141152</v>
      </c>
      <c r="T57" s="9">
        <f t="shared" si="27"/>
        <v>5.433817641016872E-2</v>
      </c>
      <c r="U57" s="10">
        <v>25.52</v>
      </c>
      <c r="V57" s="7">
        <f>$E$67*R57+(1-$E$67)*W57/SUM($W$54:W65)</f>
        <v>6.1071972547166314E-2</v>
      </c>
      <c r="W57" s="20">
        <f t="shared" si="28"/>
        <v>1.1611267812197006</v>
      </c>
      <c r="X57" s="9">
        <f t="shared" si="29"/>
        <v>8.9141513939297548E-2</v>
      </c>
    </row>
    <row r="58" spans="1:24" x14ac:dyDescent="0.25">
      <c r="D58" t="s">
        <v>5</v>
      </c>
      <c r="E58" s="10">
        <v>-4.47</v>
      </c>
      <c r="F58" s="7"/>
      <c r="G58" s="7"/>
      <c r="H58" s="11"/>
      <c r="I58" s="10">
        <v>17.13</v>
      </c>
      <c r="J58" s="7">
        <f>$E$67*F58+(1-$E$67)*K58/SUM($K$54:K66)</f>
        <v>1.9799804440441288E-2</v>
      </c>
      <c r="K58" s="20">
        <f t="shared" si="22"/>
        <v>1</v>
      </c>
      <c r="L58" s="9">
        <f t="shared" si="23"/>
        <v>2.324067694428399E-2</v>
      </c>
      <c r="M58" s="10">
        <v>7.5</v>
      </c>
      <c r="N58" s="7">
        <f>$E$67*J58+(1-$E$67)*O58/SUM($O$54:O66)</f>
        <v>3.619389579398391E-2</v>
      </c>
      <c r="O58" s="20">
        <f t="shared" si="24"/>
        <v>1.0611990131267757</v>
      </c>
      <c r="P58" s="9">
        <f t="shared" si="25"/>
        <v>4.1816116039364151E-2</v>
      </c>
      <c r="Q58" s="10">
        <v>-2.08</v>
      </c>
      <c r="R58" s="7">
        <f>$E$67*N58+(1-$E$67)*S58/SUM($S$54:S66)</f>
        <v>4.979696559027845E-2</v>
      </c>
      <c r="S58" s="20">
        <f t="shared" si="26"/>
        <v>1.1146959614141152</v>
      </c>
      <c r="T58" s="9">
        <f t="shared" si="27"/>
        <v>5.9790922958576471E-2</v>
      </c>
      <c r="U58" s="10">
        <v>14.32</v>
      </c>
      <c r="V58" s="7">
        <f>$E$67*R58+(1-$E$67)*W58/SUM($W$54:W66)</f>
        <v>6.1071972547166314E-2</v>
      </c>
      <c r="W58" s="20">
        <f t="shared" si="28"/>
        <v>1.1611267812197006</v>
      </c>
      <c r="X58" s="9">
        <f t="shared" si="29"/>
        <v>8.1187522893088726E-2</v>
      </c>
    </row>
    <row r="59" spans="1:24" x14ac:dyDescent="0.25">
      <c r="D59" t="s">
        <v>6</v>
      </c>
      <c r="E59" s="10">
        <v>0.05</v>
      </c>
      <c r="F59" s="7"/>
      <c r="G59" s="7"/>
      <c r="H59" s="11"/>
      <c r="I59" s="10">
        <v>0.33</v>
      </c>
      <c r="J59" s="7">
        <f>$E$67*F59+(1-$E$67)*K59/SUM($K$54:K67)</f>
        <v>1.9799804440441288E-2</v>
      </c>
      <c r="K59" s="20">
        <f t="shared" si="22"/>
        <v>1</v>
      </c>
      <c r="L59" s="9">
        <f t="shared" si="23"/>
        <v>1.9907257899940346E-2</v>
      </c>
      <c r="M59" s="10">
        <v>0.86</v>
      </c>
      <c r="N59" s="7">
        <f>$E$67*J59+(1-$E$67)*O59/SUM($O$54:O67)</f>
        <v>3.619389579398391E-2</v>
      </c>
      <c r="O59" s="20">
        <f t="shared" si="24"/>
        <v>1.0611990131267757</v>
      </c>
      <c r="P59" s="9">
        <f t="shared" si="25"/>
        <v>3.9233241523072261E-2</v>
      </c>
      <c r="Q59" s="10">
        <v>1.87</v>
      </c>
      <c r="R59" s="7">
        <f>$E$67*N59+(1-$E$67)*S59/SUM($S$54:S67)</f>
        <v>4.979696559027845E-2</v>
      </c>
      <c r="S59" s="20">
        <f t="shared" si="26"/>
        <v>1.1146959614141152</v>
      </c>
      <c r="T59" s="9">
        <f t="shared" si="27"/>
        <v>6.2202832126125256E-2</v>
      </c>
      <c r="U59" s="10">
        <v>2.2799999999999998</v>
      </c>
      <c r="V59" s="7">
        <f>$E$67*R59+(1-$E$67)*W59/SUM($W$54:W67)</f>
        <v>6.1071972547166314E-2</v>
      </c>
      <c r="W59" s="20">
        <f t="shared" si="28"/>
        <v>1.1611267812197006</v>
      </c>
      <c r="X59" s="9">
        <f t="shared" si="29"/>
        <v>7.2636982518414231E-2</v>
      </c>
    </row>
    <row r="60" spans="1:24" x14ac:dyDescent="0.25">
      <c r="D60" t="s">
        <v>7</v>
      </c>
      <c r="E60" s="10">
        <v>-14.92</v>
      </c>
      <c r="F60" s="7"/>
      <c r="G60" s="7"/>
      <c r="H60" s="11"/>
      <c r="I60" s="10">
        <v>11.19</v>
      </c>
      <c r="J60" s="7">
        <f>$E$67*F60+(1-$E$67)*K60/SUM($K$54:K68)</f>
        <v>1.9799804440441288E-2</v>
      </c>
      <c r="K60" s="20">
        <f t="shared" si="22"/>
        <v>1</v>
      </c>
      <c r="L60" s="9">
        <f t="shared" si="23"/>
        <v>2.2062075210748197E-2</v>
      </c>
      <c r="M60" s="10">
        <v>37.28</v>
      </c>
      <c r="N60" s="7">
        <f>$E$67*J60+(1-$E$67)*O60/SUM($O$54:O68)</f>
        <v>3.619389579398391E-2</v>
      </c>
      <c r="O60" s="20">
        <f t="shared" si="24"/>
        <v>1.0611990131267757</v>
      </c>
      <c r="P60" s="9">
        <f t="shared" si="25"/>
        <v>5.340015265008289E-2</v>
      </c>
      <c r="Q60" s="10">
        <v>-14.57</v>
      </c>
      <c r="R60" s="7">
        <f>$E$67*N60+(1-$E$67)*S60/SUM($S$54:S68)</f>
        <v>4.979696559027845E-2</v>
      </c>
      <c r="S60" s="20">
        <f t="shared" si="26"/>
        <v>1.1146959614141152</v>
      </c>
      <c r="T60" s="9">
        <f t="shared" si="27"/>
        <v>5.2164405109795635E-2</v>
      </c>
      <c r="U60" s="10">
        <v>18.440000000000001</v>
      </c>
      <c r="V60" s="7">
        <f>$E$67*R60+(1-$E$67)*W60/SUM($W$54:W68)</f>
        <v>6.1071972547166314E-2</v>
      </c>
      <c r="W60" s="20">
        <f t="shared" si="28"/>
        <v>1.1611267812197006</v>
      </c>
      <c r="X60" s="9">
        <f t="shared" si="29"/>
        <v>8.4113455313658408E-2</v>
      </c>
    </row>
    <row r="61" spans="1:24" x14ac:dyDescent="0.25">
      <c r="D61" t="s">
        <v>8</v>
      </c>
      <c r="E61" s="10">
        <v>-6.02</v>
      </c>
      <c r="F61" s="7"/>
      <c r="G61" s="7"/>
      <c r="H61" s="11"/>
      <c r="I61" s="10">
        <v>1.49</v>
      </c>
      <c r="J61" s="7">
        <f>$E$67*F61+(1-$E$67)*K61/SUM($K$54:K69)</f>
        <v>1.9799804440441288E-2</v>
      </c>
      <c r="K61" s="20">
        <f t="shared" si="22"/>
        <v>1</v>
      </c>
      <c r="L61" s="9">
        <f t="shared" si="23"/>
        <v>2.0137422548240261E-2</v>
      </c>
      <c r="M61" s="10">
        <v>10.51</v>
      </c>
      <c r="N61" s="7">
        <f>$E$67*J61+(1-$E$67)*O61/SUM($O$54:O69)</f>
        <v>3.619389579398391E-2</v>
      </c>
      <c r="O61" s="20">
        <f t="shared" si="24"/>
        <v>1.0611990131267757</v>
      </c>
      <c r="P61" s="9">
        <f t="shared" si="25"/>
        <v>4.2986967288466349E-2</v>
      </c>
      <c r="Q61" s="10">
        <v>-2.15</v>
      </c>
      <c r="R61" s="7">
        <f>$E$67*N61+(1-$E$67)*S61/SUM($S$54:S69)</f>
        <v>4.979696559027845E-2</v>
      </c>
      <c r="S61" s="20">
        <f t="shared" si="26"/>
        <v>1.1146959614141152</v>
      </c>
      <c r="T61" s="9">
        <f t="shared" si="27"/>
        <v>5.9748180264468022E-2</v>
      </c>
      <c r="U61" s="10">
        <v>5.09</v>
      </c>
      <c r="V61" s="7">
        <f>$E$67*R61+(1-$E$67)*W61/SUM($W$54:W69)</f>
        <v>6.1071972547166314E-2</v>
      </c>
      <c r="W61" s="20">
        <f t="shared" si="28"/>
        <v>1.1611267812197006</v>
      </c>
      <c r="X61" s="9">
        <f t="shared" si="29"/>
        <v>7.4632582057686261E-2</v>
      </c>
    </row>
    <row r="62" spans="1:24" x14ac:dyDescent="0.25">
      <c r="D62" t="s">
        <v>9</v>
      </c>
      <c r="E62" s="10">
        <v>-3.04</v>
      </c>
      <c r="F62" s="7"/>
      <c r="G62" s="7"/>
      <c r="H62" s="11"/>
      <c r="I62" s="10">
        <v>2.75</v>
      </c>
      <c r="J62" s="7">
        <f>$E$67*F62+(1-$E$67)*K62/SUM($K$54:K70)</f>
        <v>1.9799804440441288E-2</v>
      </c>
      <c r="K62" s="20">
        <f t="shared" si="22"/>
        <v>1</v>
      </c>
      <c r="L62" s="9">
        <f t="shared" si="23"/>
        <v>2.0387428976566039E-2</v>
      </c>
      <c r="M62" s="10">
        <v>24.21</v>
      </c>
      <c r="N62" s="7">
        <f>$E$67*J62+(1-$E$67)*O62/SUM($O$54:O70)</f>
        <v>3.619389579398391E-2</v>
      </c>
      <c r="O62" s="20">
        <f t="shared" si="24"/>
        <v>1.0611990131267757</v>
      </c>
      <c r="P62" s="9">
        <f t="shared" si="25"/>
        <v>4.8316090913948104E-2</v>
      </c>
      <c r="Q62" s="10">
        <v>-14.09</v>
      </c>
      <c r="R62" s="7">
        <f>$E$67*N62+(1-$E$67)*S62/SUM($S$54:S70)</f>
        <v>4.979696559027845E-2</v>
      </c>
      <c r="S62" s="20">
        <f t="shared" si="26"/>
        <v>1.1146959614141152</v>
      </c>
      <c r="T62" s="9">
        <f t="shared" si="27"/>
        <v>5.2457497869396498E-2</v>
      </c>
      <c r="U62" s="10">
        <v>22.49</v>
      </c>
      <c r="V62" s="7">
        <f>$E$67*R62+(1-$E$67)*W62/SUM($W$54:W70)</f>
        <v>6.1071972547166314E-2</v>
      </c>
      <c r="W62" s="20">
        <f t="shared" si="28"/>
        <v>1.1611267812197006</v>
      </c>
      <c r="X62" s="9">
        <f t="shared" si="29"/>
        <v>8.6989675290189264E-2</v>
      </c>
    </row>
    <row r="63" spans="1:24" x14ac:dyDescent="0.25">
      <c r="E63" s="10"/>
      <c r="F63" s="7"/>
      <c r="G63" s="7"/>
      <c r="H63" s="11"/>
      <c r="I63" s="10"/>
      <c r="J63" s="7"/>
      <c r="K63" s="7"/>
      <c r="L63" s="11"/>
      <c r="M63" s="10"/>
      <c r="N63" s="7"/>
      <c r="O63" s="7"/>
      <c r="P63" s="11"/>
      <c r="Q63" s="10"/>
      <c r="R63" s="7"/>
      <c r="S63" s="7"/>
      <c r="T63" s="11"/>
      <c r="U63" s="10"/>
      <c r="V63" s="7"/>
      <c r="W63" s="7"/>
      <c r="X63" s="11"/>
    </row>
    <row r="64" spans="1:24" ht="15.75" thickBot="1" x14ac:dyDescent="0.3">
      <c r="D64" t="s">
        <v>19</v>
      </c>
      <c r="E64" s="12"/>
      <c r="F64" s="13"/>
      <c r="G64" s="13"/>
      <c r="H64" s="14">
        <f>SUM(H54:H56)</f>
        <v>1.0021199999999999</v>
      </c>
      <c r="I64" s="12"/>
      <c r="J64" s="13"/>
      <c r="K64" s="13"/>
      <c r="L64" s="19">
        <f>SUM(L54:L62)</f>
        <v>1.0747312976798433</v>
      </c>
      <c r="M64" s="12"/>
      <c r="N64" s="13"/>
      <c r="O64" s="13"/>
      <c r="P64" s="19">
        <f>SUM(P54:P62)</f>
        <v>1.2261990436508468</v>
      </c>
      <c r="Q64" s="12"/>
      <c r="R64" s="13"/>
      <c r="S64" s="13"/>
      <c r="T64" s="19">
        <f>SUM(T54:T62)</f>
        <v>1.1628538302647031</v>
      </c>
      <c r="U64" s="12"/>
      <c r="V64" s="13"/>
      <c r="W64" s="13"/>
      <c r="X64" s="19">
        <f>SUM(X54:X62)</f>
        <v>1.3981540941792525</v>
      </c>
    </row>
    <row r="66" spans="4:7" x14ac:dyDescent="0.25">
      <c r="D66" t="s">
        <v>23</v>
      </c>
      <c r="E66">
        <v>3</v>
      </c>
    </row>
    <row r="67" spans="4:7" x14ac:dyDescent="0.25">
      <c r="D67" t="s">
        <v>26</v>
      </c>
      <c r="E67">
        <v>0.7</v>
      </c>
    </row>
    <row r="69" spans="4:7" x14ac:dyDescent="0.25">
      <c r="G69" s="21"/>
    </row>
    <row r="70" spans="4:7" x14ac:dyDescent="0.25">
      <c r="G70" s="21"/>
    </row>
    <row r="71" spans="4:7" x14ac:dyDescent="0.25">
      <c r="G71" s="21"/>
    </row>
    <row r="72" spans="4:7" x14ac:dyDescent="0.25">
      <c r="G72" s="21"/>
    </row>
    <row r="73" spans="4:7" x14ac:dyDescent="0.25">
      <c r="G73" s="21"/>
    </row>
    <row r="74" spans="4:7" x14ac:dyDescent="0.25">
      <c r="G74" s="21"/>
    </row>
    <row r="75" spans="4:7" x14ac:dyDescent="0.25">
      <c r="G75" s="21"/>
    </row>
    <row r="76" spans="4:7" x14ac:dyDescent="0.25">
      <c r="G76" s="21"/>
    </row>
    <row r="77" spans="4:7" x14ac:dyDescent="0.25">
      <c r="G77" s="21"/>
    </row>
  </sheetData>
  <mergeCells count="20">
    <mergeCell ref="E52:H52"/>
    <mergeCell ref="I52:L52"/>
    <mergeCell ref="M52:P52"/>
    <mergeCell ref="Q52:T52"/>
    <mergeCell ref="U52:X52"/>
    <mergeCell ref="E20:H20"/>
    <mergeCell ref="I20:L20"/>
    <mergeCell ref="M20:P20"/>
    <mergeCell ref="Q20:T20"/>
    <mergeCell ref="U20:X20"/>
    <mergeCell ref="E35:H35"/>
    <mergeCell ref="I35:L35"/>
    <mergeCell ref="M35:P35"/>
    <mergeCell ref="Q35:T35"/>
    <mergeCell ref="U35:X35"/>
    <mergeCell ref="I1:L1"/>
    <mergeCell ref="E1:H1"/>
    <mergeCell ref="M1:P1"/>
    <mergeCell ref="Q1:T1"/>
    <mergeCell ref="U1:X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money maker</dc:creator>
  <cp:lastModifiedBy>money maker</cp:lastModifiedBy>
  <dcterms:created xsi:type="dcterms:W3CDTF">2020-10-07T04:17:44Z</dcterms:created>
  <dcterms:modified xsi:type="dcterms:W3CDTF">2020-10-07T06:38:40Z</dcterms:modified>
</cp:coreProperties>
</file>