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Online_Class_Tools\Data_Analyst\Projects\Excel_Project\"/>
    </mc:Choice>
  </mc:AlternateContent>
  <xr:revisionPtr revIDLastSave="0" documentId="13_ncr:1_{CCA7DE51-9169-4D3D-923A-0B1E41821B50}" xr6:coauthVersionLast="47" xr6:coauthVersionMax="47" xr10:uidLastSave="{00000000-0000-0000-0000-000000000000}"/>
  <bookViews>
    <workbookView xWindow="-108" yWindow="-108" windowWidth="23256" windowHeight="12456" activeTab="3" xr2:uid="{26D4546B-D2A1-4444-8EAF-A6228F96F0C1}"/>
  </bookViews>
  <sheets>
    <sheet name="Data" sheetId="2" r:id="rId1"/>
    <sheet name="Assets" sheetId="4" r:id="rId2"/>
    <sheet name="Pivot" sheetId="6" r:id="rId3"/>
    <sheet name="Customer_Center_Report" sheetId="5" r:id="rId4"/>
  </sheets>
  <definedNames>
    <definedName name="_xlnm._FilterDatabase" localSheetId="0" hidden="1">Data!$B$3:$H$1003</definedName>
    <definedName name="_xlcn.WorksheetConnection_Customer_Center_Data_Analysis_Report.xlsxTable3" hidden="1">Rating_Table[]</definedName>
    <definedName name="_xlcn.WorksheetConnection_Excel_Portfolio_Project.xlsxcalls" hidden="1">calls[]</definedName>
    <definedName name="_xlcn.WorksheetConnection_Excel_Portfolio_Project.xlsxcustomers" hidden="1">customers[]</definedName>
    <definedName name="Slicer_Representativ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s>
  <extLst>
    <ext xmlns:x14="http://schemas.microsoft.com/office/spreadsheetml/2009/9/main" uri="{876F7934-8845-4945-9796-88D515C7AA90}">
      <x14:pivotCaches>
        <pivotCache cacheId="10"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_Project.xlsx!customers"/>
          <x15:modelTable id="calls" name="calls" connection="WorksheetConnection_Excel_Portfolio_Project.xlsx!calls"/>
          <x15:modelTable id="Table3" name="Table3" connection="WorksheetConnection_Customer_Center_Data_Analysis_Report.xlsx!Table3"/>
        </x15:modelTables>
        <x15:modelRelationships>
          <x15:modelRelationship fromTable="calls" fromColumn="Customer ID" toTable="customers" toColumn="Customer ID"/>
          <x15:modelRelationship fromTable="calls" fromColumn="Rating rounded" toTable="Table3" toColumn="Rating"/>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7" i="6" l="1"/>
  <c r="P33" i="5" s="1"/>
  <c r="U23" i="5" a="1"/>
  <c r="U23" i="5" s="1"/>
  <c r="T24" i="5" a="1"/>
  <c r="T24" i="5" s="1"/>
  <c r="K38" i="6"/>
  <c r="G41" i="6" a="1"/>
  <c r="G41" i="6" s="1"/>
  <c r="K57" i="6" s="1"/>
  <c r="K60" i="6" s="1"/>
  <c r="K65" i="6" s="1"/>
  <c r="P41" i="5"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K55" i="6"/>
  <c r="K56" i="6" l="1"/>
  <c r="K59" i="6" s="1"/>
  <c r="K64" i="6" s="1"/>
  <c r="P40" i="5" s="1"/>
  <c r="K63" i="6"/>
  <c r="P39" i="5" s="1"/>
  <c r="J42" i="6"/>
  <c r="J45" i="6"/>
  <c r="J44" i="6"/>
  <c r="J43" i="6"/>
  <c r="K41" i="6"/>
  <c r="K45" i="6"/>
  <c r="K44" i="6"/>
  <c r="K43" i="6"/>
  <c r="K42" i="6"/>
  <c r="J4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CB57C9-FD86-4466-86DD-B4AA7A9B5EB3}" keepAlive="1" name="Query - calls" description="Connection to the 'calls' query in the workbook." type="5" refreshedVersion="8" background="1" saveData="1">
    <dbPr connection="Provider=Microsoft.Mashup.OleDb.1;Data Source=$Workbook$;Location=calls;Extended Properties=&quot;&quot;" command="SELECT * FROM [calls]"/>
  </connection>
  <connection id="2"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D660786-9513-4E6E-8EBF-2044156A8349}" name="WorksheetConnection_Customer_Center_Data_Analysis_Report.xlsx!Table3" type="102" refreshedVersion="8" minRefreshableVersion="5">
    <extLst>
      <ext xmlns:x15="http://schemas.microsoft.com/office/spreadsheetml/2010/11/main" uri="{DE250136-89BD-433C-8126-D09CA5730AF9}">
        <x15:connection id="Table3">
          <x15:rangePr sourceName="_xlcn.WorksheetConnection_Customer_Center_Data_Analysis_Report.xlsxTable3"/>
        </x15:connection>
      </ext>
    </extLst>
  </connection>
  <connection id="4"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
        </x15:connection>
      </ext>
    </extLst>
  </connection>
  <connection id="5"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cellMetadata count="1">
    <bk>
      <rc t="1" v="0"/>
    </bk>
  </cellMetadata>
  <valueMetadata count="6">
    <bk>
      <rc t="2" v="0"/>
    </bk>
    <bk>
      <rc t="2" v="1"/>
    </bk>
    <bk>
      <rc t="2" v="2"/>
    </bk>
    <bk>
      <rc t="2" v="3"/>
    </bk>
    <bk>
      <rc t="2" v="4"/>
    </bk>
    <bk>
      <rc t="2" v="5"/>
    </bk>
  </valueMetadata>
</metadata>
</file>

<file path=xl/sharedStrings.xml><?xml version="1.0" encoding="utf-8"?>
<sst xmlns="http://schemas.openxmlformats.org/spreadsheetml/2006/main" count="3179" uniqueCount="1086">
  <si>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</si>
  <si>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</si>
  <si>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</si>
  <si>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</si>
  <si>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</si>
  <si>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</si>
  <si>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</si>
  <si>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</si>
  <si>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</si>
  <si>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</si>
  <si>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</si>
  <si>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</si>
  <si>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</si>
  <si>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</si>
  <si>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</si>
  <si>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</si>
  <si>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</si>
  <si>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</si>
  <si>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</si>
  <si>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</si>
  <si>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</si>
  <si>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</si>
  <si>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</si>
  <si>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</si>
  <si>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</si>
  <si>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</si>
  <si>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</si>
  <si>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</si>
  <si>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</si>
  <si>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</si>
  <si>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</si>
  <si>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</si>
  <si>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</si>
  <si>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</si>
  <si>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</si>
  <si>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</si>
  <si>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</si>
  <si>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</si>
  <si>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</si>
  <si>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</si>
  <si>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</si>
  <si>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</si>
  <si>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</si>
  <si>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</si>
  <si>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</si>
  <si>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</si>
  <si>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</si>
  <si>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</si>
  <si>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</si>
  <si>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</si>
  <si>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</si>
  <si>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</si>
  <si>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</si>
  <si>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</si>
  <si>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</si>
  <si>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</si>
  <si>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</si>
  <si>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</si>
  <si>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</si>
  <si>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</si>
  <si>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</si>
  <si>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</si>
  <si>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</si>
  <si>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</si>
  <si>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</si>
  <si>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</si>
  <si>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</si>
  <si>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</si>
  <si>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</si>
  <si>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</si>
  <si>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</si>
  <si>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</si>
  <si>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</si>
  <si>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</si>
  <si>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</si>
  <si>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</si>
  <si>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</si>
  <si>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</si>
  <si>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</si>
  <si>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</si>
  <si>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</si>
  <si>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</si>
  <si>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</si>
  <si>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</si>
  <si>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</si>
  <si>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</si>
  <si>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</si>
  <si>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</si>
  <si>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</si>
  <si>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</si>
  <si>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</si>
  <si>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</si>
  <si>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</si>
  <si>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</si>
  <si>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</si>
  <si>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</si>
  <si>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</si>
  <si>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</si>
  <si>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</si>
  <si>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</si>
  <si>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</si>
  <si>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</si>
  <si>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</si>
  <si>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</si>
  <si>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</si>
  <si>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</si>
  <si>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</si>
  <si>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</si>
  <si>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</si>
  <si>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</si>
  <si>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</si>
  <si>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</si>
  <si>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</si>
  <si>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</si>
  <si>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</si>
  <si>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</si>
  <si>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</si>
  <si>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</si>
  <si>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</si>
  <si>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</si>
  <si>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</si>
  <si>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</si>
  <si>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</si>
  <si>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</si>
  <si>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</si>
  <si>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</si>
  <si>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</si>
  <si>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</si>
  <si>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</si>
  <si>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</si>
  <si>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</si>
  <si>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</si>
  <si>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</si>
  <si>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</si>
  <si>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</si>
  <si>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</si>
  <si>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</si>
  <si>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</si>
  <si>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</si>
  <si>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</si>
  <si>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</si>
  <si>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</si>
  <si>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</si>
  <si>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</si>
  <si>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</si>
  <si>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</si>
  <si>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</si>
  <si>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</si>
  <si>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</si>
  <si>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</si>
  <si>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</si>
  <si>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</si>
  <si>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</si>
  <si>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</si>
  <si>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</si>
  <si>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</si>
  <si>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</si>
  <si>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</si>
  <si>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</si>
  <si>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</si>
  <si>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</si>
  <si>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</si>
  <si>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</si>
  <si>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</si>
  <si>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</si>
  <si>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</si>
  <si>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</si>
  <si>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</si>
  <si>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</si>
  <si>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</si>
  <si>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</si>
  <si>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</si>
  <si>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</si>
  <si>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</si>
  <si>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</si>
  <si>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</si>
  <si>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</si>
  <si>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</si>
  <si>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</si>
  <si>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</si>
  <si>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</si>
  <si>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</si>
  <si>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</si>
  <si>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</si>
  <si>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</si>
  <si>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</si>
  <si>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</si>
  <si>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</si>
  <si>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</si>
  <si>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</si>
  <si>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</si>
  <si>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</si>
  <si>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</si>
  <si>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</si>
  <si>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</si>
  <si>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</si>
  <si>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</si>
  <si>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</si>
  <si>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</si>
  <si>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</si>
  <si>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</si>
  <si>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</si>
  <si>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</si>
  <si>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</si>
  <si>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</si>
  <si>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</si>
  <si>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</si>
  <si>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</si>
  <si>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</si>
  <si>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</si>
  <si>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</si>
  <si>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</si>
  <si>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</si>
  <si>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</si>
  <si>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</si>
  <si>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</si>
  <si>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</si>
  <si>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</si>
  <si>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</si>
  <si>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</si>
  <si>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</si>
  <si>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</si>
  <si>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</si>
  <si>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</si>
  <si>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</si>
  <si>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</si>
  <si>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</si>
  <si>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</si>
  <si>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</si>
  <si>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</si>
  <si>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</si>
  <si>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</si>
  <si>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</si>
  <si>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</si>
  <si>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</si>
  <si>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</si>
  <si>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</si>
  <si>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</si>
  <si>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</si>
  <si>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</si>
  <si>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</si>
  <si>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</si>
  <si>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</si>
  <si>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</si>
  <si>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</si>
  <si>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</si>
  <si>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</si>
  <si>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</si>
  <si>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</si>
  <si>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</si>
  <si>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</si>
  <si>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</si>
  <si>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</si>
  <si>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</si>
  <si>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</si>
  <si>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</si>
  <si>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</si>
  <si>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</si>
  <si>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</si>
  <si>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</si>
  <si>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</si>
  <si>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</si>
  <si>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</si>
  <si>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</si>
  <si>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</si>
  <si>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</si>
  <si>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</si>
  <si>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</si>
  <si>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</si>
  <si>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</si>
  <si>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</si>
  <si>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</si>
  <si>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</si>
  <si>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</si>
  <si>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</si>
  <si>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</si>
  <si>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</si>
  <si>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</si>
  <si>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</si>
  <si>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</si>
  <si>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</si>
  <si>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</si>
  <si>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</si>
  <si>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</si>
  <si>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</si>
  <si>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</si>
  <si>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</si>
  <si>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</si>
  <si>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</si>
  <si>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</si>
  <si>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</si>
  <si>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</si>
  <si>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</si>
  <si>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</si>
  <si>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</si>
  <si>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</si>
  <si>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</si>
  <si>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</si>
  <si>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</si>
  <si>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</si>
  <si>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</si>
  <si>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</si>
  <si>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</si>
  <si>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</si>
  <si>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</si>
  <si>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</si>
  <si>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</si>
  <si>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</si>
  <si>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</si>
  <si>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</si>
  <si>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</si>
  <si>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</si>
  <si>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</si>
  <si>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</si>
  <si>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</si>
  <si>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</si>
  <si>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</si>
  <si>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</si>
  <si>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</si>
  <si>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</si>
  <si>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</si>
  <si>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</si>
  <si>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</si>
  <si>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</si>
  <si>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</si>
  <si>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</si>
  <si>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</si>
  <si>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</si>
  <si>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</si>
  <si>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</si>
  <si>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</si>
  <si>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</si>
  <si>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</si>
  <si>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</si>
  <si>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</si>
  <si>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</si>
  <si>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</si>
  <si>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</si>
  <si>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</si>
  <si>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</si>
  <si>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</si>
  <si>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</si>
  <si>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</si>
  <si>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</si>
  <si>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</si>
  <si>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</si>
  <si>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</si>
  <si>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</si>
  <si>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</si>
  <si>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</si>
  <si>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</si>
  <si>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</si>
  <si>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</si>
  <si>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</si>
  <si>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</si>
  <si>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</si>
  <si>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</si>
  <si>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</si>
  <si>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</si>
  <si>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</si>
  <si>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</si>
  <si>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</si>
  <si>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</si>
  <si>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</si>
  <si>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</si>
  <si>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</si>
  <si>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</si>
  <si>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</si>
  <si>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</si>
  <si>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</si>
  <si>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</si>
  <si>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</si>
  <si>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</si>
  <si>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</si>
  <si>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</si>
  <si>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</si>
  <si>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</si>
  <si>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</si>
  <si>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</si>
  <si>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</si>
  <si>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</si>
  <si>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</si>
  <si>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</si>
  <si>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</si>
  <si>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</si>
  <si>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</si>
  <si>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</si>
  <si>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</si>
  <si>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</si>
  <si>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</si>
  <si>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</si>
  <si>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</si>
  <si>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</si>
  <si>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</si>
  <si>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</si>
  <si>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</si>
  <si>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</si>
  <si>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</si>
  <si>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</si>
  <si>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</si>
  <si>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</si>
  <si>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</si>
  <si>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</si>
  <si>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</si>
  <si>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</si>
  <si>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</si>
  <si>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</si>
  <si>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</si>
  <si>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</si>
  <si>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</si>
  <si>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</si>
  <si>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</si>
  <si>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</si>
  <si>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</si>
  <si>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</si>
  <si>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</si>
  <si>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</si>
  <si>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</si>
  <si>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</si>
  <si>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</si>
  <si>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</si>
  <si>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</si>
  <si>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</si>
  <si>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</si>
  <si>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</si>
  <si>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</si>
  <si>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</si>
  <si>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</si>
  <si>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</si>
  <si>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</si>
  <si>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</si>
  <si>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</si>
  <si>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</si>
  <si>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</si>
  <si>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</si>
  <si>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</si>
  <si>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</si>
  <si>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</si>
  <si>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</si>
  <si>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</si>
  <si>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</si>
  <si>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</si>
  <si>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</si>
  <si>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</si>
  <si>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</si>
  <si>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</si>
  <si>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</si>
  <si>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</si>
  <si>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</si>
  <si>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</si>
  <si>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</si>
  <si>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</si>
  <si>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</si>
  <si>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</si>
  <si>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</si>
  <si>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</si>
  <si>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</si>
  <si>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</si>
  <si>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</si>
  <si>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</si>
  <si>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</si>
  <si>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</si>
  <si>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</si>
  <si>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</si>
  <si>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</si>
  <si>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</si>
  <si>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</si>
  <si>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</si>
  <si>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</si>
  <si>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</si>
  <si>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</si>
  <si>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</si>
  <si>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</si>
  <si>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</si>
  <si>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</si>
  <si>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</si>
  <si>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</si>
  <si>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</si>
  <si>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</si>
  <si>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</si>
  <si>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</si>
  <si>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</si>
  <si>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</si>
  <si>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</si>
  <si>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</si>
  <si>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</si>
  <si>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</si>
  <si>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</si>
  <si>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</si>
  <si>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</si>
  <si>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</si>
  <si>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</si>
  <si>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</si>
  <si>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</si>
  <si>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</si>
  <si>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</si>
  <si>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</si>
  <si>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</si>
  <si>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</si>
  <si>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</si>
  <si>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</si>
  <si>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</si>
  <si>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</si>
  <si>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</si>
  <si>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</si>
  <si>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</si>
  <si>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</si>
  <si>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</si>
  <si>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</si>
  <si>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</si>
  <si>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</si>
  <si>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</si>
  <si>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</si>
  <si>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</si>
  <si>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</si>
  <si>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</si>
  <si>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</si>
  <si>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</si>
  <si>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</si>
  <si>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</si>
  <si>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</si>
  <si>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</si>
  <si>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</si>
  <si>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</si>
  <si>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</si>
  <si>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</si>
  <si>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</si>
  <si>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</si>
  <si>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</si>
  <si>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</si>
  <si>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</si>
  <si>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</si>
  <si>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</si>
  <si>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</si>
  <si>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</si>
  <si>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</si>
  <si>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</si>
  <si>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</si>
  <si>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</si>
  <si>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</si>
  <si>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</si>
  <si>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</si>
  <si>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</si>
  <si>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</si>
  <si>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</si>
  <si>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</si>
  <si>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</si>
  <si>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</si>
  <si>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</si>
  <si>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</si>
  <si>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</si>
  <si>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</si>
  <si>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</si>
  <si>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</si>
  <si>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</si>
  <si>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</si>
  <si>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</si>
  <si>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</si>
  <si>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</si>
  <si>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</si>
  <si>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</si>
  <si>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</si>
  <si>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</si>
  <si>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</si>
  <si>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</si>
  <si>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</si>
  <si>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</si>
  <si>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</si>
  <si>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</si>
  <si>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</si>
  <si>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</si>
  <si>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</si>
  <si>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</si>
  <si>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</si>
  <si>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</si>
  <si>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</si>
  <si>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</si>
  <si>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</si>
  <si>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</si>
  <si>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</si>
  <si>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</si>
  <si>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</si>
  <si>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</si>
  <si>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</si>
  <si>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</si>
  <si>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</si>
  <si>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</si>
  <si>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</si>
  <si>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</si>
  <si>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</si>
  <si>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</si>
  <si>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</si>
  <si>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</si>
  <si>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</si>
  <si>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</si>
  <si>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</si>
  <si>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</si>
  <si>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</si>
  <si>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</si>
  <si>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</si>
  <si>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</si>
  <si>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</si>
  <si>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</si>
  <si>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</si>
  <si>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</si>
  <si>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</si>
  <si>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</si>
  <si>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</si>
  <si>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</si>
  <si>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</si>
  <si>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</si>
  <si>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</si>
  <si>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</si>
  <si>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</si>
  <si>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</si>
  <si>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</si>
  <si>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</si>
  <si>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</si>
  <si>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</si>
  <si>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</si>
  <si>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</si>
  <si>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</si>
  <si>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</si>
  <si>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</si>
  <si>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</si>
  <si>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</si>
  <si>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</si>
  <si>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</si>
  <si>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</si>
  <si>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</si>
  <si>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</si>
  <si>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</si>
  <si>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</si>
  <si>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</si>
  <si>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</si>
  <si>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</si>
  <si>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</si>
  <si>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</si>
  <si>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</si>
  <si>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</si>
  <si>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</si>
  <si>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</si>
  <si>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</si>
  <si>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</si>
  <si>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</si>
  <si>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</si>
  <si>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</si>
  <si>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</si>
  <si>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</si>
  <si>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</si>
  <si>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</si>
  <si>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</si>
  <si>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</si>
  <si>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</si>
  <si>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</si>
  <si>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</si>
  <si>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</si>
  <si>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</si>
  <si>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</si>
  <si>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</si>
  <si>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</si>
  <si>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</si>
  <si>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</si>
  <si>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</si>
  <si>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</si>
  <si>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</si>
  <si>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</si>
  <si>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</si>
  <si>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</si>
  <si>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</si>
  <si>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</si>
  <si>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</si>
  <si>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</si>
  <si>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</si>
  <si>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</si>
  <si>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</si>
  <si>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</si>
  <si>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</si>
  <si>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</si>
  <si>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</si>
  <si>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</si>
  <si>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</si>
  <si>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</si>
  <si>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</si>
  <si>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</si>
  <si>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</si>
  <si>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</si>
  <si>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</si>
  <si>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</si>
  <si>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</si>
  <si>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</si>
  <si>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</si>
  <si>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</si>
  <si>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</si>
  <si>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</si>
  <si>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</si>
  <si>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</si>
  <si>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</si>
  <si>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</si>
  <si>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</si>
  <si>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</si>
  <si>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</si>
  <si>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</si>
  <si>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</si>
  <si>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</si>
  <si>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</si>
  <si>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</si>
  <si>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</si>
  <si>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</si>
  <si>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</si>
  <si>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</si>
  <si>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</si>
  <si>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</si>
  <si>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</si>
  <si>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</si>
  <si>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</si>
  <si>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</si>
  <si>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</si>
  <si>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</si>
  <si>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</si>
  <si>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</si>
  <si>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</si>
  <si>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</si>
  <si>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</si>
  <si>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</si>
  <si>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</si>
  <si>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</si>
  <si>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</si>
  <si>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</si>
  <si>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</si>
  <si>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</si>
  <si>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</si>
  <si>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</si>
  <si>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</si>
  <si>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</si>
  <si>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</si>
  <si>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</si>
  <si>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</si>
  <si>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</si>
  <si>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</si>
  <si>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</si>
  <si>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</si>
  <si>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</si>
  <si>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</si>
  <si>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</si>
  <si>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</si>
  <si>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</si>
  <si>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</si>
  <si>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</si>
  <si>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</si>
  <si>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</si>
  <si>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</si>
  <si>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</si>
  <si>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</si>
  <si>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</si>
  <si>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</si>
  <si>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</si>
  <si>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</si>
  <si>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</si>
  <si>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</si>
  <si>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</si>
  <si>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</si>
  <si>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</si>
  <si>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</si>
  <si>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</si>
  <si>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</si>
  <si>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</si>
  <si>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</si>
  <si>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</si>
  <si>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</si>
  <si>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</si>
  <si>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</si>
  <si>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</si>
  <si>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</si>
  <si>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</si>
  <si>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</si>
  <si>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</si>
  <si>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</si>
  <si>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</si>
  <si>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</si>
  <si>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</si>
  <si>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</si>
  <si>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</si>
  <si>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</si>
  <si>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</si>
  <si>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</si>
  <si>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</si>
  <si>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</si>
  <si>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</si>
  <si>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</si>
  <si>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</si>
  <si>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</si>
  <si>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</si>
  <si>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</si>
  <si>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</si>
  <si>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</si>
  <si>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</si>
  <si>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</si>
  <si>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</si>
  <si>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</si>
  <si>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</si>
  <si>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</si>
  <si>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</si>
  <si>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</si>
  <si>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</si>
  <si>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</si>
  <si>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</si>
  <si>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</si>
  <si>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</si>
  <si>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</si>
  <si>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</si>
  <si>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</si>
  <si>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</si>
  <si>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</si>
  <si>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</si>
  <si>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</si>
  <si>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</si>
  <si>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</si>
  <si>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</si>
  <si>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</si>
  <si>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</si>
  <si>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</si>
  <si>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</si>
  <si>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</si>
  <si>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</si>
  <si>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</si>
  <si>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</si>
  <si>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</si>
  <si>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</si>
  <si>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</si>
  <si>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</si>
  <si>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</si>
  <si>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</si>
  <si>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</si>
  <si>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</si>
  <si>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</si>
  <si>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</si>
  <si>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</si>
  <si>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</si>
  <si>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</si>
  <si>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</si>
  <si>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</si>
  <si>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</si>
  <si>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</si>
  <si>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</si>
  <si>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</si>
  <si>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</si>
  <si>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</si>
  <si>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</si>
  <si>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</si>
  <si>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</si>
  <si>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</si>
  <si>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</si>
  <si>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</si>
  <si>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</si>
  <si>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</si>
  <si>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</si>
  <si>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</si>
  <si>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</si>
  <si>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</si>
  <si>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</si>
  <si>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</si>
  <si>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</si>
  <si>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</si>
  <si>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</si>
  <si>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</si>
  <si>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</si>
  <si>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</si>
  <si>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</si>
  <si>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</si>
  <si>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</si>
  <si>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</si>
  <si>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</si>
  <si>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</si>
  <si>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</si>
  <si>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</si>
  <si>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</si>
  <si>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</si>
  <si>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</si>
  <si>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</si>
  <si>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</si>
  <si>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</si>
  <si>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</si>
  <si>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</si>
  <si>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</si>
  <si>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</si>
  <si>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</si>
  <si>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</si>
  <si>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</si>
  <si>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</si>
  <si>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</si>
  <si>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</si>
  <si>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</si>
  <si>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</si>
  <si>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</si>
  <si>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</si>
  <si>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</si>
  <si>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</si>
  <si>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</si>
  <si>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</si>
  <si>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</si>
  <si>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</si>
  <si>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</si>
  <si>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</si>
  <si>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</si>
  <si>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</si>
  <si>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</si>
  <si>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</si>
  <si>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</si>
  <si>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</si>
  <si>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</si>
  <si>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</si>
  <si>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</si>
  <si>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</si>
  <si>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</si>
  <si>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</si>
  <si>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</si>
  <si>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</si>
  <si>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</si>
  <si>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</si>
  <si>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</si>
  <si>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</si>
  <si>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</si>
  <si>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</si>
  <si>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</si>
  <si>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</si>
  <si>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</si>
  <si>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</si>
  <si>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</si>
  <si>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</si>
  <si>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</si>
  <si>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</si>
  <si>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</si>
  <si>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</si>
  <si>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</si>
  <si>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</si>
  <si>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</si>
  <si>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</si>
  <si>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</si>
  <si>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</si>
  <si>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</si>
  <si>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</si>
  <si>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</si>
  <si>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</si>
  <si>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</si>
  <si>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</si>
  <si>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</si>
  <si>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</si>
  <si>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</si>
  <si>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</si>
  <si>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</si>
  <si>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</si>
  <si>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</si>
  <si>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</si>
  <si>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</si>
  <si>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</si>
  <si>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</si>
  <si>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</si>
  <si>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</si>
  <si>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</si>
  <si>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</si>
  <si>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</si>
  <si>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</si>
  <si>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</si>
  <si>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</si>
  <si>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</si>
  <si>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</si>
  <si>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</si>
  <si>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</si>
  <si>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</si>
  <si>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</si>
  <si>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</si>
  <si>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</si>
  <si>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</si>
  <si>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</si>
  <si>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</si>
  <si>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</si>
  <si>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</si>
  <si>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</si>
  <si>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</si>
  <si>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</si>
  <si>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</si>
  <si>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</si>
  <si>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</si>
  <si>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</si>
  <si>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</si>
  <si>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</si>
  <si>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</si>
  <si>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</si>
  <si>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</si>
  <si>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</si>
  <si>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</si>
  <si>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</si>
  <si>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</si>
  <si>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</si>
  <si>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</si>
  <si>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</si>
  <si>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</si>
  <si>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</si>
  <si>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</si>
  <si>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</si>
  <si>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</si>
  <si>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</si>
  <si>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</si>
  <si>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</si>
  <si>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</si>
  <si>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</si>
  <si>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</si>
  <si>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</si>
  <si>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</si>
  <si>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</si>
  <si>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</si>
  <si>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</si>
  <si>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</si>
  <si>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</si>
  <si>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</si>
  <si>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</si>
  <si>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</si>
  <si>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</si>
  <si>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</si>
  <si>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</si>
  <si>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</si>
  <si>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</si>
  <si>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</si>
  <si>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</si>
  <si>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</si>
  <si>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</si>
  <si>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</si>
  <si>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</si>
  <si>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</si>
  <si>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</si>
  <si>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</si>
  <si>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</si>
  <si>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</si>
  <si>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</si>
  <si>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</si>
  <si>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</si>
  <si>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</si>
  <si>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</si>
  <si>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</si>
  <si>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</si>
  <si>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</si>
  <si>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</si>
  <si>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</si>
  <si>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</si>
  <si>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</si>
  <si>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</si>
  <si>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</si>
  <si>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</si>
  <si>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</si>
  <si>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</si>
  <si>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</si>
  <si>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</si>
  <si>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</si>
  <si>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</si>
  <si>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</si>
  <si>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</si>
  <si>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</si>
  <si>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</si>
  <si>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</si>
  <si>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</si>
  <si>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Call_Count2</t>
  </si>
  <si>
    <t>Friday</t>
  </si>
  <si>
    <t>Monday</t>
  </si>
  <si>
    <t>Saturday</t>
  </si>
  <si>
    <t>Sunday</t>
  </si>
  <si>
    <t>Thursday</t>
  </si>
  <si>
    <t>Tuesday</t>
  </si>
  <si>
    <t>Wednesday</t>
  </si>
  <si>
    <t xml:space="preserve">Rep </t>
  </si>
  <si>
    <t>Calls</t>
  </si>
  <si>
    <t>Amount</t>
  </si>
  <si>
    <t>Sel.Calls</t>
  </si>
  <si>
    <t>Sel.Amount</t>
  </si>
  <si>
    <t>For Graph</t>
  </si>
  <si>
    <t>Selected Rep</t>
  </si>
  <si>
    <t>Column Labels</t>
  </si>
  <si>
    <t>Rating</t>
  </si>
  <si>
    <t>Total</t>
  </si>
  <si>
    <t>Rep Summary</t>
  </si>
  <si>
    <t>Call Rank</t>
  </si>
  <si>
    <t>Amount Rank</t>
  </si>
  <si>
    <t>Labels:</t>
  </si>
  <si>
    <t>% of Calls</t>
  </si>
  <si>
    <t>Image:</t>
  </si>
  <si>
    <t>CALL CENTER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</si>
</sst>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409]d\-mmm\-yy;@"/>
    <numFmt numFmtId="165" formatCode="_ * #,##0_ ;_ * \-#,##0_ ;_ * &quot;-&quot;??_ ;_ @_ "/>
    <numFmt numFmtId="166" formatCode="_-[$$-409]* #,##0_ ;_-[$$-409]* \-#,##0\ ;_-[$$-409]* &quot;-&quot;??_ ;_-@_ "/>
    <numFmt numFmtId="167" formatCode="_ * #,##0.0_ ;_ * \-#,##0.0_ ;_ * &quot;-&quot;??_ ;_ @_ "/>
    <numFmt numFmtId="168" formatCode="\$#,##0;\(\$#,##0\);\$#,##0"/>
    <numFmt numFmtId="169" formatCode="\$#,###.0,&quot;k&quot;"/>
    <numFmt numFmtId="170" formatCode="[$$-409]#,##0"/>
  </numFmts>
  <fonts count="9" x14ac:knownFonts="1">
    <font>
      <sz val="11"/>
      <color theme="1"/>
      <name val="Aptos Narrow"/>
      <family val="2"/>
      <scheme val="minor"/>
    </font>
    <font>
      <b/>
      <sz val="11"/>
      <color theme="1"/>
      <name val="Aptos Narrow"/>
      <family val="2"/>
      <scheme val="minor"/>
    </font>
    <font>
      <sz val="8"/>
      <name val="Aptos Narrow"/>
      <family val="2"/>
      <scheme val="minor"/>
    </font>
    <font>
      <sz val="18"/>
      <color theme="1"/>
      <name val="Aptos ExtraBold"/>
      <family val="2"/>
    </font>
    <font>
      <sz val="11"/>
      <color theme="1"/>
      <name val="Aptos Narrow"/>
      <family val="2"/>
      <scheme val="minor"/>
    </font>
    <font>
      <sz val="10"/>
      <color theme="1"/>
      <name val="Aptos Narrow"/>
      <family val="2"/>
      <scheme val="minor"/>
    </font>
    <font>
      <b/>
      <sz val="10"/>
      <color theme="1"/>
      <name val="Aptos Narrow"/>
      <family val="2"/>
      <scheme val="minor"/>
    </font>
    <font>
      <b/>
      <sz val="14"/>
      <color theme="0" tint="-0.499984740745262"/>
      <name val="Aptos Narrow"/>
      <family val="2"/>
      <scheme val="minor"/>
    </font>
    <font>
      <b/>
      <sz val="48"/>
      <color theme="0" tint="-0.499984740745262"/>
      <name val="Aptos Narrow"/>
      <family val="2"/>
      <scheme val="minor"/>
    </font>
  </fonts>
  <fills count="6">
    <fill>
      <patternFill patternType="none"/>
    </fill>
    <fill>
      <patternFill patternType="gray125"/>
    </fill>
    <fill>
      <patternFill patternType="solid">
        <fgColor theme="7"/>
        <bgColor indexed="64"/>
      </patternFill>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auto="1"/>
      </left>
      <right style="thin">
        <color auto="1"/>
      </right>
      <top/>
      <bottom/>
      <diagonal/>
    </border>
    <border>
      <left/>
      <right style="thin">
        <color indexed="64"/>
      </right>
      <top/>
      <bottom/>
      <diagonal/>
    </border>
    <border>
      <left style="thin">
        <color indexed="64"/>
      </left>
      <right/>
      <top/>
      <bottom/>
      <diagonal/>
    </border>
  </borders>
  <cellStyleXfs count="2">
    <xf numFmtId="0" fontId="0" fillId="0" borderId="0"/>
    <xf numFmtId="9" fontId="4" fillId="0" borderId="0" applyFont="0" applyFill="0" applyBorder="0" applyAlignment="0" applyProtection="0"/>
  </cellStyleXfs>
  <cellXfs count="49">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left" indent="1"/>
    </xf>
    <xf numFmtId="170" fontId="0" fillId="0" borderId="0" xfId="0" applyNumberFormat="1" applyAlignment="1">
      <alignment horizontal="center" vertical="center"/>
    </xf>
    <xf numFmtId="0" fontId="0" fillId="4" borderId="4" xfId="0" applyFill="1" applyBorder="1"/>
    <xf numFmtId="0" fontId="6" fillId="4" borderId="11" xfId="0" applyFont="1" applyFill="1" applyBorder="1" applyAlignment="1">
      <alignment horizontal="center" vertical="center"/>
    </xf>
    <xf numFmtId="0" fontId="5" fillId="4" borderId="11" xfId="0" applyFont="1" applyFill="1" applyBorder="1" applyAlignment="1">
      <alignment horizontal="center" vertical="center"/>
    </xf>
    <xf numFmtId="0" fontId="1" fillId="4" borderId="6" xfId="0" applyFont="1" applyFill="1" applyBorder="1" applyAlignment="1">
      <alignment horizontal="center" vertical="center"/>
    </xf>
    <xf numFmtId="170" fontId="6" fillId="4" borderId="12" xfId="0" applyNumberFormat="1" applyFont="1" applyFill="1" applyBorder="1"/>
    <xf numFmtId="0" fontId="1" fillId="4" borderId="4" xfId="0" applyFont="1" applyFill="1" applyBorder="1" applyAlignment="1">
      <alignment horizontal="center" vertical="center"/>
    </xf>
    <xf numFmtId="170" fontId="5" fillId="4" borderId="11" xfId="0" applyNumberFormat="1" applyFont="1" applyFill="1" applyBorder="1"/>
    <xf numFmtId="0" fontId="1" fillId="4" borderId="5" xfId="0" applyFont="1" applyFill="1" applyBorder="1" applyAlignment="1">
      <alignment horizontal="center" vertical="center"/>
    </xf>
    <xf numFmtId="170" fontId="5" fillId="4" borderId="10" xfId="0" applyNumberFormat="1" applyFont="1" applyFill="1" applyBorder="1"/>
    <xf numFmtId="170" fontId="6" fillId="4" borderId="12" xfId="0" applyNumberFormat="1" applyFont="1" applyFill="1" applyBorder="1" applyAlignment="1">
      <alignment vertical="center"/>
    </xf>
    <xf numFmtId="0" fontId="0" fillId="5" borderId="0" xfId="0" applyFill="1" applyAlignment="1">
      <alignment horizontal="left"/>
    </xf>
    <xf numFmtId="9" fontId="0" fillId="0" borderId="0" xfId="1" applyFont="1"/>
    <xf numFmtId="0" fontId="8" fillId="3" borderId="0" xfId="0" applyFont="1" applyFill="1"/>
    <xf numFmtId="0" fontId="5" fillId="3" borderId="0" xfId="0" applyFont="1" applyFill="1"/>
    <xf numFmtId="0" fontId="0" fillId="3" borderId="0" xfId="0" applyFill="1" applyAlignment="1">
      <alignment horizontal="center"/>
    </xf>
    <xf numFmtId="0" fontId="7" fillId="3" borderId="0" xfId="0" applyFont="1" applyFill="1" applyAlignment="1">
      <alignment horizontal="center" vertical="center"/>
    </xf>
    <xf numFmtId="0" fontId="0" fillId="3" borderId="0" xfId="0" applyFill="1" applyAlignment="1">
      <alignment horizontal="center" vertical="center"/>
    </xf>
  </cellXfs>
  <cellStyles count="2">
    <cellStyle name="Normal" xfId="0" builtinId="0"/>
    <cellStyle name="Percent" xfId="1" builtinId="5"/>
  </cellStyles>
  <dxfs count="54">
    <dxf>
      <fill>
        <patternFill>
          <bgColor theme="8" tint="0.39994506668294322"/>
        </patternFill>
      </fill>
      <border>
        <left style="thin">
          <color auto="1"/>
        </left>
        <right style="thin">
          <color auto="1"/>
        </right>
        <top/>
        <bottom/>
        <vertical/>
        <horizontal/>
      </border>
    </dxf>
    <dxf>
      <numFmt numFmtId="0" formatCode="General"/>
    </dxf>
    <dxf>
      <fill>
        <patternFill patternType="solid">
          <bgColor rgb="FFFFFF00"/>
        </patternFill>
      </fill>
    </dxf>
    <dxf>
      <numFmt numFmtId="165" formatCode="_ * #,##0_ ;_ * \-#,##0_ ;_ * &quot;-&quot;??_ ;_ @_ "/>
    </dxf>
    <dxf>
      <numFmt numFmtId="167" formatCode="_ * #,##0.0_ ;_ * \-#,##0.0_ ;_ * &quot;-&quot;??_ ;_ @_ "/>
    </dxf>
    <dxf>
      <numFmt numFmtId="166" formatCode="_-[$$-409]* #,##0_ ;_-[$$-409]* \-#,##0\ ;_-[$$-409]* &quot;-&quot;??_ ;_-@_ "/>
    </dxf>
    <dxf>
      <numFmt numFmtId="165" formatCode="_ * #,##0_ ;_ * \-#,##0_ ;_ * &quot;-&quot;??_ ;_ @_ "/>
    </dxf>
    <dxf>
      <numFmt numFmtId="167" formatCode="_ * #,##0.0_ ;_ * \-#,##0.0_ ;_ * &quot;-&quot;??_ ;_ @_ "/>
    </dxf>
    <dxf>
      <numFmt numFmtId="166" formatCode="_-[$$-409]* #,##0_ ;_-[$$-409]* \-#,##0\ ;_-[$$-409]* &quot;-&quot;??_ ;_-@_ "/>
    </dxf>
    <dxf>
      <numFmt numFmtId="165" formatCode="_ * #,##0_ ;_ * \-#,##0_ ;_ * &quot;-&quot;??_ ;_ @_ "/>
    </dxf>
    <dxf>
      <numFmt numFmtId="0" formatCode="General"/>
    </dxf>
    <dxf>
      <numFmt numFmtId="165" formatCode="_ * #,##0_ ;_ * \-#,##0_ ;_ * &quot;-&quot;??_ ;_ @_ "/>
    </dxf>
    <dxf>
      <numFmt numFmtId="170" formatCode="[$$-409]#,##0"/>
    </dxf>
    <dxf>
      <numFmt numFmtId="170" formatCode="[$$-409]#,##0"/>
    </dxf>
    <dxf>
      <numFmt numFmtId="170" formatCode="[$$-409]#,##0"/>
    </dxf>
    <dxf>
      <numFmt numFmtId="170" formatCode="[$$-409]#,##0"/>
    </dxf>
    <dxf>
      <numFmt numFmtId="170" formatCode="[$$-409]#,##0"/>
    </dxf>
    <dxf>
      <numFmt numFmtId="170" formatCode="[$$-409]#,##0"/>
    </dxf>
    <dxf>
      <numFmt numFmtId="170" formatCode="[$$-409]#,##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9" formatCode="\$#,###.0,&quot;k&quot;"/>
    </dxf>
    <dxf>
      <numFmt numFmtId="0" formatCode="Genera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5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2.xml"/><Relationship Id="rId11" Type="http://schemas.openxmlformats.org/officeDocument/2006/relationships/pivotCacheDefinition" Target="pivotCache/pivotCacheDefinition7.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4.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[Customer_Center_Data_Analysis_Report.xlsx]Pivot!Weekly Trend</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575967565127995"/>
          <c:y val="0.13076691799984361"/>
          <c:w val="0.57677756173956418"/>
          <c:h val="0.78806487041705631"/>
        </c:manualLayout>
      </c:layout>
      <c:barChart>
        <c:barDir val="bar"/>
        <c:grouping val="clustered"/>
        <c:varyColors val="0"/>
        <c:ser>
          <c:idx val="0"/>
          <c:order val="0"/>
          <c:tx>
            <c:strRef>
              <c:f>Pivot!$H$19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Pivot!$G$20:$G$27</c:f>
              <c:strCache>
                <c:ptCount val="7"/>
                <c:pt idx="0">
                  <c:v>Sunday</c:v>
                </c:pt>
                <c:pt idx="1">
                  <c:v>Monday</c:v>
                </c:pt>
                <c:pt idx="2">
                  <c:v>Tuesday</c:v>
                </c:pt>
                <c:pt idx="3">
                  <c:v>Wednesday</c:v>
                </c:pt>
                <c:pt idx="4">
                  <c:v>Thursday</c:v>
                </c:pt>
                <c:pt idx="5">
                  <c:v>Friday</c:v>
                </c:pt>
                <c:pt idx="6">
                  <c:v>Saturday</c:v>
                </c:pt>
              </c:strCache>
            </c:strRef>
          </c:cat>
          <c:val>
            <c:numRef>
              <c:f>Pivot!$H$20:$H$27</c:f>
              <c:numCache>
                <c:formatCode>_ * #,##0_ ;_ * \-#,##0_ ;_ * "-"??_ ;_ @_ </c:formatCode>
                <c:ptCount val="7"/>
                <c:pt idx="0">
                  <c:v>36</c:v>
                </c:pt>
                <c:pt idx="1">
                  <c:v>30</c:v>
                </c:pt>
                <c:pt idx="2">
                  <c:v>13</c:v>
                </c:pt>
                <c:pt idx="3">
                  <c:v>23</c:v>
                </c:pt>
                <c:pt idx="4">
                  <c:v>23</c:v>
                </c:pt>
                <c:pt idx="5">
                  <c:v>24</c:v>
                </c:pt>
                <c:pt idx="6">
                  <c:v>40</c:v>
                </c:pt>
              </c:numCache>
            </c:numRef>
          </c:val>
          <c:extLst>
            <c:ext xmlns:c16="http://schemas.microsoft.com/office/drawing/2014/chart" uri="{C3380CC4-5D6E-409C-BE32-E72D297353CC}">
              <c16:uniqueId val="{00000000-B648-4841-A1E0-F42A040BD28B}"/>
            </c:ext>
          </c:extLst>
        </c:ser>
        <c:dLbls>
          <c:dLblPos val="outEnd"/>
          <c:showLegendKey val="0"/>
          <c:showVal val="1"/>
          <c:showCatName val="0"/>
          <c:showSerName val="0"/>
          <c:showPercent val="0"/>
          <c:showBubbleSize val="0"/>
        </c:dLbls>
        <c:gapWidth val="25"/>
        <c:axId val="1516080767"/>
        <c:axId val="1516080287"/>
      </c:barChart>
      <c:catAx>
        <c:axId val="15160807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080287"/>
        <c:crosses val="autoZero"/>
        <c:auto val="1"/>
        <c:lblAlgn val="ctr"/>
        <c:lblOffset val="100"/>
        <c:noMultiLvlLbl val="0"/>
      </c:catAx>
      <c:valAx>
        <c:axId val="1516080287"/>
        <c:scaling>
          <c:orientation val="minMax"/>
        </c:scaling>
        <c:delete val="1"/>
        <c:axPos val="b"/>
        <c:numFmt formatCode="_ * #,##0_ ;_ * \-#,##0_ ;_ * &quot;-&quot;??_ ;_ @_ " sourceLinked="1"/>
        <c:majorTickMark val="out"/>
        <c:minorTickMark val="none"/>
        <c:tickLblPos val="nextTo"/>
        <c:crossAx val="151608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chemeClr val="accent5"/>
                </a:solidFill>
              </a:rPr>
              <a:t>Calls</a:t>
            </a:r>
          </a:p>
        </c:rich>
      </c:tx>
      <c:layout>
        <c:manualLayout>
          <c:xMode val="edge"/>
          <c:yMode val="edge"/>
          <c:x val="9.4524741707591758E-2"/>
          <c:y val="2.7513104229170918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Pivot!$H$41:$H$45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441-45AF-AB84-77B330224D9B}"/>
            </c:ext>
          </c:extLst>
        </c:ser>
        <c:ser>
          <c:idx val="1"/>
          <c:order val="1"/>
          <c:tx>
            <c:strRef>
              <c:f>Pivot!$J$40</c:f>
              <c:strCache>
                <c:ptCount val="1"/>
                <c:pt idx="0">
                  <c:v>Sel.Calls</c:v>
                </c:pt>
              </c:strCache>
            </c:strRef>
          </c:tx>
          <c:spPr>
            <a:gradFill>
              <a:gsLst>
                <a:gs pos="0">
                  <a:schemeClr val="accent5"/>
                </a:gs>
                <a:gs pos="100000">
                  <a:schemeClr val="accent5">
                    <a:lumMod val="60000"/>
                    <a:lumOff val="40000"/>
                  </a:schemeClr>
                </a:gs>
              </a:gsLst>
              <a:lin ang="10800000" scaled="1"/>
            </a:gradFill>
            <a:ln>
              <a:noFill/>
            </a:ln>
            <a:effectLst/>
          </c:spPr>
          <c:invertIfNegative val="0"/>
          <c:dPt>
            <c:idx val="1"/>
            <c:invertIfNegative val="0"/>
            <c:bubble3D val="0"/>
            <c:spPr>
              <a:gradFill flip="none" rotWithShape="1">
                <a:gsLst>
                  <a:gs pos="0">
                    <a:schemeClr val="accent5"/>
                  </a:gs>
                  <a:gs pos="100000">
                    <a:schemeClr val="accent5">
                      <a:lumMod val="60000"/>
                      <a:lumOff val="40000"/>
                    </a:schemeClr>
                  </a:gs>
                </a:gsLst>
                <a:lin ang="10800000" scaled="1"/>
                <a:tileRect/>
              </a:gradFill>
              <a:ln>
                <a:noFill/>
              </a:ln>
              <a:effectLst/>
            </c:spPr>
            <c:extLst>
              <c:ext xmlns:c16="http://schemas.microsoft.com/office/drawing/2014/chart" uri="{C3380CC4-5D6E-409C-BE32-E72D297353CC}">
                <c16:uniqueId val="{00000002-D441-45AF-AB84-77B330224D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Pivot!$J$41:$J$45</c:f>
              <c:numCache>
                <c:formatCode>General</c:formatCode>
                <c:ptCount val="5"/>
                <c:pt idx="0">
                  <c:v>189</c:v>
                </c:pt>
                <c:pt idx="1">
                  <c:v>#N/A</c:v>
                </c:pt>
                <c:pt idx="2">
                  <c:v>#N/A</c:v>
                </c:pt>
                <c:pt idx="3">
                  <c:v>#N/A</c:v>
                </c:pt>
                <c:pt idx="4">
                  <c:v>#N/A</c:v>
                </c:pt>
              </c:numCache>
            </c:numRef>
          </c:val>
          <c:extLst>
            <c:ext xmlns:c16="http://schemas.microsoft.com/office/drawing/2014/chart" uri="{C3380CC4-5D6E-409C-BE32-E72D297353CC}">
              <c16:uniqueId val="{00000003-D441-45AF-AB84-77B330224D9B}"/>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0"/>
        <c:axPos val="l"/>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939791"/>
        <c:crosses val="autoZero"/>
        <c:auto val="1"/>
        <c:lblAlgn val="ctr"/>
        <c:lblOffset val="100"/>
        <c:noMultiLvlLbl val="0"/>
      </c:catAx>
      <c:valAx>
        <c:axId val="899939791"/>
        <c:scaling>
          <c:orientation val="minMax"/>
          <c:min val="0"/>
        </c:scaling>
        <c:delete val="1"/>
        <c:axPos val="b"/>
        <c:numFmt formatCode="General" sourceLinked="1"/>
        <c:majorTickMark val="out"/>
        <c:minorTickMark val="none"/>
        <c:tickLblPos val="nextTo"/>
        <c:crossAx val="899938351"/>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accent6"/>
                </a:solidFill>
              </a:rPr>
              <a:t>Amount</a:t>
            </a:r>
            <a:r>
              <a:rPr lang="en-US" sz="1800" b="1">
                <a:solidFill>
                  <a:schemeClr val="accent6"/>
                </a:solidFill>
              </a:rPr>
              <a:t> </a:t>
            </a:r>
            <a:endParaRPr lang="en-IN" sz="1800" b="1">
              <a:solidFill>
                <a:schemeClr val="accent6"/>
              </a:solidFill>
            </a:endParaRPr>
          </a:p>
        </c:rich>
      </c:tx>
      <c:layout>
        <c:manualLayout>
          <c:xMode val="edge"/>
          <c:yMode val="edge"/>
          <c:x val="7.1653767235342503E-2"/>
          <c:y val="1.83420694861139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Pivot!$I$41:$I$45</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C1A-4A6D-BB97-A5B498F964BE}"/>
            </c:ext>
          </c:extLst>
        </c:ser>
        <c:ser>
          <c:idx val="1"/>
          <c:order val="1"/>
          <c:tx>
            <c:strRef>
              <c:f>Pivot!$K$40</c:f>
              <c:strCache>
                <c:ptCount val="1"/>
                <c:pt idx="0">
                  <c:v>Sel.Amount</c:v>
                </c:pt>
              </c:strCache>
            </c:strRef>
          </c:tx>
          <c:spPr>
            <a:gradFill>
              <a:gsLst>
                <a:gs pos="0">
                  <a:schemeClr val="accent6"/>
                </a:gs>
                <a:gs pos="100000">
                  <a:schemeClr val="accent6">
                    <a:lumMod val="60000"/>
                    <a:lumOff val="40000"/>
                  </a:schemeClr>
                </a:gs>
              </a:gsLst>
              <a:lin ang="108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Pivot!$K$41:$K$45</c:f>
              <c:numCache>
                <c:formatCode>\$#,###.0,"k"</c:formatCode>
                <c:ptCount val="5"/>
                <c:pt idx="0">
                  <c:v>18415</c:v>
                </c:pt>
                <c:pt idx="1">
                  <c:v>#N/A</c:v>
                </c:pt>
                <c:pt idx="2">
                  <c:v>#N/A</c:v>
                </c:pt>
                <c:pt idx="3">
                  <c:v>#N/A</c:v>
                </c:pt>
                <c:pt idx="4">
                  <c:v>#N/A</c:v>
                </c:pt>
              </c:numCache>
            </c:numRef>
          </c:val>
          <c:extLst>
            <c:ext xmlns:c16="http://schemas.microsoft.com/office/drawing/2014/chart" uri="{C3380CC4-5D6E-409C-BE32-E72D297353CC}">
              <c16:uniqueId val="{00000001-4C1A-4A6D-BB97-A5B498F964BE}"/>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1"/>
        <c:axPos val="l"/>
        <c:numFmt formatCode="General" sourceLinked="1"/>
        <c:majorTickMark val="none"/>
        <c:minorTickMark val="none"/>
        <c:tickLblPos val="nextTo"/>
        <c:crossAx val="899939791"/>
        <c:crosses val="autoZero"/>
        <c:auto val="1"/>
        <c:lblAlgn val="ctr"/>
        <c:lblOffset val="100"/>
        <c:noMultiLvlLbl val="0"/>
      </c:catAx>
      <c:valAx>
        <c:axId val="899939791"/>
        <c:scaling>
          <c:orientation val="minMax"/>
        </c:scaling>
        <c:delete val="1"/>
        <c:axPos val="t"/>
        <c:numFmt formatCode="\$#,###.0,&quot;k&quot;" sourceLinked="1"/>
        <c:majorTickMark val="none"/>
        <c:minorTickMark val="none"/>
        <c:tickLblPos val="nextTo"/>
        <c:crossAx val="899938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[Customer_Center_Data_Analysis_Report.xlsx]Pivot!Monthly Trend</c:name>
    <c:fmtId val="24"/>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rgbClr val="FF0000"/>
                </a:solidFill>
              </a:rPr>
              <a:t>Call</a:t>
            </a:r>
            <a:r>
              <a:rPr lang="en-IN" sz="2000" b="1" baseline="0">
                <a:solidFill>
                  <a:srgbClr val="FF0000"/>
                </a:solidFill>
              </a:rPr>
              <a:t> Trend</a:t>
            </a:r>
            <a:endParaRPr lang="en-IN" sz="2000" b="1">
              <a:solidFill>
                <a:srgbClr val="FF0000"/>
              </a:solidFill>
            </a:endParaRPr>
          </a:p>
        </c:rich>
      </c:tx>
      <c:layout>
        <c:manualLayout>
          <c:xMode val="edge"/>
          <c:yMode val="edge"/>
          <c:x val="5.2018913638756201E-2"/>
          <c:y val="2.777781806379042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7"/>
          <c:spPr>
            <a:solidFill>
              <a:schemeClr val="bg1"/>
            </a:solidFill>
            <a:ln w="2857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Pivot!$C$19</c:f>
              <c:strCache>
                <c:ptCount val="1"/>
                <c:pt idx="0">
                  <c:v>Call_Count2</c:v>
                </c:pt>
              </c:strCache>
            </c:strRef>
          </c:tx>
          <c:spPr>
            <a:gradFill>
              <a:gsLst>
                <a:gs pos="0">
                  <a:schemeClr val="accent6"/>
                </a:gs>
                <a:gs pos="100000">
                  <a:schemeClr val="accent6">
                    <a:lumMod val="60000"/>
                    <a:lumOff val="40000"/>
                    <a:alpha val="50000"/>
                  </a:schemeClr>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_ * #,##0_ ;_ * \-#,##0_ ;_ * "-"??_ ;_ @_ </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0-0334-4DB6-925B-EEDB9C9E9FFE}"/>
            </c:ext>
          </c:extLst>
        </c:ser>
        <c:dLbls>
          <c:showLegendKey val="0"/>
          <c:showVal val="0"/>
          <c:showCatName val="0"/>
          <c:showSerName val="0"/>
          <c:showPercent val="0"/>
          <c:showBubbleSize val="0"/>
        </c:dLbls>
        <c:axId val="2016724863"/>
        <c:axId val="2016741663"/>
      </c:areaChart>
      <c:lineChart>
        <c:grouping val="standard"/>
        <c:varyColors val="0"/>
        <c:ser>
          <c:idx val="0"/>
          <c:order val="0"/>
          <c:tx>
            <c:strRef>
              <c:f>Pivot!$B$19</c:f>
              <c:strCache>
                <c:ptCount val="1"/>
                <c:pt idx="0">
                  <c:v>Call_Count</c:v>
                </c:pt>
              </c:strCache>
            </c:strRef>
          </c:tx>
          <c:spPr>
            <a:ln w="28575" cap="rnd">
              <a:solidFill>
                <a:srgbClr val="C00000"/>
              </a:solidFill>
              <a:round/>
            </a:ln>
            <a:effectLst/>
          </c:spPr>
          <c:marker>
            <c:symbol val="circle"/>
            <c:size val="7"/>
            <c:spPr>
              <a:solidFill>
                <a:schemeClr val="bg1"/>
              </a:solidFill>
              <a:ln w="28575">
                <a:solidFill>
                  <a:schemeClr val="tx1"/>
                </a:solidFill>
              </a:ln>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_ * #,##0_ ;_ * \-#,##0_ ;_ * "-"??_ ;_ @_ </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1-0334-4DB6-925B-EEDB9C9E9FFE}"/>
            </c:ext>
          </c:extLst>
        </c:ser>
        <c:dLbls>
          <c:showLegendKey val="0"/>
          <c:showVal val="0"/>
          <c:showCatName val="0"/>
          <c:showSerName val="0"/>
          <c:showPercent val="0"/>
          <c:showBubbleSize val="0"/>
        </c:dLbls>
        <c:marker val="1"/>
        <c:smooth val="0"/>
        <c:axId val="2016724863"/>
        <c:axId val="2016741663"/>
      </c:lineChart>
      <c:catAx>
        <c:axId val="201672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41663"/>
        <c:crosses val="autoZero"/>
        <c:auto val="1"/>
        <c:lblAlgn val="ctr"/>
        <c:lblOffset val="100"/>
        <c:noMultiLvlLbl val="0"/>
      </c:catAx>
      <c:valAx>
        <c:axId val="2016741663"/>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24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[Customer_Center_Data_Analysis_Report.xlsx]Pivot!Gender calls</c:name>
    <c:fmtId val="5"/>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chemeClr val="accent5"/>
                </a:solidFill>
              </a:rPr>
              <a:t>Female</a:t>
            </a:r>
            <a:r>
              <a:rPr lang="en-US" sz="2000" b="1"/>
              <a:t> vs. </a:t>
            </a:r>
            <a:r>
              <a:rPr lang="en-US" sz="2000" b="1">
                <a:solidFill>
                  <a:schemeClr val="accent4"/>
                </a:solidFill>
              </a:rPr>
              <a:t>Male</a:t>
            </a:r>
            <a:r>
              <a:rPr lang="en-US" sz="2000" b="1" baseline="0"/>
              <a:t> Callers</a:t>
            </a:r>
            <a:endParaRPr lang="en-IN" sz="2000" b="1"/>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6"/>
        <c:spPr>
          <a:solidFill>
            <a:schemeClr val="accent5"/>
          </a:solidFill>
          <a:ln>
            <a:noFill/>
          </a:ln>
          <a:effectLst/>
        </c:spPr>
      </c:pivotFmt>
    </c:pivotFmts>
    <c:plotArea>
      <c:layout/>
      <c:barChart>
        <c:barDir val="col"/>
        <c:grouping val="percentStacked"/>
        <c:varyColors val="0"/>
        <c:ser>
          <c:idx val="0"/>
          <c:order val="0"/>
          <c:tx>
            <c:strRef>
              <c:f>Pivot!$C$61:$C$62</c:f>
              <c:strCache>
                <c:ptCount val="1"/>
                <c:pt idx="0">
                  <c:v>Female</c:v>
                </c:pt>
              </c:strCache>
            </c:strRef>
          </c:tx>
          <c:spPr>
            <a:solidFill>
              <a:schemeClr val="accent5"/>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Pivot!$C$63:$C$66</c:f>
              <c:numCache>
                <c:formatCode>General</c:formatCode>
                <c:ptCount val="3"/>
                <c:pt idx="0">
                  <c:v>144</c:v>
                </c:pt>
                <c:pt idx="1">
                  <c:v>326</c:v>
                </c:pt>
                <c:pt idx="2">
                  <c:v>129</c:v>
                </c:pt>
              </c:numCache>
            </c:numRef>
          </c:val>
          <c:extLst>
            <c:ext xmlns:c16="http://schemas.microsoft.com/office/drawing/2014/chart" uri="{C3380CC4-5D6E-409C-BE32-E72D297353CC}">
              <c16:uniqueId val="{00000000-0B4B-44D5-B9FB-1CE31ABF1392}"/>
            </c:ext>
          </c:extLst>
        </c:ser>
        <c:ser>
          <c:idx val="1"/>
          <c:order val="1"/>
          <c:tx>
            <c:strRef>
              <c:f>Pivot!$D$61:$D$62</c:f>
              <c:strCache>
                <c:ptCount val="1"/>
                <c:pt idx="0">
                  <c:v>Male</c:v>
                </c:pt>
              </c:strCache>
            </c:strRef>
          </c:tx>
          <c:spPr>
            <a:solidFill>
              <a:schemeClr val="accent4"/>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Pivot!$D$63:$D$66</c:f>
              <c:numCache>
                <c:formatCode>General</c:formatCode>
                <c:ptCount val="3"/>
                <c:pt idx="0">
                  <c:v>132</c:v>
                </c:pt>
                <c:pt idx="1">
                  <c:v>63</c:v>
                </c:pt>
                <c:pt idx="2">
                  <c:v>206</c:v>
                </c:pt>
              </c:numCache>
            </c:numRef>
          </c:val>
          <c:extLst>
            <c:ext xmlns:c16="http://schemas.microsoft.com/office/drawing/2014/chart" uri="{C3380CC4-5D6E-409C-BE32-E72D297353CC}">
              <c16:uniqueId val="{00000001-0B4B-44D5-B9FB-1CE31ABF1392}"/>
            </c:ext>
          </c:extLst>
        </c:ser>
        <c:dLbls>
          <c:dLblPos val="ctr"/>
          <c:showLegendKey val="0"/>
          <c:showVal val="1"/>
          <c:showCatName val="0"/>
          <c:showSerName val="0"/>
          <c:showPercent val="0"/>
          <c:showBubbleSize val="0"/>
        </c:dLbls>
        <c:gapWidth val="25"/>
        <c:overlap val="100"/>
        <c:axId val="1264582687"/>
        <c:axId val="1264580767"/>
      </c:barChart>
      <c:catAx>
        <c:axId val="126458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580767"/>
        <c:crosses val="autoZero"/>
        <c:auto val="1"/>
        <c:lblAlgn val="ctr"/>
        <c:lblOffset val="100"/>
        <c:noMultiLvlLbl val="0"/>
      </c:catAx>
      <c:valAx>
        <c:axId val="1264580767"/>
        <c:scaling>
          <c:orientation val="minMax"/>
        </c:scaling>
        <c:delete val="1"/>
        <c:axPos val="l"/>
        <c:numFmt formatCode="0%" sourceLinked="1"/>
        <c:majorTickMark val="none"/>
        <c:minorTickMark val="none"/>
        <c:tickLblPos val="nextTo"/>
        <c:crossAx val="126458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[Customer_Center_Data_Analysis_Report.xlsx]Pivot!Rep Satifaction</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bg2">
                    <a:lumMod val="50000"/>
                  </a:schemeClr>
                </a:solidFill>
              </a:rPr>
              <a:t>Rating</a:t>
            </a:r>
          </a:p>
        </c:rich>
      </c:tx>
      <c:layout>
        <c:manualLayout>
          <c:xMode val="edge"/>
          <c:yMode val="edge"/>
          <c:x val="7.4824064960629919E-2"/>
          <c:y val="3.05010762436843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38000">
                <a:schemeClr val="bg2">
                  <a:lumMod val="50000"/>
                </a:schemeClr>
              </a:gs>
              <a:gs pos="100000">
                <a:schemeClr val="bg2">
                  <a:lumMod val="90000"/>
                </a:schemeClr>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Pivot!$C$69</c:f>
              <c:strCache>
                <c:ptCount val="1"/>
                <c:pt idx="0">
                  <c:v>Total</c:v>
                </c:pt>
              </c:strCache>
            </c:strRef>
          </c:tx>
          <c:spPr>
            <a:gradFill flip="none" rotWithShape="1">
              <a:gsLst>
                <a:gs pos="38000">
                  <a:schemeClr val="bg2">
                    <a:lumMod val="50000"/>
                  </a:schemeClr>
                </a:gs>
                <a:gs pos="100000">
                  <a:schemeClr val="bg2">
                    <a:lumMod val="90000"/>
                  </a:schemeClr>
                </a:gs>
              </a:gsLst>
              <a:lin ang="16200000" scaled="1"/>
              <a:tileRect/>
            </a:gradFill>
            <a:ln>
              <a:noFill/>
            </a:ln>
            <a:effectLst/>
          </c:spPr>
          <c:invertIfNegative val="0"/>
          <c:cat>
            <c:strRef>
              <c:f>Pivot!$B$70:$B$76</c:f>
              <c:strCache>
                <c:ptCount val="6"/>
                <c:pt idx="0">
                  <c:v>0</c:v>
                </c:pt>
                <c:pt idx="1">
                  <c:v>1</c:v>
                </c:pt>
                <c:pt idx="2">
                  <c:v>2</c:v>
                </c:pt>
                <c:pt idx="3">
                  <c:v>3</c:v>
                </c:pt>
                <c:pt idx="4">
                  <c:v>4</c:v>
                </c:pt>
                <c:pt idx="5">
                  <c:v>5</c:v>
                </c:pt>
              </c:strCache>
            </c:strRef>
          </c:cat>
          <c:val>
            <c:numRef>
              <c:f>Pivot!$C$70:$C$76</c:f>
              <c:numCache>
                <c:formatCode>General</c:formatCode>
                <c:ptCount val="6"/>
                <c:pt idx="0">
                  <c:v>0</c:v>
                </c:pt>
                <c:pt idx="1">
                  <c:v>1</c:v>
                </c:pt>
                <c:pt idx="2">
                  <c:v>9</c:v>
                </c:pt>
                <c:pt idx="3">
                  <c:v>31</c:v>
                </c:pt>
                <c:pt idx="4">
                  <c:v>88</c:v>
                </c:pt>
                <c:pt idx="5">
                  <c:v>60</c:v>
                </c:pt>
              </c:numCache>
            </c:numRef>
          </c:val>
          <c:extLst>
            <c:ext xmlns:c16="http://schemas.microsoft.com/office/drawing/2014/chart" uri="{C3380CC4-5D6E-409C-BE32-E72D297353CC}">
              <c16:uniqueId val="{00000000-877F-489D-90D0-BE618073FEAF}"/>
            </c:ext>
          </c:extLst>
        </c:ser>
        <c:dLbls>
          <c:showLegendKey val="0"/>
          <c:showVal val="0"/>
          <c:showCatName val="0"/>
          <c:showSerName val="0"/>
          <c:showPercent val="0"/>
          <c:showBubbleSize val="0"/>
        </c:dLbls>
        <c:gapWidth val="10"/>
        <c:overlap val="-27"/>
        <c:axId val="1876095551"/>
        <c:axId val="1876095071"/>
      </c:barChart>
      <c:catAx>
        <c:axId val="1876095551"/>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071"/>
        <c:crosses val="autoZero"/>
        <c:auto val="1"/>
        <c:lblAlgn val="ctr"/>
        <c:lblOffset val="100"/>
        <c:noMultiLvlLbl val="0"/>
      </c:catAx>
      <c:valAx>
        <c:axId val="1876095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[Customer_Center_Data_Analysis_Report.xlsx]Pivot!City Call Volume</c:name>
    <c:fmtId val="41"/>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chemeClr val="accent5"/>
                </a:solidFill>
              </a:rPr>
              <a:t>Call</a:t>
            </a:r>
            <a:r>
              <a:rPr lang="en-US" sz="1800" b="1" baseline="0">
                <a:solidFill>
                  <a:schemeClr val="accent5"/>
                </a:solidFill>
              </a:rPr>
              <a:t> </a:t>
            </a:r>
            <a:r>
              <a:rPr lang="en-IN" sz="1800" b="1" baseline="0">
                <a:solidFill>
                  <a:schemeClr val="accent5"/>
                </a:solidFill>
              </a:rPr>
              <a:t>Volume By City</a:t>
            </a:r>
            <a:endParaRPr lang="en-US" sz="1800" b="1">
              <a:solidFill>
                <a:schemeClr val="accent5"/>
              </a:solidFill>
            </a:endParaRPr>
          </a:p>
        </c:rich>
      </c:tx>
      <c:layout>
        <c:manualLayout>
          <c:xMode val="edge"/>
          <c:yMode val="edge"/>
          <c:x val="3.8159667541557307E-2"/>
          <c:y val="3.7037037037037035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gs>
              <a:gs pos="100000">
                <a:schemeClr val="accent5">
                  <a:lumMod val="60000"/>
                  <a:lumOff val="40000"/>
                </a:schemeClr>
              </a:gs>
            </a:gsLst>
            <a:lin ang="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Pivot!$C$103</c:f>
              <c:strCache>
                <c:ptCount val="1"/>
                <c:pt idx="0">
                  <c:v>Total</c:v>
                </c:pt>
              </c:strCache>
            </c:strRef>
          </c:tx>
          <c:spPr>
            <a:gradFill flip="none" rotWithShape="1">
              <a:gsLst>
                <a:gs pos="0">
                  <a:schemeClr val="accent6"/>
                </a:gs>
                <a:gs pos="100000">
                  <a:schemeClr val="accent5">
                    <a:lumMod val="60000"/>
                    <a:lumOff val="40000"/>
                  </a:schemeClr>
                </a:gs>
              </a:gsLst>
              <a:lin ang="0" scaled="1"/>
              <a:tileRect/>
            </a:gradFill>
            <a:ln>
              <a:noFill/>
            </a:ln>
            <a:effectLst/>
          </c:spPr>
          <c:invertIfNegative val="0"/>
          <c:cat>
            <c:strRef>
              <c:f>Pivot!$B$104:$B$107</c:f>
              <c:strCache>
                <c:ptCount val="3"/>
                <c:pt idx="0">
                  <c:v>Cincinnati</c:v>
                </c:pt>
                <c:pt idx="1">
                  <c:v>Cleveland</c:v>
                </c:pt>
                <c:pt idx="2">
                  <c:v>Columbus</c:v>
                </c:pt>
              </c:strCache>
            </c:strRef>
          </c:cat>
          <c:val>
            <c:numRef>
              <c:f>Pivot!$C$104:$C$107</c:f>
              <c:numCache>
                <c:formatCode>General</c:formatCode>
                <c:ptCount val="3"/>
                <c:pt idx="0">
                  <c:v>56</c:v>
                </c:pt>
                <c:pt idx="1">
                  <c:v>70</c:v>
                </c:pt>
                <c:pt idx="2">
                  <c:v>63</c:v>
                </c:pt>
              </c:numCache>
            </c:numRef>
          </c:val>
          <c:extLst>
            <c:ext xmlns:c16="http://schemas.microsoft.com/office/drawing/2014/chart" uri="{C3380CC4-5D6E-409C-BE32-E72D297353CC}">
              <c16:uniqueId val="{00000000-D9B1-472C-B37E-F805B1EA63CA}"/>
            </c:ext>
          </c:extLst>
        </c:ser>
        <c:dLbls>
          <c:showLegendKey val="0"/>
          <c:showVal val="0"/>
          <c:showCatName val="0"/>
          <c:showSerName val="0"/>
          <c:showPercent val="0"/>
          <c:showBubbleSize val="0"/>
        </c:dLbls>
        <c:gapWidth val="25"/>
        <c:overlap val="100"/>
        <c:axId val="754442144"/>
        <c:axId val="754444544"/>
      </c:barChart>
      <c:catAx>
        <c:axId val="754442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444544"/>
        <c:crosses val="autoZero"/>
        <c:auto val="1"/>
        <c:lblAlgn val="ctr"/>
        <c:lblOffset val="100"/>
        <c:noMultiLvlLbl val="0"/>
      </c:catAx>
      <c:valAx>
        <c:axId val="754444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4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svg"/><Relationship Id="rId13" Type="http://schemas.openxmlformats.org/officeDocument/2006/relationships/chart" Target="../charts/chart3.xml"/><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chart" Target="../charts/chart2.xml"/><Relationship Id="rId17" Type="http://schemas.openxmlformats.org/officeDocument/2006/relationships/chart" Target="../charts/chart7.xml"/><Relationship Id="rId2" Type="http://schemas.openxmlformats.org/officeDocument/2006/relationships/image" Target="../media/image19.svg"/><Relationship Id="rId16" Type="http://schemas.openxmlformats.org/officeDocument/2006/relationships/chart" Target="../charts/chart6.xml"/><Relationship Id="rId1" Type="http://schemas.openxmlformats.org/officeDocument/2006/relationships/image" Target="../media/image18.png"/><Relationship Id="rId6" Type="http://schemas.openxmlformats.org/officeDocument/2006/relationships/image" Target="../media/image23.svg"/><Relationship Id="rId11" Type="http://schemas.openxmlformats.org/officeDocument/2006/relationships/chart" Target="../charts/chart1.xml"/><Relationship Id="rId5" Type="http://schemas.openxmlformats.org/officeDocument/2006/relationships/image" Target="../media/image22.png"/><Relationship Id="rId15" Type="http://schemas.openxmlformats.org/officeDocument/2006/relationships/chart" Target="../charts/chart5.xml"/><Relationship Id="rId10" Type="http://schemas.openxmlformats.org/officeDocument/2006/relationships/image" Target="../media/image27.svg"/><Relationship Id="rId4" Type="http://schemas.openxmlformats.org/officeDocument/2006/relationships/image" Target="../media/image21.svg"/><Relationship Id="rId9" Type="http://schemas.openxmlformats.org/officeDocument/2006/relationships/image" Target="../media/image26.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21</xdr:row>
      <xdr:rowOff>141515</xdr:rowOff>
    </xdr:from>
    <xdr:to>
      <xdr:col>15</xdr:col>
      <xdr:colOff>0</xdr:colOff>
      <xdr:row>41</xdr:row>
      <xdr:rowOff>1</xdr:rowOff>
    </xdr:to>
    <xdr:sp macro="" textlink="">
      <xdr:nvSpPr>
        <xdr:cNvPr id="7" name="Rectangle 6">
          <a:extLst>
            <a:ext uri="{FF2B5EF4-FFF2-40B4-BE49-F238E27FC236}">
              <a16:creationId xmlns:a16="http://schemas.microsoft.com/office/drawing/2014/main" id="{D4BCD6A1-DF50-D66F-199F-DAF66FDCE2D7}"/>
            </a:ext>
          </a:extLst>
        </xdr:cNvPr>
        <xdr:cNvSpPr/>
      </xdr:nvSpPr>
      <xdr:spPr>
        <a:xfrm>
          <a:off x="3048000" y="4782788"/>
          <a:ext cx="6096000" cy="3516086"/>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9</xdr:row>
      <xdr:rowOff>166249</xdr:rowOff>
    </xdr:from>
    <xdr:to>
      <xdr:col>4</xdr:col>
      <xdr:colOff>8228</xdr:colOff>
      <xdr:row>16</xdr:row>
      <xdr:rowOff>75787</xdr:rowOff>
    </xdr:to>
    <xdr:sp macro="" textlink="Pivot!A4">
      <xdr:nvSpPr>
        <xdr:cNvPr id="48" name="Rectangle 47">
          <a:extLst>
            <a:ext uri="{FF2B5EF4-FFF2-40B4-BE49-F238E27FC236}">
              <a16:creationId xmlns:a16="http://schemas.microsoft.com/office/drawing/2014/main" id="{16E7F31F-3ED1-4F8C-9825-18A7EA1AFEE4}"/>
            </a:ext>
          </a:extLst>
        </xdr:cNvPr>
        <xdr:cNvSpPr/>
      </xdr:nvSpPr>
      <xdr:spPr>
        <a:xfrm>
          <a:off x="609600" y="2646213"/>
          <a:ext cx="1837028" cy="1170301"/>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10</xdr:row>
      <xdr:rowOff>30223</xdr:rowOff>
    </xdr:from>
    <xdr:ext cx="1820371" cy="363172"/>
    <xdr:sp macro="" textlink="">
      <xdr:nvSpPr>
        <xdr:cNvPr id="49" name="TextBox 48">
          <a:extLst>
            <a:ext uri="{FF2B5EF4-FFF2-40B4-BE49-F238E27FC236}">
              <a16:creationId xmlns:a16="http://schemas.microsoft.com/office/drawing/2014/main" id="{047743C5-5AC2-4BA3-B831-E96D47845DBC}"/>
            </a:ext>
          </a:extLst>
        </xdr:cNvPr>
        <xdr:cNvSpPr txBox="1"/>
      </xdr:nvSpPr>
      <xdr:spPr>
        <a:xfrm>
          <a:off x="625177" y="269029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Amount</a:t>
          </a:r>
        </a:p>
      </xdr:txBody>
    </xdr:sp>
    <xdr:clientData/>
  </xdr:oneCellAnchor>
  <xdr:twoCellAnchor>
    <xdr:from>
      <xdr:col>1</xdr:col>
      <xdr:colOff>338</xdr:colOff>
      <xdr:row>11</xdr:row>
      <xdr:rowOff>164226</xdr:rowOff>
    </xdr:from>
    <xdr:to>
      <xdr:col>4</xdr:col>
      <xdr:colOff>0</xdr:colOff>
      <xdr:row>14</xdr:row>
      <xdr:rowOff>60877</xdr:rowOff>
    </xdr:to>
    <xdr:sp macro="" textlink="Pivot!B4">
      <xdr:nvSpPr>
        <xdr:cNvPr id="50" name="TextBox 49">
          <a:extLst>
            <a:ext uri="{FF2B5EF4-FFF2-40B4-BE49-F238E27FC236}">
              <a16:creationId xmlns:a16="http://schemas.microsoft.com/office/drawing/2014/main" id="{E03812B9-0C88-4173-A2D6-351AC11F0B6D}"/>
            </a:ext>
          </a:extLst>
        </xdr:cNvPr>
        <xdr:cNvSpPr txBox="1"/>
      </xdr:nvSpPr>
      <xdr:spPr>
        <a:xfrm>
          <a:off x="609938" y="3004408"/>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0A9F7E-222B-498B-B970-CBCA08974C78}" type="TxLink">
            <a:rPr lang="en-US" sz="2800" b="1" i="0" u="none" strike="noStrike">
              <a:solidFill>
                <a:schemeClr val="bg1"/>
              </a:solidFill>
              <a:latin typeface="Aptos Narrow"/>
            </a:rPr>
            <a:pPr algn="ctr"/>
            <a:t> $96,623 </a:t>
          </a:fld>
          <a:endParaRPr lang="en-IN" sz="2800" b="1">
            <a:solidFill>
              <a:schemeClr val="bg1"/>
            </a:solidFill>
          </a:endParaRPr>
        </a:p>
      </xdr:txBody>
    </xdr:sp>
    <xdr:clientData/>
  </xdr:twoCellAnchor>
  <xdr:twoCellAnchor editAs="oneCell">
    <xdr:from>
      <xdr:col>1</xdr:col>
      <xdr:colOff>81985</xdr:colOff>
      <xdr:row>10</xdr:row>
      <xdr:rowOff>45464</xdr:rowOff>
    </xdr:from>
    <xdr:to>
      <xdr:col>1</xdr:col>
      <xdr:colOff>390336</xdr:colOff>
      <xdr:row>11</xdr:row>
      <xdr:rowOff>156588</xdr:rowOff>
    </xdr:to>
    <xdr:pic>
      <xdr:nvPicPr>
        <xdr:cNvPr id="51" name="Graphic 50">
          <a:extLst>
            <a:ext uri="{FF2B5EF4-FFF2-40B4-BE49-F238E27FC236}">
              <a16:creationId xmlns:a16="http://schemas.microsoft.com/office/drawing/2014/main" id="{A5D826B1-407A-4434-AE70-FE40E9D32CA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691585" y="2705537"/>
          <a:ext cx="308351" cy="291233"/>
        </a:xfrm>
        <a:prstGeom prst="rect">
          <a:avLst/>
        </a:prstGeom>
      </xdr:spPr>
    </xdr:pic>
    <xdr:clientData/>
  </xdr:twoCellAnchor>
  <xdr:oneCellAnchor>
    <xdr:from>
      <xdr:col>1</xdr:col>
      <xdr:colOff>23197</xdr:colOff>
      <xdr:row>14</xdr:row>
      <xdr:rowOff>14983</xdr:rowOff>
    </xdr:from>
    <xdr:ext cx="1820371" cy="363172"/>
    <xdr:sp macro="" textlink="Pivot!B8">
      <xdr:nvSpPr>
        <xdr:cNvPr id="52" name="TextBox 51">
          <a:extLst>
            <a:ext uri="{FF2B5EF4-FFF2-40B4-BE49-F238E27FC236}">
              <a16:creationId xmlns:a16="http://schemas.microsoft.com/office/drawing/2014/main" id="{FA14D773-0978-498F-BA75-2F9F7ADAA3C6}"/>
            </a:ext>
          </a:extLst>
        </xdr:cNvPr>
        <xdr:cNvSpPr txBox="1"/>
      </xdr:nvSpPr>
      <xdr:spPr>
        <a:xfrm>
          <a:off x="632797" y="3395492"/>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CA4B106-C1F6-412F-9915-051A3C2A9780}" type="TxLink">
            <a:rPr lang="en-US" sz="1400" b="1" i="0" u="none" strike="noStrike">
              <a:solidFill>
                <a:schemeClr val="bg1"/>
              </a:solidFill>
              <a:latin typeface="Aptos Narrow"/>
            </a:rPr>
            <a:pPr algn="ctr"/>
            <a:t> $18,415 </a:t>
          </a:fld>
          <a:endParaRPr lang="en-IN" sz="1400" b="1">
            <a:solidFill>
              <a:schemeClr val="bg1"/>
            </a:solidFill>
          </a:endParaRPr>
        </a:p>
      </xdr:txBody>
    </xdr:sp>
    <xdr:clientData/>
  </xdr:oneCellAnchor>
  <xdr:twoCellAnchor>
    <xdr:from>
      <xdr:col>1</xdr:col>
      <xdr:colOff>0</xdr:colOff>
      <xdr:row>17</xdr:row>
      <xdr:rowOff>180099</xdr:rowOff>
    </xdr:from>
    <xdr:to>
      <xdr:col>4</xdr:col>
      <xdr:colOff>8228</xdr:colOff>
      <xdr:row>24</xdr:row>
      <xdr:rowOff>89636</xdr:rowOff>
    </xdr:to>
    <xdr:sp macro="" textlink="Pivot!A4">
      <xdr:nvSpPr>
        <xdr:cNvPr id="53" name="Rectangle 52">
          <a:extLst>
            <a:ext uri="{FF2B5EF4-FFF2-40B4-BE49-F238E27FC236}">
              <a16:creationId xmlns:a16="http://schemas.microsoft.com/office/drawing/2014/main" id="{4AF16CB7-B6DD-4B9E-9C98-50C05B09DCC3}"/>
            </a:ext>
          </a:extLst>
        </xdr:cNvPr>
        <xdr:cNvSpPr/>
      </xdr:nvSpPr>
      <xdr:spPr>
        <a:xfrm>
          <a:off x="609600" y="4100935"/>
          <a:ext cx="1837028" cy="1170301"/>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18</xdr:row>
      <xdr:rowOff>44073</xdr:rowOff>
    </xdr:from>
    <xdr:ext cx="1820371" cy="363172"/>
    <xdr:sp macro="" textlink="">
      <xdr:nvSpPr>
        <xdr:cNvPr id="54" name="TextBox 53">
          <a:extLst>
            <a:ext uri="{FF2B5EF4-FFF2-40B4-BE49-F238E27FC236}">
              <a16:creationId xmlns:a16="http://schemas.microsoft.com/office/drawing/2014/main" id="{75B3CD63-7957-4FAB-9A17-EAE5F07412B4}"/>
            </a:ext>
          </a:extLst>
        </xdr:cNvPr>
        <xdr:cNvSpPr txBox="1"/>
      </xdr:nvSpPr>
      <xdr:spPr>
        <a:xfrm>
          <a:off x="625177" y="4145018"/>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Duration</a:t>
          </a:r>
        </a:p>
      </xdr:txBody>
    </xdr:sp>
    <xdr:clientData/>
  </xdr:oneCellAnchor>
  <xdr:twoCellAnchor>
    <xdr:from>
      <xdr:col>1</xdr:col>
      <xdr:colOff>338</xdr:colOff>
      <xdr:row>19</xdr:row>
      <xdr:rowOff>178075</xdr:rowOff>
    </xdr:from>
    <xdr:to>
      <xdr:col>4</xdr:col>
      <xdr:colOff>0</xdr:colOff>
      <xdr:row>22</xdr:row>
      <xdr:rowOff>74726</xdr:rowOff>
    </xdr:to>
    <xdr:sp macro="" textlink="Pivot!C4">
      <xdr:nvSpPr>
        <xdr:cNvPr id="55" name="TextBox 54">
          <a:extLst>
            <a:ext uri="{FF2B5EF4-FFF2-40B4-BE49-F238E27FC236}">
              <a16:creationId xmlns:a16="http://schemas.microsoft.com/office/drawing/2014/main" id="{DC04953B-2984-4D4B-878C-14BC8421D93D}"/>
            </a:ext>
          </a:extLst>
        </xdr:cNvPr>
        <xdr:cNvSpPr txBox="1"/>
      </xdr:nvSpPr>
      <xdr:spPr>
        <a:xfrm>
          <a:off x="609938" y="4459130"/>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66AF43-2652-4CEF-B06B-263AA54FBBA9}" type="TxLink">
            <a:rPr lang="en-US" sz="2800" b="1" i="0" u="none" strike="noStrike">
              <a:solidFill>
                <a:schemeClr val="bg1"/>
              </a:solidFill>
              <a:latin typeface="Aptos Narrow"/>
            </a:rPr>
            <a:pPr algn="ctr"/>
            <a:t> 89,850 </a:t>
          </a:fld>
          <a:endParaRPr lang="en-IN" sz="2800" b="1">
            <a:solidFill>
              <a:schemeClr val="bg1"/>
            </a:solidFill>
          </a:endParaRPr>
        </a:p>
      </xdr:txBody>
    </xdr:sp>
    <xdr:clientData/>
  </xdr:twoCellAnchor>
  <xdr:twoCellAnchor editAs="oneCell">
    <xdr:from>
      <xdr:col>1</xdr:col>
      <xdr:colOff>81985</xdr:colOff>
      <xdr:row>18</xdr:row>
      <xdr:rowOff>59314</xdr:rowOff>
    </xdr:from>
    <xdr:to>
      <xdr:col>1</xdr:col>
      <xdr:colOff>390336</xdr:colOff>
      <xdr:row>19</xdr:row>
      <xdr:rowOff>170437</xdr:rowOff>
    </xdr:to>
    <xdr:pic>
      <xdr:nvPicPr>
        <xdr:cNvPr id="56" name="Graphic 55">
          <a:extLst>
            <a:ext uri="{FF2B5EF4-FFF2-40B4-BE49-F238E27FC236}">
              <a16:creationId xmlns:a16="http://schemas.microsoft.com/office/drawing/2014/main" id="{BB6EE929-54B9-4E7E-BBB2-21DED0D5C5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691585" y="4160259"/>
          <a:ext cx="308351" cy="291233"/>
        </a:xfrm>
        <a:prstGeom prst="rect">
          <a:avLst/>
        </a:prstGeom>
      </xdr:spPr>
    </xdr:pic>
    <xdr:clientData/>
  </xdr:twoCellAnchor>
  <xdr:oneCellAnchor>
    <xdr:from>
      <xdr:col>1</xdr:col>
      <xdr:colOff>23197</xdr:colOff>
      <xdr:row>22</xdr:row>
      <xdr:rowOff>28832</xdr:rowOff>
    </xdr:from>
    <xdr:ext cx="1820371" cy="363172"/>
    <xdr:sp macro="" textlink="Pivot!C8">
      <xdr:nvSpPr>
        <xdr:cNvPr id="57" name="TextBox 56">
          <a:extLst>
            <a:ext uri="{FF2B5EF4-FFF2-40B4-BE49-F238E27FC236}">
              <a16:creationId xmlns:a16="http://schemas.microsoft.com/office/drawing/2014/main" id="{260DB60F-97FD-454A-9E84-10E084DAFA6C}"/>
            </a:ext>
          </a:extLst>
        </xdr:cNvPr>
        <xdr:cNvSpPr txBox="1"/>
      </xdr:nvSpPr>
      <xdr:spPr>
        <a:xfrm>
          <a:off x="632797" y="485021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7F41437-6643-47B8-9DAB-496D3F366F20}" type="TxLink">
            <a:rPr lang="en-US" sz="1400" b="1" i="0" u="none" strike="noStrike">
              <a:solidFill>
                <a:schemeClr val="bg1"/>
              </a:solidFill>
              <a:latin typeface="Aptos Narrow"/>
            </a:rPr>
            <a:pPr algn="ctr"/>
            <a:t> 16,834 </a:t>
          </a:fld>
          <a:endParaRPr lang="en-IN" sz="1400" b="1">
            <a:solidFill>
              <a:schemeClr val="bg1"/>
            </a:solidFill>
          </a:endParaRPr>
        </a:p>
      </xdr:txBody>
    </xdr:sp>
    <xdr:clientData/>
  </xdr:oneCellAnchor>
  <xdr:twoCellAnchor>
    <xdr:from>
      <xdr:col>1</xdr:col>
      <xdr:colOff>0</xdr:colOff>
      <xdr:row>26</xdr:row>
      <xdr:rowOff>13838</xdr:rowOff>
    </xdr:from>
    <xdr:to>
      <xdr:col>4</xdr:col>
      <xdr:colOff>8228</xdr:colOff>
      <xdr:row>32</xdr:row>
      <xdr:rowOff>103485</xdr:rowOff>
    </xdr:to>
    <xdr:sp macro="" textlink="Pivot!A4">
      <xdr:nvSpPr>
        <xdr:cNvPr id="58" name="Rectangle 57">
          <a:extLst>
            <a:ext uri="{FF2B5EF4-FFF2-40B4-BE49-F238E27FC236}">
              <a16:creationId xmlns:a16="http://schemas.microsoft.com/office/drawing/2014/main" id="{295D108A-9081-4211-BBA5-A27313335A54}"/>
            </a:ext>
          </a:extLst>
        </xdr:cNvPr>
        <xdr:cNvSpPr/>
      </xdr:nvSpPr>
      <xdr:spPr>
        <a:xfrm>
          <a:off x="609600" y="5555656"/>
          <a:ext cx="1837028" cy="1170302"/>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26</xdr:row>
      <xdr:rowOff>57921</xdr:rowOff>
    </xdr:from>
    <xdr:ext cx="1820371" cy="363172"/>
    <xdr:sp macro="" textlink="">
      <xdr:nvSpPr>
        <xdr:cNvPr id="59" name="TextBox 58">
          <a:extLst>
            <a:ext uri="{FF2B5EF4-FFF2-40B4-BE49-F238E27FC236}">
              <a16:creationId xmlns:a16="http://schemas.microsoft.com/office/drawing/2014/main" id="{8B9880DE-DD9C-4252-B25D-15D49B8954F5}"/>
            </a:ext>
          </a:extLst>
        </xdr:cNvPr>
        <xdr:cNvSpPr txBox="1"/>
      </xdr:nvSpPr>
      <xdr:spPr>
        <a:xfrm>
          <a:off x="625177" y="559973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Avg.</a:t>
          </a:r>
          <a:r>
            <a:rPr lang="en-IN" sz="1600" b="1" baseline="0">
              <a:solidFill>
                <a:schemeClr val="bg1"/>
              </a:solidFill>
            </a:rPr>
            <a:t>Rating</a:t>
          </a:r>
          <a:endParaRPr lang="en-IN" sz="1600" b="1">
            <a:solidFill>
              <a:schemeClr val="bg1"/>
            </a:solidFill>
          </a:endParaRPr>
        </a:p>
      </xdr:txBody>
    </xdr:sp>
    <xdr:clientData/>
  </xdr:oneCellAnchor>
  <xdr:twoCellAnchor>
    <xdr:from>
      <xdr:col>1</xdr:col>
      <xdr:colOff>338</xdr:colOff>
      <xdr:row>28</xdr:row>
      <xdr:rowOff>11816</xdr:rowOff>
    </xdr:from>
    <xdr:to>
      <xdr:col>4</xdr:col>
      <xdr:colOff>0</xdr:colOff>
      <xdr:row>30</xdr:row>
      <xdr:rowOff>88575</xdr:rowOff>
    </xdr:to>
    <xdr:sp macro="" textlink="Pivot!D4">
      <xdr:nvSpPr>
        <xdr:cNvPr id="60" name="TextBox 59">
          <a:extLst>
            <a:ext uri="{FF2B5EF4-FFF2-40B4-BE49-F238E27FC236}">
              <a16:creationId xmlns:a16="http://schemas.microsoft.com/office/drawing/2014/main" id="{11022A71-1D10-4D83-90E1-5DA583DABDFA}"/>
            </a:ext>
          </a:extLst>
        </xdr:cNvPr>
        <xdr:cNvSpPr txBox="1"/>
      </xdr:nvSpPr>
      <xdr:spPr>
        <a:xfrm>
          <a:off x="609938" y="5913852"/>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9C292-5AAB-43D7-9ED4-AD6B84D9A006}" type="TxLink">
            <a:rPr lang="en-US" sz="2800" b="1" i="0" u="none" strike="noStrike">
              <a:solidFill>
                <a:schemeClr val="bg1"/>
              </a:solidFill>
              <a:latin typeface="Aptos Narrow"/>
            </a:rPr>
            <a:pPr algn="ctr"/>
            <a:t> 3.9 </a:t>
          </a:fld>
          <a:endParaRPr lang="en-IN" sz="2800" b="1">
            <a:solidFill>
              <a:schemeClr val="bg1"/>
            </a:solidFill>
          </a:endParaRPr>
        </a:p>
      </xdr:txBody>
    </xdr:sp>
    <xdr:clientData/>
  </xdr:twoCellAnchor>
  <xdr:twoCellAnchor editAs="oneCell">
    <xdr:from>
      <xdr:col>1</xdr:col>
      <xdr:colOff>81986</xdr:colOff>
      <xdr:row>26</xdr:row>
      <xdr:rowOff>73162</xdr:rowOff>
    </xdr:from>
    <xdr:to>
      <xdr:col>1</xdr:col>
      <xdr:colOff>390339</xdr:colOff>
      <xdr:row>28</xdr:row>
      <xdr:rowOff>4177</xdr:rowOff>
    </xdr:to>
    <xdr:pic>
      <xdr:nvPicPr>
        <xdr:cNvPr id="61" name="Graphic 60">
          <a:extLst>
            <a:ext uri="{FF2B5EF4-FFF2-40B4-BE49-F238E27FC236}">
              <a16:creationId xmlns:a16="http://schemas.microsoft.com/office/drawing/2014/main" id="{55C6C392-754D-4A82-9E56-E6AB66020A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91586" y="5614980"/>
          <a:ext cx="308353" cy="291233"/>
        </a:xfrm>
        <a:prstGeom prst="rect">
          <a:avLst/>
        </a:prstGeom>
      </xdr:spPr>
    </xdr:pic>
    <xdr:clientData/>
  </xdr:twoCellAnchor>
  <xdr:oneCellAnchor>
    <xdr:from>
      <xdr:col>1</xdr:col>
      <xdr:colOff>23197</xdr:colOff>
      <xdr:row>30</xdr:row>
      <xdr:rowOff>42681</xdr:rowOff>
    </xdr:from>
    <xdr:ext cx="1820371" cy="363172"/>
    <xdr:sp macro="" textlink="Pivot!D8">
      <xdr:nvSpPr>
        <xdr:cNvPr id="62" name="TextBox 61">
          <a:extLst>
            <a:ext uri="{FF2B5EF4-FFF2-40B4-BE49-F238E27FC236}">
              <a16:creationId xmlns:a16="http://schemas.microsoft.com/office/drawing/2014/main" id="{B0F89866-68C6-4393-92AA-15D835422A8D}"/>
            </a:ext>
          </a:extLst>
        </xdr:cNvPr>
        <xdr:cNvSpPr txBox="1"/>
      </xdr:nvSpPr>
      <xdr:spPr>
        <a:xfrm>
          <a:off x="632797" y="630493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807E06-0265-4BA7-AA05-8D1B11CAE659}" type="TxLink">
            <a:rPr lang="en-US" sz="1400" b="1" i="0" u="none" strike="noStrike">
              <a:solidFill>
                <a:schemeClr val="bg1"/>
              </a:solidFill>
              <a:latin typeface="Aptos Narrow"/>
            </a:rPr>
            <a:pPr algn="ctr"/>
            <a:t> 3.9 </a:t>
          </a:fld>
          <a:endParaRPr lang="en-IN" sz="1400" b="1">
            <a:solidFill>
              <a:schemeClr val="bg1"/>
            </a:solidFill>
          </a:endParaRPr>
        </a:p>
      </xdr:txBody>
    </xdr:sp>
    <xdr:clientData/>
  </xdr:oneCellAnchor>
  <xdr:twoCellAnchor>
    <xdr:from>
      <xdr:col>1</xdr:col>
      <xdr:colOff>0</xdr:colOff>
      <xdr:row>34</xdr:row>
      <xdr:rowOff>41542</xdr:rowOff>
    </xdr:from>
    <xdr:to>
      <xdr:col>4</xdr:col>
      <xdr:colOff>8228</xdr:colOff>
      <xdr:row>41</xdr:row>
      <xdr:rowOff>61916</xdr:rowOff>
    </xdr:to>
    <xdr:sp macro="" textlink="Pivot!A4">
      <xdr:nvSpPr>
        <xdr:cNvPr id="63" name="Rectangle 62">
          <a:extLst>
            <a:ext uri="{FF2B5EF4-FFF2-40B4-BE49-F238E27FC236}">
              <a16:creationId xmlns:a16="http://schemas.microsoft.com/office/drawing/2014/main" id="{4DD0E2C6-B20D-4374-98CA-5A041FCFA48D}"/>
            </a:ext>
          </a:extLst>
        </xdr:cNvPr>
        <xdr:cNvSpPr/>
      </xdr:nvSpPr>
      <xdr:spPr>
        <a:xfrm>
          <a:off x="609600" y="7024233"/>
          <a:ext cx="1837028" cy="1336556"/>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80893</xdr:colOff>
      <xdr:row>34</xdr:row>
      <xdr:rowOff>85625</xdr:rowOff>
    </xdr:from>
    <xdr:ext cx="1820371" cy="363172"/>
    <xdr:sp macro="" textlink="">
      <xdr:nvSpPr>
        <xdr:cNvPr id="64" name="TextBox 63">
          <a:extLst>
            <a:ext uri="{FF2B5EF4-FFF2-40B4-BE49-F238E27FC236}">
              <a16:creationId xmlns:a16="http://schemas.microsoft.com/office/drawing/2014/main" id="{E92F5F7F-A6B8-40FB-B25F-5AD705F043D5}"/>
            </a:ext>
          </a:extLst>
        </xdr:cNvPr>
        <xdr:cNvSpPr txBox="1"/>
      </xdr:nvSpPr>
      <xdr:spPr>
        <a:xfrm>
          <a:off x="690493" y="706831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Happy</a:t>
          </a:r>
          <a:r>
            <a:rPr lang="en-IN" sz="1600" b="1" baseline="0">
              <a:solidFill>
                <a:schemeClr val="bg1"/>
              </a:solidFill>
            </a:rPr>
            <a:t> Callers</a:t>
          </a:r>
          <a:endParaRPr lang="en-IN" sz="1600" b="1">
            <a:solidFill>
              <a:schemeClr val="bg1"/>
            </a:solidFill>
          </a:endParaRPr>
        </a:p>
      </xdr:txBody>
    </xdr:sp>
    <xdr:clientData/>
  </xdr:oneCellAnchor>
  <xdr:twoCellAnchor>
    <xdr:from>
      <xdr:col>1</xdr:col>
      <xdr:colOff>338</xdr:colOff>
      <xdr:row>36</xdr:row>
      <xdr:rowOff>39519</xdr:rowOff>
    </xdr:from>
    <xdr:to>
      <xdr:col>4</xdr:col>
      <xdr:colOff>0</xdr:colOff>
      <xdr:row>39</xdr:row>
      <xdr:rowOff>47007</xdr:rowOff>
    </xdr:to>
    <xdr:sp macro="" textlink="Pivot!E4">
      <xdr:nvSpPr>
        <xdr:cNvPr id="65" name="TextBox 64">
          <a:extLst>
            <a:ext uri="{FF2B5EF4-FFF2-40B4-BE49-F238E27FC236}">
              <a16:creationId xmlns:a16="http://schemas.microsoft.com/office/drawing/2014/main" id="{B01AE27C-ADBE-443B-AF1F-A482703B42DE}"/>
            </a:ext>
          </a:extLst>
        </xdr:cNvPr>
        <xdr:cNvSpPr txBox="1"/>
      </xdr:nvSpPr>
      <xdr:spPr>
        <a:xfrm>
          <a:off x="609938" y="7382428"/>
          <a:ext cx="1828462" cy="5478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48A6B3-775F-406F-BE0A-25FAD961B853}" type="TxLink">
            <a:rPr lang="en-US" sz="2800" b="1" i="0" u="none" strike="noStrike">
              <a:solidFill>
                <a:schemeClr val="bg1"/>
              </a:solidFill>
              <a:latin typeface="Aptos Narrow"/>
            </a:rPr>
            <a:pPr algn="ctr"/>
            <a:t> 307 </a:t>
          </a:fld>
          <a:endParaRPr lang="en-IN" sz="2800" b="1">
            <a:solidFill>
              <a:schemeClr val="bg1"/>
            </a:solidFill>
          </a:endParaRPr>
        </a:p>
      </xdr:txBody>
    </xdr:sp>
    <xdr:clientData/>
  </xdr:twoCellAnchor>
  <xdr:twoCellAnchor editAs="oneCell">
    <xdr:from>
      <xdr:col>1</xdr:col>
      <xdr:colOff>10268</xdr:colOff>
      <xdr:row>34</xdr:row>
      <xdr:rowOff>100866</xdr:rowOff>
    </xdr:from>
    <xdr:to>
      <xdr:col>1</xdr:col>
      <xdr:colOff>318621</xdr:colOff>
      <xdr:row>36</xdr:row>
      <xdr:rowOff>31882</xdr:rowOff>
    </xdr:to>
    <xdr:pic>
      <xdr:nvPicPr>
        <xdr:cNvPr id="66" name="Graphic 65">
          <a:extLst>
            <a:ext uri="{FF2B5EF4-FFF2-40B4-BE49-F238E27FC236}">
              <a16:creationId xmlns:a16="http://schemas.microsoft.com/office/drawing/2014/main" id="{BC93F7D2-8B70-4A3B-A6AD-27741249280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19868" y="7083557"/>
          <a:ext cx="308353" cy="291234"/>
        </a:xfrm>
        <a:prstGeom prst="rect">
          <a:avLst/>
        </a:prstGeom>
      </xdr:spPr>
    </xdr:pic>
    <xdr:clientData/>
  </xdr:twoCellAnchor>
  <xdr:oneCellAnchor>
    <xdr:from>
      <xdr:col>1</xdr:col>
      <xdr:colOff>23197</xdr:colOff>
      <xdr:row>39</xdr:row>
      <xdr:rowOff>1113</xdr:rowOff>
    </xdr:from>
    <xdr:ext cx="1820371" cy="363172"/>
    <xdr:sp macro="" textlink="Pivot!E8">
      <xdr:nvSpPr>
        <xdr:cNvPr id="67" name="TextBox 66">
          <a:extLst>
            <a:ext uri="{FF2B5EF4-FFF2-40B4-BE49-F238E27FC236}">
              <a16:creationId xmlns:a16="http://schemas.microsoft.com/office/drawing/2014/main" id="{39DA6E71-5D8B-472D-A9A9-4F6A613A0984}"/>
            </a:ext>
          </a:extLst>
        </xdr:cNvPr>
        <xdr:cNvSpPr txBox="1"/>
      </xdr:nvSpPr>
      <xdr:spPr>
        <a:xfrm>
          <a:off x="632797" y="788434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015D820-F8A9-4AE6-AAB4-5AC0FDF914AB}" type="TxLink">
            <a:rPr lang="en-US" sz="1400" b="1" i="0" u="none" strike="noStrike">
              <a:solidFill>
                <a:schemeClr val="bg1"/>
              </a:solidFill>
              <a:latin typeface="Aptos Narrow"/>
            </a:rPr>
            <a:pPr algn="ctr"/>
            <a:t> 60 </a:t>
          </a:fld>
          <a:endParaRPr lang="en-IN" sz="1400" b="1">
            <a:solidFill>
              <a:schemeClr val="bg1"/>
            </a:solidFill>
          </a:endParaRPr>
        </a:p>
      </xdr:txBody>
    </xdr:sp>
    <xdr:clientData/>
  </xdr:oneCellAnchor>
  <xdr:twoCellAnchor>
    <xdr:from>
      <xdr:col>1</xdr:col>
      <xdr:colOff>0</xdr:colOff>
      <xdr:row>2</xdr:row>
      <xdr:rowOff>0</xdr:rowOff>
    </xdr:from>
    <xdr:to>
      <xdr:col>4</xdr:col>
      <xdr:colOff>8228</xdr:colOff>
      <xdr:row>8</xdr:row>
      <xdr:rowOff>89647</xdr:rowOff>
    </xdr:to>
    <xdr:sp macro="" textlink="Pivot!A4">
      <xdr:nvSpPr>
        <xdr:cNvPr id="68" name="Rectangle 67">
          <a:extLst>
            <a:ext uri="{FF2B5EF4-FFF2-40B4-BE49-F238E27FC236}">
              <a16:creationId xmlns:a16="http://schemas.microsoft.com/office/drawing/2014/main" id="{B67EE6A2-E3A2-4712-A030-167F68FC2AF8}"/>
            </a:ext>
          </a:extLst>
        </xdr:cNvPr>
        <xdr:cNvSpPr/>
      </xdr:nvSpPr>
      <xdr:spPr>
        <a:xfrm>
          <a:off x="609600" y="370114"/>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xdr:row>
      <xdr:rowOff>44083</xdr:rowOff>
    </xdr:from>
    <xdr:ext cx="1820371" cy="363172"/>
    <xdr:sp macro="" textlink="">
      <xdr:nvSpPr>
        <xdr:cNvPr id="69" name="TextBox 68">
          <a:extLst>
            <a:ext uri="{FF2B5EF4-FFF2-40B4-BE49-F238E27FC236}">
              <a16:creationId xmlns:a16="http://schemas.microsoft.com/office/drawing/2014/main" id="{C9BAB240-07D4-4D69-A882-A270C493869E}"/>
            </a:ext>
          </a:extLst>
        </xdr:cNvPr>
        <xdr:cNvSpPr txBox="1"/>
      </xdr:nvSpPr>
      <xdr:spPr>
        <a:xfrm>
          <a:off x="625177" y="414197"/>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Calls</a:t>
          </a:r>
        </a:p>
      </xdr:txBody>
    </xdr:sp>
    <xdr:clientData/>
  </xdr:oneCellAnchor>
  <xdr:twoCellAnchor>
    <xdr:from>
      <xdr:col>1</xdr:col>
      <xdr:colOff>338</xdr:colOff>
      <xdr:row>3</xdr:row>
      <xdr:rowOff>175315</xdr:rowOff>
    </xdr:from>
    <xdr:to>
      <xdr:col>4</xdr:col>
      <xdr:colOff>0</xdr:colOff>
      <xdr:row>6</xdr:row>
      <xdr:rowOff>74736</xdr:rowOff>
    </xdr:to>
    <xdr:sp macro="" textlink="Pivot!A4">
      <xdr:nvSpPr>
        <xdr:cNvPr id="70" name="TextBox 69">
          <a:extLst>
            <a:ext uri="{FF2B5EF4-FFF2-40B4-BE49-F238E27FC236}">
              <a16:creationId xmlns:a16="http://schemas.microsoft.com/office/drawing/2014/main" id="{10C016CC-6426-491A-80DA-9A9BED6D233D}"/>
            </a:ext>
          </a:extLst>
        </xdr:cNvPr>
        <xdr:cNvSpPr txBox="1"/>
      </xdr:nvSpPr>
      <xdr:spPr>
        <a:xfrm>
          <a:off x="609938" y="730486"/>
          <a:ext cx="1828462" cy="45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9207F-4C57-46E3-A742-EFFA6B3ADEC6}" type="TxLink">
            <a:rPr lang="en-US" sz="2800" b="1" i="0" u="none" strike="noStrike">
              <a:solidFill>
                <a:schemeClr val="bg1"/>
              </a:solidFill>
              <a:latin typeface="Aptos Narrow"/>
            </a:rPr>
            <a:pPr algn="ctr"/>
            <a:t> 1,000 </a:t>
          </a:fld>
          <a:endParaRPr lang="en-IN" sz="2800" b="1">
            <a:solidFill>
              <a:schemeClr val="bg1"/>
            </a:solidFill>
          </a:endParaRPr>
        </a:p>
      </xdr:txBody>
    </xdr:sp>
    <xdr:clientData/>
  </xdr:twoCellAnchor>
  <xdr:twoCellAnchor editAs="oneCell">
    <xdr:from>
      <xdr:col>1</xdr:col>
      <xdr:colOff>76538</xdr:colOff>
      <xdr:row>2</xdr:row>
      <xdr:rowOff>59324</xdr:rowOff>
    </xdr:from>
    <xdr:to>
      <xdr:col>1</xdr:col>
      <xdr:colOff>396459</xdr:colOff>
      <xdr:row>3</xdr:row>
      <xdr:rowOff>167677</xdr:rowOff>
    </xdr:to>
    <xdr:pic>
      <xdr:nvPicPr>
        <xdr:cNvPr id="71" name="Graphic 70" descr="Receiver with solid fill">
          <a:extLst>
            <a:ext uri="{FF2B5EF4-FFF2-40B4-BE49-F238E27FC236}">
              <a16:creationId xmlns:a16="http://schemas.microsoft.com/office/drawing/2014/main" id="{2564CC68-2591-4939-B7DF-3E76151A065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6138" y="429438"/>
          <a:ext cx="319921" cy="293410"/>
        </a:xfrm>
        <a:prstGeom prst="rect">
          <a:avLst/>
        </a:prstGeom>
      </xdr:spPr>
    </xdr:pic>
    <xdr:clientData/>
  </xdr:twoCellAnchor>
  <xdr:oneCellAnchor>
    <xdr:from>
      <xdr:col>1</xdr:col>
      <xdr:colOff>23197</xdr:colOff>
      <xdr:row>6</xdr:row>
      <xdr:rowOff>28842</xdr:rowOff>
    </xdr:from>
    <xdr:ext cx="1820371" cy="363172"/>
    <xdr:sp macro="" textlink="Pivot!A8">
      <xdr:nvSpPr>
        <xdr:cNvPr id="72" name="TextBox 71">
          <a:extLst>
            <a:ext uri="{FF2B5EF4-FFF2-40B4-BE49-F238E27FC236}">
              <a16:creationId xmlns:a16="http://schemas.microsoft.com/office/drawing/2014/main" id="{E9241483-AF88-4613-9610-EEA0C5B05AB8}"/>
            </a:ext>
          </a:extLst>
        </xdr:cNvPr>
        <xdr:cNvSpPr txBox="1"/>
      </xdr:nvSpPr>
      <xdr:spPr>
        <a:xfrm>
          <a:off x="632797" y="1139185"/>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58188ED-9159-4115-999B-5D520B21C068}" type="TxLink">
            <a:rPr lang="en-US" sz="1400" b="1" i="0" u="none" strike="noStrike">
              <a:solidFill>
                <a:schemeClr val="bg1"/>
              </a:solidFill>
              <a:latin typeface="Aptos Narrow"/>
            </a:rPr>
            <a:pPr algn="ctr"/>
            <a:t> 189 </a:t>
          </a:fld>
          <a:endParaRPr lang="en-IN" sz="1400" b="1">
            <a:solidFill>
              <a:schemeClr val="bg1"/>
            </a:solidFill>
          </a:endParaRPr>
        </a:p>
      </xdr:txBody>
    </xdr:sp>
    <xdr:clientData/>
  </xdr:oneCellAnchor>
  <xdr:twoCellAnchor editAs="oneCell">
    <xdr:from>
      <xdr:col>15</xdr:col>
      <xdr:colOff>269749</xdr:colOff>
      <xdr:row>21</xdr:row>
      <xdr:rowOff>171709</xdr:rowOff>
    </xdr:from>
    <xdr:to>
      <xdr:col>18</xdr:col>
      <xdr:colOff>348949</xdr:colOff>
      <xdr:row>31</xdr:row>
      <xdr:rowOff>121709</xdr:rowOff>
    </xdr:to>
    <mc:AlternateContent xmlns:mc="http://schemas.openxmlformats.org/markup-compatibility/2006" xmlns:a14="http://schemas.microsoft.com/office/drawing/2010/main">
      <mc:Choice Requires="a14">
        <xdr:graphicFrame macro="">
          <xdr:nvGraphicFramePr>
            <xdr:cNvPr id="74" name="Representative">
              <a:extLst>
                <a:ext uri="{FF2B5EF4-FFF2-40B4-BE49-F238E27FC236}">
                  <a16:creationId xmlns:a16="http://schemas.microsoft.com/office/drawing/2014/main" id="{0C2B4916-ED17-45F5-8166-AF1EE77ED609}"/>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9413749" y="4769109"/>
              <a:ext cx="1908000" cy="172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64015</xdr:colOff>
      <xdr:row>2</xdr:row>
      <xdr:rowOff>0</xdr:rowOff>
    </xdr:from>
    <xdr:to>
      <xdr:col>19</xdr:col>
      <xdr:colOff>69272</xdr:colOff>
      <xdr:row>21</xdr:row>
      <xdr:rowOff>0</xdr:rowOff>
    </xdr:to>
    <xdr:graphicFrame macro="">
      <xdr:nvGraphicFramePr>
        <xdr:cNvPr id="76" name="Chart 75">
          <a:extLst>
            <a:ext uri="{FF2B5EF4-FFF2-40B4-BE49-F238E27FC236}">
              <a16:creationId xmlns:a16="http://schemas.microsoft.com/office/drawing/2014/main" id="{AA90A98C-DC16-4DB5-A329-4A9B48DF8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0</xdr:colOff>
      <xdr:row>22</xdr:row>
      <xdr:rowOff>1</xdr:rowOff>
    </xdr:from>
    <xdr:to>
      <xdr:col>11</xdr:col>
      <xdr:colOff>170329</xdr:colOff>
      <xdr:row>40</xdr:row>
      <xdr:rowOff>230070</xdr:rowOff>
    </xdr:to>
    <xdr:graphicFrame macro="">
      <xdr:nvGraphicFramePr>
        <xdr:cNvPr id="4" name="Chart 3">
          <a:extLst>
            <a:ext uri="{FF2B5EF4-FFF2-40B4-BE49-F238E27FC236}">
              <a16:creationId xmlns:a16="http://schemas.microsoft.com/office/drawing/2014/main" id="{AE24F52D-6B7C-4D30-B3BE-E2E3CD7FC0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125506</xdr:colOff>
      <xdr:row>22</xdr:row>
      <xdr:rowOff>1</xdr:rowOff>
    </xdr:from>
    <xdr:to>
      <xdr:col>14</xdr:col>
      <xdr:colOff>585825</xdr:colOff>
      <xdr:row>40</xdr:row>
      <xdr:rowOff>230070</xdr:rowOff>
    </xdr:to>
    <xdr:graphicFrame macro="">
      <xdr:nvGraphicFramePr>
        <xdr:cNvPr id="5" name="Chart 4">
          <a:extLst>
            <a:ext uri="{FF2B5EF4-FFF2-40B4-BE49-F238E27FC236}">
              <a16:creationId xmlns:a16="http://schemas.microsoft.com/office/drawing/2014/main" id="{ED765759-09DB-4E55-8214-10D3FBB299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609599</xdr:colOff>
      <xdr:row>2</xdr:row>
      <xdr:rowOff>0</xdr:rowOff>
    </xdr:from>
    <xdr:to>
      <xdr:col>14</xdr:col>
      <xdr:colOff>600635</xdr:colOff>
      <xdr:row>20</xdr:row>
      <xdr:rowOff>116542</xdr:rowOff>
    </xdr:to>
    <xdr:graphicFrame macro="">
      <xdr:nvGraphicFramePr>
        <xdr:cNvPr id="6" name="Chart 5">
          <a:extLst>
            <a:ext uri="{FF2B5EF4-FFF2-40B4-BE49-F238E27FC236}">
              <a16:creationId xmlns:a16="http://schemas.microsoft.com/office/drawing/2014/main" id="{A3B84919-6934-42BF-B545-CE4E6A2D0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19</xdr:col>
      <xdr:colOff>141516</xdr:colOff>
      <xdr:row>2</xdr:row>
      <xdr:rowOff>2308</xdr:rowOff>
    </xdr:from>
    <xdr:to>
      <xdr:col>26</xdr:col>
      <xdr:colOff>0</xdr:colOff>
      <xdr:row>20</xdr:row>
      <xdr:rowOff>177799</xdr:rowOff>
    </xdr:to>
    <xdr:graphicFrame macro="">
      <xdr:nvGraphicFramePr>
        <xdr:cNvPr id="2" name="Chart 1">
          <a:extLst>
            <a:ext uri="{FF2B5EF4-FFF2-40B4-BE49-F238E27FC236}">
              <a16:creationId xmlns:a16="http://schemas.microsoft.com/office/drawing/2014/main" id="{F4BB143B-3BCC-4DE0-B534-DAE68D49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26</xdr:col>
      <xdr:colOff>114300</xdr:colOff>
      <xdr:row>2</xdr:row>
      <xdr:rowOff>25400</xdr:rowOff>
    </xdr:from>
    <xdr:to>
      <xdr:col>35</xdr:col>
      <xdr:colOff>139700</xdr:colOff>
      <xdr:row>21</xdr:row>
      <xdr:rowOff>25400</xdr:rowOff>
    </xdr:to>
    <xdr:graphicFrame macro="">
      <xdr:nvGraphicFramePr>
        <xdr:cNvPr id="3" name="Chart 2">
          <a:extLst>
            <a:ext uri="{FF2B5EF4-FFF2-40B4-BE49-F238E27FC236}">
              <a16:creationId xmlns:a16="http://schemas.microsoft.com/office/drawing/2014/main" id="{8E9B5087-7D96-4A80-B16C-6696F36C2D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26</xdr:col>
      <xdr:colOff>114300</xdr:colOff>
      <xdr:row>21</xdr:row>
      <xdr:rowOff>139700</xdr:rowOff>
    </xdr:from>
    <xdr:to>
      <xdr:col>35</xdr:col>
      <xdr:colOff>152400</xdr:colOff>
      <xdr:row>41</xdr:row>
      <xdr:rowOff>38100</xdr:rowOff>
    </xdr:to>
    <xdr:graphicFrame macro="">
      <xdr:nvGraphicFramePr>
        <xdr:cNvPr id="8" name="Chart 7">
          <a:extLst>
            <a:ext uri="{FF2B5EF4-FFF2-40B4-BE49-F238E27FC236}">
              <a16:creationId xmlns:a16="http://schemas.microsoft.com/office/drawing/2014/main" id="{972FC309-5BB2-4ABC-8CA7-36BC8E1A19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6921294" backgroundQuery="1" createdVersion="8" refreshedVersion="8" minRefreshableVersion="3" recordCount="0" supportSubquery="1" supportAdvancedDrill="1" xr:uid="{45337CFD-1C60-408D-AD43-947EA0A39589}">
  <cacheSource type="external" connectionId="2"/>
  <cacheFields count="5">
    <cacheField name="[calls].[Representative].[Representative]" caption="Representative" numFmtId="0" hierarchy="3" level="1">
      <sharedItems count="5">
        <s v="R01"/>
        <s v="R02"/>
        <s v="R03"/>
        <s v="R04"/>
        <s v="R05"/>
      </sharedItems>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customers].[City].[City]" caption="City" numFmtId="0" hierarchy="15" level="1">
      <sharedItems count="3">
        <s v="Cincinnati"/>
        <s v="Cleveland"/>
        <s v="Columbus"/>
      </sharedItems>
    </cacheField>
    <cacheField name="[Measures].[Total Amount]" caption="Total Amount" numFmtId="0" hierarchy="19" level="32767"/>
    <cacheField name="[calls].[Customer ID].[Customer ID]" caption="Customer ID" numFmtId="0" hierarchy="1" level="1">
      <sharedItems count="15">
        <s v="C0003"/>
        <s v="C0004"/>
        <s v="C0011"/>
        <s v="C0012"/>
        <s v="C0002"/>
        <s v="C0007"/>
        <s v="C0008"/>
        <s v="C0010"/>
        <s v="C0013"/>
        <s v="C0015"/>
        <s v="C0001"/>
        <s v="C0005"/>
        <s v="C0006"/>
        <s v="C0009"/>
        <s v="C0014"/>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2" memberValueDatatype="130" unbalanced="0">
      <fieldsUsage count="2">
        <fieldUsage x="-1"/>
        <fieldUsage x="4"/>
      </fieldsUsage>
    </cacheHierarchy>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7847225" backgroundQuery="1" createdVersion="8" refreshedVersion="8" minRefreshableVersion="3" recordCount="0" supportSubquery="1" supportAdvancedDrill="1" xr:uid="{72CAB02C-D577-4318-9912-B824F6462A88}">
  <cacheSource type="external" connectionId="2"/>
  <cacheFields count="3">
    <cacheField name="[Measures].[Call_Count]" caption="Call_Count" numFmtId="0" hierarchy="18" level="32767"/>
    <cacheField name="[Measures].[Total Amount]" caption="Total Amount" numFmtId="0" hierarchy="19" level="32767"/>
    <cacheField name="[calls].[Representative].[Representative]" caption="Representative" numFmtId="0" hierarchy="3" level="1">
      <sharedItems count="5">
        <s v="R01"/>
        <s v="R02"/>
        <s v="R03"/>
        <s v="R04"/>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865741" backgroundQuery="1" createdVersion="8" refreshedVersion="8" minRefreshableVersion="3" recordCount="0" supportSubquery="1" supportAdvancedDrill="1" xr:uid="{EA32CEA7-8C49-41AB-BDBC-61380B2279A6}">
  <cacheSource type="external" connectionId="2"/>
  <cacheFields count="5">
    <cacheField name="[Measures].[Call_Count]" caption="Call_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9583334" backgroundQuery="1" createdVersion="8" refreshedVersion="8" minRefreshableVersion="3" recordCount="0" supportSubquery="1" supportAdvancedDrill="1" xr:uid="{76348933-89CD-4DF9-A1D2-C1E3D0A672C2}">
  <cacheSource type="external" connectionId="2"/>
  <cacheFields count="3">
    <cacheField name="[Measures].[Call_Count]" caption="Call_Count" numFmtId="0" hierarchy="18" level="32767"/>
    <cacheField name="[customers].[Gedner].[Gedner]" caption="Gedner" numFmtId="0" hierarchy="13" level="1">
      <sharedItems count="2">
        <s v="Female"/>
        <s v="Male"/>
      </sharedItems>
    </cacheField>
    <cacheField name="[customers].[City].[City]" caption="City" numFmtId="0" hierarchy="15" level="1">
      <sharedItems count="3">
        <s v="Cincinnati"/>
        <s v="Cleveland"/>
        <s v="Columbus"/>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54352777776" backgroundQuery="1" createdVersion="8" refreshedVersion="8" minRefreshableVersion="3" recordCount="0" supportSubquery="1" supportAdvancedDrill="1" xr:uid="{F3494D0C-CDDF-4E40-854C-99A32F43CD15}">
  <cacheSource type="external" connectionId="2"/>
  <cacheFields count="6">
    <cacheField name="[Measures].[Call_Count]" caption="Call_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54353240738" backgroundQuery="1" createdVersion="8" refreshedVersion="8" minRefreshableVersion="3" recordCount="0" supportSubquery="1" supportAdvancedDrill="1" xr:uid="{BA5F9065-B13D-4728-BE1D-B0CC1DC82A1B}">
  <cacheSource type="external" connectionId="2"/>
  <cacheFields count="5">
    <cacheField name="[calls].[Representative].[Representative]" caption="Representative" numFmtId="0" hierarchy="3" level="1">
      <sharedItems containsSemiMixedTypes="0" containsNonDate="0" containsString="0"/>
    </cacheField>
    <cacheField name="[calls].[Date of Call (Month)].[Date of Call (Month)]" caption="Date of Call (Month)" numFmtId="0" hierarchy="11" level="1">
      <sharedItems count="12">
        <s v="Jan"/>
        <s v="Feb"/>
        <s v="Mar"/>
        <s v="Apr"/>
        <s v="May"/>
        <s v="Jun"/>
        <s v="Jul"/>
        <s v="Aug"/>
        <s v="Sep"/>
        <s v="Oct"/>
        <s v="Nov"/>
        <s v="Dec"/>
      </sharedItems>
    </cacheField>
    <cacheField name="[calls].[Date of Call].[Date of Call]" caption="Date of Call" numFmtId="0" hierarchy="4" level="1">
      <sharedItems containsSemiMixedTypes="0" containsNonDate="0" containsDate="1" containsString="0" minDate="2023-06-09T00:00:00" maxDate="2023-06-29T00:00:00" count="9">
        <d v="2023-06-09T00:00:00"/>
        <d v="2023-06-11T00:00:00"/>
        <d v="2023-06-13T00:00:00"/>
        <d v="2023-06-15T00:00:00"/>
        <d v="2023-06-21T00:00:00"/>
        <d v="2023-06-23T00:00:00"/>
        <d v="2023-06-24T00:00:00"/>
        <d v="2023-06-26T00:00:00"/>
        <d v="2023-06-28T00:00:00"/>
      </sharedItems>
    </cacheField>
    <cacheField name="[Measures].[Call_Count]" caption="Call_Count" numFmtId="0" hierarchy="18"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2"/>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54353472222" backgroundQuery="1" createdVersion="8" refreshedVersion="8" minRefreshableVersion="3" recordCount="0" supportSubquery="1" supportAdvancedDrill="1" xr:uid="{8A418598-3267-4561-968F-9EBFC35710B1}">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_Count]" caption="Call_C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54353935184" backgroundQuery="1" createdVersion="8" refreshedVersion="8" minRefreshableVersion="3" recordCount="0" supportSubquery="1" supportAdvancedDrill="1" xr:uid="{5917EF1C-DBAC-4D1E-97B4-EB57C946BE17}">
  <cacheSource type="external" connectionId="2"/>
  <cacheFields count="1">
    <cacheField name="[calls].[Representative].[Representative]" caption="Representative" numFmtId="0" hierarchy="3" level="1">
      <sharedItems count="1">
        <s v="R01"/>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54354282407" backgroundQuery="1" createdVersion="8" refreshedVersion="8" minRefreshableVersion="3" recordCount="0" supportSubquery="1" supportAdvancedDrill="1" xr:uid="{264E7088-FA1F-4C8C-981B-AC04C0AAD6C0}">
  <cacheSource type="external" connectionId="2"/>
  <cacheFields count="4">
    <cacheField name="[calls].[Representative].[Representative]" caption="Representative" numFmtId="0" hierarchy="3" level="1">
      <sharedItems containsSemiMixedTypes="0" containsNonDate="0" containsString="0"/>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Measures].[Call_Count]" caption="Call_Count" numFmtId="0" hierarchy="18" level="32767"/>
    <cacheField name="[Table3].[Rating].[Rating]" caption="Rating" numFmtId="0" hierarchy="16"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Table3].[Rating].&amp;[0]"/>
            <x15:cachedUniqueName index="1" name="[Table3].[Rating].&amp;[1]"/>
            <x15:cachedUniqueName index="2" name="[Table3].[Rating].&amp;[2]"/>
            <x15:cachedUniqueName index="3" name="[Table3].[Rating].&amp;[3]"/>
            <x15:cachedUniqueName index="4" name="[Table3].[Rating].&amp;[4]"/>
            <x15:cachedUniqueName index="5" name="[Table3].[Rating].&amp;[5]"/>
          </x15:cachedUniqueNames>
        </ext>
      </extLst>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2" memberValueDatatype="20" unbalanced="0">
      <fieldsUsage count="2">
        <fieldUsage x="-1"/>
        <fieldUsage x="3"/>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54354745369" backgroundQuery="1" createdVersion="8" refreshedVersion="8" minRefreshableVersion="3" recordCount="0" supportSubquery="1" supportAdvancedDrill="1" xr:uid="{C793FDAE-2CDA-44A8-96F8-00BDBAD38550}">
  <cacheSource type="external" connectionId="2"/>
  <cacheFields count="3">
    <cacheField name="[customers].[City].[City]" caption="City" numFmtId="0" hierarchy="15" level="1">
      <sharedItems count="3">
        <s v="Cincinnati"/>
        <s v="Cleveland"/>
        <s v="Columbus"/>
      </sharedItems>
    </cacheField>
    <cacheField name="[Measures].[Call_Count]" caption="Call_Count" numFmtId="0" hierarchy="18"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0902774" backgroundQuery="1" createdVersion="3" refreshedVersion="8" minRefreshableVersion="3" recordCount="0" supportSubquery="1" supportAdvancedDrill="1" xr:uid="{18A0EBDB-CDB2-468B-AF67-6355476C16A4}">
  <cacheSource type="external" connectionId="2">
    <extLst>
      <ext xmlns:x14="http://schemas.microsoft.com/office/spreadsheetml/2009/9/main" uri="{F057638F-6D5F-4e77-A914-E7F072B9BCA8}">
        <x14:sourceConnection name="ThisWorkbookDataModel"/>
      </ext>
    </extLst>
  </cacheSource>
  <cacheFields count="0"/>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extLst>
    <ext xmlns:x14="http://schemas.microsoft.com/office/spreadsheetml/2009/9/main" uri="{725AE2AE-9491-48be-B2B4-4EB974FC3084}">
      <x14:pivotCacheDefinition slicerData="1" pivotCacheId="149007301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4AC017-4D2F-4C16-A8C7-F0ABB4685A24}" name="City Call Volume" cacheId="9" applyNumberFormats="0" applyBorderFormats="0" applyFontFormats="0" applyPatternFormats="0" applyAlignmentFormats="0" applyWidthHeightFormats="1" dataCaption="Values" tag="6fb80269-9888-4366-acdb-560a1b2d4e3a" updatedVersion="8" minRefreshableVersion="3" useAutoFormatting="1" itemPrintTitles="1" createdVersion="8" indent="0" outline="1" outlineData="1" multipleFieldFilters="0" chartFormat="43">
  <location ref="B103:C10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formats count="1">
    <format dxfId="1">
      <pivotArea outline="0" collapsedLevelsAreSubtotals="1" fieldPosition="0"/>
    </format>
  </formats>
  <chartFormats count="1">
    <chartFormat chart="41"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086F1D-9A64-4262-8988-16541E2EC2AB}" name="Selected Rep" cacheId="7" applyNumberFormats="0" applyBorderFormats="0" applyFontFormats="0" applyPatternFormats="0" applyAlignmentFormats="0" applyWidthHeightFormats="1" dataCaption="Values" tag="80a1c51a-5a3f-44e0-8f50-69866ca7afa7" updatedVersion="8" minRefreshableVersion="3" useAutoFormatting="1" subtotalHiddenItems="1" rowGrandTotals="0" colGrandTotals="0" itemPrintTitles="1" createdVersion="8" indent="0" outline="1" outlineData="1" multipleFieldFilters="0">
  <location ref="G56:G57" firstHeaderRow="1" firstDataRow="1" firstDataCol="1"/>
  <pivotFields count="1">
    <pivotField axis="axisRow" allDrilled="1" subtotalTop="0" showAll="0" sortType="ascending" defaultSubtotal="0" defaultAttributeDrillState="1">
      <items count="1">
        <item s="1" x="0"/>
      </items>
    </pivotField>
  </pivotFields>
  <rowFields count="1">
    <field x="0"/>
  </rowFields>
  <rowItems count="1">
    <i>
      <x/>
    </i>
  </rowItems>
  <formats count="1">
    <format dxfId="2">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C3E106-5C0C-47BE-B4D3-05B37015CFB7}" name="Rep pivot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0:D46"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Fields count="1">
    <field x="-2"/>
  </colFields>
  <colItems count="2">
    <i>
      <x/>
    </i>
    <i i="1">
      <x v="1"/>
    </i>
  </colItems>
  <dataFields count="2">
    <dataField fld="0" subtotal="count" baseField="0" baseItem="0"/>
    <dataField fld="1"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9DAB14-C00F-4C5F-86E8-3E2A98053F0B}" name="Weekly Trend" cacheId="6" applyNumberFormats="0" applyBorderFormats="0" applyFontFormats="0" applyPatternFormats="0" applyAlignmentFormats="0" applyWidthHeightFormats="1" dataCaption="Values" tag="4a9487ec-1c67-42d6-9d57-68071efac44b" updatedVersion="8" minRefreshableVersion="3" useAutoFormatting="1" subtotalHiddenItems="1" itemPrintTitles="1" createdVersion="8" indent="0" showEmptyRow="1" showEmptyCol="1" outline="1" outlineData="1" multipleFieldFilters="0" chartFormat="10">
  <location ref="G19:H27"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1">
    <format dxfId="3">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6">
      <pivotArea outline="0" collapsedLevelsAreSubtotals="1" fieldPosition="0"/>
    </format>
    <format dxfId="5">
      <pivotArea outline="0" collapsedLevelsAreSubtotals="1" fieldPosition="0">
        <references count="1">
          <reference field="4294967294" count="1" selected="0">
            <x v="1"/>
          </reference>
        </references>
      </pivotArea>
    </format>
    <format dxfId="4">
      <pivotArea outline="0" collapsedLevelsAreSubtotals="1" fieldPosition="0">
        <references count="1">
          <reference field="4294967294" count="1" selected="0">
            <x v="3"/>
          </reference>
        </references>
      </pivotArea>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9">
      <pivotArea outline="0" collapsedLevelsAreSubtotals="1" fieldPosition="0"/>
    </format>
    <format dxfId="8">
      <pivotArea outline="0" collapsedLevelsAreSubtotals="1" fieldPosition="0">
        <references count="1">
          <reference field="4294967294" count="1" selected="0">
            <x v="1"/>
          </reference>
        </references>
      </pivotArea>
    </format>
    <format dxfId="7">
      <pivotArea outline="0" collapsedLevelsAreSubtotals="1" fieldPosition="0">
        <references count="1">
          <reference field="4294967294" count="1" selected="0">
            <x v="3"/>
          </reference>
        </references>
      </pivotArea>
    </format>
  </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28A432-009B-49A0-B01A-B38D74CC0312}" name="Rep Satifaction" cacheId="8" applyNumberFormats="0" applyBorderFormats="0" applyFontFormats="0" applyPatternFormats="0" applyAlignmentFormats="0" applyWidthHeightFormats="1" dataCaption="Values" errorCaption="0" showError="1" missingCaption="0" tag="f435911e-35ef-4321-a34d-9b093bc6c233" updatedVersion="8" minRefreshableVersion="3" useAutoFormatting="1" subtotalHiddenItems="1" itemPrintTitles="1" createdVersion="8" indent="0" showEmptyRow="1" showEmptyCol="1" outline="1" outlineData="1" multipleFieldFilters="0" chartFormat="16">
  <location ref="B69:C76" firstHeaderRow="1" firstDataRow="1" firstDataCol="1"/>
  <pivotFields count="4">
    <pivotField allDrilled="1" subtotalTop="0" showAll="0" dataSourceSort="1" defaultSubtotal="0" defaultAttributeDrillState="1"/>
    <pivotField allDrilled="1" subtotalTop="0" showAll="0" sortType="ascending" defaultSubtotal="0" defaultAttributeDrillState="1">
      <items count="4">
        <item x="0"/>
        <item x="1"/>
        <item x="2"/>
        <item x="3"/>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3"/>
  </rowFields>
  <rowItems count="7">
    <i>
      <x/>
    </i>
    <i>
      <x v="1"/>
    </i>
    <i>
      <x v="2"/>
    </i>
    <i>
      <x v="3"/>
    </i>
    <i>
      <x v="4"/>
    </i>
    <i>
      <x v="5"/>
    </i>
    <i t="grand">
      <x/>
    </i>
  </rowItems>
  <colItems count="1">
    <i/>
  </colItems>
  <dataFields count="1">
    <dataField fld="2" subtotal="count" baseField="0" baseItem="0"/>
  </dataFields>
  <formats count="1">
    <format dxfId="10">
      <pivotArea outline="0" collapsedLevelsAreSubtotals="1" fieldPosition="0"/>
    </format>
  </formats>
  <chartFormats count="1">
    <chartFormat chart="10" format="3"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BFE214-9F02-4837-AC21-3125EFFE792A}" name="Monthly Trend" cacheId="5" applyNumberFormats="0" applyBorderFormats="0" applyFontFormats="0" applyPatternFormats="0" applyAlignmentFormats="0" applyWidthHeightFormats="1" dataCaption="Values" tag="3719ac24-43e0-4418-90c8-1b140b825679" updatedVersion="8" minRefreshableVersion="3" useAutoFormatting="1" subtotalHiddenItems="1" itemPrintTitles="1" createdVersion="8" indent="0" outline="1" outlineData="1" multipleFieldFilters="0" chartFormat="25">
  <location ref="A19:C32"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2"/>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_Count2" fld="4" subtotal="count" baseField="0" baseItem="0">
      <extLst>
        <ext xmlns:x14="http://schemas.microsoft.com/office/spreadsheetml/2009/9/main" uri="{E15A36E0-9728-4e99-A89B-3F7291B0FE68}">
          <x14:dataField sourceField="3" uniqueName="[__Xl2].[Measures].[Call_Count]"/>
        </ext>
      </extLst>
    </dataField>
  </dataFields>
  <formats count="1">
    <format dxfId="11">
      <pivotArea outline="0" collapsedLevelsAreSubtotals="1" fieldPosition="0"/>
    </format>
  </formats>
  <chartFormats count="6">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1"/>
          </reference>
        </references>
      </pivotArea>
    </chartFormat>
    <chartFormat chart="23" format="3"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6DAA2-6D13-4FBE-99E7-F151687D1300}" name="Rep Amount" cacheId="0" applyNumberFormats="0" applyBorderFormats="0" applyFontFormats="0" applyPatternFormats="0" applyAlignmentFormats="0" applyWidthHeightFormats="1" dataCaption="Values" errorCaption="0" missingCaption="0" showMissing="0" tag="0f6e4dca-973b-465c-9b5b-11e9ca6c0682" updatedVersion="8" minRefreshableVersion="3" useAutoFormatting="1" subtotalHiddenItems="1" rowGrandTotals="0" itemPrintTitles="1" createdVersion="8" indent="0" outline="1" outlineData="1" multipleFieldFilters="0" chartFormat="16">
  <location ref="B80:H99" firstHeaderRow="1" firstDataRow="2" firstDataCol="1"/>
  <pivotFields count="5">
    <pivotField axis="axisCol" allDrilled="1" subtotalTop="0" showAll="0" dataSourceSort="1" defaultSubtotal="0" defaultAttributeDrillState="1">
      <items count="5">
        <item x="0"/>
        <item x="1"/>
        <item x="2"/>
        <item x="3"/>
        <item x="4"/>
      </items>
    </pivotField>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s>
  <rowFields count="2">
    <field x="2"/>
    <field x="4"/>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numFmtId="169"/>
  </dataFields>
  <formats count="26">
    <format dxfId="37">
      <pivotArea outline="0" collapsedLevelsAreSubtotals="1" fieldPosition="0"/>
    </format>
    <format dxfId="36">
      <pivotArea collapsedLevelsAreSubtotals="1" fieldPosition="0">
        <references count="2">
          <reference field="2" count="1" selected="0">
            <x v="0"/>
          </reference>
          <reference field="4" count="4">
            <x v="0"/>
            <x v="1"/>
            <x v="2"/>
            <x v="3"/>
          </reference>
        </references>
      </pivotArea>
    </format>
    <format dxfId="35">
      <pivotArea collapsedLevelsAreSubtotals="1" fieldPosition="0">
        <references count="1">
          <reference field="2" count="1">
            <x v="1"/>
          </reference>
        </references>
      </pivotArea>
    </format>
    <format dxfId="34">
      <pivotArea collapsedLevelsAreSubtotals="1" fieldPosition="0">
        <references count="2">
          <reference field="2" count="1" selected="0">
            <x v="1"/>
          </reference>
          <reference field="4" count="6">
            <x v="4"/>
            <x v="5"/>
            <x v="6"/>
            <x v="7"/>
            <x v="8"/>
            <x v="9"/>
          </reference>
        </references>
      </pivotArea>
    </format>
    <format dxfId="33">
      <pivotArea collapsedLevelsAreSubtotals="1" fieldPosition="0">
        <references count="1">
          <reference field="2" count="1">
            <x v="2"/>
          </reference>
        </references>
      </pivotArea>
    </format>
    <format dxfId="32">
      <pivotArea collapsedLevelsAreSubtotals="1" fieldPosition="0">
        <references count="2">
          <reference field="2" count="1" selected="0">
            <x v="2"/>
          </reference>
          <reference field="4" count="5">
            <x v="10"/>
            <x v="11"/>
            <x v="12"/>
            <x v="13"/>
            <x v="14"/>
          </reference>
        </references>
      </pivotArea>
    </format>
    <format dxfId="31">
      <pivotArea grandRow="1" outline="0" collapsedLevelsAreSubtotals="1" fieldPosition="0"/>
    </format>
    <format dxfId="30">
      <pivotArea collapsedLevelsAreSubtotals="1" fieldPosition="0">
        <references count="2">
          <reference field="2" count="1" selected="0">
            <x v="0"/>
          </reference>
          <reference field="4" count="4">
            <x v="0"/>
            <x v="1"/>
            <x v="2"/>
            <x v="3"/>
          </reference>
        </references>
      </pivotArea>
    </format>
    <format dxfId="29">
      <pivotArea collapsedLevelsAreSubtotals="1" fieldPosition="0">
        <references count="1">
          <reference field="2" count="1">
            <x v="1"/>
          </reference>
        </references>
      </pivotArea>
    </format>
    <format dxfId="28">
      <pivotArea collapsedLevelsAreSubtotals="1" fieldPosition="0">
        <references count="2">
          <reference field="2" count="1" selected="0">
            <x v="1"/>
          </reference>
          <reference field="4" count="6">
            <x v="4"/>
            <x v="5"/>
            <x v="6"/>
            <x v="7"/>
            <x v="8"/>
            <x v="9"/>
          </reference>
        </references>
      </pivotArea>
    </format>
    <format dxfId="27">
      <pivotArea collapsedLevelsAreSubtotals="1" fieldPosition="0">
        <references count="1">
          <reference field="2" count="1">
            <x v="2"/>
          </reference>
        </references>
      </pivotArea>
    </format>
    <format dxfId="26">
      <pivotArea collapsedLevelsAreSubtotals="1" fieldPosition="0">
        <references count="2">
          <reference field="2" count="1" selected="0">
            <x v="2"/>
          </reference>
          <reference field="4" count="5">
            <x v="10"/>
            <x v="11"/>
            <x v="12"/>
            <x v="13"/>
            <x v="14"/>
          </reference>
        </references>
      </pivotArea>
    </format>
    <format dxfId="25">
      <pivotArea grandRow="1" outline="0" collapsedLevelsAreSubtotals="1" fieldPosition="0"/>
    </format>
    <format dxfId="24">
      <pivotArea collapsedLevelsAreSubtotals="1" fieldPosition="0">
        <references count="2">
          <reference field="2" count="1" selected="0">
            <x v="0"/>
          </reference>
          <reference field="4" count="4">
            <x v="0"/>
            <x v="1"/>
            <x v="2"/>
            <x v="3"/>
          </reference>
        </references>
      </pivotArea>
    </format>
    <format dxfId="23">
      <pivotArea collapsedLevelsAreSubtotals="1" fieldPosition="0">
        <references count="1">
          <reference field="2" count="1">
            <x v="1"/>
          </reference>
        </references>
      </pivotArea>
    </format>
    <format dxfId="22">
      <pivotArea collapsedLevelsAreSubtotals="1" fieldPosition="0">
        <references count="2">
          <reference field="2" count="1" selected="0">
            <x v="1"/>
          </reference>
          <reference field="4" count="6">
            <x v="4"/>
            <x v="5"/>
            <x v="6"/>
            <x v="7"/>
            <x v="8"/>
            <x v="9"/>
          </reference>
        </references>
      </pivotArea>
    </format>
    <format dxfId="21">
      <pivotArea collapsedLevelsAreSubtotals="1" fieldPosition="0">
        <references count="1">
          <reference field="2" count="1">
            <x v="2"/>
          </reference>
        </references>
      </pivotArea>
    </format>
    <format dxfId="20">
      <pivotArea collapsedLevelsAreSubtotals="1" fieldPosition="0">
        <references count="2">
          <reference field="2" count="1" selected="0">
            <x v="2"/>
          </reference>
          <reference field="4" count="5">
            <x v="10"/>
            <x v="11"/>
            <x v="12"/>
            <x v="13"/>
            <x v="14"/>
          </reference>
        </references>
      </pivotArea>
    </format>
    <format dxfId="19">
      <pivotArea grandRow="1" outline="0" collapsedLevelsAreSubtotals="1" fieldPosition="0"/>
    </format>
    <format dxfId="18">
      <pivotArea field="4" grandCol="1" collapsedLevelsAreSubtotals="1" axis="axisRow" fieldPosition="1">
        <references count="2">
          <reference field="2" count="1" selected="0">
            <x v="2"/>
          </reference>
          <reference field="4" count="1">
            <x v="10"/>
          </reference>
        </references>
      </pivotArea>
    </format>
    <format dxfId="17">
      <pivotArea collapsedLevelsAreSubtotals="1" fieldPosition="0">
        <references count="2">
          <reference field="2" count="1" selected="0">
            <x v="0"/>
          </reference>
          <reference field="4" count="4">
            <x v="0"/>
            <x v="1"/>
            <x v="2"/>
            <x v="3"/>
          </reference>
        </references>
      </pivotArea>
    </format>
    <format dxfId="16">
      <pivotArea collapsedLevelsAreSubtotals="1" fieldPosition="0">
        <references count="1">
          <reference field="2" count="1">
            <x v="1"/>
          </reference>
        </references>
      </pivotArea>
    </format>
    <format dxfId="15">
      <pivotArea collapsedLevelsAreSubtotals="1" fieldPosition="0">
        <references count="2">
          <reference field="2" count="1" selected="0">
            <x v="1"/>
          </reference>
          <reference field="4" count="6">
            <x v="4"/>
            <x v="5"/>
            <x v="6"/>
            <x v="7"/>
            <x v="8"/>
            <x v="9"/>
          </reference>
        </references>
      </pivotArea>
    </format>
    <format dxfId="14">
      <pivotArea collapsedLevelsAreSubtotals="1" fieldPosition="0">
        <references count="1">
          <reference field="2" count="1">
            <x v="2"/>
          </reference>
        </references>
      </pivotArea>
    </format>
    <format dxfId="13">
      <pivotArea collapsedLevelsAreSubtotals="1" fieldPosition="0">
        <references count="2">
          <reference field="2" count="1" selected="0">
            <x v="2"/>
          </reference>
          <reference field="4" count="5">
            <x v="10"/>
            <x v="11"/>
            <x v="12"/>
            <x v="13"/>
            <x v="14"/>
          </reference>
        </references>
      </pivotArea>
    </format>
    <format dxfId="12">
      <pivotArea grandRow="1" outline="0" collapsedLevelsAreSubtotals="1" fieldPosition="0"/>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5"/>
    <rowHierarchyUsage hierarchyUsage="1"/>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043CF-3891-42F1-9D43-E46289D3EEB3}" name="Gender calls" cacheId="3" applyNumberFormats="0" applyBorderFormats="0" applyFontFormats="0" applyPatternFormats="0" applyAlignmentFormats="0" applyWidthHeightFormats="1" dataCaption="Values" tag="6fb80269-9888-4366-acdb-560a1b2d4e3a" updatedVersion="8" minRefreshableVersion="3" useAutoFormatting="1" itemPrintTitles="1" createdVersion="8" indent="0" outline="1" outlineData="1" multipleFieldFilters="0" chartFormat="7">
  <location ref="B61:E66" firstHeaderRow="1" firstDataRow="2" firstDataCol="1"/>
  <pivotFields count="3">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1"/>
  </colFields>
  <colItems count="3">
    <i>
      <x/>
    </i>
    <i>
      <x v="1"/>
    </i>
    <i t="grand">
      <x/>
    </i>
  </colItems>
  <dataFields count="1">
    <dataField fld="0" subtotal="count" baseField="0" baseItem="0"/>
  </dataFields>
  <formats count="1">
    <format dxfId="38">
      <pivotArea outline="0" collapsedLevelsAreSubtotals="1" fieldPosition="0"/>
    </format>
  </formats>
  <chartFormats count="3">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6">
      <pivotArea type="data" outline="0" fieldPosition="0">
        <references count="3">
          <reference field="4294967294" count="1" selected="0">
            <x v="0"/>
          </reference>
          <reference field="1" count="1" selected="0">
            <x v="0"/>
          </reference>
          <reference field="2" count="1" selected="0">
            <x v="0"/>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 s="0">
    <v>0</v>
    <v>4</v>
    <v>A person in a skirt and a cardigan
Description automatically generated</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73A2D06-B173-44C1-8F04-F734A46B1B8B}" sourceName="[calls].[Representative]">
  <pivotTables>
    <pivotTable tabId="6" name="Rep Pivot"/>
    <pivotTable tabId="6" name="Monthly Trend"/>
    <pivotTable tabId="6" name="Weekly Trend"/>
    <pivotTable tabId="6" name="Selected Rep"/>
    <pivotTable tabId="6" name="Rep Satifaction"/>
    <pivotTable tabId="6" name="City Call Volume"/>
  </pivotTables>
  <data>
    <olap pivotCacheId="1490073017">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B9E359A-3EDE-4FCC-89B2-7067C32E1C0F}" cache="Slicer_Representative" caption="Representative" showCaption="0" level="1" style="SlicerStyleDark5"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52"/>
    <tableColumn id="5" xr3:uid="{5A35565E-8707-4DED-AD15-A0669D67B382}" name="Date of Call" dataDxfId="51"/>
    <tableColumn id="6" xr3:uid="{F2E4F158-B41F-47BC-8DF8-DFCADFEE4E40}" name="Purchase Amount"/>
    <tableColumn id="7" xr3:uid="{04B291B5-47BD-4F78-8FD8-D1551CCA6BD9}" name="Satisfaction Rating"/>
    <tableColumn id="8" xr3:uid="{6E4123C0-0B17-43B8-A142-A1E540CE974C}" name="FY" dataDxfId="50">
      <calculatedColumnFormula>IF(MONTH(calls[[#This Row],[Date of Call]])&lt;=6, YEAR(calls[[#This Row],[Date of Call]]), YEAR(calls[[#This Row],[Date of Call]])+1)</calculatedColumnFormula>
    </tableColumn>
    <tableColumn id="9" xr3:uid="{199FA271-5E9B-46CE-9BC6-2801F92CD17E}" name="Day of week" dataDxfId="49">
      <calculatedColumnFormula>TEXT(calls[[#This Row],[Date of Call]],"DDDD")</calculatedColumnFormula>
    </tableColumn>
    <tableColumn id="10" xr3:uid="{328CDB09-95B8-4D5E-9ED9-EF0D363735A1}" name="Duration Bucket" dataDxfId="48">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47">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46" headerRowBorderDxfId="45" tableBorderDxfId="44" totalsRowBorderDxfId="43">
  <autoFilter ref="Q3:T18" xr:uid="{27158F51-A707-4171-8A04-81FB0AABCBA5}"/>
  <tableColumns count="4">
    <tableColumn id="1" xr3:uid="{02688061-6A8C-4E23-B7FF-D00CD8B58CAC}" name="Customer ID" dataDxfId="42"/>
    <tableColumn id="2" xr3:uid="{771678B6-DB44-426B-9874-B4E421A440D5}" name="Gedner" dataDxfId="41"/>
    <tableColumn id="3" xr3:uid="{B0D41C62-587E-494D-B49A-603F2C05F8D3}" name="Age" dataDxfId="40"/>
    <tableColumn id="4" xr3:uid="{663F92D6-FE31-4D81-9E01-8D066DDC8A88}" name="City" dataDxfId="3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AB2A8-0F8B-4ECD-BF27-BBFC5ABD8A84}" name="Rating_Table" displayName="Rating_Table" ref="G69:G75" totalsRowShown="0">
  <autoFilter ref="G69:G75" xr:uid="{EF0AB2A8-0F8B-4ECD-BF27-BBFC5ABD8A84}"/>
  <tableColumns count="1">
    <tableColumn id="1" xr3:uid="{4ADA8E03-9292-4F7F-9F20-316A42216DD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table" Target="../tables/table3.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Normal="100" workbookViewId="0">
      <selection activeCell="B8" sqref="B8"/>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4" sqref="G4"/>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K107"/>
  <sheetViews>
    <sheetView topLeftCell="A89" zoomScale="115" zoomScaleNormal="115" workbookViewId="0">
      <selection activeCell="B103" sqref="B103"/>
    </sheetView>
  </sheetViews>
  <sheetFormatPr defaultRowHeight="14.4" x14ac:dyDescent="0.3"/>
  <cols>
    <col min="1" max="2" width="12.44140625" bestFit="1" customWidth="1"/>
    <col min="3" max="3" width="10.21875" bestFit="1" customWidth="1"/>
    <col min="4" max="4" width="10.109375" bestFit="1" customWidth="1"/>
    <col min="5" max="5" width="7.6640625" bestFit="1" customWidth="1"/>
    <col min="6" max="6" width="6.6640625" bestFit="1" customWidth="1"/>
    <col min="7" max="7" width="12.44140625" bestFit="1" customWidth="1"/>
    <col min="8" max="8" width="10.21875" bestFit="1" customWidth="1"/>
    <col min="9" max="1002" width="9.33203125" bestFit="1" customWidth="1"/>
    <col min="1003" max="1003" width="10.55468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7" spans="1:5" x14ac:dyDescent="0.3">
      <c r="A7" t="s">
        <v>1042</v>
      </c>
      <c r="B7" t="s">
        <v>1043</v>
      </c>
      <c r="C7" t="s">
        <v>1044</v>
      </c>
      <c r="D7" t="s">
        <v>1045</v>
      </c>
      <c r="E7" t="s">
        <v>1046</v>
      </c>
    </row>
    <row r="8" spans="1:5" x14ac:dyDescent="0.3">
      <c r="A8" s="21">
        <v>189</v>
      </c>
      <c r="B8" s="22">
        <v>18415</v>
      </c>
      <c r="C8" s="21">
        <v>16834</v>
      </c>
      <c r="D8" s="23">
        <v>3.9227513227513247</v>
      </c>
      <c r="E8" s="21">
        <v>60</v>
      </c>
    </row>
    <row r="19" spans="1:8" x14ac:dyDescent="0.3">
      <c r="A19" s="24" t="s">
        <v>1060</v>
      </c>
      <c r="B19" t="s">
        <v>1042</v>
      </c>
      <c r="C19" t="s">
        <v>1061</v>
      </c>
      <c r="G19" s="24" t="s">
        <v>1060</v>
      </c>
      <c r="H19" t="s">
        <v>1042</v>
      </c>
    </row>
    <row r="20" spans="1:8" x14ac:dyDescent="0.3">
      <c r="A20" s="25" t="s">
        <v>1048</v>
      </c>
      <c r="B20" s="21">
        <v>16</v>
      </c>
      <c r="C20" s="21">
        <v>16</v>
      </c>
      <c r="G20" s="25" t="s">
        <v>1065</v>
      </c>
      <c r="H20" s="21">
        <v>36</v>
      </c>
    </row>
    <row r="21" spans="1:8" x14ac:dyDescent="0.3">
      <c r="A21" s="25" t="s">
        <v>1049</v>
      </c>
      <c r="B21" s="21">
        <v>14</v>
      </c>
      <c r="C21" s="21">
        <v>14</v>
      </c>
      <c r="G21" s="25" t="s">
        <v>1063</v>
      </c>
      <c r="H21" s="21">
        <v>30</v>
      </c>
    </row>
    <row r="22" spans="1:8" x14ac:dyDescent="0.3">
      <c r="A22" s="25" t="s">
        <v>1050</v>
      </c>
      <c r="B22" s="21">
        <v>26</v>
      </c>
      <c r="C22" s="21">
        <v>26</v>
      </c>
      <c r="G22" s="25" t="s">
        <v>1067</v>
      </c>
      <c r="H22" s="21">
        <v>13</v>
      </c>
    </row>
    <row r="23" spans="1:8" x14ac:dyDescent="0.3">
      <c r="A23" s="25" t="s">
        <v>1051</v>
      </c>
      <c r="B23" s="21">
        <v>29</v>
      </c>
      <c r="C23" s="21">
        <v>29</v>
      </c>
      <c r="G23" s="25" t="s">
        <v>1068</v>
      </c>
      <c r="H23" s="21">
        <v>23</v>
      </c>
    </row>
    <row r="24" spans="1:8" x14ac:dyDescent="0.3">
      <c r="A24" s="25" t="s">
        <v>1052</v>
      </c>
      <c r="B24" s="21">
        <v>17</v>
      </c>
      <c r="C24" s="21">
        <v>17</v>
      </c>
      <c r="G24" s="25" t="s">
        <v>1066</v>
      </c>
      <c r="H24" s="21">
        <v>23</v>
      </c>
    </row>
    <row r="25" spans="1:8" x14ac:dyDescent="0.3">
      <c r="A25" s="25" t="s">
        <v>1053</v>
      </c>
      <c r="B25" s="21">
        <v>15</v>
      </c>
      <c r="C25" s="21">
        <v>15</v>
      </c>
      <c r="G25" s="25" t="s">
        <v>1062</v>
      </c>
      <c r="H25" s="21">
        <v>24</v>
      </c>
    </row>
    <row r="26" spans="1:8" x14ac:dyDescent="0.3">
      <c r="A26" s="25" t="s">
        <v>1054</v>
      </c>
      <c r="B26" s="21">
        <v>15</v>
      </c>
      <c r="C26" s="21">
        <v>15</v>
      </c>
      <c r="G26" s="25" t="s">
        <v>1064</v>
      </c>
      <c r="H26" s="21">
        <v>40</v>
      </c>
    </row>
    <row r="27" spans="1:8" x14ac:dyDescent="0.3">
      <c r="A27" s="25" t="s">
        <v>1055</v>
      </c>
      <c r="B27" s="21">
        <v>7</v>
      </c>
      <c r="C27" s="21">
        <v>7</v>
      </c>
      <c r="G27" s="25" t="s">
        <v>1047</v>
      </c>
      <c r="H27" s="21">
        <v>189</v>
      </c>
    </row>
    <row r="28" spans="1:8" x14ac:dyDescent="0.3">
      <c r="A28" s="25" t="s">
        <v>1056</v>
      </c>
      <c r="B28" s="21">
        <v>11</v>
      </c>
      <c r="C28" s="21">
        <v>11</v>
      </c>
    </row>
    <row r="29" spans="1:8" x14ac:dyDescent="0.3">
      <c r="A29" s="25" t="s">
        <v>1057</v>
      </c>
      <c r="B29" s="21">
        <v>24</v>
      </c>
      <c r="C29" s="21">
        <v>24</v>
      </c>
    </row>
    <row r="30" spans="1:8" x14ac:dyDescent="0.3">
      <c r="A30" s="25" t="s">
        <v>1058</v>
      </c>
      <c r="B30" s="21">
        <v>9</v>
      </c>
      <c r="C30" s="21">
        <v>9</v>
      </c>
    </row>
    <row r="31" spans="1:8" x14ac:dyDescent="0.3">
      <c r="A31" s="25" t="s">
        <v>1059</v>
      </c>
      <c r="B31" s="21">
        <v>6</v>
      </c>
      <c r="C31" s="21">
        <v>6</v>
      </c>
    </row>
    <row r="32" spans="1:8" x14ac:dyDescent="0.3">
      <c r="A32" s="25" t="s">
        <v>1047</v>
      </c>
      <c r="B32" s="21">
        <v>189</v>
      </c>
      <c r="C32" s="21">
        <v>189</v>
      </c>
    </row>
    <row r="38" spans="2:11" x14ac:dyDescent="0.3">
      <c r="H38" t="s">
        <v>1074</v>
      </c>
      <c r="J38" t="s">
        <v>1075</v>
      </c>
      <c r="K38" t="str">
        <f>G57</f>
        <v>R01</v>
      </c>
    </row>
    <row r="40" spans="2:11" x14ac:dyDescent="0.3">
      <c r="B40" s="24" t="s">
        <v>1060</v>
      </c>
      <c r="C40" t="s">
        <v>1042</v>
      </c>
      <c r="D40" t="s">
        <v>1043</v>
      </c>
      <c r="G40" s="14" t="s">
        <v>1069</v>
      </c>
      <c r="H40" s="14" t="s">
        <v>1070</v>
      </c>
      <c r="I40" s="14" t="s">
        <v>1071</v>
      </c>
      <c r="J40" s="14" t="s">
        <v>1072</v>
      </c>
      <c r="K40" s="14" t="s">
        <v>1073</v>
      </c>
    </row>
    <row r="41" spans="2:11" x14ac:dyDescent="0.3">
      <c r="B41" s="25" t="s">
        <v>11</v>
      </c>
      <c r="C41" s="26">
        <v>189</v>
      </c>
      <c r="D41" s="26">
        <v>18415</v>
      </c>
      <c r="G41" t="str" cm="1">
        <f t="array" ref="G41:I45">B41:D45</f>
        <v>R01</v>
      </c>
      <c r="H41">
        <v>189</v>
      </c>
      <c r="I41" s="27">
        <v>18415</v>
      </c>
      <c r="J41">
        <f>IF(G41=$K$38,H41,NA())</f>
        <v>189</v>
      </c>
      <c r="K41" s="27">
        <f>IF(G41=$K$38,I41,NA())</f>
        <v>18415</v>
      </c>
    </row>
    <row r="42" spans="2:11" x14ac:dyDescent="0.3">
      <c r="B42" s="25" t="s">
        <v>9</v>
      </c>
      <c r="C42" s="26">
        <v>218</v>
      </c>
      <c r="D42" s="26">
        <v>20581</v>
      </c>
      <c r="G42" t="str">
        <v>R02</v>
      </c>
      <c r="H42">
        <v>218</v>
      </c>
      <c r="I42" s="27">
        <v>20581</v>
      </c>
      <c r="J42" t="e">
        <f t="shared" ref="J42:J45" si="0">IF(G42=$K$38,H42,NA())</f>
        <v>#N/A</v>
      </c>
      <c r="K42" s="27" t="e">
        <f t="shared" ref="K42:K45" si="1">IF(G42=$K$38,I42,NA())</f>
        <v>#N/A</v>
      </c>
    </row>
    <row r="43" spans="2:11" x14ac:dyDescent="0.3">
      <c r="B43" s="25" t="s">
        <v>6</v>
      </c>
      <c r="C43" s="26">
        <v>207</v>
      </c>
      <c r="D43" s="26">
        <v>20872</v>
      </c>
      <c r="G43" t="str">
        <v>R03</v>
      </c>
      <c r="H43">
        <v>207</v>
      </c>
      <c r="I43" s="27">
        <v>20872</v>
      </c>
      <c r="J43" t="e">
        <f t="shared" si="0"/>
        <v>#N/A</v>
      </c>
      <c r="K43" s="27" t="e">
        <f t="shared" si="1"/>
        <v>#N/A</v>
      </c>
    </row>
    <row r="44" spans="2:11" x14ac:dyDescent="0.3">
      <c r="B44" s="25" t="s">
        <v>13</v>
      </c>
      <c r="C44" s="26">
        <v>186</v>
      </c>
      <c r="D44" s="26">
        <v>16651</v>
      </c>
      <c r="G44" t="str">
        <v>R04</v>
      </c>
      <c r="H44">
        <v>186</v>
      </c>
      <c r="I44" s="27">
        <v>16651</v>
      </c>
      <c r="J44" t="e">
        <f t="shared" si="0"/>
        <v>#N/A</v>
      </c>
      <c r="K44" s="27" t="e">
        <f t="shared" si="1"/>
        <v>#N/A</v>
      </c>
    </row>
    <row r="45" spans="2:11" x14ac:dyDescent="0.3">
      <c r="B45" s="25" t="s">
        <v>10</v>
      </c>
      <c r="C45" s="26">
        <v>200</v>
      </c>
      <c r="D45" s="26">
        <v>20104</v>
      </c>
      <c r="G45" t="str">
        <v>R05</v>
      </c>
      <c r="H45">
        <v>200</v>
      </c>
      <c r="I45" s="27">
        <v>20104</v>
      </c>
      <c r="J45" t="e">
        <f t="shared" si="0"/>
        <v>#N/A</v>
      </c>
      <c r="K45" s="27" t="e">
        <f t="shared" si="1"/>
        <v>#N/A</v>
      </c>
    </row>
    <row r="46" spans="2:11" x14ac:dyDescent="0.3">
      <c r="B46" s="25" t="s">
        <v>1047</v>
      </c>
      <c r="C46" s="26">
        <v>1000</v>
      </c>
      <c r="D46" s="26">
        <v>96623</v>
      </c>
    </row>
    <row r="53" spans="2:11" x14ac:dyDescent="0.3">
      <c r="J53" s="14" t="s">
        <v>1079</v>
      </c>
    </row>
    <row r="55" spans="2:11" x14ac:dyDescent="0.3">
      <c r="J55" t="s">
        <v>1083</v>
      </c>
      <c r="K55" s="43">
        <f>GETPIVOTDATA("[Measures].[Call_Count]",$A$7)/GETPIVOTDATA("[Measures].[Call_Count]",$A$3)</f>
        <v>0.189</v>
      </c>
    </row>
    <row r="56" spans="2:11" x14ac:dyDescent="0.3">
      <c r="G56" s="24" t="s">
        <v>1060</v>
      </c>
      <c r="J56" t="s">
        <v>1070</v>
      </c>
      <c r="K56">
        <f>_xlfn.XLOOKUP(G57,G41:G45,H41:H45)</f>
        <v>189</v>
      </c>
    </row>
    <row r="57" spans="2:11" x14ac:dyDescent="0.3">
      <c r="G57" s="42" t="s">
        <v>11</v>
      </c>
      <c r="J57" t="s">
        <v>1071</v>
      </c>
      <c r="K57">
        <f>_xlfn.XLOOKUP(G57,G41:G45,I41:I45)</f>
        <v>18415</v>
      </c>
    </row>
    <row r="59" spans="2:11" x14ac:dyDescent="0.3">
      <c r="J59" t="s">
        <v>1080</v>
      </c>
      <c r="K59">
        <f>_xlfn.RANK.AVG(K56,H41:H45)</f>
        <v>4</v>
      </c>
    </row>
    <row r="60" spans="2:11" x14ac:dyDescent="0.3">
      <c r="J60" t="s">
        <v>1081</v>
      </c>
      <c r="K60">
        <f>_xlfn.RANK.AVG(K57,I41:I45)</f>
        <v>4</v>
      </c>
    </row>
    <row r="61" spans="2:11" x14ac:dyDescent="0.3">
      <c r="B61" s="24" t="s">
        <v>1042</v>
      </c>
      <c r="C61" s="24" t="s">
        <v>1076</v>
      </c>
    </row>
    <row r="62" spans="2:11" x14ac:dyDescent="0.3">
      <c r="B62" s="24" t="s">
        <v>1060</v>
      </c>
      <c r="C62" t="s">
        <v>999</v>
      </c>
      <c r="D62" t="s">
        <v>998</v>
      </c>
      <c r="E62" t="s">
        <v>1047</v>
      </c>
      <c r="J62" t="s">
        <v>1082</v>
      </c>
    </row>
    <row r="63" spans="2:11" x14ac:dyDescent="0.3">
      <c r="B63" s="25" t="s">
        <v>1002</v>
      </c>
      <c r="C63">
        <v>144</v>
      </c>
      <c r="D63">
        <v>132</v>
      </c>
      <c r="E63">
        <v>276</v>
      </c>
      <c r="K63" t="str">
        <f>"% of Calls:"&amp;TEXT(K55,"0%")</f>
        <v>% of Calls:19%</v>
      </c>
    </row>
    <row r="64" spans="2:11" x14ac:dyDescent="0.3">
      <c r="B64" s="25" t="s">
        <v>1001</v>
      </c>
      <c r="C64">
        <v>326</v>
      </c>
      <c r="D64">
        <v>63</v>
      </c>
      <c r="E64">
        <v>389</v>
      </c>
      <c r="K64" t="str">
        <f>IF(COUNTA(G57:G61)&gt;1,"","Calls Rank:"&amp;K59)</f>
        <v>Calls Rank:4</v>
      </c>
    </row>
    <row r="65" spans="2:11" x14ac:dyDescent="0.3">
      <c r="B65" s="25" t="s">
        <v>1000</v>
      </c>
      <c r="C65">
        <v>129</v>
      </c>
      <c r="D65">
        <v>206</v>
      </c>
      <c r="E65">
        <v>335</v>
      </c>
      <c r="K65" t="str">
        <f>IF(COUNTA(G57:G61)&gt;1,"","Amount Rank:"&amp;K60)</f>
        <v>Amount Rank:4</v>
      </c>
    </row>
    <row r="66" spans="2:11" x14ac:dyDescent="0.3">
      <c r="B66" s="25" t="s">
        <v>1047</v>
      </c>
      <c r="C66">
        <v>599</v>
      </c>
      <c r="D66">
        <v>401</v>
      </c>
      <c r="E66">
        <v>1000</v>
      </c>
    </row>
    <row r="67" spans="2:11" x14ac:dyDescent="0.3">
      <c r="J67" t="s">
        <v>1084</v>
      </c>
      <c r="K67" t="e" vm="6">
        <f>IF(COUNTA(G57:G61)&gt;1,"",_xlfn.XLOOKUP(G57,Assets!E3:E7,Assets!F3:F7))</f>
        <v>#VALUE!</v>
      </c>
    </row>
    <row r="69" spans="2:11" x14ac:dyDescent="0.3">
      <c r="B69" s="24" t="s">
        <v>1060</v>
      </c>
      <c r="C69" t="s">
        <v>1042</v>
      </c>
      <c r="G69" t="s">
        <v>1077</v>
      </c>
      <c r="H69" s="28"/>
    </row>
    <row r="70" spans="2:11" x14ac:dyDescent="0.3">
      <c r="B70" s="25">
        <v>0</v>
      </c>
      <c r="C70">
        <v>0</v>
      </c>
      <c r="G70">
        <v>0</v>
      </c>
      <c r="H70" s="29"/>
    </row>
    <row r="71" spans="2:11" x14ac:dyDescent="0.3">
      <c r="B71" s="25">
        <v>1</v>
      </c>
      <c r="C71">
        <v>1</v>
      </c>
      <c r="G71">
        <v>1</v>
      </c>
      <c r="H71" s="29"/>
    </row>
    <row r="72" spans="2:11" x14ac:dyDescent="0.3">
      <c r="B72" s="25">
        <v>2</v>
      </c>
      <c r="C72">
        <v>9</v>
      </c>
      <c r="G72">
        <v>2</v>
      </c>
      <c r="H72" s="29"/>
    </row>
    <row r="73" spans="2:11" x14ac:dyDescent="0.3">
      <c r="B73" s="25">
        <v>3</v>
      </c>
      <c r="C73">
        <v>31</v>
      </c>
      <c r="G73">
        <v>3</v>
      </c>
      <c r="H73" s="29"/>
    </row>
    <row r="74" spans="2:11" x14ac:dyDescent="0.3">
      <c r="B74" s="25">
        <v>4</v>
      </c>
      <c r="C74">
        <v>88</v>
      </c>
      <c r="G74">
        <v>4</v>
      </c>
      <c r="H74" s="29"/>
    </row>
    <row r="75" spans="2:11" x14ac:dyDescent="0.3">
      <c r="B75" s="25">
        <v>5</v>
      </c>
      <c r="C75">
        <v>60</v>
      </c>
      <c r="G75">
        <v>5</v>
      </c>
      <c r="H75" s="29"/>
    </row>
    <row r="76" spans="2:11" x14ac:dyDescent="0.3">
      <c r="B76" s="25" t="s">
        <v>1047</v>
      </c>
      <c r="C76">
        <v>189</v>
      </c>
    </row>
    <row r="80" spans="2:11" x14ac:dyDescent="0.3">
      <c r="B80" s="24" t="s">
        <v>1043</v>
      </c>
      <c r="C80" s="24" t="s">
        <v>1076</v>
      </c>
    </row>
    <row r="81" spans="2:8" x14ac:dyDescent="0.3">
      <c r="B81" s="24" t="s">
        <v>1060</v>
      </c>
      <c r="C81" t="s">
        <v>11</v>
      </c>
      <c r="D81" t="s">
        <v>9</v>
      </c>
      <c r="E81" t="s">
        <v>6</v>
      </c>
      <c r="F81" t="s">
        <v>13</v>
      </c>
      <c r="G81" t="s">
        <v>10</v>
      </c>
      <c r="H81" t="s">
        <v>1047</v>
      </c>
    </row>
    <row r="82" spans="2:8" x14ac:dyDescent="0.3">
      <c r="B82" s="25" t="s">
        <v>1002</v>
      </c>
      <c r="C82" s="27"/>
      <c r="D82" s="27"/>
      <c r="E82" s="27"/>
      <c r="F82" s="27"/>
      <c r="G82" s="27"/>
      <c r="H82" s="27"/>
    </row>
    <row r="83" spans="2:8" x14ac:dyDescent="0.3">
      <c r="B83" s="30" t="s">
        <v>20</v>
      </c>
      <c r="C83" s="31">
        <v>891</v>
      </c>
      <c r="D83" s="31">
        <v>1332</v>
      </c>
      <c r="E83" s="31">
        <v>1282</v>
      </c>
      <c r="F83" s="31">
        <v>739</v>
      </c>
      <c r="G83" s="31">
        <v>560</v>
      </c>
      <c r="H83" s="31">
        <v>4804</v>
      </c>
    </row>
    <row r="84" spans="2:8" x14ac:dyDescent="0.3">
      <c r="B84" s="30" t="s">
        <v>12</v>
      </c>
      <c r="C84" s="31">
        <v>1991</v>
      </c>
      <c r="D84" s="31">
        <v>1886</v>
      </c>
      <c r="E84" s="31">
        <v>1206</v>
      </c>
      <c r="F84" s="31">
        <v>884</v>
      </c>
      <c r="G84" s="31">
        <v>1722</v>
      </c>
      <c r="H84" s="31">
        <v>7689</v>
      </c>
    </row>
    <row r="85" spans="2:8" x14ac:dyDescent="0.3">
      <c r="B85" s="30" t="s">
        <v>8</v>
      </c>
      <c r="C85" s="31">
        <v>1163</v>
      </c>
      <c r="D85" s="31">
        <v>1180</v>
      </c>
      <c r="E85" s="31">
        <v>1616</v>
      </c>
      <c r="F85" s="31">
        <v>1043</v>
      </c>
      <c r="G85" s="31">
        <v>1747</v>
      </c>
      <c r="H85" s="31">
        <v>6749</v>
      </c>
    </row>
    <row r="86" spans="2:8" x14ac:dyDescent="0.3">
      <c r="B86" s="30" t="s">
        <v>16</v>
      </c>
      <c r="C86" s="31">
        <v>1438</v>
      </c>
      <c r="D86" s="31">
        <v>1616</v>
      </c>
      <c r="E86" s="31">
        <v>866</v>
      </c>
      <c r="F86" s="31">
        <v>829</v>
      </c>
      <c r="G86" s="31">
        <v>2070</v>
      </c>
      <c r="H86" s="31">
        <v>6819</v>
      </c>
    </row>
    <row r="87" spans="2:8" x14ac:dyDescent="0.3">
      <c r="B87" s="25" t="s">
        <v>1001</v>
      </c>
      <c r="C87" s="27"/>
      <c r="D87" s="27"/>
      <c r="E87" s="27"/>
      <c r="F87" s="27"/>
      <c r="G87" s="27"/>
      <c r="H87" s="27"/>
    </row>
    <row r="88" spans="2:8" x14ac:dyDescent="0.3">
      <c r="B88" s="30" t="s">
        <v>24</v>
      </c>
      <c r="C88" s="31">
        <v>1233</v>
      </c>
      <c r="D88" s="31">
        <v>223</v>
      </c>
      <c r="E88" s="31">
        <v>1680</v>
      </c>
      <c r="F88" s="31">
        <v>990</v>
      </c>
      <c r="G88" s="31">
        <v>1508</v>
      </c>
      <c r="H88" s="31">
        <v>5634</v>
      </c>
    </row>
    <row r="89" spans="2:8" x14ac:dyDescent="0.3">
      <c r="B89" s="30" t="s">
        <v>15</v>
      </c>
      <c r="C89" s="31">
        <v>1598</v>
      </c>
      <c r="D89" s="31">
        <v>1907</v>
      </c>
      <c r="E89" s="31">
        <v>869</v>
      </c>
      <c r="F89" s="31">
        <v>1426</v>
      </c>
      <c r="G89" s="31">
        <v>1416</v>
      </c>
      <c r="H89" s="31">
        <v>7216</v>
      </c>
    </row>
    <row r="90" spans="2:8" x14ac:dyDescent="0.3">
      <c r="B90" s="30" t="s">
        <v>5</v>
      </c>
      <c r="C90" s="31">
        <v>900</v>
      </c>
      <c r="D90" s="31">
        <v>1016</v>
      </c>
      <c r="E90" s="31">
        <v>960</v>
      </c>
      <c r="F90" s="31">
        <v>940</v>
      </c>
      <c r="G90" s="31">
        <v>1193</v>
      </c>
      <c r="H90" s="31">
        <v>5009</v>
      </c>
    </row>
    <row r="91" spans="2:8" x14ac:dyDescent="0.3">
      <c r="B91" s="30" t="s">
        <v>18</v>
      </c>
      <c r="C91" s="31">
        <v>900</v>
      </c>
      <c r="D91" s="31">
        <v>1470</v>
      </c>
      <c r="E91" s="31">
        <v>1617</v>
      </c>
      <c r="F91" s="31">
        <v>1314</v>
      </c>
      <c r="G91" s="31">
        <v>941</v>
      </c>
      <c r="H91" s="31">
        <v>6242</v>
      </c>
    </row>
    <row r="92" spans="2:8" x14ac:dyDescent="0.3">
      <c r="B92" s="30" t="s">
        <v>14</v>
      </c>
      <c r="C92" s="31">
        <v>1255</v>
      </c>
      <c r="D92" s="31">
        <v>516</v>
      </c>
      <c r="E92" s="31">
        <v>1874</v>
      </c>
      <c r="F92" s="31">
        <v>1863</v>
      </c>
      <c r="G92" s="31">
        <v>1722</v>
      </c>
      <c r="H92" s="31">
        <v>7230</v>
      </c>
    </row>
    <row r="93" spans="2:8" x14ac:dyDescent="0.3">
      <c r="B93" s="30" t="s">
        <v>19</v>
      </c>
      <c r="C93" s="31">
        <v>1138</v>
      </c>
      <c r="D93" s="31">
        <v>1898</v>
      </c>
      <c r="E93" s="31">
        <v>1482</v>
      </c>
      <c r="F93" s="31">
        <v>846</v>
      </c>
      <c r="G93" s="31">
        <v>1154</v>
      </c>
      <c r="H93" s="31">
        <v>6518</v>
      </c>
    </row>
    <row r="94" spans="2:8" x14ac:dyDescent="0.3">
      <c r="B94" s="25" t="s">
        <v>1000</v>
      </c>
      <c r="C94" s="27"/>
      <c r="D94" s="27"/>
      <c r="E94" s="27"/>
      <c r="F94" s="27"/>
      <c r="G94" s="27"/>
      <c r="H94" s="27"/>
    </row>
    <row r="95" spans="2:8" x14ac:dyDescent="0.3">
      <c r="B95" s="30" t="s">
        <v>17</v>
      </c>
      <c r="C95" s="31">
        <v>1655</v>
      </c>
      <c r="D95" s="31">
        <v>805</v>
      </c>
      <c r="E95" s="31">
        <v>2263</v>
      </c>
      <c r="F95" s="31">
        <v>987</v>
      </c>
      <c r="G95" s="31">
        <v>1075</v>
      </c>
      <c r="H95" s="31">
        <v>6785</v>
      </c>
    </row>
    <row r="96" spans="2:8" x14ac:dyDescent="0.3">
      <c r="B96" s="30" t="s">
        <v>23</v>
      </c>
      <c r="C96" s="31">
        <v>1104</v>
      </c>
      <c r="D96" s="31">
        <v>2280</v>
      </c>
      <c r="E96" s="31">
        <v>1445</v>
      </c>
      <c r="F96" s="31">
        <v>1722</v>
      </c>
      <c r="G96" s="31">
        <v>1196</v>
      </c>
      <c r="H96" s="31">
        <v>7747</v>
      </c>
    </row>
    <row r="97" spans="2:8" x14ac:dyDescent="0.3">
      <c r="B97" s="30" t="s">
        <v>7</v>
      </c>
      <c r="C97" s="31">
        <v>372</v>
      </c>
      <c r="D97" s="31">
        <v>1818</v>
      </c>
      <c r="E97" s="31">
        <v>1346</v>
      </c>
      <c r="F97" s="31">
        <v>1156</v>
      </c>
      <c r="G97" s="31">
        <v>1484</v>
      </c>
      <c r="H97" s="31">
        <v>6176</v>
      </c>
    </row>
    <row r="98" spans="2:8" x14ac:dyDescent="0.3">
      <c r="B98" s="30" t="s">
        <v>22</v>
      </c>
      <c r="C98" s="31">
        <v>1415</v>
      </c>
      <c r="D98" s="31">
        <v>1271</v>
      </c>
      <c r="E98" s="31">
        <v>1214</v>
      </c>
      <c r="F98" s="31">
        <v>1135</v>
      </c>
      <c r="G98" s="31">
        <v>1566</v>
      </c>
      <c r="H98" s="31">
        <v>6601</v>
      </c>
    </row>
    <row r="99" spans="2:8" x14ac:dyDescent="0.3">
      <c r="B99" s="30" t="s">
        <v>21</v>
      </c>
      <c r="C99" s="31">
        <v>1362</v>
      </c>
      <c r="D99" s="31">
        <v>1363</v>
      </c>
      <c r="E99" s="31">
        <v>1152</v>
      </c>
      <c r="F99" s="31">
        <v>777</v>
      </c>
      <c r="G99" s="31">
        <v>750</v>
      </c>
      <c r="H99" s="31">
        <v>5404</v>
      </c>
    </row>
    <row r="103" spans="2:8" x14ac:dyDescent="0.3">
      <c r="B103" s="24" t="s">
        <v>1060</v>
      </c>
      <c r="C103" t="s">
        <v>1042</v>
      </c>
    </row>
    <row r="104" spans="2:8" x14ac:dyDescent="0.3">
      <c r="B104" s="25" t="s">
        <v>1002</v>
      </c>
      <c r="C104">
        <v>56</v>
      </c>
    </row>
    <row r="105" spans="2:8" x14ac:dyDescent="0.3">
      <c r="B105" s="25" t="s">
        <v>1001</v>
      </c>
      <c r="C105">
        <v>70</v>
      </c>
    </row>
    <row r="106" spans="2:8" x14ac:dyDescent="0.3">
      <c r="B106" s="25" t="s">
        <v>1000</v>
      </c>
      <c r="C106">
        <v>63</v>
      </c>
    </row>
    <row r="107" spans="2:8" x14ac:dyDescent="0.3">
      <c r="B107" s="25" t="s">
        <v>1047</v>
      </c>
      <c r="C107">
        <v>189</v>
      </c>
    </row>
  </sheetData>
  <pageMargins left="0.7" right="0.7" top="0.75" bottom="0.75" header="0.3" footer="0.3"/>
  <tableParts count="1">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B1:Z44"/>
  <sheetViews>
    <sheetView tabSelected="1" zoomScale="60" zoomScaleNormal="60" workbookViewId="0">
      <selection activeCell="AK43" sqref="AK43"/>
    </sheetView>
  </sheetViews>
  <sheetFormatPr defaultRowHeight="14.4" x14ac:dyDescent="0.3"/>
  <cols>
    <col min="1" max="19" width="8.88671875" style="20"/>
    <col min="20" max="20" width="17.77734375" style="20" customWidth="1"/>
    <col min="21" max="21" width="11.21875" style="20" customWidth="1"/>
    <col min="22" max="23" width="8.88671875" style="20"/>
    <col min="24" max="24" width="11.44140625" style="20" customWidth="1"/>
    <col min="25" max="25" width="12.33203125" style="20" customWidth="1"/>
    <col min="26" max="16384" width="8.88671875" style="20"/>
  </cols>
  <sheetData>
    <row r="1" spans="2:2" ht="82.2" customHeight="1" x14ac:dyDescent="1.2">
      <c r="B1" s="44" t="s">
        <v>1085</v>
      </c>
    </row>
    <row r="23" spans="20:26" x14ac:dyDescent="0.3">
      <c r="T23" s="32"/>
      <c r="U23" s="39" t="str" cm="1">
        <f t="array" ref="U23:Y23">Pivot!C81:G81</f>
        <v>R01</v>
      </c>
      <c r="V23" s="39" t="str">
        <v>R02</v>
      </c>
      <c r="W23" s="37" t="str">
        <v>R03</v>
      </c>
      <c r="X23" s="39" t="str">
        <v>R04</v>
      </c>
      <c r="Y23" s="37" t="str">
        <v>R05</v>
      </c>
      <c r="Z23" s="35" t="s">
        <v>1078</v>
      </c>
    </row>
    <row r="24" spans="20:26" x14ac:dyDescent="0.3">
      <c r="T24" s="33" t="str" cm="1">
        <f t="array" ref="T24:Z41">IF(Pivot!B82:H99="","",Pivot!B82:H99)</f>
        <v>Cincinnati</v>
      </c>
      <c r="U24" s="40" t="str">
        <v/>
      </c>
      <c r="V24" s="40" t="str">
        <v/>
      </c>
      <c r="W24" s="38" t="str">
        <v/>
      </c>
      <c r="X24" s="40" t="str">
        <v/>
      </c>
      <c r="Y24" s="38" t="str">
        <v/>
      </c>
      <c r="Z24" s="36" t="str">
        <v/>
      </c>
    </row>
    <row r="25" spans="20:26" x14ac:dyDescent="0.3">
      <c r="T25" s="34" t="str">
        <v>C0003</v>
      </c>
      <c r="U25" s="40">
        <v>891</v>
      </c>
      <c r="V25" s="40">
        <v>1332</v>
      </c>
      <c r="W25" s="38">
        <v>1282</v>
      </c>
      <c r="X25" s="40">
        <v>739</v>
      </c>
      <c r="Y25" s="38">
        <v>560</v>
      </c>
      <c r="Z25" s="41">
        <v>4804</v>
      </c>
    </row>
    <row r="26" spans="20:26" x14ac:dyDescent="0.3">
      <c r="T26" s="34" t="str">
        <v>C0004</v>
      </c>
      <c r="U26" s="40">
        <v>1991</v>
      </c>
      <c r="V26" s="40">
        <v>1886</v>
      </c>
      <c r="W26" s="38">
        <v>1206</v>
      </c>
      <c r="X26" s="40">
        <v>884</v>
      </c>
      <c r="Y26" s="38">
        <v>1722</v>
      </c>
      <c r="Z26" s="41">
        <v>7689</v>
      </c>
    </row>
    <row r="27" spans="20:26" x14ac:dyDescent="0.3">
      <c r="T27" s="34" t="str">
        <v>C0011</v>
      </c>
      <c r="U27" s="40">
        <v>1163</v>
      </c>
      <c r="V27" s="40">
        <v>1180</v>
      </c>
      <c r="W27" s="38">
        <v>1616</v>
      </c>
      <c r="X27" s="40">
        <v>1043</v>
      </c>
      <c r="Y27" s="38">
        <v>1747</v>
      </c>
      <c r="Z27" s="41">
        <v>6749</v>
      </c>
    </row>
    <row r="28" spans="20:26" x14ac:dyDescent="0.3">
      <c r="T28" s="34" t="str">
        <v>C0012</v>
      </c>
      <c r="U28" s="40">
        <v>1438</v>
      </c>
      <c r="V28" s="40">
        <v>1616</v>
      </c>
      <c r="W28" s="38">
        <v>866</v>
      </c>
      <c r="X28" s="40">
        <v>829</v>
      </c>
      <c r="Y28" s="38">
        <v>2070</v>
      </c>
      <c r="Z28" s="41">
        <v>6819</v>
      </c>
    </row>
    <row r="29" spans="20:26" x14ac:dyDescent="0.3">
      <c r="T29" s="33" t="str">
        <v>Cleveland</v>
      </c>
      <c r="U29" s="40" t="str">
        <v/>
      </c>
      <c r="V29" s="40" t="str">
        <v/>
      </c>
      <c r="W29" s="38" t="str">
        <v/>
      </c>
      <c r="X29" s="40" t="str">
        <v/>
      </c>
      <c r="Y29" s="38" t="str">
        <v/>
      </c>
      <c r="Z29" s="41" t="str">
        <v/>
      </c>
    </row>
    <row r="30" spans="20:26" x14ac:dyDescent="0.3">
      <c r="T30" s="34" t="str">
        <v>C0002</v>
      </c>
      <c r="U30" s="40">
        <v>1233</v>
      </c>
      <c r="V30" s="40">
        <v>223</v>
      </c>
      <c r="W30" s="38">
        <v>1680</v>
      </c>
      <c r="X30" s="40">
        <v>990</v>
      </c>
      <c r="Y30" s="38">
        <v>1508</v>
      </c>
      <c r="Z30" s="41">
        <v>5634</v>
      </c>
    </row>
    <row r="31" spans="20:26" x14ac:dyDescent="0.3">
      <c r="T31" s="34" t="str">
        <v>C0007</v>
      </c>
      <c r="U31" s="40">
        <v>1598</v>
      </c>
      <c r="V31" s="40">
        <v>1907</v>
      </c>
      <c r="W31" s="38">
        <v>869</v>
      </c>
      <c r="X31" s="40">
        <v>1426</v>
      </c>
      <c r="Y31" s="38">
        <v>1416</v>
      </c>
      <c r="Z31" s="41">
        <v>7216</v>
      </c>
    </row>
    <row r="32" spans="20:26" x14ac:dyDescent="0.3">
      <c r="T32" s="34" t="str">
        <v>C0008</v>
      </c>
      <c r="U32" s="40">
        <v>900</v>
      </c>
      <c r="V32" s="40">
        <v>1016</v>
      </c>
      <c r="W32" s="38">
        <v>960</v>
      </c>
      <c r="X32" s="40">
        <v>940</v>
      </c>
      <c r="Y32" s="38">
        <v>1193</v>
      </c>
      <c r="Z32" s="41">
        <v>5009</v>
      </c>
    </row>
    <row r="33" spans="16:26" x14ac:dyDescent="0.3">
      <c r="P33" s="46" t="e" vm="6">
        <f>Pivot!K67</f>
        <v>#VALUE!</v>
      </c>
      <c r="Q33" s="46"/>
      <c r="R33" s="46"/>
      <c r="S33" s="46"/>
      <c r="T33" s="34" t="str">
        <v>C0010</v>
      </c>
      <c r="U33" s="40">
        <v>900</v>
      </c>
      <c r="V33" s="40">
        <v>1470</v>
      </c>
      <c r="W33" s="38">
        <v>1617</v>
      </c>
      <c r="X33" s="40">
        <v>1314</v>
      </c>
      <c r="Y33" s="38">
        <v>941</v>
      </c>
      <c r="Z33" s="41">
        <v>6242</v>
      </c>
    </row>
    <row r="34" spans="16:26" x14ac:dyDescent="0.3">
      <c r="P34" s="46"/>
      <c r="Q34" s="46"/>
      <c r="R34" s="46"/>
      <c r="S34" s="46"/>
      <c r="T34" s="34" t="str">
        <v>C0013</v>
      </c>
      <c r="U34" s="40">
        <v>1255</v>
      </c>
      <c r="V34" s="40">
        <v>516</v>
      </c>
      <c r="W34" s="38">
        <v>1874</v>
      </c>
      <c r="X34" s="40">
        <v>1863</v>
      </c>
      <c r="Y34" s="38">
        <v>1722</v>
      </c>
      <c r="Z34" s="41">
        <v>7230</v>
      </c>
    </row>
    <row r="35" spans="16:26" x14ac:dyDescent="0.3">
      <c r="P35" s="46"/>
      <c r="Q35" s="46"/>
      <c r="R35" s="46"/>
      <c r="S35" s="46"/>
      <c r="T35" s="34" t="str">
        <v>C0015</v>
      </c>
      <c r="U35" s="40">
        <v>1138</v>
      </c>
      <c r="V35" s="40">
        <v>1898</v>
      </c>
      <c r="W35" s="38">
        <v>1482</v>
      </c>
      <c r="X35" s="40">
        <v>846</v>
      </c>
      <c r="Y35" s="38">
        <v>1154</v>
      </c>
      <c r="Z35" s="41">
        <v>6518</v>
      </c>
    </row>
    <row r="36" spans="16:26" x14ac:dyDescent="0.3">
      <c r="P36" s="46"/>
      <c r="Q36" s="46"/>
      <c r="R36" s="46"/>
      <c r="S36" s="46"/>
      <c r="T36" s="33" t="str">
        <v>Columbus</v>
      </c>
      <c r="U36" s="40" t="str">
        <v/>
      </c>
      <c r="V36" s="40" t="str">
        <v/>
      </c>
      <c r="W36" s="38" t="str">
        <v/>
      </c>
      <c r="X36" s="40" t="str">
        <v/>
      </c>
      <c r="Y36" s="38" t="str">
        <v/>
      </c>
      <c r="Z36" s="41" t="str">
        <v/>
      </c>
    </row>
    <row r="37" spans="16:26" x14ac:dyDescent="0.3">
      <c r="P37" s="46"/>
      <c r="Q37" s="46"/>
      <c r="R37" s="46"/>
      <c r="S37" s="46"/>
      <c r="T37" s="34" t="str">
        <v>C0001</v>
      </c>
      <c r="U37" s="40">
        <v>1655</v>
      </c>
      <c r="V37" s="40">
        <v>805</v>
      </c>
      <c r="W37" s="38">
        <v>2263</v>
      </c>
      <c r="X37" s="40">
        <v>987</v>
      </c>
      <c r="Y37" s="38">
        <v>1075</v>
      </c>
      <c r="Z37" s="41">
        <v>6785</v>
      </c>
    </row>
    <row r="38" spans="16:26" x14ac:dyDescent="0.3">
      <c r="P38" s="45"/>
      <c r="Q38" s="45"/>
      <c r="R38" s="45"/>
      <c r="S38" s="45"/>
      <c r="T38" s="34" t="str">
        <v>C0005</v>
      </c>
      <c r="U38" s="40">
        <v>1104</v>
      </c>
      <c r="V38" s="40">
        <v>2280</v>
      </c>
      <c r="W38" s="38">
        <v>1445</v>
      </c>
      <c r="X38" s="40">
        <v>1722</v>
      </c>
      <c r="Y38" s="38">
        <v>1196</v>
      </c>
      <c r="Z38" s="41">
        <v>7747</v>
      </c>
    </row>
    <row r="39" spans="16:26" ht="18" x14ac:dyDescent="0.3">
      <c r="P39" s="47" t="str">
        <f>Pivot!K63</f>
        <v>% of Calls:19%</v>
      </c>
      <c r="Q39" s="47"/>
      <c r="R39" s="47"/>
      <c r="S39" s="47"/>
      <c r="T39" s="34" t="str">
        <v>C0006</v>
      </c>
      <c r="U39" s="40">
        <v>372</v>
      </c>
      <c r="V39" s="40">
        <v>1818</v>
      </c>
      <c r="W39" s="38">
        <v>1346</v>
      </c>
      <c r="X39" s="40">
        <v>1156</v>
      </c>
      <c r="Y39" s="38">
        <v>1484</v>
      </c>
      <c r="Z39" s="41">
        <v>6176</v>
      </c>
    </row>
    <row r="40" spans="16:26" ht="18" x14ac:dyDescent="0.3">
      <c r="P40" s="47" t="str">
        <f>Pivot!K64</f>
        <v>Calls Rank:4</v>
      </c>
      <c r="Q40" s="47"/>
      <c r="R40" s="47"/>
      <c r="S40" s="47"/>
      <c r="T40" s="34" t="str">
        <v>C0009</v>
      </c>
      <c r="U40" s="40">
        <v>1415</v>
      </c>
      <c r="V40" s="40">
        <v>1271</v>
      </c>
      <c r="W40" s="38">
        <v>1214</v>
      </c>
      <c r="X40" s="40">
        <v>1135</v>
      </c>
      <c r="Y40" s="38">
        <v>1566</v>
      </c>
      <c r="Z40" s="41">
        <v>6601</v>
      </c>
    </row>
    <row r="41" spans="16:26" ht="18" x14ac:dyDescent="0.3">
      <c r="P41" s="47" t="str">
        <f>Pivot!K65</f>
        <v>Amount Rank:4</v>
      </c>
      <c r="Q41" s="47"/>
      <c r="R41" s="47"/>
      <c r="S41" s="47"/>
      <c r="T41" s="34" t="str">
        <v>C0014</v>
      </c>
      <c r="U41" s="40">
        <v>1362</v>
      </c>
      <c r="V41" s="40">
        <v>1363</v>
      </c>
      <c r="W41" s="38">
        <v>1152</v>
      </c>
      <c r="X41" s="40">
        <v>777</v>
      </c>
      <c r="Y41" s="38">
        <v>750</v>
      </c>
      <c r="Z41" s="41">
        <v>5404</v>
      </c>
    </row>
    <row r="44" spans="16:26" x14ac:dyDescent="0.3">
      <c r="P44" s="48"/>
      <c r="Q44" s="48"/>
      <c r="R44" s="48"/>
      <c r="S44" s="48"/>
    </row>
  </sheetData>
  <mergeCells count="5">
    <mergeCell ref="P33:S37"/>
    <mergeCell ref="P41:S41"/>
    <mergeCell ref="P40:S40"/>
    <mergeCell ref="P44:S44"/>
    <mergeCell ref="P39:S39"/>
  </mergeCells>
  <conditionalFormatting sqref="U24:Y41">
    <cfRule type="dataBar" priority="2">
      <dataBar>
        <cfvo type="num" val="0"/>
        <cfvo type="formula" val="MAX($U$24:$Y$41)*2"/>
        <color theme="1" tint="0.249977111117893"/>
      </dataBar>
      <extLst>
        <ext xmlns:x14="http://schemas.microsoft.com/office/spreadsheetml/2009/9/main" uri="{B025F937-C7B1-47D3-B67F-A62EFF666E3E}">
          <x14:id>{8B25274F-75E8-4812-9A19-9385B0801894}</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BF6BD9F-C733-46EF-B546-61B6ECB8C5C1}">
            <xm:f>U$23=Pivot!$G$57</xm:f>
            <x14:dxf>
              <fill>
                <patternFill>
                  <bgColor theme="8" tint="0.39994506668294322"/>
                </patternFill>
              </fill>
              <border>
                <left style="thin">
                  <color auto="1"/>
                </left>
                <right style="thin">
                  <color auto="1"/>
                </right>
                <top/>
                <bottom/>
                <vertical/>
                <horizontal/>
              </border>
            </x14:dxf>
          </x14:cfRule>
          <xm:sqref>U23:Y41</xm:sqref>
        </x14:conditionalFormatting>
        <x14:conditionalFormatting xmlns:xm="http://schemas.microsoft.com/office/excel/2006/main">
          <x14:cfRule type="dataBar" id="{8B25274F-75E8-4812-9A19-9385B0801894}">
            <x14:dataBar minLength="0" maxLength="100" gradient="0">
              <x14:cfvo type="num">
                <xm:f>0</xm:f>
              </x14:cfvo>
              <x14:cfvo type="formula">
                <xm:f>MAX($U$24:$Y$41)*2</xm:f>
              </x14:cfvo>
              <x14:negativeFillColor rgb="FFFF0000"/>
              <x14:axisColor rgb="FF000000"/>
            </x14:dataBar>
          </x14:cfRule>
          <xm:sqref>U24:Y41</xm:sqref>
        </x14:conditionalFormatting>
      </x14:conditionalFormattings>
    </ex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104AF50E-0024-4354-934E-35236D1C8C40}">
  <ds:schemaRefs/>
</ds:datastoreItem>
</file>

<file path=customXml/itemProps2.xml><?xml version="1.0" encoding="utf-8"?>
<ds:datastoreItem xmlns:ds="http://schemas.openxmlformats.org/officeDocument/2006/customXml" ds:itemID="{DD2FCF56-9F75-4A8E-9895-E50E68D9F1D2}">
  <ds:schemaRefs/>
</ds:datastoreItem>
</file>

<file path=customXml/itemProps3.xml><?xml version="1.0" encoding="utf-8"?>
<ds:datastoreItem xmlns:ds="http://schemas.openxmlformats.org/officeDocument/2006/customXml" ds:itemID="{AF44DF05-318B-48E8-8923-A2F7123608A5}">
  <ds:schemaRefs/>
</ds:datastoreItem>
</file>

<file path=customXml/itemProps4.xml><?xml version="1.0" encoding="utf-8"?>
<ds:datastoreItem xmlns:ds="http://schemas.openxmlformats.org/officeDocument/2006/customXml" ds:itemID="{7BD817CE-2CAC-4988-BB70-7B498D690EE7}">
  <ds:schemaRefs/>
</ds:datastoreItem>
</file>

<file path=customXml/itemProps5.xml><?xml version="1.0" encoding="utf-8"?>
<ds:datastoreItem xmlns:ds="http://schemas.openxmlformats.org/officeDocument/2006/customXml" ds:itemID="{048452C4-EC65-4881-B661-C0661E134D92}">
  <ds:schemaRefs/>
</ds:datastoreItem>
</file>

<file path=customXml/itemProps6.xml><?xml version="1.0" encoding="utf-8"?>
<ds:datastoreItem xmlns:ds="http://schemas.openxmlformats.org/officeDocument/2006/customXml" ds:itemID="{CCBE4414-CA3F-4E7F-8739-2582DC7EDB68}">
  <ds:schemaRefs/>
</ds:datastoreItem>
</file>

<file path=customXml/itemProps7.xml><?xml version="1.0" encoding="utf-8"?>
<ds:datastoreItem xmlns:ds="http://schemas.openxmlformats.org/officeDocument/2006/customXml" ds:itemID="{2EA20E5F-F7A8-47BA-8D2A-A1A46C1FDE79}">
  <ds:schemaRefs/>
</ds:datastoreItem>
</file>

<file path=customXml/itemProps8.xml><?xml version="1.0" encoding="utf-8"?>
<ds:datastoreItem xmlns:ds="http://schemas.openxmlformats.org/officeDocument/2006/customXml" ds:itemID="{C43C2B13-5E56-4FBE-94A6-4763232806F8}">
  <ds:schemaRefs/>
</ds:datastoreItem>
</file>

<file path=customXml/itemProps9.xml><?xml version="1.0" encoding="utf-8"?>
<ds:datastoreItem xmlns:ds="http://schemas.openxmlformats.org/officeDocument/2006/customXml" ds:itemID="{A4E83323-E555-45F9-B2C8-3A2C764114DA}">
  <ds:schemaRefs/>
</ds:datastoreItem>
</file>

<file path=customXml/itemProps10.xml><?xml version="1.0" encoding="utf-8"?>
<ds:datastoreItem xmlns:ds="http://schemas.openxmlformats.org/officeDocument/2006/customXml" ds:itemID="{E200D25F-2A1C-4D11-B554-60D9F71B69E4}">
  <ds:schemaRefs/>
</ds:datastoreItem>
</file>

<file path=customXml/itemProps11.xml><?xml version="1.0" encoding="utf-8"?>
<ds:datastoreItem xmlns:ds="http://schemas.openxmlformats.org/officeDocument/2006/customXml" ds:itemID="{DEE291A7-47D7-4AE6-B941-76888A8274C8}">
  <ds:schemaRefs/>
</ds:datastoreItem>
</file>

<file path=customXml/itemProps12.xml><?xml version="1.0" encoding="utf-8"?>
<ds:datastoreItem xmlns:ds="http://schemas.openxmlformats.org/officeDocument/2006/customXml" ds:itemID="{D88000C7-3661-45F8-9BF4-7EC9A7C0AE7F}">
  <ds:schemaRefs/>
</ds:datastoreItem>
</file>

<file path=customXml/itemProps13.xml><?xml version="1.0" encoding="utf-8"?>
<ds:datastoreItem xmlns:ds="http://schemas.openxmlformats.org/officeDocument/2006/customXml" ds:itemID="{5044A9A4-7A89-4E75-8A1E-9FC639429AA2}">
  <ds:schemaRefs/>
</ds:datastoreItem>
</file>

<file path=customXml/itemProps14.xml><?xml version="1.0" encoding="utf-8"?>
<ds:datastoreItem xmlns:ds="http://schemas.openxmlformats.org/officeDocument/2006/customXml" ds:itemID="{7EFCEA9B-5EF6-4F60-9A17-FD284DEC216F}">
  <ds:schemaRefs/>
</ds:datastoreItem>
</file>

<file path=customXml/itemProps15.xml><?xml version="1.0" encoding="utf-8"?>
<ds:datastoreItem xmlns:ds="http://schemas.openxmlformats.org/officeDocument/2006/customXml" ds:itemID="{D65503E6-503D-4BB7-B693-439E9595C94A}">
  <ds:schemaRefs/>
</ds:datastoreItem>
</file>

<file path=customXml/itemProps16.xml><?xml version="1.0" encoding="utf-8"?>
<ds:datastoreItem xmlns:ds="http://schemas.openxmlformats.org/officeDocument/2006/customXml" ds:itemID="{886737B5-FDDE-4FD2-8BB9-D39E89A9C7EE}">
  <ds:schemaRefs/>
</ds:datastoreItem>
</file>

<file path=customXml/itemProps17.xml><?xml version="1.0" encoding="utf-8"?>
<ds:datastoreItem xmlns:ds="http://schemas.openxmlformats.org/officeDocument/2006/customXml" ds:itemID="{1DC1257C-4D9E-482F-9C70-3596053B44B8}">
  <ds:schemaRefs/>
</ds:datastoreItem>
</file>

<file path=customXml/itemProps18.xml><?xml version="1.0" encoding="utf-8"?>
<ds:datastoreItem xmlns:ds="http://schemas.openxmlformats.org/officeDocument/2006/customXml" ds:itemID="{E9CD36F8-A766-4F5D-81EE-D3E17F75536A}">
  <ds:schemaRefs/>
</ds:datastoreItem>
</file>

<file path=customXml/itemProps19.xml><?xml version="1.0" encoding="utf-8"?>
<ds:datastoreItem xmlns:ds="http://schemas.openxmlformats.org/officeDocument/2006/customXml" ds:itemID="{8D126EB7-A03D-473C-9615-9C6ACC69C616}">
  <ds:schemaRefs>
    <ds:schemaRef ds:uri="http://schemas.microsoft.com/DataMashup"/>
  </ds:schemaRefs>
</ds:datastoreItem>
</file>

<file path=customXml/itemProps20.xml><?xml version="1.0" encoding="utf-8"?>
<ds:datastoreItem xmlns:ds="http://schemas.openxmlformats.org/officeDocument/2006/customXml" ds:itemID="{39FBAC69-7A6A-47EF-8A39-C9531D3FEEE7}">
  <ds:schemaRefs/>
</ds:datastoreItem>
</file>

<file path=customXml/itemProps21.xml><?xml version="1.0" encoding="utf-8"?>
<ds:datastoreItem xmlns:ds="http://schemas.openxmlformats.org/officeDocument/2006/customXml" ds:itemID="{D770E68F-55AF-41CD-9D6C-3E86E10CC413}">
  <ds:schemaRefs/>
</ds:datastoreItem>
</file>

<file path=customXml/itemProps22.xml><?xml version="1.0" encoding="utf-8"?>
<ds:datastoreItem xmlns:ds="http://schemas.openxmlformats.org/officeDocument/2006/customXml" ds:itemID="{7E426BE5-A801-43C1-9C30-0DFBECE97A2B}">
  <ds:schemaRefs/>
</ds:datastoreItem>
</file>

<file path=customXml/itemProps23.xml><?xml version="1.0" encoding="utf-8"?>
<ds:datastoreItem xmlns:ds="http://schemas.openxmlformats.org/officeDocument/2006/customXml" ds:itemID="{39C8E5BC-C3CE-46C2-8B37-EFD220E79123}">
  <ds:schemaRefs/>
</ds:datastoreItem>
</file>

<file path=customXml/itemProps24.xml><?xml version="1.0" encoding="utf-8"?>
<ds:datastoreItem xmlns:ds="http://schemas.openxmlformats.org/officeDocument/2006/customXml" ds:itemID="{5133B58C-0B7A-4317-AEEC-35398BB41CD8}">
  <ds:schemaRefs/>
</ds:datastoreItem>
</file>

<file path=customXml/itemProps25.xml><?xml version="1.0" encoding="utf-8"?>
<ds:datastoreItem xmlns:ds="http://schemas.openxmlformats.org/officeDocument/2006/customXml" ds:itemID="{863F5068-E86A-4309-ADAD-4803EF9562AE}">
  <ds:schemaRefs/>
</ds:datastoreItem>
</file>

<file path=customXml/itemProps26.xml><?xml version="1.0" encoding="utf-8"?>
<ds:datastoreItem xmlns:ds="http://schemas.openxmlformats.org/officeDocument/2006/customXml" ds:itemID="{7229358C-E4F9-42C3-B836-2BF228B1D2B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Assets</vt:lpstr>
      <vt:lpstr>Pivot</vt:lpstr>
      <vt:lpstr>Customer_Center_Report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2026-03-11T10:14:16Z</dcterms:modified>
</cp:coreProperties>
</file>