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nish\Documents\NEU_COURSES\Economic Decision Making\"/>
    </mc:Choice>
  </mc:AlternateContent>
  <xr:revisionPtr revIDLastSave="0" documentId="13_ncr:1_{9574BA7B-31AC-4350-885D-8E4302EC3F36}" xr6:coauthVersionLast="45" xr6:coauthVersionMax="45" xr10:uidLastSave="{00000000-0000-0000-0000-000000000000}"/>
  <bookViews>
    <workbookView xWindow="-108" yWindow="-108" windowWidth="22296" windowHeight="13176" activeTab="1" xr2:uid="{00000000-000D-0000-FFFF-FFFF00000000}"/>
  </bookViews>
  <sheets>
    <sheet name="In House" sheetId="1" r:id="rId1"/>
    <sheet name="Subcontract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2" l="1"/>
  <c r="M3" i="2" s="1"/>
  <c r="D18" i="2"/>
  <c r="M4" i="2" s="1"/>
  <c r="D19" i="2"/>
  <c r="M5" i="2" s="1"/>
  <c r="D20" i="2"/>
  <c r="M6" i="2" s="1"/>
  <c r="D21" i="2"/>
  <c r="M7" i="2" s="1"/>
  <c r="D22" i="2"/>
  <c r="M8" i="2" s="1"/>
  <c r="D23" i="2"/>
  <c r="M9" i="2" s="1"/>
  <c r="D16" i="2"/>
  <c r="M2" i="2" s="1"/>
  <c r="K3" i="2"/>
  <c r="G8" i="2"/>
  <c r="H8" i="2" s="1"/>
  <c r="G3" i="2"/>
  <c r="J3" i="2" s="1"/>
  <c r="G2" i="2"/>
  <c r="K2" i="2" s="1"/>
  <c r="G9" i="2"/>
  <c r="G3" i="1"/>
  <c r="K3" i="1" s="1"/>
  <c r="K4" i="1"/>
  <c r="K5" i="1"/>
  <c r="K2" i="1"/>
  <c r="J4" i="1"/>
  <c r="J5" i="1"/>
  <c r="J2" i="1"/>
  <c r="I4" i="1"/>
  <c r="I5" i="1"/>
  <c r="I9" i="1"/>
  <c r="I2" i="1"/>
  <c r="H4" i="1"/>
  <c r="H5" i="1"/>
  <c r="H9" i="1"/>
  <c r="H3" i="1"/>
  <c r="G4" i="1"/>
  <c r="M4" i="1" s="1"/>
  <c r="G5" i="1"/>
  <c r="M5" i="1" s="1"/>
  <c r="G6" i="1"/>
  <c r="G7" i="1"/>
  <c r="G8" i="1"/>
  <c r="G9" i="1"/>
  <c r="K9" i="1" s="1"/>
  <c r="G2" i="1"/>
  <c r="H2" i="1" s="1"/>
  <c r="H3" i="2" l="1"/>
  <c r="M8" i="1"/>
  <c r="H8" i="1"/>
  <c r="I8" i="1"/>
  <c r="J8" i="1"/>
  <c r="K8" i="1"/>
  <c r="H7" i="1"/>
  <c r="M7" i="1" s="1"/>
  <c r="I7" i="1"/>
  <c r="J7" i="1"/>
  <c r="K7" i="1"/>
  <c r="J9" i="1"/>
  <c r="M9" i="1" s="1"/>
  <c r="M2" i="1"/>
  <c r="H6" i="1"/>
  <c r="M6" i="1" s="1"/>
  <c r="I6" i="1"/>
  <c r="J6" i="1"/>
  <c r="K6" i="1"/>
  <c r="I3" i="1"/>
  <c r="M3" i="1" s="1"/>
  <c r="J3" i="1"/>
  <c r="K8" i="2"/>
  <c r="I2" i="2"/>
  <c r="I3" i="2"/>
  <c r="J2" i="2"/>
  <c r="G7" i="2"/>
  <c r="H9" i="2"/>
  <c r="N9" i="2" s="1"/>
  <c r="J9" i="2"/>
  <c r="I9" i="2"/>
  <c r="K9" i="2"/>
  <c r="I8" i="2"/>
  <c r="N8" i="2" s="1"/>
  <c r="J8" i="2"/>
  <c r="G4" i="2"/>
  <c r="I7" i="2"/>
  <c r="J7" i="2"/>
  <c r="H7" i="2"/>
  <c r="G5" i="2"/>
  <c r="G6" i="2"/>
  <c r="N2" i="2" l="1"/>
  <c r="N3" i="2"/>
  <c r="K7" i="2"/>
  <c r="N7" i="2"/>
  <c r="M11" i="1"/>
  <c r="M12" i="1"/>
  <c r="J4" i="2"/>
  <c r="I4" i="2"/>
  <c r="K4" i="2"/>
  <c r="H4" i="2"/>
  <c r="N4" i="2" s="1"/>
  <c r="J6" i="2"/>
  <c r="I6" i="2"/>
  <c r="H6" i="2"/>
  <c r="N6" i="2" s="1"/>
  <c r="K6" i="2"/>
  <c r="J5" i="2"/>
  <c r="I5" i="2"/>
  <c r="K5" i="2"/>
  <c r="H5" i="2"/>
  <c r="N5" i="2" s="1"/>
  <c r="N11" i="2" l="1"/>
  <c r="N12" i="2"/>
</calcChain>
</file>

<file path=xl/sharedStrings.xml><?xml version="1.0" encoding="utf-8"?>
<sst xmlns="http://schemas.openxmlformats.org/spreadsheetml/2006/main" count="35" uniqueCount="19">
  <si>
    <t>EOY</t>
  </si>
  <si>
    <t>Working Capital</t>
  </si>
  <si>
    <t>Initial Investment</t>
  </si>
  <si>
    <t>Salvage Value</t>
  </si>
  <si>
    <t># of unit sold</t>
  </si>
  <si>
    <t>Unit Price</t>
  </si>
  <si>
    <t>Annual Revenue</t>
  </si>
  <si>
    <t>Material costs</t>
  </si>
  <si>
    <t>Overhead costs</t>
  </si>
  <si>
    <t>Labor cost</t>
  </si>
  <si>
    <t>S, A and E costs</t>
  </si>
  <si>
    <t>Inventory Carrying Cost</t>
  </si>
  <si>
    <t>Before tax CF</t>
  </si>
  <si>
    <t>PW1 =</t>
  </si>
  <si>
    <t>IRR1 =</t>
  </si>
  <si>
    <t>Assembly cost per board</t>
  </si>
  <si>
    <t xml:space="preserve"># of PCB boards </t>
  </si>
  <si>
    <t>PCB cost</t>
  </si>
  <si>
    <t>Tooling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</si>
</sst>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6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workbookViewId="0">
      <selection activeCell="M25" sqref="M25"/>
    </sheetView>
  </sheetViews>
  <sheetFormatPr defaultRowHeight="14.4" x14ac:dyDescent="0.3"/>
  <cols>
    <col min="2" max="2" width="10.88671875" customWidth="1"/>
    <col min="3" max="3" width="15.44140625" customWidth="1"/>
    <col min="4" max="4" width="12.6640625" customWidth="1"/>
    <col min="5" max="5" width="12.21875" customWidth="1"/>
    <col min="6" max="6" width="10.88671875" customWidth="1"/>
    <col min="7" max="7" width="14.33203125" customWidth="1"/>
    <col min="8" max="8" width="13.6640625" customWidth="1"/>
    <col min="9" max="9" width="13.5546875" customWidth="1"/>
    <col min="10" max="10" width="9.88671875" customWidth="1"/>
    <col min="11" max="11" width="14" customWidth="1"/>
    <col min="13" max="13" width="13.664062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5" x14ac:dyDescent="0.3">
      <c r="A2">
        <v>0</v>
      </c>
      <c r="B2">
        <v>0</v>
      </c>
      <c r="C2" s="1">
        <v>115000</v>
      </c>
      <c r="D2">
        <v>0</v>
      </c>
      <c r="E2">
        <v>0</v>
      </c>
      <c r="F2">
        <v>0</v>
      </c>
      <c r="G2" s="1">
        <f>E2*F2</f>
        <v>0</v>
      </c>
      <c r="H2" s="1">
        <f>G2*0.3</f>
        <v>0</v>
      </c>
      <c r="I2" s="1">
        <f>G2*0.24</f>
        <v>0</v>
      </c>
      <c r="J2" s="1">
        <f>G2*0.06</f>
        <v>0</v>
      </c>
      <c r="K2" s="1">
        <f>G2*0.21</f>
        <v>0</v>
      </c>
      <c r="L2" s="1">
        <v>0</v>
      </c>
      <c r="M2" s="1">
        <f xml:space="preserve"> -C2 +G2-H2-I2-J2-K2-L2</f>
        <v>-115000</v>
      </c>
      <c r="O2" s="3"/>
    </row>
    <row r="3" spans="1:15" x14ac:dyDescent="0.3">
      <c r="A3">
        <v>1</v>
      </c>
      <c r="B3">
        <v>0</v>
      </c>
      <c r="C3">
        <v>0</v>
      </c>
      <c r="D3">
        <v>0</v>
      </c>
      <c r="E3">
        <v>2000</v>
      </c>
      <c r="F3">
        <v>175</v>
      </c>
      <c r="G3" s="1">
        <f>E3*F3</f>
        <v>350000</v>
      </c>
      <c r="H3" s="1">
        <f>G3*0.3</f>
        <v>105000</v>
      </c>
      <c r="I3" s="1">
        <f t="shared" ref="I3:I9" si="0">G3*0.24</f>
        <v>84000</v>
      </c>
      <c r="J3" s="1">
        <f t="shared" ref="J3:J9" si="1">G3*0.06</f>
        <v>21000</v>
      </c>
      <c r="K3" s="1">
        <f t="shared" ref="K3:K9" si="2">G3*0.21</f>
        <v>73500</v>
      </c>
      <c r="L3" s="1">
        <v>0</v>
      </c>
      <c r="M3" s="1">
        <f t="shared" ref="M3:M9" si="3" xml:space="preserve"> -C3 +G3-H3-I3-J3-K3-L3</f>
        <v>66500</v>
      </c>
    </row>
    <row r="4" spans="1:15" x14ac:dyDescent="0.3">
      <c r="A4">
        <v>2</v>
      </c>
      <c r="B4">
        <v>0</v>
      </c>
      <c r="C4">
        <v>0</v>
      </c>
      <c r="D4">
        <v>0</v>
      </c>
      <c r="E4">
        <v>3000</v>
      </c>
      <c r="F4">
        <v>161</v>
      </c>
      <c r="G4" s="1">
        <f t="shared" ref="G3:G9" si="4">E4*F4</f>
        <v>483000</v>
      </c>
      <c r="H4" s="1">
        <f t="shared" ref="H4:H9" si="5">G4*0.3</f>
        <v>144900</v>
      </c>
      <c r="I4" s="1">
        <f t="shared" si="0"/>
        <v>115920</v>
      </c>
      <c r="J4" s="1">
        <f t="shared" si="1"/>
        <v>28980</v>
      </c>
      <c r="K4" s="1">
        <f t="shared" si="2"/>
        <v>101430</v>
      </c>
      <c r="L4" s="1">
        <v>0</v>
      </c>
      <c r="M4" s="1">
        <f t="shared" si="3"/>
        <v>91770</v>
      </c>
    </row>
    <row r="5" spans="1:15" x14ac:dyDescent="0.3">
      <c r="A5">
        <v>3</v>
      </c>
      <c r="B5">
        <v>0</v>
      </c>
      <c r="C5">
        <v>0</v>
      </c>
      <c r="D5">
        <v>0</v>
      </c>
      <c r="E5">
        <v>3000</v>
      </c>
      <c r="F5">
        <v>148.12</v>
      </c>
      <c r="G5" s="1">
        <f t="shared" si="4"/>
        <v>444360</v>
      </c>
      <c r="H5" s="1">
        <f t="shared" si="5"/>
        <v>133308</v>
      </c>
      <c r="I5" s="1">
        <f t="shared" si="0"/>
        <v>106646.39999999999</v>
      </c>
      <c r="J5" s="1">
        <f t="shared" si="1"/>
        <v>26661.599999999999</v>
      </c>
      <c r="K5" s="1">
        <f t="shared" si="2"/>
        <v>93315.599999999991</v>
      </c>
      <c r="L5" s="1">
        <v>0</v>
      </c>
      <c r="M5" s="1">
        <f t="shared" si="3"/>
        <v>84428.400000000009</v>
      </c>
    </row>
    <row r="6" spans="1:15" x14ac:dyDescent="0.3">
      <c r="A6">
        <v>4</v>
      </c>
      <c r="B6">
        <v>0</v>
      </c>
      <c r="C6">
        <v>0</v>
      </c>
      <c r="D6">
        <v>0</v>
      </c>
      <c r="E6">
        <v>4000</v>
      </c>
      <c r="F6">
        <v>136.27000000000001</v>
      </c>
      <c r="G6" s="1">
        <f t="shared" si="4"/>
        <v>545080</v>
      </c>
      <c r="H6" s="1">
        <f t="shared" si="5"/>
        <v>163524</v>
      </c>
      <c r="I6" s="1">
        <f t="shared" si="0"/>
        <v>130819.2</v>
      </c>
      <c r="J6" s="1">
        <f t="shared" si="1"/>
        <v>32704.799999999999</v>
      </c>
      <c r="K6" s="1">
        <f t="shared" si="2"/>
        <v>114466.8</v>
      </c>
      <c r="L6" s="1">
        <v>0</v>
      </c>
      <c r="M6" s="1">
        <f t="shared" si="3"/>
        <v>103565.2</v>
      </c>
    </row>
    <row r="7" spans="1:15" x14ac:dyDescent="0.3">
      <c r="A7">
        <v>5</v>
      </c>
      <c r="B7">
        <v>0</v>
      </c>
      <c r="C7">
        <v>0</v>
      </c>
      <c r="D7">
        <v>0</v>
      </c>
      <c r="E7">
        <v>4000</v>
      </c>
      <c r="F7">
        <v>125.37</v>
      </c>
      <c r="G7" s="1">
        <f t="shared" si="4"/>
        <v>501480</v>
      </c>
      <c r="H7" s="1">
        <f t="shared" si="5"/>
        <v>150444</v>
      </c>
      <c r="I7" s="1">
        <f t="shared" si="0"/>
        <v>120355.2</v>
      </c>
      <c r="J7" s="1">
        <f t="shared" si="1"/>
        <v>30088.799999999999</v>
      </c>
      <c r="K7" s="1">
        <f t="shared" si="2"/>
        <v>105310.8</v>
      </c>
      <c r="L7" s="1">
        <v>0</v>
      </c>
      <c r="M7" s="1">
        <f t="shared" si="3"/>
        <v>95281.2</v>
      </c>
    </row>
    <row r="8" spans="1:15" x14ac:dyDescent="0.3">
      <c r="A8">
        <v>6</v>
      </c>
      <c r="B8">
        <v>0</v>
      </c>
      <c r="C8">
        <v>0</v>
      </c>
      <c r="D8">
        <v>0</v>
      </c>
      <c r="E8">
        <v>4000</v>
      </c>
      <c r="F8">
        <v>115.34</v>
      </c>
      <c r="G8" s="1">
        <f t="shared" si="4"/>
        <v>461360</v>
      </c>
      <c r="H8" s="1">
        <f t="shared" si="5"/>
        <v>138408</v>
      </c>
      <c r="I8" s="1">
        <f t="shared" si="0"/>
        <v>110726.39999999999</v>
      </c>
      <c r="J8" s="1">
        <f t="shared" si="1"/>
        <v>27681.599999999999</v>
      </c>
      <c r="K8" s="1">
        <f t="shared" si="2"/>
        <v>96885.599999999991</v>
      </c>
      <c r="L8" s="1">
        <v>0</v>
      </c>
      <c r="M8" s="1">
        <f t="shared" si="3"/>
        <v>87658.400000000009</v>
      </c>
    </row>
    <row r="9" spans="1:15" x14ac:dyDescent="0.3">
      <c r="A9">
        <v>7</v>
      </c>
      <c r="B9">
        <v>0</v>
      </c>
      <c r="C9">
        <v>0</v>
      </c>
      <c r="D9">
        <v>0</v>
      </c>
      <c r="E9">
        <v>4000</v>
      </c>
      <c r="F9">
        <v>106.11</v>
      </c>
      <c r="G9" s="1">
        <f t="shared" si="4"/>
        <v>424440</v>
      </c>
      <c r="H9" s="1">
        <f t="shared" si="5"/>
        <v>127332</v>
      </c>
      <c r="I9" s="1">
        <f t="shared" si="0"/>
        <v>101865.59999999999</v>
      </c>
      <c r="J9" s="1">
        <f t="shared" si="1"/>
        <v>25466.399999999998</v>
      </c>
      <c r="K9" s="1">
        <f t="shared" si="2"/>
        <v>89132.4</v>
      </c>
      <c r="L9" s="1">
        <v>0</v>
      </c>
      <c r="M9" s="1">
        <f t="shared" si="3"/>
        <v>80643.600000000035</v>
      </c>
    </row>
    <row r="11" spans="1:15" x14ac:dyDescent="0.3">
      <c r="L11" t="s">
        <v>13</v>
      </c>
      <c r="M11" s="2">
        <f>M2+ NPV(0.2,M3:M9)</f>
        <v>193103.64529749664</v>
      </c>
    </row>
    <row r="12" spans="1:15" x14ac:dyDescent="0.3">
      <c r="L12" t="s">
        <v>14</v>
      </c>
      <c r="M12" s="3">
        <f>IRR(M2:M9)</f>
        <v>0.68631418321053372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9882A-A9B7-407E-8126-EB21E3C38AE4}">
  <dimension ref="A1:N23"/>
  <sheetViews>
    <sheetView tabSelected="1" workbookViewId="0">
      <selection activeCell="F8" sqref="F8"/>
    </sheetView>
  </sheetViews>
  <sheetFormatPr defaultRowHeight="14.4" x14ac:dyDescent="0.3"/>
  <cols>
    <col min="2" max="2" width="14.33203125" customWidth="1"/>
    <col min="3" max="3" width="16.6640625" customWidth="1"/>
    <col min="4" max="4" width="12.44140625" customWidth="1"/>
    <col min="5" max="5" width="11.6640625" customWidth="1"/>
    <col min="6" max="6" width="10.6640625" customWidth="1"/>
    <col min="7" max="7" width="14.109375" customWidth="1"/>
    <col min="8" max="8" width="12.77734375" customWidth="1"/>
    <col min="9" max="9" width="14.33203125" customWidth="1"/>
    <col min="10" max="10" width="9.77734375" customWidth="1"/>
    <col min="11" max="12" width="13.44140625" customWidth="1"/>
    <col min="13" max="13" width="20.109375" customWidth="1"/>
    <col min="14" max="14" width="13.218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</v>
      </c>
      <c r="M1" t="s">
        <v>11</v>
      </c>
      <c r="N1" t="s">
        <v>12</v>
      </c>
    </row>
    <row r="2" spans="1:14" x14ac:dyDescent="0.3">
      <c r="A2">
        <v>0</v>
      </c>
      <c r="B2">
        <v>-80000</v>
      </c>
      <c r="C2">
        <v>0</v>
      </c>
      <c r="D2">
        <v>0</v>
      </c>
      <c r="E2">
        <v>0</v>
      </c>
      <c r="F2">
        <v>0</v>
      </c>
      <c r="G2" s="1">
        <f>E2*F2</f>
        <v>0</v>
      </c>
      <c r="H2" s="1">
        <v>0</v>
      </c>
      <c r="I2" s="1">
        <f>G2*0.12</f>
        <v>0</v>
      </c>
      <c r="J2" s="1">
        <f>G2*0.03</f>
        <v>0</v>
      </c>
      <c r="K2" s="1">
        <f>G2*0.21</f>
        <v>0</v>
      </c>
      <c r="L2" s="1">
        <v>0</v>
      </c>
      <c r="M2" s="1">
        <f>D16*0.02</f>
        <v>0</v>
      </c>
      <c r="N2" s="1">
        <f>B2+G2-H2-I2-J2-K2-L2-M2</f>
        <v>-80000</v>
      </c>
    </row>
    <row r="3" spans="1:14" x14ac:dyDescent="0.3">
      <c r="A3">
        <v>1</v>
      </c>
      <c r="B3">
        <v>-28000</v>
      </c>
      <c r="C3">
        <v>0</v>
      </c>
      <c r="D3">
        <v>0</v>
      </c>
      <c r="E3">
        <v>2000</v>
      </c>
      <c r="F3">
        <v>175</v>
      </c>
      <c r="G3" s="1">
        <f>E3*F3</f>
        <v>350000</v>
      </c>
      <c r="H3" s="1">
        <f>G3*0.5185</f>
        <v>181475</v>
      </c>
      <c r="I3" s="1">
        <f t="shared" ref="I3:I9" si="0">G3*0.12</f>
        <v>42000</v>
      </c>
      <c r="J3" s="1">
        <f t="shared" ref="J3:J9" si="1">G3*0.03</f>
        <v>10500</v>
      </c>
      <c r="K3" s="1">
        <f t="shared" ref="K3:K9" si="2">G3*0.21</f>
        <v>73500</v>
      </c>
      <c r="L3" s="1">
        <v>2500</v>
      </c>
      <c r="M3" s="1">
        <f t="shared" ref="M3:M9" si="3">D17*0.02</f>
        <v>1600</v>
      </c>
      <c r="N3" s="1">
        <f t="shared" ref="N3:N9" si="4">B3+G3-H3-I3-J3-K3-L3-M3</f>
        <v>10425</v>
      </c>
    </row>
    <row r="4" spans="1:14" x14ac:dyDescent="0.3">
      <c r="A4">
        <v>2</v>
      </c>
      <c r="B4">
        <v>0</v>
      </c>
      <c r="C4">
        <v>0</v>
      </c>
      <c r="D4">
        <v>0</v>
      </c>
      <c r="E4">
        <v>3000</v>
      </c>
      <c r="F4">
        <v>161</v>
      </c>
      <c r="G4" s="1">
        <f t="shared" ref="G4:G9" si="5">E4*F4</f>
        <v>483000</v>
      </c>
      <c r="H4" s="1">
        <f>G4*0.4957</f>
        <v>239423.09999999998</v>
      </c>
      <c r="I4" s="1">
        <f t="shared" si="0"/>
        <v>57960</v>
      </c>
      <c r="J4" s="1">
        <f t="shared" si="1"/>
        <v>14490</v>
      </c>
      <c r="K4" s="1">
        <f t="shared" si="2"/>
        <v>101430</v>
      </c>
      <c r="L4" s="1">
        <v>0</v>
      </c>
      <c r="M4" s="1">
        <f t="shared" si="3"/>
        <v>2160</v>
      </c>
      <c r="N4" s="1">
        <f t="shared" si="4"/>
        <v>67536.900000000023</v>
      </c>
    </row>
    <row r="5" spans="1:14" x14ac:dyDescent="0.3">
      <c r="A5">
        <v>3</v>
      </c>
      <c r="B5">
        <v>-28000</v>
      </c>
      <c r="C5">
        <v>0</v>
      </c>
      <c r="D5">
        <v>0</v>
      </c>
      <c r="E5">
        <v>3000</v>
      </c>
      <c r="F5">
        <v>148.12</v>
      </c>
      <c r="G5" s="1">
        <f t="shared" si="5"/>
        <v>444360</v>
      </c>
      <c r="H5" s="1">
        <f>G5*0.4957</f>
        <v>220269.25199999998</v>
      </c>
      <c r="I5" s="1">
        <f t="shared" si="0"/>
        <v>53323.199999999997</v>
      </c>
      <c r="J5" s="1">
        <f t="shared" si="1"/>
        <v>13330.8</v>
      </c>
      <c r="K5" s="1">
        <f t="shared" si="2"/>
        <v>93315.599999999991</v>
      </c>
      <c r="L5" s="1">
        <v>0</v>
      </c>
      <c r="M5" s="1">
        <f t="shared" si="3"/>
        <v>2160</v>
      </c>
      <c r="N5" s="1">
        <f t="shared" si="4"/>
        <v>33961.148000000016</v>
      </c>
    </row>
    <row r="6" spans="1:14" x14ac:dyDescent="0.3">
      <c r="A6">
        <v>4</v>
      </c>
      <c r="B6">
        <v>0</v>
      </c>
      <c r="C6">
        <v>0</v>
      </c>
      <c r="D6">
        <v>0</v>
      </c>
      <c r="E6">
        <v>4000</v>
      </c>
      <c r="F6">
        <v>136.27000000000001</v>
      </c>
      <c r="G6" s="1">
        <f t="shared" si="5"/>
        <v>545080</v>
      </c>
      <c r="H6" s="1">
        <f>G6*0.4842</f>
        <v>263927.73600000003</v>
      </c>
      <c r="I6" s="1">
        <f t="shared" si="0"/>
        <v>65409.599999999999</v>
      </c>
      <c r="J6" s="1">
        <f t="shared" si="1"/>
        <v>16352.4</v>
      </c>
      <c r="K6" s="1">
        <f t="shared" si="2"/>
        <v>114466.8</v>
      </c>
      <c r="L6" s="1">
        <v>0</v>
      </c>
      <c r="M6" s="1">
        <f t="shared" si="3"/>
        <v>2720</v>
      </c>
      <c r="N6" s="1">
        <f t="shared" si="4"/>
        <v>82203.463999999964</v>
      </c>
    </row>
    <row r="7" spans="1:14" x14ac:dyDescent="0.3">
      <c r="A7">
        <v>5</v>
      </c>
      <c r="B7">
        <v>0</v>
      </c>
      <c r="C7">
        <v>0</v>
      </c>
      <c r="D7">
        <v>0</v>
      </c>
      <c r="E7">
        <v>4000</v>
      </c>
      <c r="F7">
        <v>125.37</v>
      </c>
      <c r="G7" s="1">
        <f t="shared" si="5"/>
        <v>501480</v>
      </c>
      <c r="H7" s="1">
        <f t="shared" ref="H7:H9" si="6">G7*0.4842</f>
        <v>242816.61600000001</v>
      </c>
      <c r="I7" s="1">
        <f t="shared" si="0"/>
        <v>60177.599999999999</v>
      </c>
      <c r="J7" s="1">
        <f t="shared" si="1"/>
        <v>15044.4</v>
      </c>
      <c r="K7" s="1">
        <f t="shared" si="2"/>
        <v>105310.8</v>
      </c>
      <c r="L7" s="1">
        <v>0</v>
      </c>
      <c r="M7" s="1">
        <f t="shared" si="3"/>
        <v>2720</v>
      </c>
      <c r="N7" s="1">
        <f t="shared" si="4"/>
        <v>75410.583999999988</v>
      </c>
    </row>
    <row r="8" spans="1:14" x14ac:dyDescent="0.3">
      <c r="A8">
        <v>6</v>
      </c>
      <c r="B8">
        <v>0</v>
      </c>
      <c r="C8">
        <v>0</v>
      </c>
      <c r="D8">
        <v>0</v>
      </c>
      <c r="E8">
        <v>4000</v>
      </c>
      <c r="F8">
        <v>115.34</v>
      </c>
      <c r="G8" s="1">
        <f t="shared" si="5"/>
        <v>461360</v>
      </c>
      <c r="H8" s="1">
        <f t="shared" si="6"/>
        <v>223390.51200000002</v>
      </c>
      <c r="I8" s="1">
        <f t="shared" si="0"/>
        <v>55363.199999999997</v>
      </c>
      <c r="J8" s="1">
        <f t="shared" si="1"/>
        <v>13840.8</v>
      </c>
      <c r="K8" s="1">
        <f t="shared" si="2"/>
        <v>96885.599999999991</v>
      </c>
      <c r="L8" s="1">
        <v>0</v>
      </c>
      <c r="M8" s="1">
        <f t="shared" si="3"/>
        <v>2720</v>
      </c>
      <c r="N8" s="1">
        <f t="shared" si="4"/>
        <v>69159.888000000021</v>
      </c>
    </row>
    <row r="9" spans="1:14" x14ac:dyDescent="0.3">
      <c r="A9">
        <v>7</v>
      </c>
      <c r="B9">
        <v>136000</v>
      </c>
      <c r="C9">
        <v>0</v>
      </c>
      <c r="D9">
        <v>0</v>
      </c>
      <c r="E9">
        <v>4000</v>
      </c>
      <c r="F9">
        <v>106.11</v>
      </c>
      <c r="G9" s="1">
        <f t="shared" si="5"/>
        <v>424440</v>
      </c>
      <c r="H9" s="1">
        <f t="shared" si="6"/>
        <v>205513.848</v>
      </c>
      <c r="I9" s="1">
        <f t="shared" si="0"/>
        <v>50932.799999999996</v>
      </c>
      <c r="J9" s="1">
        <f t="shared" si="1"/>
        <v>12733.199999999999</v>
      </c>
      <c r="K9" s="1">
        <f t="shared" si="2"/>
        <v>89132.4</v>
      </c>
      <c r="L9" s="1">
        <v>0</v>
      </c>
      <c r="M9" s="1">
        <f t="shared" si="3"/>
        <v>2720</v>
      </c>
      <c r="N9" s="1">
        <f t="shared" si="4"/>
        <v>199407.75200000001</v>
      </c>
    </row>
    <row r="11" spans="1:14" x14ac:dyDescent="0.3">
      <c r="M11" t="s">
        <v>13</v>
      </c>
      <c r="N11" s="2">
        <f>N2+ NPV(0.2,N3:N9)</f>
        <v>144002.8142182499</v>
      </c>
    </row>
    <row r="12" spans="1:14" x14ac:dyDescent="0.3">
      <c r="M12" t="s">
        <v>14</v>
      </c>
      <c r="N12" s="3">
        <f>IRR(N2:N9)</f>
        <v>0.55490567499931887</v>
      </c>
    </row>
    <row r="15" spans="1:14" x14ac:dyDescent="0.3">
      <c r="A15" t="s">
        <v>0</v>
      </c>
      <c r="B15" t="s">
        <v>16</v>
      </c>
      <c r="C15" t="s">
        <v>15</v>
      </c>
      <c r="D15" t="s">
        <v>17</v>
      </c>
    </row>
    <row r="16" spans="1:14" x14ac:dyDescent="0.3">
      <c r="A16">
        <v>0</v>
      </c>
      <c r="B16">
        <v>0</v>
      </c>
      <c r="C16">
        <v>0</v>
      </c>
      <c r="D16">
        <f>B16*C16</f>
        <v>0</v>
      </c>
    </row>
    <row r="17" spans="1:4" x14ac:dyDescent="0.3">
      <c r="A17">
        <v>1</v>
      </c>
      <c r="B17">
        <v>8000</v>
      </c>
      <c r="C17">
        <v>10</v>
      </c>
      <c r="D17">
        <f t="shared" ref="D17:D23" si="7">B17*C17</f>
        <v>80000</v>
      </c>
    </row>
    <row r="18" spans="1:4" x14ac:dyDescent="0.3">
      <c r="A18">
        <v>2</v>
      </c>
      <c r="B18">
        <v>12000</v>
      </c>
      <c r="C18">
        <v>9</v>
      </c>
      <c r="D18">
        <f t="shared" si="7"/>
        <v>108000</v>
      </c>
    </row>
    <row r="19" spans="1:4" x14ac:dyDescent="0.3">
      <c r="A19">
        <v>3</v>
      </c>
      <c r="B19">
        <v>12000</v>
      </c>
      <c r="C19">
        <v>9</v>
      </c>
      <c r="D19">
        <f t="shared" si="7"/>
        <v>108000</v>
      </c>
    </row>
    <row r="20" spans="1:4" x14ac:dyDescent="0.3">
      <c r="A20">
        <v>4</v>
      </c>
      <c r="B20">
        <v>16000</v>
      </c>
      <c r="C20">
        <v>8.5</v>
      </c>
      <c r="D20">
        <f t="shared" si="7"/>
        <v>136000</v>
      </c>
    </row>
    <row r="21" spans="1:4" x14ac:dyDescent="0.3">
      <c r="A21">
        <v>5</v>
      </c>
      <c r="B21">
        <v>16000</v>
      </c>
      <c r="C21">
        <v>8.5</v>
      </c>
      <c r="D21">
        <f t="shared" si="7"/>
        <v>136000</v>
      </c>
    </row>
    <row r="22" spans="1:4" x14ac:dyDescent="0.3">
      <c r="A22">
        <v>6</v>
      </c>
      <c r="B22">
        <v>16000</v>
      </c>
      <c r="C22">
        <v>8.5</v>
      </c>
      <c r="D22">
        <f t="shared" si="7"/>
        <v>136000</v>
      </c>
    </row>
    <row r="23" spans="1:4" x14ac:dyDescent="0.3">
      <c r="A23">
        <v>7</v>
      </c>
      <c r="B23">
        <v>16000</v>
      </c>
      <c r="C23">
        <v>8.5</v>
      </c>
      <c r="D23">
        <f t="shared" si="7"/>
        <v>136000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 House</vt:lpstr>
      <vt:lpstr>Subcontractor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anisha ganesh</dc:creator>
  <cp:lastModifiedBy>anisha ganesh</cp:lastModifiedBy>
  <dcterms:created xsi:type="dcterms:W3CDTF">2015-06-05T18:17:20Z</dcterms:created>
  <dcterms:modified xsi:type="dcterms:W3CDTF">2020-10-22T14:37:46Z</dcterms:modified>
</cp:coreProperties>
</file>