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24e816ce16496a/Desktop/my portfolio/all projects/"/>
    </mc:Choice>
  </mc:AlternateContent>
  <xr:revisionPtr revIDLastSave="0" documentId="8_{6B13E6F6-4331-4A53-95FC-F9279C50C269}" xr6:coauthVersionLast="47" xr6:coauthVersionMax="47" xr10:uidLastSave="{00000000-0000-0000-0000-000000000000}"/>
  <bookViews>
    <workbookView xWindow="-108" yWindow="-108" windowWidth="23256" windowHeight="12456" activeTab="3" xr2:uid="{08E1C1C3-0FEA-43AD-84A9-6EC05EB3F75A}"/>
  </bookViews>
  <sheets>
    <sheet name="Analysis" sheetId="5" r:id="rId1"/>
    <sheet name="Sales Form" sheetId="6" r:id="rId2"/>
    <sheet name="pivot table" sheetId="7" state="hidden" r:id="rId3"/>
    <sheet name="Retail Store Sales" sheetId="4" r:id="rId4"/>
    <sheet name="Cost Per Unit" sheetId="3" state="hidden" r:id="rId5"/>
  </sheet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7" i="4" l="1"/>
  <c r="L557" i="4"/>
  <c r="M557" i="4"/>
  <c r="N557" i="4"/>
  <c r="O557" i="4"/>
  <c r="P557" i="4"/>
  <c r="Q557" i="4"/>
  <c r="N3" i="4"/>
  <c r="N4" i="4"/>
  <c r="N5" i="4"/>
  <c r="N7" i="4"/>
  <c r="N9" i="4"/>
  <c r="N10" i="4"/>
  <c r="N12" i="4"/>
  <c r="N13" i="4"/>
  <c r="N16" i="4"/>
  <c r="N19" i="4"/>
  <c r="N20" i="4"/>
  <c r="N21" i="4"/>
  <c r="N22" i="4"/>
  <c r="N24" i="4"/>
  <c r="N25" i="4"/>
  <c r="N26" i="4"/>
  <c r="N28" i="4"/>
  <c r="N29" i="4"/>
  <c r="N30" i="4"/>
  <c r="N31" i="4"/>
  <c r="N32" i="4"/>
  <c r="N33" i="4"/>
  <c r="N34" i="4"/>
  <c r="N36" i="4"/>
  <c r="N37" i="4"/>
  <c r="N39" i="4"/>
  <c r="N41" i="4"/>
  <c r="N43" i="4"/>
  <c r="N45" i="4"/>
  <c r="N47" i="4"/>
  <c r="N54" i="4"/>
  <c r="N55" i="4"/>
  <c r="N56" i="4"/>
  <c r="N59" i="4"/>
  <c r="N60" i="4"/>
  <c r="N62" i="4"/>
  <c r="N65" i="4"/>
  <c r="N66" i="4"/>
  <c r="N68" i="4"/>
  <c r="N72" i="4"/>
  <c r="N74" i="4"/>
  <c r="N75" i="4"/>
  <c r="N76" i="4"/>
  <c r="N78" i="4"/>
  <c r="N79" i="4"/>
  <c r="N80" i="4"/>
  <c r="N81" i="4"/>
  <c r="N87" i="4"/>
  <c r="N88" i="4"/>
  <c r="N89" i="4"/>
  <c r="N91" i="4"/>
  <c r="N92" i="4"/>
  <c r="N93" i="4"/>
  <c r="N96" i="4"/>
  <c r="N100" i="4"/>
  <c r="N101" i="4"/>
  <c r="N102" i="4"/>
  <c r="N103" i="4"/>
  <c r="N104" i="4"/>
  <c r="N112" i="4"/>
  <c r="N113" i="4"/>
  <c r="N114" i="4"/>
  <c r="N115" i="4"/>
  <c r="N116" i="4"/>
  <c r="N117" i="4"/>
  <c r="N118" i="4"/>
  <c r="N119" i="4"/>
  <c r="N123" i="4"/>
  <c r="N128" i="4"/>
  <c r="N129" i="4"/>
  <c r="N130" i="4"/>
  <c r="N131" i="4"/>
  <c r="N132" i="4"/>
  <c r="N133" i="4"/>
  <c r="N138" i="4"/>
  <c r="N141" i="4"/>
  <c r="N143" i="4"/>
  <c r="N145" i="4"/>
  <c r="N146" i="4"/>
  <c r="N147" i="4"/>
  <c r="N151" i="4"/>
  <c r="N152" i="4"/>
  <c r="N153" i="4"/>
  <c r="N154" i="4"/>
  <c r="N155" i="4"/>
  <c r="N158" i="4"/>
  <c r="N160" i="4"/>
  <c r="N162" i="4"/>
  <c r="N163" i="4"/>
  <c r="N166" i="4"/>
  <c r="N169" i="4"/>
  <c r="N170" i="4"/>
  <c r="N171" i="4"/>
  <c r="N173" i="4"/>
  <c r="N174" i="4"/>
  <c r="N175" i="4"/>
  <c r="N180" i="4"/>
  <c r="N181" i="4"/>
  <c r="N182" i="4"/>
  <c r="N183" i="4"/>
  <c r="N184" i="4"/>
  <c r="N188" i="4"/>
  <c r="N194" i="4"/>
  <c r="N195" i="4"/>
  <c r="N196" i="4"/>
  <c r="N198" i="4"/>
  <c r="N199" i="4"/>
  <c r="N201" i="4"/>
  <c r="N206" i="4"/>
  <c r="N207" i="4"/>
  <c r="N208" i="4"/>
  <c r="N209" i="4"/>
  <c r="N211" i="4"/>
  <c r="N212" i="4"/>
  <c r="N214" i="4"/>
  <c r="N216" i="4"/>
  <c r="N222" i="4"/>
  <c r="N223" i="4"/>
  <c r="N224" i="4"/>
  <c r="N230" i="4"/>
  <c r="N233" i="4"/>
  <c r="N235" i="4"/>
  <c r="N239" i="4"/>
  <c r="N243" i="4"/>
  <c r="N248" i="4"/>
  <c r="N253" i="4"/>
  <c r="N255" i="4"/>
  <c r="N256" i="4"/>
  <c r="N261" i="4"/>
  <c r="N267" i="4"/>
  <c r="N271" i="4"/>
  <c r="N272" i="4"/>
  <c r="N273" i="4"/>
  <c r="N276" i="4"/>
  <c r="N277" i="4"/>
  <c r="N278" i="4"/>
  <c r="N279" i="4"/>
  <c r="N280" i="4"/>
  <c r="N281" i="4"/>
  <c r="N284" i="4"/>
  <c r="N288" i="4"/>
  <c r="N292" i="4"/>
  <c r="N293" i="4"/>
  <c r="N294" i="4"/>
  <c r="N295" i="4"/>
  <c r="N298" i="4"/>
  <c r="N299" i="4"/>
  <c r="N301" i="4"/>
  <c r="N302" i="4"/>
  <c r="N303" i="4"/>
  <c r="N304" i="4"/>
  <c r="N305" i="4"/>
  <c r="N307" i="4"/>
  <c r="N308" i="4"/>
  <c r="N313" i="4"/>
  <c r="N314" i="4"/>
  <c r="N316" i="4"/>
  <c r="N317" i="4"/>
  <c r="N318" i="4"/>
  <c r="N320" i="4"/>
  <c r="N321" i="4"/>
  <c r="N322" i="4"/>
  <c r="N323" i="4"/>
  <c r="N324" i="4"/>
  <c r="N325" i="4"/>
  <c r="N327" i="4"/>
  <c r="N332" i="4"/>
  <c r="N333" i="4"/>
  <c r="N335" i="4"/>
  <c r="N338" i="4"/>
  <c r="N339" i="4"/>
  <c r="N340" i="4"/>
  <c r="N342" i="4"/>
  <c r="N343" i="4"/>
  <c r="N345" i="4"/>
  <c r="N347" i="4"/>
  <c r="N349" i="4"/>
  <c r="N353" i="4"/>
  <c r="N354" i="4"/>
  <c r="N355" i="4"/>
  <c r="N358" i="4"/>
  <c r="N359" i="4"/>
  <c r="N361" i="4"/>
  <c r="N363" i="4"/>
  <c r="N364" i="4"/>
  <c r="N365" i="4"/>
  <c r="N367" i="4"/>
  <c r="N368" i="4"/>
  <c r="N369" i="4"/>
  <c r="N373" i="4"/>
  <c r="N374" i="4"/>
  <c r="N377" i="4"/>
  <c r="N380" i="4"/>
  <c r="N381" i="4"/>
  <c r="N384" i="4"/>
  <c r="N386" i="4"/>
  <c r="N388" i="4"/>
  <c r="N389" i="4"/>
  <c r="N390" i="4"/>
  <c r="N391" i="4"/>
  <c r="N392" i="4"/>
  <c r="N393" i="4"/>
  <c r="N394" i="4"/>
  <c r="N395" i="4"/>
  <c r="N398" i="4"/>
  <c r="N401" i="4"/>
  <c r="N405" i="4"/>
  <c r="N407" i="4"/>
  <c r="N409" i="4"/>
  <c r="N414" i="4"/>
  <c r="N419" i="4"/>
  <c r="N420" i="4"/>
  <c r="N423" i="4"/>
  <c r="N424" i="4"/>
  <c r="N425" i="4"/>
  <c r="N426" i="4"/>
  <c r="N427" i="4"/>
  <c r="N432" i="4"/>
  <c r="N436" i="4"/>
  <c r="N437" i="4"/>
  <c r="N441" i="4"/>
  <c r="N442" i="4"/>
  <c r="N444" i="4"/>
  <c r="N445" i="4"/>
  <c r="N446" i="4"/>
  <c r="N447" i="4"/>
  <c r="N448" i="4"/>
  <c r="N449" i="4"/>
  <c r="N450" i="4"/>
  <c r="N451" i="4"/>
  <c r="N452" i="4"/>
  <c r="N453" i="4"/>
  <c r="N454" i="4"/>
  <c r="N457" i="4"/>
  <c r="N458" i="4"/>
  <c r="N461" i="4"/>
  <c r="N465" i="4"/>
  <c r="N466" i="4"/>
  <c r="N467" i="4"/>
  <c r="N468" i="4"/>
  <c r="N469" i="4"/>
  <c r="N470" i="4"/>
  <c r="N472" i="4"/>
  <c r="N476" i="4"/>
  <c r="N477" i="4"/>
  <c r="N478" i="4"/>
  <c r="N479" i="4"/>
  <c r="N480" i="4"/>
  <c r="N481" i="4"/>
  <c r="N482" i="4"/>
  <c r="N483" i="4"/>
  <c r="N484" i="4"/>
  <c r="N489" i="4"/>
  <c r="N490" i="4"/>
  <c r="N491" i="4"/>
  <c r="N492" i="4"/>
  <c r="N495" i="4"/>
  <c r="N499" i="4"/>
  <c r="N501" i="4"/>
  <c r="N504" i="4"/>
  <c r="N506" i="4"/>
  <c r="N507" i="4"/>
  <c r="N508" i="4"/>
  <c r="N514" i="4"/>
  <c r="N517" i="4"/>
  <c r="N521" i="4"/>
  <c r="N524" i="4"/>
  <c r="N525" i="4"/>
  <c r="N528" i="4"/>
  <c r="N530" i="4"/>
  <c r="N531" i="4"/>
  <c r="N533" i="4"/>
  <c r="N534" i="4"/>
  <c r="N536" i="4"/>
  <c r="N537" i="4"/>
  <c r="N540" i="4"/>
  <c r="N542" i="4"/>
  <c r="N543" i="4"/>
  <c r="N544" i="4"/>
  <c r="N546" i="4"/>
  <c r="N547" i="4"/>
  <c r="N548" i="4"/>
  <c r="N550" i="4"/>
  <c r="N552" i="4"/>
  <c r="N554" i="4"/>
  <c r="N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6" i="4"/>
  <c r="N8" i="4"/>
  <c r="N11" i="4"/>
  <c r="N14" i="4"/>
  <c r="N15" i="4"/>
  <c r="N17" i="4"/>
  <c r="N18" i="4"/>
  <c r="N23" i="4"/>
  <c r="N27" i="4"/>
  <c r="N35" i="4"/>
  <c r="N38" i="4"/>
  <c r="N40" i="4"/>
  <c r="N42" i="4"/>
  <c r="N44" i="4"/>
  <c r="N46" i="4"/>
  <c r="N48" i="4"/>
  <c r="N49" i="4"/>
  <c r="N50" i="4"/>
  <c r="N51" i="4"/>
  <c r="N52" i="4"/>
  <c r="N53" i="4"/>
  <c r="N57" i="4"/>
  <c r="N58" i="4"/>
  <c r="N61" i="4"/>
  <c r="N63" i="4"/>
  <c r="N64" i="4"/>
  <c r="N67" i="4"/>
  <c r="N69" i="4"/>
  <c r="N70" i="4"/>
  <c r="N71" i="4"/>
  <c r="N73" i="4"/>
  <c r="N77" i="4"/>
  <c r="N82" i="4"/>
  <c r="N83" i="4"/>
  <c r="N84" i="4"/>
  <c r="N85" i="4"/>
  <c r="N86" i="4"/>
  <c r="N90" i="4"/>
  <c r="N94" i="4"/>
  <c r="N95" i="4"/>
  <c r="N97" i="4"/>
  <c r="N98" i="4"/>
  <c r="N99" i="4"/>
  <c r="N105" i="4"/>
  <c r="N106" i="4"/>
  <c r="N107" i="4"/>
  <c r="N108" i="4"/>
  <c r="N109" i="4"/>
  <c r="N110" i="4"/>
  <c r="N111" i="4"/>
  <c r="N120" i="4"/>
  <c r="N121" i="4"/>
  <c r="N122" i="4"/>
  <c r="N124" i="4"/>
  <c r="N125" i="4"/>
  <c r="N126" i="4"/>
  <c r="N127" i="4"/>
  <c r="N134" i="4"/>
  <c r="N135" i="4"/>
  <c r="N136" i="4"/>
  <c r="N137" i="4"/>
  <c r="N139" i="4"/>
  <c r="N140" i="4"/>
  <c r="N142" i="4"/>
  <c r="N144" i="4"/>
  <c r="N148" i="4"/>
  <c r="N149" i="4"/>
  <c r="N150" i="4"/>
  <c r="N156" i="4"/>
  <c r="N157" i="4"/>
  <c r="N159" i="4"/>
  <c r="N161" i="4"/>
  <c r="N164" i="4"/>
  <c r="N165" i="4"/>
  <c r="N167" i="4"/>
  <c r="N168" i="4"/>
  <c r="N172" i="4"/>
  <c r="N176" i="4"/>
  <c r="N177" i="4"/>
  <c r="N178" i="4"/>
  <c r="N179" i="4"/>
  <c r="N185" i="4"/>
  <c r="N186" i="4"/>
  <c r="N187" i="4"/>
  <c r="N189" i="4"/>
  <c r="N190" i="4"/>
  <c r="N191" i="4"/>
  <c r="N192" i="4"/>
  <c r="N193" i="4"/>
  <c r="N197" i="4"/>
  <c r="N200" i="4"/>
  <c r="N202" i="4"/>
  <c r="N203" i="4"/>
  <c r="N204" i="4"/>
  <c r="N205" i="4"/>
  <c r="N210" i="4"/>
  <c r="N213" i="4"/>
  <c r="N215" i="4"/>
  <c r="N217" i="4"/>
  <c r="N218" i="4"/>
  <c r="N219" i="4"/>
  <c r="N220" i="4"/>
  <c r="N221" i="4"/>
  <c r="N225" i="4"/>
  <c r="N226" i="4"/>
  <c r="N227" i="4"/>
  <c r="N228" i="4"/>
  <c r="N229" i="4"/>
  <c r="N231" i="4"/>
  <c r="N232" i="4"/>
  <c r="N234" i="4"/>
  <c r="N236" i="4"/>
  <c r="N237" i="4"/>
  <c r="N238" i="4"/>
  <c r="N240" i="4"/>
  <c r="N241" i="4"/>
  <c r="N242" i="4"/>
  <c r="N244" i="4"/>
  <c r="N245" i="4"/>
  <c r="N246" i="4"/>
  <c r="N247" i="4"/>
  <c r="N249" i="4"/>
  <c r="N250" i="4"/>
  <c r="N251" i="4"/>
  <c r="N252" i="4"/>
  <c r="N254" i="4"/>
  <c r="N257" i="4"/>
  <c r="N258" i="4"/>
  <c r="N259" i="4"/>
  <c r="N260" i="4"/>
  <c r="N262" i="4"/>
  <c r="N263" i="4"/>
  <c r="N264" i="4"/>
  <c r="N265" i="4"/>
  <c r="N266" i="4"/>
  <c r="N268" i="4"/>
  <c r="N269" i="4"/>
  <c r="N270" i="4"/>
  <c r="N274" i="4"/>
  <c r="N275" i="4"/>
  <c r="N282" i="4"/>
  <c r="N283" i="4"/>
  <c r="N285" i="4"/>
  <c r="N286" i="4"/>
  <c r="N287" i="4"/>
  <c r="N289" i="4"/>
  <c r="N290" i="4"/>
  <c r="N291" i="4"/>
  <c r="N296" i="4"/>
  <c r="N297" i="4"/>
  <c r="N300" i="4"/>
  <c r="N306" i="4"/>
  <c r="N309" i="4"/>
  <c r="N310" i="4"/>
  <c r="N311" i="4"/>
  <c r="N312" i="4"/>
  <c r="N315" i="4"/>
  <c r="N319" i="4"/>
  <c r="N326" i="4"/>
  <c r="N328" i="4"/>
  <c r="N329" i="4"/>
  <c r="N330" i="4"/>
  <c r="N331" i="4"/>
  <c r="N334" i="4"/>
  <c r="N336" i="4"/>
  <c r="N337" i="4"/>
  <c r="N341" i="4"/>
  <c r="N344" i="4"/>
  <c r="N346" i="4"/>
  <c r="N348" i="4"/>
  <c r="N350" i="4"/>
  <c r="N351" i="4"/>
  <c r="N352" i="4"/>
  <c r="N356" i="4"/>
  <c r="N357" i="4"/>
  <c r="N360" i="4"/>
  <c r="N362" i="4"/>
  <c r="N366" i="4"/>
  <c r="N370" i="4"/>
  <c r="N371" i="4"/>
  <c r="N372" i="4"/>
  <c r="N375" i="4"/>
  <c r="N376" i="4"/>
  <c r="N378" i="4"/>
  <c r="N379" i="4"/>
  <c r="N382" i="4"/>
  <c r="N383" i="4"/>
  <c r="N385" i="4"/>
  <c r="N387" i="4"/>
  <c r="N396" i="4"/>
  <c r="N397" i="4"/>
  <c r="N399" i="4"/>
  <c r="N400" i="4"/>
  <c r="N402" i="4"/>
  <c r="N403" i="4"/>
  <c r="N404" i="4"/>
  <c r="N406" i="4"/>
  <c r="N408" i="4"/>
  <c r="N410" i="4"/>
  <c r="N411" i="4"/>
  <c r="N412" i="4"/>
  <c r="N413" i="4"/>
  <c r="N415" i="4"/>
  <c r="N416" i="4"/>
  <c r="N417" i="4"/>
  <c r="N418" i="4"/>
  <c r="N421" i="4"/>
  <c r="N422" i="4"/>
  <c r="N428" i="4"/>
  <c r="N429" i="4"/>
  <c r="N430" i="4"/>
  <c r="N431" i="4"/>
  <c r="N433" i="4"/>
  <c r="N434" i="4"/>
  <c r="N435" i="4"/>
  <c r="N438" i="4"/>
  <c r="N439" i="4"/>
  <c r="N440" i="4"/>
  <c r="N443" i="4"/>
  <c r="N455" i="4"/>
  <c r="N456" i="4"/>
  <c r="N459" i="4"/>
  <c r="N460" i="4"/>
  <c r="N462" i="4"/>
  <c r="N463" i="4"/>
  <c r="N464" i="4"/>
  <c r="N471" i="4"/>
  <c r="N473" i="4"/>
  <c r="N474" i="4"/>
  <c r="N475" i="4"/>
  <c r="N485" i="4"/>
  <c r="N486" i="4"/>
  <c r="N487" i="4"/>
  <c r="N488" i="4"/>
  <c r="N493" i="4"/>
  <c r="N494" i="4"/>
  <c r="N496" i="4"/>
  <c r="N497" i="4"/>
  <c r="N498" i="4"/>
  <c r="N500" i="4"/>
  <c r="N502" i="4"/>
  <c r="N503" i="4"/>
  <c r="N505" i="4"/>
  <c r="N509" i="4"/>
  <c r="N510" i="4"/>
  <c r="N511" i="4"/>
  <c r="N512" i="4"/>
  <c r="N513" i="4"/>
  <c r="N515" i="4"/>
  <c r="N516" i="4"/>
  <c r="N518" i="4"/>
  <c r="N519" i="4"/>
  <c r="N520" i="4"/>
  <c r="N522" i="4"/>
  <c r="N523" i="4"/>
  <c r="N526" i="4"/>
  <c r="N527" i="4"/>
  <c r="N529" i="4"/>
  <c r="N532" i="4"/>
  <c r="N535" i="4"/>
  <c r="N538" i="4"/>
  <c r="N539" i="4"/>
  <c r="N541" i="4"/>
  <c r="N545" i="4"/>
  <c r="N549" i="4"/>
  <c r="N551" i="4"/>
  <c r="N553" i="4"/>
  <c r="N555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Q95" i="4" l="1"/>
  <c r="Q31" i="4"/>
  <c r="Q47" i="4"/>
  <c r="Q15" i="4"/>
  <c r="Q338" i="4"/>
  <c r="Q190" i="4"/>
  <c r="Q255" i="4"/>
  <c r="Q111" i="4"/>
  <c r="Q79" i="4"/>
  <c r="Q553" i="4"/>
  <c r="Q545" i="4"/>
  <c r="Q537" i="4"/>
  <c r="Q529" i="4"/>
  <c r="Q521" i="4"/>
  <c r="Q513" i="4"/>
  <c r="Q505" i="4"/>
  <c r="Q497" i="4"/>
  <c r="Q489" i="4"/>
  <c r="Q477" i="4"/>
  <c r="Q457" i="4"/>
  <c r="Q445" i="4"/>
  <c r="Q425" i="4"/>
  <c r="Q413" i="4"/>
  <c r="Q393" i="4"/>
  <c r="Q381" i="4"/>
  <c r="Q361" i="4"/>
  <c r="Q349" i="4"/>
  <c r="Q556" i="4"/>
  <c r="Q552" i="4"/>
  <c r="Q548" i="4"/>
  <c r="Q544" i="4"/>
  <c r="Q540" i="4"/>
  <c r="Q536" i="4"/>
  <c r="Q532" i="4"/>
  <c r="Q528" i="4"/>
  <c r="Q524" i="4"/>
  <c r="Q520" i="4"/>
  <c r="Q516" i="4"/>
  <c r="Q512" i="4"/>
  <c r="Q508" i="4"/>
  <c r="Q504" i="4"/>
  <c r="Q500" i="4"/>
  <c r="Q496" i="4"/>
  <c r="Q492" i="4"/>
  <c r="Q488" i="4"/>
  <c r="Q484" i="4"/>
  <c r="Q480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318" i="4"/>
  <c r="Q298" i="4"/>
  <c r="Q254" i="4"/>
  <c r="Q222" i="4"/>
  <c r="Q158" i="4"/>
  <c r="Q126" i="4"/>
  <c r="Q94" i="4"/>
  <c r="Q62" i="4"/>
  <c r="Q30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192" i="4"/>
  <c r="Q188" i="4"/>
  <c r="Q184" i="4"/>
  <c r="Q180" i="4"/>
  <c r="Q176" i="4"/>
  <c r="Q172" i="4"/>
  <c r="Q168" i="4"/>
  <c r="Q164" i="4"/>
  <c r="Q160" i="4"/>
  <c r="Q156" i="4"/>
  <c r="Q152" i="4"/>
  <c r="Q148" i="4"/>
  <c r="Q144" i="4"/>
  <c r="Q140" i="4"/>
  <c r="Q136" i="4"/>
  <c r="Q132" i="4"/>
  <c r="Q128" i="4"/>
  <c r="Q124" i="4"/>
  <c r="Q120" i="4"/>
  <c r="Q116" i="4"/>
  <c r="Q112" i="4"/>
  <c r="Q108" i="4"/>
  <c r="Q104" i="4"/>
  <c r="Q100" i="4"/>
  <c r="Q96" i="4"/>
  <c r="Q92" i="4"/>
  <c r="Q88" i="4"/>
  <c r="Q84" i="4"/>
  <c r="Q80" i="4"/>
  <c r="Q76" i="4"/>
  <c r="Q72" i="4"/>
  <c r="Q68" i="4"/>
  <c r="Q555" i="4"/>
  <c r="Q551" i="4"/>
  <c r="Q547" i="4"/>
  <c r="Q543" i="4"/>
  <c r="Q539" i="4"/>
  <c r="Q535" i="4"/>
  <c r="Q531" i="4"/>
  <c r="Q527" i="4"/>
  <c r="Q523" i="4"/>
  <c r="Q519" i="4"/>
  <c r="Q515" i="4"/>
  <c r="Q511" i="4"/>
  <c r="Q507" i="4"/>
  <c r="Q503" i="4"/>
  <c r="Q499" i="4"/>
  <c r="Q495" i="4"/>
  <c r="Q491" i="4"/>
  <c r="Q487" i="4"/>
  <c r="Q483" i="4"/>
  <c r="Q479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319" i="4"/>
  <c r="Q191" i="4"/>
  <c r="Q127" i="4"/>
  <c r="Q63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187" i="4"/>
  <c r="Q183" i="4"/>
  <c r="Q179" i="4"/>
  <c r="Q175" i="4"/>
  <c r="Q171" i="4"/>
  <c r="Q167" i="4"/>
  <c r="Q163" i="4"/>
  <c r="Q159" i="4"/>
  <c r="Q155" i="4"/>
  <c r="Q151" i="4"/>
  <c r="Q147" i="4"/>
  <c r="Q143" i="4"/>
  <c r="Q139" i="4"/>
  <c r="Q135" i="4"/>
  <c r="Q131" i="4"/>
  <c r="Q119" i="4"/>
  <c r="Q103" i="4"/>
  <c r="Q87" i="4"/>
  <c r="Q71" i="4"/>
  <c r="Q55" i="4"/>
  <c r="Q39" i="4"/>
  <c r="Q23" i="4"/>
  <c r="Q7" i="4"/>
  <c r="Q330" i="4"/>
  <c r="Q286" i="4"/>
  <c r="Q266" i="4"/>
  <c r="Q238" i="4"/>
  <c r="Q206" i="4"/>
  <c r="Q174" i="4"/>
  <c r="Q142" i="4"/>
  <c r="Q110" i="4"/>
  <c r="Q78" i="4"/>
  <c r="Q46" i="4"/>
  <c r="Q14" i="4"/>
  <c r="Q549" i="4"/>
  <c r="Q541" i="4"/>
  <c r="Q533" i="4"/>
  <c r="Q525" i="4"/>
  <c r="Q517" i="4"/>
  <c r="Q509" i="4"/>
  <c r="Q501" i="4"/>
  <c r="Q493" i="4"/>
  <c r="Q473" i="4"/>
  <c r="Q461" i="4"/>
  <c r="Q441" i="4"/>
  <c r="Q429" i="4"/>
  <c r="Q409" i="4"/>
  <c r="Q397" i="4"/>
  <c r="Q377" i="4"/>
  <c r="Q365" i="4"/>
  <c r="Q345" i="4"/>
  <c r="Q554" i="4"/>
  <c r="Q550" i="4"/>
  <c r="Q546" i="4"/>
  <c r="Q542" i="4"/>
  <c r="Q538" i="4"/>
  <c r="Q534" i="4"/>
  <c r="Q530" i="4"/>
  <c r="Q526" i="4"/>
  <c r="Q522" i="4"/>
  <c r="Q518" i="4"/>
  <c r="Q514" i="4"/>
  <c r="Q510" i="4"/>
  <c r="Q506" i="4"/>
  <c r="Q502" i="4"/>
  <c r="Q498" i="4"/>
  <c r="Q494" i="4"/>
  <c r="Q490" i="4"/>
  <c r="Q486" i="4"/>
  <c r="Q482" i="4"/>
  <c r="Q478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4" i="4"/>
  <c r="Q326" i="4"/>
  <c r="Q322" i="4"/>
  <c r="Q314" i="4"/>
  <c r="Q310" i="4"/>
  <c r="Q306" i="4"/>
  <c r="Q302" i="4"/>
  <c r="Q294" i="4"/>
  <c r="Q290" i="4"/>
  <c r="Q282" i="4"/>
  <c r="Q278" i="4"/>
  <c r="Q274" i="4"/>
  <c r="Q270" i="4"/>
  <c r="Q262" i="4"/>
  <c r="Q258" i="4"/>
  <c r="Q250" i="4"/>
  <c r="Q246" i="4"/>
  <c r="Q242" i="4"/>
  <c r="Q234" i="4"/>
  <c r="Q230" i="4"/>
  <c r="Q226" i="4"/>
  <c r="Q218" i="4"/>
  <c r="Q214" i="4"/>
  <c r="Q210" i="4"/>
  <c r="Q202" i="4"/>
  <c r="Q198" i="4"/>
  <c r="Q194" i="4"/>
  <c r="Q186" i="4"/>
  <c r="Q182" i="4"/>
  <c r="Q178" i="4"/>
  <c r="Q170" i="4"/>
  <c r="Q166" i="4"/>
  <c r="Q162" i="4"/>
  <c r="Q154" i="4"/>
  <c r="Q150" i="4"/>
  <c r="Q146" i="4"/>
  <c r="Q138" i="4"/>
  <c r="Q134" i="4"/>
  <c r="Q130" i="4"/>
  <c r="Q122" i="4"/>
  <c r="Q118" i="4"/>
  <c r="Q114" i="4"/>
  <c r="Q106" i="4"/>
  <c r="Q102" i="4"/>
  <c r="Q98" i="4"/>
  <c r="Q90" i="4"/>
  <c r="Q86" i="4"/>
  <c r="Q82" i="4"/>
  <c r="Q74" i="4"/>
  <c r="Q70" i="4"/>
  <c r="Q66" i="4"/>
  <c r="Q58" i="4"/>
  <c r="Q54" i="4"/>
  <c r="Q50" i="4"/>
  <c r="Q42" i="4"/>
  <c r="Q38" i="4"/>
  <c r="Q34" i="4"/>
  <c r="Q26" i="4"/>
  <c r="Q22" i="4"/>
  <c r="Q18" i="4"/>
  <c r="Q10" i="4"/>
  <c r="Q6" i="4"/>
  <c r="Q2" i="4"/>
  <c r="Q485" i="4"/>
  <c r="Q481" i="4"/>
  <c r="Q469" i="4"/>
  <c r="Q465" i="4"/>
  <c r="Q453" i="4"/>
  <c r="Q449" i="4"/>
  <c r="Q437" i="4"/>
  <c r="Q433" i="4"/>
  <c r="Q421" i="4"/>
  <c r="Q417" i="4"/>
  <c r="Q405" i="4"/>
  <c r="Q401" i="4"/>
  <c r="Q389" i="4"/>
  <c r="Q385" i="4"/>
  <c r="Q373" i="4"/>
  <c r="Q369" i="4"/>
  <c r="Q357" i="4"/>
  <c r="Q353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189" i="4"/>
  <c r="Q185" i="4"/>
  <c r="Q181" i="4"/>
  <c r="Q177" i="4"/>
  <c r="Q173" i="4"/>
  <c r="Q169" i="4"/>
  <c r="Q165" i="4"/>
  <c r="Q161" i="4"/>
  <c r="Q157" i="4"/>
  <c r="Q153" i="4"/>
  <c r="Q149" i="4"/>
  <c r="Q145" i="4"/>
  <c r="Q141" i="4"/>
  <c r="Q137" i="4"/>
  <c r="Q133" i="4"/>
  <c r="Q129" i="4"/>
  <c r="Q125" i="4"/>
  <c r="Q121" i="4"/>
  <c r="Q117" i="4"/>
  <c r="Q113" i="4"/>
  <c r="Q109" i="4"/>
  <c r="Q105" i="4"/>
  <c r="Q101" i="4"/>
  <c r="Q97" i="4"/>
  <c r="Q93" i="4"/>
  <c r="Q89" i="4"/>
  <c r="Q85" i="4"/>
  <c r="Q81" i="4"/>
  <c r="Q77" i="4"/>
  <c r="Q73" i="4"/>
  <c r="Q69" i="4"/>
  <c r="Q65" i="4"/>
  <c r="Q61" i="4"/>
  <c r="Q57" i="4"/>
  <c r="Q53" i="4"/>
  <c r="Q49" i="4"/>
  <c r="Q45" i="4"/>
  <c r="Q41" i="4"/>
  <c r="Q37" i="4"/>
  <c r="Q33" i="4"/>
  <c r="Q29" i="4"/>
  <c r="Q25" i="4"/>
  <c r="Q21" i="4"/>
  <c r="Q17" i="4"/>
  <c r="Q13" i="4"/>
  <c r="Q9" i="4"/>
  <c r="Q5" i="4"/>
  <c r="Q64" i="4"/>
  <c r="Q60" i="4"/>
  <c r="Q56" i="4"/>
  <c r="Q52" i="4"/>
  <c r="Q48" i="4"/>
  <c r="Q44" i="4"/>
  <c r="Q40" i="4"/>
  <c r="Q36" i="4"/>
  <c r="Q32" i="4"/>
  <c r="Q28" i="4"/>
  <c r="Q24" i="4"/>
  <c r="Q20" i="4"/>
  <c r="Q16" i="4"/>
  <c r="Q12" i="4"/>
  <c r="Q8" i="4"/>
  <c r="Q4" i="4"/>
  <c r="Q123" i="4"/>
  <c r="Q115" i="4"/>
  <c r="Q107" i="4"/>
  <c r="Q99" i="4"/>
  <c r="Q91" i="4"/>
  <c r="Q83" i="4"/>
  <c r="Q75" i="4"/>
  <c r="Q67" i="4"/>
  <c r="Q59" i="4"/>
  <c r="Q51" i="4"/>
  <c r="Q43" i="4"/>
  <c r="Q35" i="4"/>
  <c r="Q27" i="4"/>
  <c r="Q19" i="4"/>
  <c r="Q11" i="4"/>
  <c r="Q3" i="4"/>
</calcChain>
</file>

<file path=xl/sharedStrings.xml><?xml version="1.0" encoding="utf-8"?>
<sst xmlns="http://schemas.openxmlformats.org/spreadsheetml/2006/main" count="3556" uniqueCount="615">
  <si>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</si>
  <si>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</si>
  <si>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</si>
  <si>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</si>
  <si>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</si>
  <si>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</si>
  <si>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</si>
  <si>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</si>
  <si>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</si>
  <si>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</si>
  <si>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</si>
  <si>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</si>
  <si>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</si>
  <si>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</si>
  <si>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</si>
  <si>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</si>
  <si>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</si>
  <si>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</si>
  <si>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</si>
  <si>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</si>
  <si>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</si>
  <si>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</si>
  <si>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</si>
  <si>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</si>
  <si>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</si>
  <si>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</si>
  <si>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</si>
  <si>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</si>
  <si>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</si>
  <si>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</si>
  <si>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</si>
  <si>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</si>
  <si>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</si>
  <si>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</si>
  <si>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</si>
  <si>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</si>
  <si>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</si>
  <si>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</si>
  <si>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</si>
  <si>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</si>
  <si>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</si>
  <si>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</si>
  <si>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</si>
  <si>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</si>
  <si>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</si>
  <si>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</si>
  <si>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</si>
  <si>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</si>
  <si>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</si>
  <si>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</si>
  <si>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</si>
  <si>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</si>
  <si>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</si>
  <si>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</si>
  <si>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</si>
  <si>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</si>
  <si>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</si>
  <si>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</si>
  <si>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</si>
  <si>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</si>
  <si>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</si>
  <si>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</si>
  <si>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</si>
  <si>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</si>
  <si>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</si>
  <si>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</si>
  <si>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</si>
  <si>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</si>
  <si>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</si>
  <si>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</si>
  <si>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</si>
  <si>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</si>
  <si>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</si>
  <si>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</si>
  <si>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</si>
  <si>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</si>
  <si>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</si>
  <si>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</si>
  <si>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</si>
  <si>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</si>
  <si>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</si>
  <si>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</si>
  <si>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</si>
  <si>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</si>
  <si>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</si>
  <si>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</si>
  <si>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</si>
  <si>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</si>
  <si>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</si>
  <si>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</si>
  <si>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</si>
  <si>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</si>
  <si>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</si>
  <si>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</si>
  <si>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</si>
  <si>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</si>
  <si>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</si>
  <si>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</si>
  <si>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</si>
  <si>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</si>
  <si>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</si>
  <si>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</si>
  <si>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</si>
  <si>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</si>
  <si>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</si>
  <si>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</si>
  <si>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</si>
  <si>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</si>
  <si>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</si>
  <si>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</si>
  <si>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</si>
  <si>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</si>
  <si>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</si>
  <si>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</si>
  <si>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</si>
  <si>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</si>
  <si>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</si>
  <si>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</si>
  <si>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</si>
  <si>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</si>
  <si>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</si>
  <si>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</si>
  <si>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</si>
  <si>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</si>
  <si>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</si>
  <si>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</si>
  <si>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</si>
  <si>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</si>
  <si>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</si>
  <si>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</si>
  <si>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</si>
  <si>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</si>
  <si>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</si>
  <si>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</si>
  <si>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</si>
  <si>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</si>
  <si>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</si>
  <si>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</si>
  <si>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</si>
  <si>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</si>
  <si>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</si>
  <si>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</si>
  <si>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</si>
  <si>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</si>
  <si>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</si>
  <si>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</si>
  <si>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</si>
  <si>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</si>
  <si>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</si>
  <si>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</si>
  <si>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</si>
  <si>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</si>
  <si>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</si>
  <si>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</si>
  <si>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</si>
  <si>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</si>
  <si>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</si>
  <si>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</si>
  <si>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</si>
  <si>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</si>
  <si>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</si>
  <si>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</si>
  <si>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</si>
  <si>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</si>
  <si>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</si>
  <si>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</si>
  <si>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</si>
  <si>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</si>
  <si>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</si>
  <si>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</si>
  <si>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</si>
  <si>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</si>
  <si>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</si>
  <si>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</si>
  <si>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</si>
  <si>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</si>
  <si>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</si>
  <si>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</si>
  <si>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</si>
  <si>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</si>
  <si>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</si>
  <si>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</si>
  <si>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</si>
  <si>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</si>
  <si>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</si>
  <si>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</si>
  <si>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</si>
  <si>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</si>
  <si>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</si>
  <si>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</si>
  <si>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</si>
  <si>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</si>
  <si>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</si>
  <si>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</si>
  <si>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</si>
  <si>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</si>
  <si>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</si>
  <si>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</si>
  <si>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</si>
  <si>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</si>
  <si>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</si>
  <si>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</si>
  <si>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</si>
  <si>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</si>
  <si>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</si>
  <si>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</si>
  <si>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</si>
  <si>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</si>
  <si>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</si>
  <si>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</si>
  <si>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</si>
  <si>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</si>
  <si>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</si>
  <si>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</si>
  <si>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</si>
  <si>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</si>
  <si>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</si>
  <si>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</si>
  <si>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</si>
  <si>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</si>
  <si>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</si>
  <si>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</si>
  <si>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</si>
  <si>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</si>
  <si>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</si>
  <si>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</si>
  <si>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</si>
  <si>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</si>
  <si>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</si>
  <si>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</si>
  <si>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</si>
  <si>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</si>
  <si>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</si>
  <si>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</si>
  <si>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</si>
  <si>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</si>
  <si>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</si>
  <si>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</si>
  <si>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</si>
  <si>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</si>
  <si>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</si>
  <si>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</si>
  <si>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</si>
  <si>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</si>
  <si>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</si>
  <si>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</si>
  <si>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</si>
  <si>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</si>
  <si>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</si>
  <si>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</si>
  <si>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</si>
  <si>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</si>
  <si>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</si>
  <si>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</si>
  <si>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</si>
  <si>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</si>
  <si>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</si>
  <si>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</si>
  <si>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</si>
  <si>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</si>
  <si>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</si>
  <si>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</si>
  <si>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</si>
  <si>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</si>
  <si>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</si>
  <si>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</si>
  <si>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</si>
  <si>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</si>
  <si>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</si>
  <si>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</si>
  <si>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</si>
  <si>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</si>
  <si>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</si>
  <si>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</si>
  <si>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</si>
  <si>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</si>
  <si>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</si>
  <si>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</si>
  <si>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</si>
  <si>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</si>
  <si>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</si>
  <si>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</si>
  <si>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</si>
  <si>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</si>
  <si>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</si>
  <si>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</si>
  <si>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</si>
  <si>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</si>
  <si>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</si>
  <si>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</si>
  <si>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</si>
  <si>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</si>
  <si>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</si>
  <si>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</si>
  <si>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</si>
  <si>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</si>
  <si>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</si>
  <si>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</si>
  <si>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</si>
  <si>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</si>
  <si>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</si>
  <si>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</si>
  <si>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</si>
  <si>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</si>
  <si>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</si>
  <si>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</si>
  <si>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</si>
  <si>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</si>
  <si>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</si>
  <si>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</si>
  <si>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</si>
  <si>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</si>
  <si>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</si>
  <si>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</si>
  <si>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</si>
  <si>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</si>
  <si>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</si>
  <si>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</si>
  <si>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</si>
  <si>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</si>
  <si>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</si>
  <si>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</si>
  <si>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</si>
  <si>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</si>
  <si>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</si>
  <si>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</si>
  <si>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</si>
  <si>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</si>
  <si>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</si>
  <si>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</si>
  <si>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</si>
  <si>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</si>
  <si>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</si>
  <si>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</si>
  <si>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</si>
  <si>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</si>
  <si>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</si>
  <si>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</si>
  <si>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</si>
  <si>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</si>
  <si>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</si>
  <si>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</si>
  <si>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</si>
  <si>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</si>
  <si>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</si>
  <si>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</si>
  <si>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</si>
  <si>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</si>
  <si>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</si>
  <si>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</si>
  <si>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</si>
  <si>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</si>
  <si>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</si>
  <si>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</si>
  <si>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</si>
  <si>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</si>
  <si>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</si>
  <si>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</si>
  <si>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</si>
  <si>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</si>
  <si>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</si>
  <si>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</si>
  <si>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</si>
  <si>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</si>
  <si>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</si>
  <si>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</si>
  <si>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</si>
  <si>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</si>
  <si>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</si>
  <si>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</si>
  <si>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</si>
  <si>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</si>
  <si>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</si>
  <si>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</si>
  <si>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</si>
  <si>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</si>
  <si>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</si>
  <si>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</si>
  <si>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</si>
  <si>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</si>
  <si>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</si>
  <si>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</si>
  <si>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</si>
  <si>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</si>
  <si>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</si>
  <si>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</si>
  <si>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</si>
  <si>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</si>
  <si>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</si>
  <si>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</si>
  <si>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</si>
  <si>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</si>
  <si>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</si>
  <si>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</si>
  <si>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</si>
  <si>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</si>
  <si>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</si>
  <si>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</si>
  <si>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</si>
  <si>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</si>
  <si>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</si>
  <si>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</si>
  <si>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</si>
  <si>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</si>
  <si>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</si>
  <si>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</si>
  <si>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</si>
  <si>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</si>
  <si>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</si>
  <si>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</si>
  <si>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</si>
  <si>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</si>
  <si>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</si>
  <si>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</si>
  <si>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</si>
  <si>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</si>
  <si>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</si>
  <si>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</si>
  <si>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</si>
  <si>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</si>
  <si>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</si>
  <si>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</si>
  <si>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</si>
  <si>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</si>
  <si>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</si>
  <si>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</si>
  <si>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</si>
  <si>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</si>
  <si>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</si>
  <si>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</si>
  <si>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</si>
  <si>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</si>
  <si>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</si>
  <si>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</si>
  <si>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</si>
  <si>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</si>
  <si>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</si>
  <si>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</si>
  <si>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</si>
  <si>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</si>
  <si>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</si>
  <si>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</si>
  <si>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</si>
  <si>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</si>
  <si>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</si>
  <si>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</si>
  <si>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</si>
  <si>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</si>
  <si>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</si>
  <si>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</si>
  <si>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</si>
  <si>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</si>
  <si>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</si>
  <si>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</si>
  <si>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</si>
  <si>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</si>
  <si>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</si>
  <si>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</si>
  <si>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</si>
  <si>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</si>
  <si>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</si>
  <si>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</si>
  <si>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</si>
  <si>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</si>
  <si>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</si>
  <si>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</si>
  <si>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</si>
  <si>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</si>
  <si>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</si>
  <si>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</si>
  <si>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</si>
  <si>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</si>
  <si>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</si>
  <si>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</si>
  <si>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</si>
  <si>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</si>
  <si>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</si>
  <si>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</si>
  <si>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</si>
  <si>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</si>
  <si>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</si>
  <si>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</si>
  <si>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</si>
  <si>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</si>
  <si>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</si>
  <si>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</si>
  <si>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</si>
  <si>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</si>
  <si>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</si>
  <si>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</si>
  <si>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</si>
  <si>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</si>
  <si>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</si>
  <si>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</si>
  <si>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</si>
  <si>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</si>
  <si>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</si>
  <si>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</si>
  <si>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</si>
  <si>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</si>
  <si>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</si>
  <si>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</si>
  <si>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</si>
  <si>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</si>
  <si>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</si>
  <si>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</si>
  <si>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</si>
  <si>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</si>
  <si>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</si>
  <si>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</si>
  <si>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</si>
  <si>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</si>
  <si>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</si>
  <si>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</si>
  <si>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</si>
  <si>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</si>
  <si>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</si>
  <si>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</si>
  <si>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</si>
  <si>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</si>
  <si>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</si>
  <si>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</si>
  <si>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</si>
  <si>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</si>
  <si>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</si>
  <si>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</si>
  <si>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</si>
  <si>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</si>
  <si>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</si>
  <si>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</si>
  <si>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</si>
  <si>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</si>
  <si>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</si>
  <si>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</si>
  <si>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</si>
  <si>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</si>
  <si>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</si>
  <si>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</si>
  <si>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</si>
  <si>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</si>
  <si>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</si>
  <si>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</si>
  <si>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</si>
  <si>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</si>
  <si>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</si>
  <si>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</si>
  <si>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</si>
  <si>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</si>
  <si>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</si>
  <si>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</si>
  <si>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</si>
  <si>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</si>
  <si>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</si>
  <si>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</si>
  <si>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</si>
  <si>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</si>
  <si>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</si>
  <si>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</si>
  <si>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</si>
  <si>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</si>
  <si>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</si>
  <si>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</si>
  <si>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</si>
  <si>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</si>
  <si>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</si>
  <si>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</si>
  <si>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</si>
  <si>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</si>
  <si>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</si>
  <si>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Day</t>
  </si>
  <si>
    <t>Delivery Time</t>
  </si>
  <si>
    <t>Total Cost</t>
  </si>
  <si>
    <t>Sales Revenue</t>
  </si>
  <si>
    <t>Net Profit</t>
  </si>
  <si>
    <t>DESCRPTIVE STATISTICS</t>
  </si>
  <si>
    <t>T-TEST</t>
  </si>
  <si>
    <t>SCENARIO</t>
  </si>
  <si>
    <t>Whether there is a relationship between delivery time and statust(Completed | Returned)</t>
  </si>
  <si>
    <t>Null Hypothesis (H0)</t>
  </si>
  <si>
    <t>Delivery time does not influence whether an order is returned</t>
  </si>
  <si>
    <t>Alternative Hypothesis (H1)</t>
  </si>
  <si>
    <t>Order with longer delivery times are more likely to return.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</si>
  <si>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</si>
  <si>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</si>
  <si>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</si>
  <si>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</si>
  <si>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</si>
  <si>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</si>
  <si>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</si>
  <si>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</si>
  <si>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</si>
  <si>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</si>
  <si>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Interpratation</t>
  </si>
  <si>
    <t>1) Since the P-value is much smaller than0.05, we reject the null hypothesis.</t>
  </si>
  <si>
    <t>2) There is a automatically significant relationship between delivery time and order status.</t>
  </si>
  <si>
    <t>In Business terms</t>
  </si>
  <si>
    <t>2) Set up alerts for delayed deliveries to take preventive actions.</t>
  </si>
  <si>
    <t>1) Moniter orders that are taking longer 7days to deliver, as they might be at higher risk of return.</t>
  </si>
  <si>
    <t>Recommendations</t>
  </si>
  <si>
    <t>1) Orders that end up being returned take an average of 1.79 days, or about 2 days longer to deliver.</t>
  </si>
  <si>
    <t>SALES FORM</t>
  </si>
  <si>
    <t>Customer Name :</t>
  </si>
  <si>
    <t>Product Category :</t>
  </si>
  <si>
    <t>Product Name :</t>
  </si>
  <si>
    <t>Order Date :</t>
  </si>
  <si>
    <t>Delivered Date :</t>
  </si>
  <si>
    <t>Quantity :</t>
  </si>
  <si>
    <t>Unit Price :</t>
  </si>
  <si>
    <t>Status :</t>
  </si>
  <si>
    <t>Country :</t>
  </si>
  <si>
    <t>Payment Method :</t>
  </si>
  <si>
    <t>Row Labels</t>
  </si>
  <si>
    <t>Grand Total</t>
  </si>
  <si>
    <t>Mona France</t>
  </si>
  <si>
    <t>4/13/2024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</si>
</sst>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1" fontId="0" fillId="0" borderId="0" xfId="0" applyNumberFormat="1" applyFill="1" applyBorder="1" applyAlignment="1"/>
    <xf numFmtId="0" fontId="0" fillId="0" borderId="0" xfId="0" applyNumberForma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0" fillId="3" borderId="15" xfId="0" applyFill="1" applyBorder="1"/>
    <xf numFmtId="0" fontId="0" fillId="2" borderId="11" xfId="0" applyFill="1" applyBorder="1"/>
    <xf numFmtId="0" fontId="0" fillId="4" borderId="0" xfId="0" applyFill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4" fillId="5" borderId="0" xfId="0" applyFont="1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9" xfId="0" applyFill="1" applyBorder="1"/>
    <xf numFmtId="14" fontId="0" fillId="3" borderId="1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4" borderId="0" xfId="0" applyNumberFormat="1" applyFill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1386840</xdr:colOff>
          <xdr:row>13</xdr:row>
          <xdr:rowOff>45720</xdr:rowOff>
        </xdr:from>
        <xdr:to>
          <xdr:col>5</xdr:col>
          <xdr:colOff>441960</xdr:colOff>
          <xdr:row>14</xdr:row>
          <xdr:rowOff>137160</xdr:rowOff>
        </xdr:to>
        <xdr:sp macro="" textlink="">
          <xdr:nvSpPr>
            <xdr:cNvPr id="4105" name="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IN" sz="14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 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am Kumar" refreshedDate="45774.036235648149" createdVersion="8" refreshedVersion="8" minRefreshableVersion="3" recordCount="555" xr:uid="{10DCBC2B-8D96-4831-B560-A5DF122E7939}">
  <cacheSource type="worksheet">
    <worksheetSource name="Table1"/>
  </cacheSource>
  <cacheFields count="18">
    <cacheField name="Order ID" numFmtId="0">
      <sharedItems containsSemiMixedTypes="0" containsString="0" containsNumber="1" containsInteger="1" minValue="1" maxValue="555"/>
    </cacheField>
    <cacheField name="Customer Name" numFmtId="0">
      <sharedItems/>
    </cacheField>
    <cacheField name="Product Category" numFmtId="0">
      <sharedItems count="5">
        <s v="Electronics"/>
        <s v="Books"/>
        <s v="Apparel"/>
        <s v="Groceries"/>
        <s v="Home Decor"/>
      </sharedItems>
    </cacheField>
    <cacheField name="Product Name" numFmtId="0">
      <sharedItems count="25">
        <s v="Smartphone"/>
        <s v="Fiction"/>
        <s v="Sneakers"/>
        <s v="Cereal"/>
        <s v="Headphones"/>
        <s v="Vase"/>
        <s v="Camera"/>
        <s v="Milk"/>
        <s v="T-Shirt"/>
        <s v="Curtains"/>
        <s v="Children's Book"/>
        <s v="Wall Art"/>
        <s v="Dress"/>
        <s v="Jeans"/>
        <s v="Biography"/>
        <s v="Laptop"/>
        <s v="Cookbook"/>
        <s v="Non-Fiction"/>
        <s v="Juice"/>
        <s v="Table Lamp"/>
        <s v="Cushion"/>
        <s v="Jacket"/>
        <s v="Tablet"/>
        <s v="Pasta"/>
        <s v="Rice"/>
      </sharedItems>
    </cacheField>
    <cacheField name="Order Date" numFmtId="14">
      <sharedItems containsSemiMixedTypes="0" containsNonDate="0" containsDate="1" containsString="0" minDate="2024-01-01T00:00:00" maxDate="2025-12-29T00:00:00"/>
    </cacheField>
    <cacheField name="Delivered Date" numFmtId="14">
      <sharedItems containsSemiMixedTypes="0" containsNonDate="0" containsDate="1" containsString="0" minDate="2024-01-10T00:00:00" maxDate="2026-01-01T00:00:00"/>
    </cacheField>
    <cacheField name="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10" maxValue="998"/>
    </cacheField>
    <cacheField name="Status" numFmtId="0">
      <sharedItems count="2">
        <s v="Completed"/>
        <s v="Returned"/>
      </sharedItems>
    </cacheField>
    <cacheField name="Country" numFmtId="0">
      <sharedItems count="7">
        <s v="Australia"/>
        <s v="United Kingdom"/>
        <s v="China"/>
        <s v="Nigeria"/>
        <s v="United States"/>
        <s v="Brazil"/>
        <s v="Antarctica"/>
      </sharedItems>
    </cacheField>
    <cacheField name="Payment Method" numFmtId="0">
      <sharedItems count="4">
        <s v="Mobile Money"/>
        <s v="Credit Card"/>
        <s v="Cash"/>
        <s v="Bank Transfer"/>
      </sharedItems>
    </cacheField>
    <cacheField name="Year" numFmtId="0">
      <sharedItems/>
    </cacheField>
    <cacheField name="Month" numFmtId="0">
      <sharedItems/>
    </cacheField>
    <cacheField name="Day" numFmtId="0">
      <sharedItems/>
    </cacheField>
    <cacheField name="Delivery Time" numFmtId="0">
      <sharedItems containsSemiMixedTypes="0" containsString="0" containsNumber="1" containsInteger="1" minValue="1" maxValue="22"/>
    </cacheField>
    <cacheField name="Total Cost" numFmtId="0">
      <sharedItems containsSemiMixedTypes="0" containsString="0" containsNumber="1" containsInteger="1" minValue="8" maxValue="7305"/>
    </cacheField>
    <cacheField name="Sales Revenue" numFmtId="0">
      <sharedItems containsSemiMixedTypes="0" containsString="0" containsNumber="1" minValue="13" maxValue="9740"/>
    </cacheField>
    <cacheField name="Net Profit" numFmtId="0">
      <sharedItems containsSemiMixedTypes="0" containsString="0" containsNumber="1" minValue="5" maxValue="4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n v="1"/>
    <s v="Allison Hill"/>
    <x v="0"/>
    <x v="0"/>
    <d v="2024-05-20T00:00:00"/>
    <d v="2024-05-24T00:00:00"/>
    <n v="4"/>
    <n v="238"/>
    <x v="0"/>
    <x v="0"/>
    <x v="0"/>
    <s v="2024"/>
    <s v="May"/>
    <s v="Mon"/>
    <n v="4"/>
    <n v="714"/>
    <n v="952"/>
    <n v="238"/>
  </r>
  <r>
    <n v="2"/>
    <s v="Lance Hoffman"/>
    <x v="1"/>
    <x v="1"/>
    <d v="2024-10-29T00:00:00"/>
    <d v="2024-11-04T00:00:00"/>
    <n v="7"/>
    <n v="42"/>
    <x v="0"/>
    <x v="0"/>
    <x v="1"/>
    <s v="2024"/>
    <s v="Oct"/>
    <s v="Tue"/>
    <n v="6"/>
    <n v="147"/>
    <n v="294"/>
    <n v="147"/>
  </r>
  <r>
    <n v="3"/>
    <s v="Brent Abbott"/>
    <x v="2"/>
    <x v="2"/>
    <d v="2024-10-28T00:00:00"/>
    <d v="2024-11-07T00:00:00"/>
    <n v="5"/>
    <n v="838"/>
    <x v="0"/>
    <x v="1"/>
    <x v="1"/>
    <s v="2024"/>
    <s v="Oct"/>
    <s v="Mon"/>
    <n v="10"/>
    <n v="3143"/>
    <n v="4190"/>
    <n v="1047"/>
  </r>
  <r>
    <n v="4"/>
    <s v="Edward Fuller"/>
    <x v="3"/>
    <x v="3"/>
    <d v="2024-05-22T00:00:00"/>
    <d v="2024-05-27T00:00:00"/>
    <n v="3"/>
    <n v="230"/>
    <x v="0"/>
    <x v="1"/>
    <x v="1"/>
    <s v="2024"/>
    <s v="May"/>
    <s v="Wed"/>
    <n v="5"/>
    <n v="380"/>
    <n v="690"/>
    <n v="310"/>
  </r>
  <r>
    <n v="5"/>
    <s v="Melinda Jones"/>
    <x v="0"/>
    <x v="4"/>
    <d v="2024-10-01T00:00:00"/>
    <d v="2024-10-17T00:00:00"/>
    <n v="2"/>
    <n v="954"/>
    <x v="1"/>
    <x v="2"/>
    <x v="2"/>
    <s v="2024"/>
    <s v="Oct"/>
    <s v="Tue"/>
    <n v="16"/>
    <n v="1240"/>
    <n v="1908"/>
    <n v="668"/>
  </r>
  <r>
    <n v="6"/>
    <s v="Andrew Stewart"/>
    <x v="4"/>
    <x v="5"/>
    <d v="2024-07-04T00:00:00"/>
    <d v="2024-07-10T00:00:00"/>
    <n v="10"/>
    <n v="206"/>
    <x v="0"/>
    <x v="3"/>
    <x v="2"/>
    <s v="2024"/>
    <s v="Jul"/>
    <s v="Thu"/>
    <n v="6"/>
    <n v="1545"/>
    <n v="2060"/>
    <n v="515"/>
  </r>
  <r>
    <n v="7"/>
    <s v="Nicole Patterson"/>
    <x v="3"/>
    <x v="3"/>
    <d v="2024-03-24T00:00:00"/>
    <d v="2024-04-05T00:00:00"/>
    <n v="6"/>
    <n v="373"/>
    <x v="1"/>
    <x v="0"/>
    <x v="2"/>
    <s v="2024"/>
    <s v="Mar"/>
    <s v="Sun"/>
    <n v="12"/>
    <n v="1231"/>
    <n v="2238"/>
    <n v="1007"/>
  </r>
  <r>
    <n v="8"/>
    <s v="Anthony Rodriguez"/>
    <x v="0"/>
    <x v="6"/>
    <d v="2024-11-21T00:00:00"/>
    <d v="2024-12-01T00:00:00"/>
    <n v="3"/>
    <n v="556"/>
    <x v="0"/>
    <x v="3"/>
    <x v="1"/>
    <s v="2024"/>
    <s v="Nov"/>
    <s v="Thu"/>
    <n v="10"/>
    <n v="1334"/>
    <n v="1668"/>
    <n v="334"/>
  </r>
  <r>
    <n v="9"/>
    <s v="Shannon Smith"/>
    <x v="3"/>
    <x v="7"/>
    <d v="2024-05-18T00:00:00"/>
    <d v="2024-05-22T00:00:00"/>
    <n v="9"/>
    <n v="234"/>
    <x v="0"/>
    <x v="3"/>
    <x v="1"/>
    <s v="2024"/>
    <s v="May"/>
    <s v="Sat"/>
    <n v="4"/>
    <n v="1053"/>
    <n v="2106"/>
    <n v="1053"/>
  </r>
  <r>
    <n v="10"/>
    <s v="Pamela Romero"/>
    <x v="2"/>
    <x v="8"/>
    <d v="2024-06-10T00:00:00"/>
    <d v="2024-06-25T00:00:00"/>
    <n v="7"/>
    <n v="284"/>
    <x v="1"/>
    <x v="0"/>
    <x v="1"/>
    <s v="2024"/>
    <s v="Jun"/>
    <s v="Mon"/>
    <n v="15"/>
    <n v="1292"/>
    <n v="1988"/>
    <n v="696"/>
  </r>
  <r>
    <n v="11"/>
    <s v="Tammy Sellers"/>
    <x v="4"/>
    <x v="9"/>
    <d v="2024-12-01T00:00:00"/>
    <d v="2024-12-10T00:00:00"/>
    <n v="8"/>
    <n v="415"/>
    <x v="0"/>
    <x v="3"/>
    <x v="2"/>
    <s v="2024"/>
    <s v="Dec"/>
    <s v="Sun"/>
    <n v="9"/>
    <n v="2158"/>
    <n v="3320"/>
    <n v="1162"/>
  </r>
  <r>
    <n v="12"/>
    <s v="Joseph Obrien"/>
    <x v="1"/>
    <x v="10"/>
    <d v="2024-07-04T00:00:00"/>
    <d v="2024-07-07T00:00:00"/>
    <n v="4"/>
    <n v="151"/>
    <x v="0"/>
    <x v="3"/>
    <x v="1"/>
    <s v="2024"/>
    <s v="Jul"/>
    <s v="Thu"/>
    <n v="3"/>
    <n v="362"/>
    <n v="604"/>
    <n v="242"/>
  </r>
  <r>
    <n v="13"/>
    <s v="Austin Smith"/>
    <x v="0"/>
    <x v="0"/>
    <d v="2024-03-19T00:00:00"/>
    <d v="2024-03-29T00:00:00"/>
    <n v="3"/>
    <n v="821"/>
    <x v="1"/>
    <x v="3"/>
    <x v="3"/>
    <s v="2024"/>
    <s v="Mar"/>
    <s v="Tue"/>
    <n v="10"/>
    <n v="1847"/>
    <n v="2463"/>
    <n v="616"/>
  </r>
  <r>
    <n v="14"/>
    <s v="David Caldwell"/>
    <x v="0"/>
    <x v="4"/>
    <d v="2024-07-14T00:00:00"/>
    <d v="2024-07-28T00:00:00"/>
    <n v="10"/>
    <n v="489"/>
    <x v="1"/>
    <x v="3"/>
    <x v="2"/>
    <s v="2024"/>
    <s v="Jul"/>
    <s v="Sun"/>
    <n v="14"/>
    <n v="3179"/>
    <n v="4890"/>
    <n v="1711"/>
  </r>
  <r>
    <n v="15"/>
    <s v="Matthew Gomez"/>
    <x v="0"/>
    <x v="0"/>
    <d v="2024-12-15T00:00:00"/>
    <d v="2024-12-24T00:00:00"/>
    <n v="9"/>
    <n v="778"/>
    <x v="0"/>
    <x v="4"/>
    <x v="2"/>
    <s v="2024"/>
    <s v="Dec"/>
    <s v="Sun"/>
    <n v="9"/>
    <n v="5252"/>
    <n v="7002"/>
    <n v="1750"/>
  </r>
  <r>
    <n v="16"/>
    <s v="Maria Brown"/>
    <x v="4"/>
    <x v="11"/>
    <d v="2024-03-21T00:00:00"/>
    <d v="2024-03-29T00:00:00"/>
    <n v="8"/>
    <n v="13"/>
    <x v="1"/>
    <x v="3"/>
    <x v="3"/>
    <s v="2024"/>
    <s v="Mar"/>
    <s v="Thu"/>
    <n v="8"/>
    <n v="73"/>
    <n v="104"/>
    <n v="31"/>
  </r>
  <r>
    <n v="17"/>
    <s v="Clifford Ford"/>
    <x v="2"/>
    <x v="12"/>
    <d v="2024-02-24T00:00:00"/>
    <d v="2024-03-03T00:00:00"/>
    <n v="5"/>
    <n v="871"/>
    <x v="1"/>
    <x v="3"/>
    <x v="0"/>
    <s v="2024"/>
    <s v="Feb"/>
    <s v="Sat"/>
    <n v="8"/>
    <n v="3049"/>
    <n v="4355"/>
    <n v="1306"/>
  </r>
  <r>
    <n v="18"/>
    <s v="Tammy Allison"/>
    <x v="2"/>
    <x v="13"/>
    <d v="2024-07-10T00:00:00"/>
    <d v="2024-07-19T00:00:00"/>
    <n v="3"/>
    <n v="562"/>
    <x v="0"/>
    <x v="1"/>
    <x v="3"/>
    <s v="2024"/>
    <s v="Jul"/>
    <s v="Wed"/>
    <n v="9"/>
    <n v="1180"/>
    <n v="1686"/>
    <n v="506"/>
  </r>
  <r>
    <n v="19"/>
    <s v="Rachel Gibson"/>
    <x v="1"/>
    <x v="14"/>
    <d v="2024-09-07T00:00:00"/>
    <d v="2024-09-17T00:00:00"/>
    <n v="1"/>
    <n v="124"/>
    <x v="0"/>
    <x v="4"/>
    <x v="0"/>
    <s v="2024"/>
    <s v="Sep"/>
    <s v="Sat"/>
    <n v="10"/>
    <n v="68"/>
    <n v="124"/>
    <n v="56"/>
  </r>
  <r>
    <n v="20"/>
    <s v="Lauren Daniels"/>
    <x v="0"/>
    <x v="15"/>
    <d v="2024-10-17T00:00:00"/>
    <d v="2024-10-23T00:00:00"/>
    <n v="2"/>
    <n v="97"/>
    <x v="0"/>
    <x v="3"/>
    <x v="3"/>
    <s v="2024"/>
    <s v="Oct"/>
    <s v="Thu"/>
    <n v="6"/>
    <n v="165"/>
    <n v="194"/>
    <n v="29"/>
  </r>
  <r>
    <n v="21"/>
    <s v="Joseph Obrien"/>
    <x v="1"/>
    <x v="10"/>
    <d v="2024-07-04T00:00:00"/>
    <d v="2024-07-07T00:00:00"/>
    <n v="4"/>
    <n v="151"/>
    <x v="0"/>
    <x v="3"/>
    <x v="0"/>
    <s v="2024"/>
    <s v="Jul"/>
    <s v="Thu"/>
    <n v="3"/>
    <n v="362"/>
    <n v="604"/>
    <n v="242"/>
  </r>
  <r>
    <n v="22"/>
    <s v="Amanda Miller"/>
    <x v="1"/>
    <x v="16"/>
    <d v="2024-08-04T00:00:00"/>
    <d v="2024-08-16T00:00:00"/>
    <n v="4"/>
    <n v="961"/>
    <x v="1"/>
    <x v="3"/>
    <x v="0"/>
    <s v="2024"/>
    <s v="Aug"/>
    <s v="Sun"/>
    <n v="12"/>
    <n v="2499"/>
    <n v="3844"/>
    <n v="1345"/>
  </r>
  <r>
    <n v="23"/>
    <s v="Michael Evans"/>
    <x v="4"/>
    <x v="11"/>
    <d v="2024-12-09T00:00:00"/>
    <d v="2024-12-12T00:00:00"/>
    <n v="6"/>
    <n v="458"/>
    <x v="0"/>
    <x v="3"/>
    <x v="1"/>
    <s v="2024"/>
    <s v="Dec"/>
    <s v="Mon"/>
    <n v="3"/>
    <n v="1924"/>
    <n v="2748"/>
    <n v="824"/>
  </r>
  <r>
    <n v="24"/>
    <s v="Angel Lewis MD"/>
    <x v="2"/>
    <x v="13"/>
    <d v="2024-02-02T00:00:00"/>
    <d v="2024-02-12T00:00:00"/>
    <n v="6"/>
    <n v="31"/>
    <x v="0"/>
    <x v="3"/>
    <x v="2"/>
    <s v="2024"/>
    <s v="Feb"/>
    <s v="Fri"/>
    <n v="10"/>
    <n v="130"/>
    <n v="186"/>
    <n v="56"/>
  </r>
  <r>
    <n v="25"/>
    <s v="Joshua Turner"/>
    <x v="1"/>
    <x v="17"/>
    <d v="2024-01-04T00:00:00"/>
    <d v="2024-01-15T00:00:00"/>
    <n v="2"/>
    <n v="734"/>
    <x v="0"/>
    <x v="3"/>
    <x v="3"/>
    <s v="2024"/>
    <s v="Jan"/>
    <s v="Thu"/>
    <n v="11"/>
    <n v="734"/>
    <n v="1468"/>
    <n v="734"/>
  </r>
  <r>
    <n v="26"/>
    <s v="Douglas Clark"/>
    <x v="0"/>
    <x v="0"/>
    <d v="2024-06-18T00:00:00"/>
    <d v="2024-06-29T00:00:00"/>
    <n v="2"/>
    <n v="536"/>
    <x v="1"/>
    <x v="0"/>
    <x v="0"/>
    <s v="2024"/>
    <s v="Jun"/>
    <s v="Tue"/>
    <n v="11"/>
    <n v="804"/>
    <n v="1072"/>
    <n v="268"/>
  </r>
  <r>
    <n v="27"/>
    <s v="Kimberly Davenport"/>
    <x v="3"/>
    <x v="7"/>
    <d v="2024-08-27T00:00:00"/>
    <d v="2024-08-30T00:00:00"/>
    <n v="1"/>
    <n v="200"/>
    <x v="0"/>
    <x v="3"/>
    <x v="3"/>
    <s v="2024"/>
    <s v="Aug"/>
    <s v="Tue"/>
    <n v="3"/>
    <n v="100"/>
    <n v="200"/>
    <n v="100"/>
  </r>
  <r>
    <n v="28"/>
    <s v="Richard Rodriguez"/>
    <x v="1"/>
    <x v="1"/>
    <d v="2024-01-26T00:00:00"/>
    <d v="2024-02-07T00:00:00"/>
    <n v="9"/>
    <n v="866"/>
    <x v="0"/>
    <x v="0"/>
    <x v="2"/>
    <s v="2024"/>
    <s v="Jan"/>
    <s v="Fri"/>
    <n v="12"/>
    <n v="3897"/>
    <n v="7794"/>
    <n v="3897"/>
  </r>
  <r>
    <n v="29"/>
    <s v="Matthew Ross"/>
    <x v="2"/>
    <x v="2"/>
    <d v="2024-09-05T00:00:00"/>
    <d v="2024-09-19T00:00:00"/>
    <n v="8"/>
    <n v="228"/>
    <x v="0"/>
    <x v="1"/>
    <x v="2"/>
    <s v="2024"/>
    <s v="Sep"/>
    <s v="Thu"/>
    <n v="14"/>
    <n v="1368"/>
    <n v="1824"/>
    <n v="456"/>
  </r>
  <r>
    <n v="30"/>
    <s v="Victoria Johnson"/>
    <x v="3"/>
    <x v="18"/>
    <d v="2024-12-04T00:00:00"/>
    <d v="2024-12-11T00:00:00"/>
    <n v="8"/>
    <n v="168"/>
    <x v="0"/>
    <x v="0"/>
    <x v="1"/>
    <s v="2024"/>
    <s v="Dec"/>
    <s v="Wed"/>
    <n v="7"/>
    <n v="739"/>
    <n v="1344"/>
    <n v="605"/>
  </r>
  <r>
    <n v="31"/>
    <s v="Stephanie Lee"/>
    <x v="0"/>
    <x v="6"/>
    <d v="2024-10-04T00:00:00"/>
    <d v="2024-10-07T00:00:00"/>
    <n v="1"/>
    <n v="775"/>
    <x v="0"/>
    <x v="4"/>
    <x v="1"/>
    <s v="2024"/>
    <s v="Oct"/>
    <s v="Fri"/>
    <n v="3"/>
    <n v="620"/>
    <n v="775"/>
    <n v="155"/>
  </r>
  <r>
    <n v="32"/>
    <s v="Benjamin Beck"/>
    <x v="1"/>
    <x v="10"/>
    <d v="2024-09-14T00:00:00"/>
    <d v="2024-09-19T00:00:00"/>
    <n v="9"/>
    <n v="171"/>
    <x v="0"/>
    <x v="0"/>
    <x v="2"/>
    <s v="2024"/>
    <s v="Sep"/>
    <s v="Sat"/>
    <n v="5"/>
    <n v="923"/>
    <n v="1539"/>
    <n v="616"/>
  </r>
  <r>
    <n v="33"/>
    <s v="Stephanie Gilbert"/>
    <x v="0"/>
    <x v="6"/>
    <d v="2024-05-06T00:00:00"/>
    <d v="2024-05-19T00:00:00"/>
    <n v="10"/>
    <n v="618"/>
    <x v="0"/>
    <x v="0"/>
    <x v="3"/>
    <s v="2024"/>
    <s v="May"/>
    <s v="Mon"/>
    <n v="13"/>
    <n v="4944"/>
    <n v="6180"/>
    <n v="1236"/>
  </r>
  <r>
    <n v="34"/>
    <s v="Jeffrey Carpenter"/>
    <x v="3"/>
    <x v="18"/>
    <d v="2024-10-16T00:00:00"/>
    <d v="2024-10-21T00:00:00"/>
    <n v="9"/>
    <n v="333"/>
    <x v="1"/>
    <x v="4"/>
    <x v="3"/>
    <s v="2024"/>
    <s v="Oct"/>
    <s v="Wed"/>
    <n v="5"/>
    <n v="1648"/>
    <n v="2997"/>
    <n v="1349"/>
  </r>
  <r>
    <n v="35"/>
    <s v="Curtis Johnson"/>
    <x v="4"/>
    <x v="19"/>
    <d v="2024-01-05T00:00:00"/>
    <d v="2024-01-10T00:00:00"/>
    <n v="8"/>
    <n v="646"/>
    <x v="0"/>
    <x v="3"/>
    <x v="3"/>
    <s v="2024"/>
    <s v="Jan"/>
    <s v="Fri"/>
    <n v="5"/>
    <n v="3876"/>
    <n v="5168"/>
    <n v="1292"/>
  </r>
  <r>
    <n v="36"/>
    <s v="Michael Snyder"/>
    <x v="1"/>
    <x v="17"/>
    <d v="2024-09-16T00:00:00"/>
    <d v="2024-09-21T00:00:00"/>
    <n v="5"/>
    <n v="496.95306859205778"/>
    <x v="0"/>
    <x v="4"/>
    <x v="0"/>
    <s v="2024"/>
    <s v="Sep"/>
    <s v="Mon"/>
    <n v="5"/>
    <n v="1242"/>
    <n v="2484.7653429602888"/>
    <n v="1242.7653429602888"/>
  </r>
  <r>
    <n v="37"/>
    <s v="Melissa Marshall"/>
    <x v="4"/>
    <x v="20"/>
    <d v="2024-03-21T00:00:00"/>
    <d v="2024-04-04T00:00:00"/>
    <n v="8"/>
    <n v="863"/>
    <x v="1"/>
    <x v="3"/>
    <x v="3"/>
    <s v="2024"/>
    <s v="Mar"/>
    <s v="Thu"/>
    <n v="14"/>
    <n v="4488"/>
    <n v="6904"/>
    <n v="2416"/>
  </r>
  <r>
    <n v="38"/>
    <s v="Michelle Wagner"/>
    <x v="1"/>
    <x v="1"/>
    <d v="2024-12-07T00:00:00"/>
    <d v="2024-12-19T00:00:00"/>
    <n v="9"/>
    <n v="316"/>
    <x v="0"/>
    <x v="3"/>
    <x v="0"/>
    <s v="2024"/>
    <s v="Dec"/>
    <s v="Sat"/>
    <n v="12"/>
    <n v="1422"/>
    <n v="2844"/>
    <n v="1422"/>
  </r>
  <r>
    <n v="39"/>
    <s v="Sara Ramirez"/>
    <x v="4"/>
    <x v="19"/>
    <d v="2024-02-24T00:00:00"/>
    <d v="2024-02-29T00:00:00"/>
    <n v="9"/>
    <n v="169"/>
    <x v="1"/>
    <x v="4"/>
    <x v="2"/>
    <s v="2024"/>
    <s v="Feb"/>
    <s v="Sat"/>
    <n v="5"/>
    <n v="1141"/>
    <n v="1521"/>
    <n v="380"/>
  </r>
  <r>
    <n v="40"/>
    <s v="George Orozco"/>
    <x v="2"/>
    <x v="21"/>
    <d v="2024-04-14T00:00:00"/>
    <d v="2024-04-28T00:00:00"/>
    <n v="5"/>
    <n v="527"/>
    <x v="0"/>
    <x v="2"/>
    <x v="1"/>
    <s v="2024"/>
    <s v="Apr"/>
    <s v="Sun"/>
    <n v="14"/>
    <n v="2108"/>
    <n v="2635"/>
    <n v="527"/>
  </r>
  <r>
    <n v="41"/>
    <s v="Joshua Perry"/>
    <x v="0"/>
    <x v="4"/>
    <d v="2024-05-21T00:00:00"/>
    <d v="2024-05-25T00:00:00"/>
    <n v="1"/>
    <n v="13"/>
    <x v="1"/>
    <x v="4"/>
    <x v="2"/>
    <s v="2024"/>
    <s v="May"/>
    <s v="Tue"/>
    <n v="4"/>
    <n v="8"/>
    <n v="13"/>
    <n v="5"/>
  </r>
  <r>
    <n v="42"/>
    <s v="Aaron Bell"/>
    <x v="4"/>
    <x v="9"/>
    <d v="2024-08-14T00:00:00"/>
    <d v="2024-08-21T00:00:00"/>
    <n v="9"/>
    <n v="732"/>
    <x v="0"/>
    <x v="2"/>
    <x v="2"/>
    <s v="2024"/>
    <s v="Aug"/>
    <s v="Wed"/>
    <n v="7"/>
    <n v="4282"/>
    <n v="6588"/>
    <n v="2306"/>
  </r>
  <r>
    <n v="43"/>
    <s v="Stephanie Freeman"/>
    <x v="0"/>
    <x v="0"/>
    <d v="2024-12-19T00:00:00"/>
    <d v="2024-12-25T00:00:00"/>
    <n v="3"/>
    <n v="568"/>
    <x v="1"/>
    <x v="0"/>
    <x v="3"/>
    <s v="2024"/>
    <s v="Dec"/>
    <s v="Thu"/>
    <n v="6"/>
    <n v="1278"/>
    <n v="1704"/>
    <n v="426"/>
  </r>
  <r>
    <n v="44"/>
    <s v="Rebecca Ramsey"/>
    <x v="1"/>
    <x v="17"/>
    <d v="2024-08-08T00:00:00"/>
    <d v="2024-08-12T00:00:00"/>
    <n v="3"/>
    <n v="52"/>
    <x v="0"/>
    <x v="4"/>
    <x v="3"/>
    <s v="2024"/>
    <s v="Aug"/>
    <s v="Thu"/>
    <n v="4"/>
    <n v="78"/>
    <n v="156"/>
    <n v="78"/>
  </r>
  <r>
    <n v="45"/>
    <s v="Mary Miller"/>
    <x v="4"/>
    <x v="9"/>
    <d v="2024-12-15T00:00:00"/>
    <d v="2024-12-26T00:00:00"/>
    <n v="4"/>
    <n v="692"/>
    <x v="1"/>
    <x v="0"/>
    <x v="1"/>
    <s v="2024"/>
    <s v="Dec"/>
    <s v="Sun"/>
    <n v="11"/>
    <n v="1799"/>
    <n v="2768"/>
    <n v="969"/>
  </r>
  <r>
    <n v="46"/>
    <s v="Andre Wright"/>
    <x v="2"/>
    <x v="8"/>
    <d v="2024-07-14T00:00:00"/>
    <d v="2024-07-22T00:00:00"/>
    <n v="1"/>
    <n v="889"/>
    <x v="0"/>
    <x v="2"/>
    <x v="0"/>
    <s v="2024"/>
    <s v="Jul"/>
    <s v="Sun"/>
    <n v="8"/>
    <n v="578"/>
    <n v="889"/>
    <n v="311"/>
  </r>
  <r>
    <n v="47"/>
    <s v="Jeffrey Wood"/>
    <x v="1"/>
    <x v="14"/>
    <d v="2024-01-15T00:00:00"/>
    <d v="2024-01-18T00:00:00"/>
    <n v="2"/>
    <n v="908"/>
    <x v="1"/>
    <x v="4"/>
    <x v="3"/>
    <s v="2024"/>
    <s v="Jan"/>
    <s v="Mon"/>
    <n v="3"/>
    <n v="999"/>
    <n v="1816"/>
    <n v="817"/>
  </r>
  <r>
    <n v="48"/>
    <s v="Samuel Rivas"/>
    <x v="0"/>
    <x v="4"/>
    <d v="2024-01-01T00:00:00"/>
    <d v="2024-01-15T00:00:00"/>
    <n v="9"/>
    <n v="957"/>
    <x v="1"/>
    <x v="1"/>
    <x v="3"/>
    <s v="2024"/>
    <s v="Jan"/>
    <s v="Mon"/>
    <n v="14"/>
    <n v="5598"/>
    <n v="8613"/>
    <n v="3015"/>
  </r>
  <r>
    <n v="49"/>
    <s v="Daniel Salinas"/>
    <x v="2"/>
    <x v="21"/>
    <d v="2024-08-08T00:00:00"/>
    <d v="2024-08-15T00:00:00"/>
    <n v="2"/>
    <n v="981"/>
    <x v="1"/>
    <x v="3"/>
    <x v="1"/>
    <s v="2024"/>
    <s v="Aug"/>
    <s v="Thu"/>
    <n v="7"/>
    <n v="1570"/>
    <n v="1962"/>
    <n v="392"/>
  </r>
  <r>
    <n v="50"/>
    <s v="Michael West"/>
    <x v="3"/>
    <x v="3"/>
    <d v="2024-10-10T00:00:00"/>
    <d v="2024-10-13T00:00:00"/>
    <n v="3"/>
    <n v="206"/>
    <x v="1"/>
    <x v="2"/>
    <x v="1"/>
    <s v="2024"/>
    <s v="Oct"/>
    <s v="Thu"/>
    <n v="3"/>
    <n v="340"/>
    <n v="618"/>
    <n v="278"/>
  </r>
  <r>
    <n v="51"/>
    <s v="Elizabeth Ward"/>
    <x v="3"/>
    <x v="7"/>
    <d v="2024-12-11T00:00:00"/>
    <d v="2024-12-21T00:00:00"/>
    <n v="4"/>
    <n v="533"/>
    <x v="1"/>
    <x v="2"/>
    <x v="3"/>
    <s v="2024"/>
    <s v="Dec"/>
    <s v="Wed"/>
    <n v="10"/>
    <n v="1066"/>
    <n v="2132"/>
    <n v="1066"/>
  </r>
  <r>
    <n v="52"/>
    <s v="Kristen Terry"/>
    <x v="0"/>
    <x v="22"/>
    <d v="2024-09-20T00:00:00"/>
    <d v="2024-09-27T00:00:00"/>
    <n v="10"/>
    <n v="353"/>
    <x v="1"/>
    <x v="0"/>
    <x v="3"/>
    <s v="2024"/>
    <s v="Sep"/>
    <s v="Fri"/>
    <n v="7"/>
    <n v="2471"/>
    <n v="3530"/>
    <n v="1059"/>
  </r>
  <r>
    <n v="53"/>
    <s v="David Grant"/>
    <x v="1"/>
    <x v="1"/>
    <d v="2024-08-21T00:00:00"/>
    <d v="2024-09-01T00:00:00"/>
    <n v="7"/>
    <n v="917"/>
    <x v="0"/>
    <x v="3"/>
    <x v="0"/>
    <s v="2024"/>
    <s v="Aug"/>
    <s v="Wed"/>
    <n v="11"/>
    <n v="3210"/>
    <n v="6419"/>
    <n v="3209"/>
  </r>
  <r>
    <n v="54"/>
    <s v="Kevin Patterson"/>
    <x v="3"/>
    <x v="7"/>
    <d v="2024-07-23T00:00:00"/>
    <d v="2024-07-29T00:00:00"/>
    <n v="4"/>
    <n v="161"/>
    <x v="0"/>
    <x v="3"/>
    <x v="3"/>
    <s v="2024"/>
    <s v="Jul"/>
    <s v="Tue"/>
    <n v="6"/>
    <n v="322"/>
    <n v="644"/>
    <n v="322"/>
  </r>
  <r>
    <n v="55"/>
    <s v="Juan Moore"/>
    <x v="3"/>
    <x v="23"/>
    <d v="2024-03-31T00:00:00"/>
    <d v="2024-04-05T00:00:00"/>
    <n v="9"/>
    <n v="485"/>
    <x v="0"/>
    <x v="0"/>
    <x v="1"/>
    <s v="2024"/>
    <s v="Mar"/>
    <s v="Sun"/>
    <n v="5"/>
    <n v="2619"/>
    <n v="4365"/>
    <n v="1746"/>
  </r>
  <r>
    <n v="56"/>
    <s v="Dwayne Campbell"/>
    <x v="0"/>
    <x v="4"/>
    <d v="2024-03-09T00:00:00"/>
    <d v="2024-03-13T00:00:00"/>
    <n v="8"/>
    <n v="693"/>
    <x v="1"/>
    <x v="3"/>
    <x v="0"/>
    <s v="2024"/>
    <s v="Mar"/>
    <s v="Sat"/>
    <n v="4"/>
    <n v="3604"/>
    <n v="5544"/>
    <n v="1940"/>
  </r>
  <r>
    <n v="57"/>
    <s v="Samantha Morse"/>
    <x v="2"/>
    <x v="2"/>
    <d v="2024-08-18T00:00:00"/>
    <d v="2024-08-28T00:00:00"/>
    <n v="5"/>
    <n v="779"/>
    <x v="1"/>
    <x v="0"/>
    <x v="2"/>
    <s v="2024"/>
    <s v="Aug"/>
    <s v="Sun"/>
    <n v="10"/>
    <n v="2921"/>
    <n v="3895"/>
    <n v="974"/>
  </r>
  <r>
    <n v="58"/>
    <s v="Kathryn Snyder"/>
    <x v="3"/>
    <x v="23"/>
    <d v="2024-05-20T00:00:00"/>
    <d v="2024-05-31T00:00:00"/>
    <n v="8"/>
    <n v="89"/>
    <x v="0"/>
    <x v="3"/>
    <x v="1"/>
    <s v="2024"/>
    <s v="May"/>
    <s v="Mon"/>
    <n v="11"/>
    <n v="427"/>
    <n v="712"/>
    <n v="285"/>
  </r>
  <r>
    <n v="59"/>
    <s v="Alicia Hubbard"/>
    <x v="4"/>
    <x v="20"/>
    <d v="2024-06-12T00:00:00"/>
    <d v="2024-06-16T00:00:00"/>
    <n v="9"/>
    <n v="92"/>
    <x v="0"/>
    <x v="0"/>
    <x v="1"/>
    <s v="2024"/>
    <s v="Jun"/>
    <s v="Wed"/>
    <n v="4"/>
    <n v="538"/>
    <n v="828"/>
    <n v="290"/>
  </r>
  <r>
    <n v="60"/>
    <s v="Tanya Kim"/>
    <x v="2"/>
    <x v="21"/>
    <d v="2024-08-11T00:00:00"/>
    <d v="2024-08-25T00:00:00"/>
    <n v="8"/>
    <n v="39"/>
    <x v="1"/>
    <x v="2"/>
    <x v="1"/>
    <s v="2024"/>
    <s v="Aug"/>
    <s v="Sun"/>
    <n v="14"/>
    <n v="250"/>
    <n v="312"/>
    <n v="62"/>
  </r>
  <r>
    <n v="61"/>
    <s v="Bruce Collier"/>
    <x v="1"/>
    <x v="16"/>
    <d v="2024-12-05T00:00:00"/>
    <d v="2024-12-12T00:00:00"/>
    <n v="1"/>
    <n v="95"/>
    <x v="0"/>
    <x v="3"/>
    <x v="0"/>
    <s v="2024"/>
    <s v="Dec"/>
    <s v="Thu"/>
    <n v="7"/>
    <n v="62"/>
    <n v="95"/>
    <n v="33"/>
  </r>
  <r>
    <n v="62"/>
    <s v="Kimberly Gibson"/>
    <x v="0"/>
    <x v="4"/>
    <d v="2024-01-10T00:00:00"/>
    <d v="2024-01-14T00:00:00"/>
    <n v="9"/>
    <n v="63"/>
    <x v="1"/>
    <x v="4"/>
    <x v="0"/>
    <s v="2024"/>
    <s v="Jan"/>
    <s v="Wed"/>
    <n v="4"/>
    <n v="369"/>
    <n v="567"/>
    <n v="198"/>
  </r>
  <r>
    <n v="63"/>
    <s v="Reginald Williams"/>
    <x v="0"/>
    <x v="0"/>
    <d v="2024-01-16T00:00:00"/>
    <d v="2024-01-29T00:00:00"/>
    <n v="4"/>
    <n v="214"/>
    <x v="1"/>
    <x v="1"/>
    <x v="0"/>
    <s v="2024"/>
    <s v="Jan"/>
    <s v="Tue"/>
    <n v="13"/>
    <n v="642"/>
    <n v="856"/>
    <n v="214"/>
  </r>
  <r>
    <n v="64"/>
    <s v="Amanda Shaw"/>
    <x v="2"/>
    <x v="13"/>
    <d v="2024-03-05T00:00:00"/>
    <d v="2024-03-14T00:00:00"/>
    <n v="8"/>
    <n v="695"/>
    <x v="0"/>
    <x v="0"/>
    <x v="1"/>
    <s v="2024"/>
    <s v="Mar"/>
    <s v="Tue"/>
    <n v="9"/>
    <n v="3892"/>
    <n v="5560"/>
    <n v="1668"/>
  </r>
  <r>
    <n v="65"/>
    <s v="Alexis Thomas"/>
    <x v="3"/>
    <x v="3"/>
    <d v="2024-07-07T00:00:00"/>
    <d v="2024-07-15T00:00:00"/>
    <n v="3"/>
    <n v="630"/>
    <x v="0"/>
    <x v="3"/>
    <x v="0"/>
    <s v="2024"/>
    <s v="Jul"/>
    <s v="Sun"/>
    <n v="8"/>
    <n v="1040"/>
    <n v="1890"/>
    <n v="850"/>
  </r>
  <r>
    <n v="66"/>
    <s v="Sarah Villarreal"/>
    <x v="4"/>
    <x v="19"/>
    <d v="2024-10-23T00:00:00"/>
    <d v="2024-11-04T00:00:00"/>
    <n v="1"/>
    <n v="961"/>
    <x v="1"/>
    <x v="4"/>
    <x v="0"/>
    <s v="2024"/>
    <s v="Oct"/>
    <s v="Wed"/>
    <n v="12"/>
    <n v="721"/>
    <n v="961"/>
    <n v="240"/>
  </r>
  <r>
    <n v="67"/>
    <s v="Cynthia Cohen"/>
    <x v="3"/>
    <x v="7"/>
    <d v="2024-04-11T00:00:00"/>
    <d v="2024-04-24T00:00:00"/>
    <n v="2"/>
    <n v="616"/>
    <x v="0"/>
    <x v="3"/>
    <x v="0"/>
    <s v="2024"/>
    <s v="Apr"/>
    <s v="Thu"/>
    <n v="13"/>
    <n v="616"/>
    <n v="1232"/>
    <n v="616"/>
  </r>
  <r>
    <n v="68"/>
    <s v="Michele Garcia"/>
    <x v="4"/>
    <x v="5"/>
    <d v="2024-03-02T00:00:00"/>
    <d v="2024-03-13T00:00:00"/>
    <n v="10"/>
    <n v="811"/>
    <x v="1"/>
    <x v="0"/>
    <x v="0"/>
    <s v="2024"/>
    <s v="Mar"/>
    <s v="Sat"/>
    <n v="11"/>
    <n v="6083"/>
    <n v="8110"/>
    <n v="2027"/>
  </r>
  <r>
    <n v="69"/>
    <s v="Joel King"/>
    <x v="3"/>
    <x v="24"/>
    <d v="2024-08-09T00:00:00"/>
    <d v="2024-08-15T00:00:00"/>
    <n v="6"/>
    <n v="660"/>
    <x v="1"/>
    <x v="1"/>
    <x v="1"/>
    <s v="2024"/>
    <s v="Aug"/>
    <s v="Fri"/>
    <n v="6"/>
    <n v="2376"/>
    <n v="3960"/>
    <n v="1584"/>
  </r>
  <r>
    <n v="70"/>
    <s v="Brooke Alexander"/>
    <x v="2"/>
    <x v="2"/>
    <d v="2024-03-31T00:00:00"/>
    <d v="2024-04-13T00:00:00"/>
    <n v="9"/>
    <n v="998"/>
    <x v="1"/>
    <x v="3"/>
    <x v="2"/>
    <s v="2024"/>
    <s v="Mar"/>
    <s v="Sun"/>
    <n v="13"/>
    <n v="6737"/>
    <n v="8982"/>
    <n v="2245"/>
  </r>
  <r>
    <n v="71"/>
    <s v="Ann Phillips"/>
    <x v="1"/>
    <x v="14"/>
    <d v="2024-10-11T00:00:00"/>
    <d v="2024-10-17T00:00:00"/>
    <n v="1"/>
    <n v="539"/>
    <x v="0"/>
    <x v="0"/>
    <x v="3"/>
    <s v="2024"/>
    <s v="Oct"/>
    <s v="Fri"/>
    <n v="6"/>
    <n v="296"/>
    <n v="539"/>
    <n v="243"/>
  </r>
  <r>
    <n v="72"/>
    <s v="Richard Smith"/>
    <x v="1"/>
    <x v="14"/>
    <d v="2024-08-30T00:00:00"/>
    <d v="2024-09-12T00:00:00"/>
    <n v="9"/>
    <n v="553"/>
    <x v="1"/>
    <x v="4"/>
    <x v="3"/>
    <s v="2024"/>
    <s v="Aug"/>
    <s v="Fri"/>
    <n v="13"/>
    <n v="2737"/>
    <n v="4977"/>
    <n v="2240"/>
  </r>
  <r>
    <n v="73"/>
    <s v="David Johnson"/>
    <x v="1"/>
    <x v="14"/>
    <d v="2024-06-29T00:00:00"/>
    <d v="2024-07-13T00:00:00"/>
    <n v="8"/>
    <n v="287"/>
    <x v="0"/>
    <x v="4"/>
    <x v="2"/>
    <s v="2024"/>
    <s v="Jun"/>
    <s v="Sat"/>
    <n v="14"/>
    <n v="1263"/>
    <n v="2296"/>
    <n v="1033"/>
  </r>
  <r>
    <n v="74"/>
    <s v="Elizabeth Ortiz"/>
    <x v="0"/>
    <x v="15"/>
    <d v="2024-06-10T00:00:00"/>
    <d v="2024-06-19T00:00:00"/>
    <n v="2"/>
    <n v="770"/>
    <x v="0"/>
    <x v="3"/>
    <x v="3"/>
    <s v="2024"/>
    <s v="Jun"/>
    <s v="Mon"/>
    <n v="9"/>
    <n v="1309"/>
    <n v="1540"/>
    <n v="231"/>
  </r>
  <r>
    <n v="75"/>
    <s v="Teresa Ramirez"/>
    <x v="0"/>
    <x v="15"/>
    <d v="2024-05-31T00:00:00"/>
    <d v="2024-06-14T00:00:00"/>
    <n v="4"/>
    <n v="379"/>
    <x v="0"/>
    <x v="0"/>
    <x v="2"/>
    <s v="2024"/>
    <s v="May"/>
    <s v="Fri"/>
    <n v="14"/>
    <n v="1289"/>
    <n v="1516"/>
    <n v="227"/>
  </r>
  <r>
    <n v="76"/>
    <s v="Michael Stephens"/>
    <x v="1"/>
    <x v="17"/>
    <d v="2024-05-20T00:00:00"/>
    <d v="2024-05-26T00:00:00"/>
    <n v="1"/>
    <n v="65"/>
    <x v="1"/>
    <x v="3"/>
    <x v="2"/>
    <s v="2024"/>
    <s v="May"/>
    <s v="Mon"/>
    <n v="6"/>
    <n v="33"/>
    <n v="65"/>
    <n v="32"/>
  </r>
  <r>
    <n v="77"/>
    <s v="Kristen Willis"/>
    <x v="3"/>
    <x v="3"/>
    <d v="2024-04-04T00:00:00"/>
    <d v="2024-04-15T00:00:00"/>
    <n v="1"/>
    <n v="268"/>
    <x v="0"/>
    <x v="1"/>
    <x v="0"/>
    <s v="2024"/>
    <s v="Apr"/>
    <s v="Thu"/>
    <n v="11"/>
    <n v="147"/>
    <n v="268"/>
    <n v="121"/>
  </r>
  <r>
    <n v="78"/>
    <s v="Rebecca Rodriguez"/>
    <x v="0"/>
    <x v="4"/>
    <d v="2024-09-08T00:00:00"/>
    <d v="2024-09-21T00:00:00"/>
    <n v="2"/>
    <n v="600"/>
    <x v="0"/>
    <x v="3"/>
    <x v="2"/>
    <s v="2024"/>
    <s v="Sep"/>
    <s v="Sun"/>
    <n v="13"/>
    <n v="780"/>
    <n v="1200"/>
    <n v="420"/>
  </r>
  <r>
    <n v="79"/>
    <s v="Jessica Rodriguez DDS"/>
    <x v="3"/>
    <x v="3"/>
    <d v="2024-10-28T00:00:00"/>
    <d v="2024-11-04T00:00:00"/>
    <n v="7"/>
    <n v="322"/>
    <x v="0"/>
    <x v="3"/>
    <x v="2"/>
    <s v="2024"/>
    <s v="Oct"/>
    <s v="Mon"/>
    <n v="7"/>
    <n v="1240"/>
    <n v="2254"/>
    <n v="1014"/>
  </r>
  <r>
    <n v="80"/>
    <s v="Donald Schultz"/>
    <x v="1"/>
    <x v="1"/>
    <d v="2024-04-16T00:00:00"/>
    <d v="2024-04-22T00:00:00"/>
    <n v="4"/>
    <n v="280"/>
    <x v="0"/>
    <x v="3"/>
    <x v="1"/>
    <s v="2024"/>
    <s v="Apr"/>
    <s v="Tue"/>
    <n v="6"/>
    <n v="560"/>
    <n v="1120"/>
    <n v="560"/>
  </r>
  <r>
    <n v="81"/>
    <s v="Emily Edwards"/>
    <x v="1"/>
    <x v="10"/>
    <d v="2024-05-29T00:00:00"/>
    <d v="2024-06-12T00:00:00"/>
    <n v="1"/>
    <n v="247"/>
    <x v="1"/>
    <x v="4"/>
    <x v="2"/>
    <s v="2024"/>
    <s v="May"/>
    <s v="Wed"/>
    <n v="14"/>
    <n v="148"/>
    <n v="247"/>
    <n v="99"/>
  </r>
  <r>
    <n v="82"/>
    <s v="Anna Davis"/>
    <x v="3"/>
    <x v="24"/>
    <d v="2024-12-17T00:00:00"/>
    <d v="2024-12-30T00:00:00"/>
    <n v="4"/>
    <n v="956"/>
    <x v="1"/>
    <x v="4"/>
    <x v="1"/>
    <s v="2024"/>
    <s v="Dec"/>
    <s v="Tue"/>
    <n v="13"/>
    <n v="2294"/>
    <n v="3824"/>
    <n v="1530"/>
  </r>
  <r>
    <n v="83"/>
    <s v="Jordan Moore"/>
    <x v="2"/>
    <x v="8"/>
    <d v="2024-01-31T00:00:00"/>
    <d v="2024-02-14T00:00:00"/>
    <n v="3"/>
    <n v="821"/>
    <x v="1"/>
    <x v="4"/>
    <x v="0"/>
    <s v="2024"/>
    <s v="Jan"/>
    <s v="Wed"/>
    <n v="14"/>
    <n v="1601"/>
    <n v="2463"/>
    <n v="862"/>
  </r>
  <r>
    <n v="84"/>
    <s v="Phillip Andrews"/>
    <x v="1"/>
    <x v="14"/>
    <d v="2024-08-12T00:00:00"/>
    <d v="2024-08-17T00:00:00"/>
    <n v="2"/>
    <n v="489"/>
    <x v="1"/>
    <x v="3"/>
    <x v="2"/>
    <s v="2024"/>
    <s v="Aug"/>
    <s v="Mon"/>
    <n v="5"/>
    <n v="538"/>
    <n v="978"/>
    <n v="440"/>
  </r>
  <r>
    <n v="85"/>
    <s v="Christopher Park"/>
    <x v="3"/>
    <x v="3"/>
    <d v="2024-09-13T00:00:00"/>
    <d v="2024-09-25T00:00:00"/>
    <n v="9"/>
    <n v="515"/>
    <x v="1"/>
    <x v="2"/>
    <x v="0"/>
    <s v="2024"/>
    <s v="Sep"/>
    <s v="Fri"/>
    <n v="12"/>
    <n v="2549"/>
    <n v="4635"/>
    <n v="2086"/>
  </r>
  <r>
    <n v="86"/>
    <s v="Andrea Figueroa"/>
    <x v="0"/>
    <x v="4"/>
    <d v="2024-06-14T00:00:00"/>
    <d v="2024-06-19T00:00:00"/>
    <n v="10"/>
    <n v="266"/>
    <x v="0"/>
    <x v="0"/>
    <x v="0"/>
    <s v="2024"/>
    <s v="Jun"/>
    <s v="Fri"/>
    <n v="5"/>
    <n v="1729"/>
    <n v="2660"/>
    <n v="931"/>
  </r>
  <r>
    <n v="87"/>
    <s v="Karla Ramos"/>
    <x v="1"/>
    <x v="10"/>
    <d v="2024-05-22T00:00:00"/>
    <d v="2024-06-01T00:00:00"/>
    <n v="3"/>
    <n v="609"/>
    <x v="0"/>
    <x v="2"/>
    <x v="0"/>
    <s v="2024"/>
    <s v="May"/>
    <s v="Wed"/>
    <n v="10"/>
    <n v="1096"/>
    <n v="1827"/>
    <n v="731"/>
  </r>
  <r>
    <n v="88"/>
    <s v="Michael Watkins"/>
    <x v="3"/>
    <x v="3"/>
    <d v="2024-07-28T00:00:00"/>
    <d v="2024-08-01T00:00:00"/>
    <n v="6"/>
    <n v="338"/>
    <x v="0"/>
    <x v="3"/>
    <x v="0"/>
    <s v="2024"/>
    <s v="Jul"/>
    <s v="Sun"/>
    <n v="4"/>
    <n v="1115"/>
    <n v="2028"/>
    <n v="913"/>
  </r>
  <r>
    <n v="89"/>
    <s v="Eric Clark"/>
    <x v="4"/>
    <x v="11"/>
    <d v="2024-12-21T00:00:00"/>
    <d v="2024-12-24T00:00:00"/>
    <n v="8"/>
    <n v="305"/>
    <x v="1"/>
    <x v="3"/>
    <x v="1"/>
    <s v="2024"/>
    <s v="Dec"/>
    <s v="Sat"/>
    <n v="3"/>
    <n v="1708"/>
    <n v="2440"/>
    <n v="732"/>
  </r>
  <r>
    <n v="90"/>
    <s v="Thomas Atkins"/>
    <x v="1"/>
    <x v="1"/>
    <d v="2024-12-02T00:00:00"/>
    <d v="2024-12-15T00:00:00"/>
    <n v="9"/>
    <n v="483"/>
    <x v="0"/>
    <x v="2"/>
    <x v="1"/>
    <s v="2024"/>
    <s v="Dec"/>
    <s v="Mon"/>
    <n v="13"/>
    <n v="2174"/>
    <n v="4347"/>
    <n v="2173"/>
  </r>
  <r>
    <n v="91"/>
    <s v="Alex Nguyen"/>
    <x v="1"/>
    <x v="14"/>
    <d v="2024-11-14T00:00:00"/>
    <d v="2024-11-18T00:00:00"/>
    <n v="8"/>
    <n v="650"/>
    <x v="0"/>
    <x v="2"/>
    <x v="2"/>
    <s v="2024"/>
    <s v="Nov"/>
    <s v="Thu"/>
    <n v="4"/>
    <n v="2860"/>
    <n v="5200"/>
    <n v="2340"/>
  </r>
  <r>
    <n v="92"/>
    <s v="Kelly Foster"/>
    <x v="4"/>
    <x v="5"/>
    <d v="2024-03-08T00:00:00"/>
    <d v="2024-03-22T00:00:00"/>
    <n v="5"/>
    <n v="458"/>
    <x v="0"/>
    <x v="3"/>
    <x v="0"/>
    <s v="2024"/>
    <s v="Mar"/>
    <s v="Fri"/>
    <n v="14"/>
    <n v="1718"/>
    <n v="2290"/>
    <n v="572"/>
  </r>
  <r>
    <n v="93"/>
    <s v="Kerry Lee"/>
    <x v="0"/>
    <x v="6"/>
    <d v="2024-05-02T00:00:00"/>
    <d v="2024-05-13T00:00:00"/>
    <n v="3"/>
    <n v="328"/>
    <x v="1"/>
    <x v="3"/>
    <x v="0"/>
    <s v="2024"/>
    <s v="May"/>
    <s v="Thu"/>
    <n v="11"/>
    <n v="787"/>
    <n v="984"/>
    <n v="197"/>
  </r>
  <r>
    <n v="94"/>
    <s v="Rebecca Vargas"/>
    <x v="2"/>
    <x v="2"/>
    <d v="2024-10-09T00:00:00"/>
    <d v="2024-10-16T00:00:00"/>
    <n v="3"/>
    <n v="402"/>
    <x v="1"/>
    <x v="0"/>
    <x v="3"/>
    <s v="2024"/>
    <s v="Oct"/>
    <s v="Wed"/>
    <n v="7"/>
    <n v="905"/>
    <n v="1206"/>
    <n v="301"/>
  </r>
  <r>
    <n v="95"/>
    <s v="John Hernandez"/>
    <x v="0"/>
    <x v="22"/>
    <d v="2024-06-01T00:00:00"/>
    <d v="2024-06-13T00:00:00"/>
    <n v="10"/>
    <n v="603"/>
    <x v="0"/>
    <x v="3"/>
    <x v="3"/>
    <s v="2024"/>
    <s v="Jun"/>
    <s v="Sat"/>
    <n v="12"/>
    <n v="4221"/>
    <n v="6030"/>
    <n v="1809"/>
  </r>
  <r>
    <n v="96"/>
    <s v="Katelyn Perez"/>
    <x v="0"/>
    <x v="6"/>
    <d v="2024-08-21T00:00:00"/>
    <d v="2024-09-02T00:00:00"/>
    <n v="1"/>
    <n v="749"/>
    <x v="1"/>
    <x v="0"/>
    <x v="0"/>
    <s v="2024"/>
    <s v="Aug"/>
    <s v="Wed"/>
    <n v="12"/>
    <n v="599"/>
    <n v="749"/>
    <n v="150"/>
  </r>
  <r>
    <n v="97"/>
    <s v="George Miranda"/>
    <x v="2"/>
    <x v="8"/>
    <d v="2024-08-28T00:00:00"/>
    <d v="2024-09-04T00:00:00"/>
    <n v="5"/>
    <n v="356"/>
    <x v="1"/>
    <x v="3"/>
    <x v="0"/>
    <s v="2024"/>
    <s v="Aug"/>
    <s v="Wed"/>
    <n v="7"/>
    <n v="1157"/>
    <n v="1780"/>
    <n v="623"/>
  </r>
  <r>
    <n v="98"/>
    <s v="Jackson Ball"/>
    <x v="0"/>
    <x v="22"/>
    <d v="2024-12-11T00:00:00"/>
    <d v="2024-12-23T00:00:00"/>
    <n v="9"/>
    <n v="399"/>
    <x v="1"/>
    <x v="4"/>
    <x v="0"/>
    <s v="2024"/>
    <s v="Dec"/>
    <s v="Wed"/>
    <n v="12"/>
    <n v="2514"/>
    <n v="3591"/>
    <n v="1077"/>
  </r>
  <r>
    <n v="99"/>
    <s v="Vincent Mueller"/>
    <x v="0"/>
    <x v="6"/>
    <d v="2024-02-05T00:00:00"/>
    <d v="2024-02-09T00:00:00"/>
    <n v="4"/>
    <n v="656"/>
    <x v="0"/>
    <x v="3"/>
    <x v="2"/>
    <s v="2024"/>
    <s v="Feb"/>
    <s v="Mon"/>
    <n v="4"/>
    <n v="2099"/>
    <n v="2624"/>
    <n v="525"/>
  </r>
  <r>
    <n v="100"/>
    <s v="Tracy Montoya"/>
    <x v="0"/>
    <x v="4"/>
    <d v="2024-02-20T00:00:00"/>
    <d v="2024-02-24T00:00:00"/>
    <n v="2"/>
    <n v="464"/>
    <x v="0"/>
    <x v="0"/>
    <x v="1"/>
    <s v="2024"/>
    <s v="Feb"/>
    <s v="Tue"/>
    <n v="4"/>
    <n v="603"/>
    <n v="928"/>
    <n v="325"/>
  </r>
  <r>
    <n v="101"/>
    <s v="Phillip Nelson"/>
    <x v="0"/>
    <x v="22"/>
    <d v="2024-01-29T00:00:00"/>
    <d v="2024-02-05T00:00:00"/>
    <n v="5"/>
    <n v="377"/>
    <x v="0"/>
    <x v="4"/>
    <x v="1"/>
    <s v="2024"/>
    <s v="Jan"/>
    <s v="Mon"/>
    <n v="7"/>
    <n v="1320"/>
    <n v="1885"/>
    <n v="565"/>
  </r>
  <r>
    <n v="102"/>
    <s v="Jonathan Young"/>
    <x v="2"/>
    <x v="12"/>
    <d v="2024-07-29T00:00:00"/>
    <d v="2024-08-09T00:00:00"/>
    <n v="10"/>
    <n v="708"/>
    <x v="0"/>
    <x v="1"/>
    <x v="2"/>
    <s v="2024"/>
    <s v="Jul"/>
    <s v="Mon"/>
    <n v="11"/>
    <n v="4956"/>
    <n v="7080"/>
    <n v="2124"/>
  </r>
  <r>
    <n v="103"/>
    <s v="Howard Norman"/>
    <x v="2"/>
    <x v="8"/>
    <d v="2024-11-17T00:00:00"/>
    <d v="2024-11-23T00:00:00"/>
    <n v="1"/>
    <n v="326"/>
    <x v="0"/>
    <x v="1"/>
    <x v="3"/>
    <s v="2024"/>
    <s v="Nov"/>
    <s v="Sun"/>
    <n v="6"/>
    <n v="212"/>
    <n v="326"/>
    <n v="114"/>
  </r>
  <r>
    <n v="104"/>
    <s v="Stephanie Hughes"/>
    <x v="1"/>
    <x v="14"/>
    <d v="2024-03-08T00:00:00"/>
    <d v="2024-03-18T00:00:00"/>
    <n v="2"/>
    <n v="941"/>
    <x v="1"/>
    <x v="4"/>
    <x v="2"/>
    <s v="2024"/>
    <s v="Mar"/>
    <s v="Fri"/>
    <n v="10"/>
    <n v="1035"/>
    <n v="1882"/>
    <n v="847"/>
  </r>
  <r>
    <n v="105"/>
    <s v="Samantha Gardner"/>
    <x v="3"/>
    <x v="23"/>
    <d v="2024-04-12T00:00:00"/>
    <d v="2024-04-21T00:00:00"/>
    <n v="3"/>
    <n v="815"/>
    <x v="1"/>
    <x v="3"/>
    <x v="2"/>
    <s v="2024"/>
    <s v="Apr"/>
    <s v="Fri"/>
    <n v="9"/>
    <n v="1467"/>
    <n v="2445"/>
    <n v="978"/>
  </r>
  <r>
    <n v="106"/>
    <s v="William Gould"/>
    <x v="4"/>
    <x v="19"/>
    <d v="2024-08-27T00:00:00"/>
    <d v="2024-09-03T00:00:00"/>
    <n v="2"/>
    <n v="154"/>
    <x v="1"/>
    <x v="1"/>
    <x v="2"/>
    <s v="2024"/>
    <s v="Aug"/>
    <s v="Tue"/>
    <n v="7"/>
    <n v="231"/>
    <n v="308"/>
    <n v="77"/>
  </r>
  <r>
    <n v="107"/>
    <s v="Laura Moreno"/>
    <x v="1"/>
    <x v="1"/>
    <d v="2024-08-20T00:00:00"/>
    <d v="2024-08-30T00:00:00"/>
    <n v="6"/>
    <n v="698"/>
    <x v="1"/>
    <x v="3"/>
    <x v="2"/>
    <s v="2024"/>
    <s v="Aug"/>
    <s v="Tue"/>
    <n v="10"/>
    <n v="2094"/>
    <n v="4188"/>
    <n v="2094"/>
  </r>
  <r>
    <n v="108"/>
    <s v="Kathryn Hughes"/>
    <x v="3"/>
    <x v="3"/>
    <d v="2024-02-25T00:00:00"/>
    <d v="2024-03-02T00:00:00"/>
    <n v="4"/>
    <n v="492"/>
    <x v="1"/>
    <x v="0"/>
    <x v="0"/>
    <s v="2024"/>
    <s v="Feb"/>
    <s v="Sun"/>
    <n v="6"/>
    <n v="1082"/>
    <n v="1968"/>
    <n v="886"/>
  </r>
  <r>
    <n v="109"/>
    <s v="Benjamin Thompson"/>
    <x v="4"/>
    <x v="5"/>
    <d v="2024-04-23T00:00:00"/>
    <d v="2024-04-28T00:00:00"/>
    <n v="2"/>
    <n v="660"/>
    <x v="1"/>
    <x v="1"/>
    <x v="3"/>
    <s v="2024"/>
    <s v="Apr"/>
    <s v="Tue"/>
    <n v="5"/>
    <n v="990"/>
    <n v="1320"/>
    <n v="330"/>
  </r>
  <r>
    <n v="110"/>
    <s v="Betty Shaw"/>
    <x v="3"/>
    <x v="23"/>
    <d v="2024-07-04T00:00:00"/>
    <d v="2024-07-11T00:00:00"/>
    <n v="2"/>
    <n v="712"/>
    <x v="1"/>
    <x v="4"/>
    <x v="0"/>
    <s v="2024"/>
    <s v="Jul"/>
    <s v="Thu"/>
    <n v="7"/>
    <n v="854"/>
    <n v="1424"/>
    <n v="570"/>
  </r>
  <r>
    <n v="111"/>
    <s v="Todd Jacobson"/>
    <x v="4"/>
    <x v="19"/>
    <d v="2024-07-22T00:00:00"/>
    <d v="2024-07-26T00:00:00"/>
    <n v="5"/>
    <n v="204"/>
    <x v="0"/>
    <x v="0"/>
    <x v="3"/>
    <s v="2024"/>
    <s v="Jul"/>
    <s v="Mon"/>
    <n v="4"/>
    <n v="765"/>
    <n v="1020"/>
    <n v="255"/>
  </r>
  <r>
    <n v="112"/>
    <s v="Martin Vargas"/>
    <x v="2"/>
    <x v="12"/>
    <d v="2024-01-11T00:00:00"/>
    <d v="2024-01-17T00:00:00"/>
    <n v="1"/>
    <n v="815"/>
    <x v="0"/>
    <x v="4"/>
    <x v="0"/>
    <s v="2024"/>
    <s v="Jan"/>
    <s v="Thu"/>
    <n v="6"/>
    <n v="571"/>
    <n v="815"/>
    <n v="244"/>
  </r>
  <r>
    <n v="113"/>
    <s v="Travis Wise"/>
    <x v="1"/>
    <x v="17"/>
    <d v="2024-02-05T00:00:00"/>
    <d v="2024-02-13T00:00:00"/>
    <n v="9"/>
    <n v="222"/>
    <x v="0"/>
    <x v="3"/>
    <x v="1"/>
    <s v="2024"/>
    <s v="Feb"/>
    <s v="Mon"/>
    <n v="8"/>
    <n v="999"/>
    <n v="1998"/>
    <n v="999"/>
  </r>
  <r>
    <n v="114"/>
    <s v="Stephen Gardner"/>
    <x v="4"/>
    <x v="9"/>
    <d v="2024-11-01T00:00:00"/>
    <d v="2024-11-09T00:00:00"/>
    <n v="1"/>
    <n v="293"/>
    <x v="0"/>
    <x v="1"/>
    <x v="2"/>
    <s v="2024"/>
    <s v="Nov"/>
    <s v="Fri"/>
    <n v="8"/>
    <n v="190"/>
    <n v="293"/>
    <n v="103"/>
  </r>
  <r>
    <n v="115"/>
    <s v="Jesse Barker"/>
    <x v="1"/>
    <x v="14"/>
    <d v="2024-03-30T00:00:00"/>
    <d v="2024-04-05T00:00:00"/>
    <n v="2"/>
    <n v="686"/>
    <x v="0"/>
    <x v="1"/>
    <x v="0"/>
    <s v="2024"/>
    <s v="Mar"/>
    <s v="Sat"/>
    <n v="6"/>
    <n v="755"/>
    <n v="1372"/>
    <n v="617"/>
  </r>
  <r>
    <n v="116"/>
    <s v="James Gilbert"/>
    <x v="3"/>
    <x v="3"/>
    <d v="2024-09-19T00:00:00"/>
    <d v="2024-09-29T00:00:00"/>
    <n v="10"/>
    <n v="121"/>
    <x v="0"/>
    <x v="2"/>
    <x v="2"/>
    <s v="2024"/>
    <s v="Sep"/>
    <s v="Thu"/>
    <n v="10"/>
    <n v="666"/>
    <n v="1210"/>
    <n v="544"/>
  </r>
  <r>
    <n v="117"/>
    <s v="Shawn Jimenez"/>
    <x v="1"/>
    <x v="1"/>
    <d v="2024-12-03T00:00:00"/>
    <d v="2024-12-07T00:00:00"/>
    <n v="9"/>
    <n v="318"/>
    <x v="0"/>
    <x v="2"/>
    <x v="1"/>
    <s v="2024"/>
    <s v="Dec"/>
    <s v="Tue"/>
    <n v="4"/>
    <n v="1431"/>
    <n v="2862"/>
    <n v="1431"/>
  </r>
  <r>
    <n v="118"/>
    <s v="Kyle Cameron"/>
    <x v="3"/>
    <x v="7"/>
    <d v="2024-08-06T00:00:00"/>
    <d v="2024-08-17T00:00:00"/>
    <n v="2"/>
    <n v="512"/>
    <x v="0"/>
    <x v="3"/>
    <x v="0"/>
    <s v="2024"/>
    <s v="Aug"/>
    <s v="Tue"/>
    <n v="11"/>
    <n v="512"/>
    <n v="1024"/>
    <n v="512"/>
  </r>
  <r>
    <n v="119"/>
    <s v="Monica Gallagher"/>
    <x v="0"/>
    <x v="22"/>
    <d v="2024-11-07T00:00:00"/>
    <d v="2024-11-12T00:00:00"/>
    <n v="3"/>
    <n v="77"/>
    <x v="1"/>
    <x v="0"/>
    <x v="2"/>
    <s v="2024"/>
    <s v="Nov"/>
    <s v="Thu"/>
    <n v="5"/>
    <n v="162"/>
    <n v="231"/>
    <n v="69"/>
  </r>
  <r>
    <n v="120"/>
    <s v="Brent Brooks"/>
    <x v="3"/>
    <x v="18"/>
    <d v="2024-11-05T00:00:00"/>
    <d v="2024-11-09T00:00:00"/>
    <n v="7"/>
    <n v="111"/>
    <x v="1"/>
    <x v="1"/>
    <x v="3"/>
    <s v="2024"/>
    <s v="Nov"/>
    <s v="Tue"/>
    <n v="4"/>
    <n v="427"/>
    <n v="777"/>
    <n v="350"/>
  </r>
  <r>
    <n v="121"/>
    <s v="Brenda Velazquez"/>
    <x v="3"/>
    <x v="7"/>
    <d v="2024-07-31T00:00:00"/>
    <d v="2024-08-05T00:00:00"/>
    <n v="2"/>
    <n v="330"/>
    <x v="1"/>
    <x v="2"/>
    <x v="3"/>
    <s v="2024"/>
    <s v="Jul"/>
    <s v="Wed"/>
    <n v="5"/>
    <n v="330"/>
    <n v="660"/>
    <n v="330"/>
  </r>
  <r>
    <n v="122"/>
    <s v="Katie Hicks"/>
    <x v="4"/>
    <x v="20"/>
    <d v="2024-03-19T00:00:00"/>
    <d v="2024-03-23T00:00:00"/>
    <n v="8"/>
    <n v="78"/>
    <x v="0"/>
    <x v="0"/>
    <x v="1"/>
    <s v="2024"/>
    <s v="Mar"/>
    <s v="Tue"/>
    <n v="4"/>
    <n v="406"/>
    <n v="624"/>
    <n v="218"/>
  </r>
  <r>
    <n v="123"/>
    <s v="Veronica Silva"/>
    <x v="3"/>
    <x v="24"/>
    <d v="2024-07-09T00:00:00"/>
    <d v="2024-07-13T00:00:00"/>
    <n v="3"/>
    <n v="579"/>
    <x v="1"/>
    <x v="0"/>
    <x v="1"/>
    <s v="2024"/>
    <s v="Jul"/>
    <s v="Tue"/>
    <n v="4"/>
    <n v="1042"/>
    <n v="1737"/>
    <n v="695"/>
  </r>
  <r>
    <n v="124"/>
    <s v="Michelle Hampton"/>
    <x v="1"/>
    <x v="14"/>
    <d v="2024-12-09T00:00:00"/>
    <d v="2024-12-23T00:00:00"/>
    <n v="2"/>
    <n v="430"/>
    <x v="1"/>
    <x v="4"/>
    <x v="3"/>
    <s v="2024"/>
    <s v="Dec"/>
    <s v="Mon"/>
    <n v="14"/>
    <n v="473"/>
    <n v="860"/>
    <n v="387"/>
  </r>
  <r>
    <n v="125"/>
    <s v="Ashley Smith"/>
    <x v="0"/>
    <x v="22"/>
    <d v="2024-11-03T00:00:00"/>
    <d v="2024-11-24T00:00:00"/>
    <n v="5"/>
    <n v="370"/>
    <x v="1"/>
    <x v="0"/>
    <x v="0"/>
    <s v="2024"/>
    <s v="Nov"/>
    <s v="Sun"/>
    <n v="21"/>
    <n v="1295"/>
    <n v="1850"/>
    <n v="555"/>
  </r>
  <r>
    <n v="126"/>
    <s v="Gloria Gomez"/>
    <x v="1"/>
    <x v="14"/>
    <d v="2024-02-28T00:00:00"/>
    <d v="2024-03-03T00:00:00"/>
    <n v="5"/>
    <n v="597"/>
    <x v="1"/>
    <x v="0"/>
    <x v="3"/>
    <s v="2024"/>
    <s v="Feb"/>
    <s v="Wed"/>
    <n v="4"/>
    <n v="1642"/>
    <n v="2985"/>
    <n v="1343"/>
  </r>
  <r>
    <n v="127"/>
    <s v="Courtney Dudley"/>
    <x v="1"/>
    <x v="16"/>
    <d v="2024-12-11T00:00:00"/>
    <d v="2024-12-19T00:00:00"/>
    <n v="9"/>
    <n v="36"/>
    <x v="0"/>
    <x v="3"/>
    <x v="3"/>
    <s v="2024"/>
    <s v="Dec"/>
    <s v="Wed"/>
    <n v="8"/>
    <n v="211"/>
    <n v="324"/>
    <n v="113"/>
  </r>
  <r>
    <n v="128"/>
    <s v="Timothy Pope"/>
    <x v="2"/>
    <x v="21"/>
    <d v="2024-12-25T00:00:00"/>
    <d v="2025-01-03T00:00:00"/>
    <n v="5"/>
    <n v="953"/>
    <x v="0"/>
    <x v="4"/>
    <x v="0"/>
    <s v="2024"/>
    <s v="Dec"/>
    <s v="Wed"/>
    <n v="9"/>
    <n v="3812"/>
    <n v="4765"/>
    <n v="953"/>
  </r>
  <r>
    <n v="129"/>
    <s v="Tina Ballard"/>
    <x v="2"/>
    <x v="13"/>
    <d v="2024-10-16T00:00:00"/>
    <d v="2024-10-19T00:00:00"/>
    <n v="7"/>
    <n v="81"/>
    <x v="0"/>
    <x v="0"/>
    <x v="1"/>
    <s v="2024"/>
    <s v="Oct"/>
    <s v="Wed"/>
    <n v="3"/>
    <n v="397"/>
    <n v="567"/>
    <n v="170"/>
  </r>
  <r>
    <n v="130"/>
    <s v="Anthony Stein"/>
    <x v="4"/>
    <x v="20"/>
    <d v="2024-10-17T00:00:00"/>
    <d v="2024-10-29T00:00:00"/>
    <n v="10"/>
    <n v="96"/>
    <x v="0"/>
    <x v="0"/>
    <x v="2"/>
    <s v="2024"/>
    <s v="Oct"/>
    <s v="Thu"/>
    <n v="12"/>
    <n v="624"/>
    <n v="960"/>
    <n v="336"/>
  </r>
  <r>
    <n v="131"/>
    <s v="Matthew Velez"/>
    <x v="1"/>
    <x v="10"/>
    <d v="2024-07-31T00:00:00"/>
    <d v="2024-08-03T00:00:00"/>
    <n v="5"/>
    <n v="230"/>
    <x v="0"/>
    <x v="1"/>
    <x v="1"/>
    <s v="2024"/>
    <s v="Jul"/>
    <s v="Wed"/>
    <n v="3"/>
    <n v="690"/>
    <n v="1150"/>
    <n v="460"/>
  </r>
  <r>
    <n v="132"/>
    <s v="Alexandra Bradley"/>
    <x v="1"/>
    <x v="14"/>
    <d v="2024-01-24T00:00:00"/>
    <d v="2024-02-07T00:00:00"/>
    <n v="4"/>
    <n v="414"/>
    <x v="0"/>
    <x v="3"/>
    <x v="0"/>
    <s v="2024"/>
    <s v="Jan"/>
    <s v="Wed"/>
    <n v="14"/>
    <n v="911"/>
    <n v="1656"/>
    <n v="745"/>
  </r>
  <r>
    <n v="133"/>
    <s v="Nicole Thompson"/>
    <x v="0"/>
    <x v="0"/>
    <d v="2024-09-11T00:00:00"/>
    <d v="2024-09-24T00:00:00"/>
    <n v="7"/>
    <n v="189"/>
    <x v="1"/>
    <x v="0"/>
    <x v="1"/>
    <s v="2024"/>
    <s v="Sep"/>
    <s v="Wed"/>
    <n v="13"/>
    <n v="992"/>
    <n v="1323"/>
    <n v="331"/>
  </r>
  <r>
    <n v="134"/>
    <s v="Stacy Carrillo"/>
    <x v="3"/>
    <x v="3"/>
    <d v="2024-02-28T00:00:00"/>
    <d v="2024-03-05T00:00:00"/>
    <n v="7"/>
    <n v="31"/>
    <x v="1"/>
    <x v="4"/>
    <x v="1"/>
    <s v="2024"/>
    <s v="Feb"/>
    <s v="Wed"/>
    <n v="6"/>
    <n v="119"/>
    <n v="217"/>
    <n v="98"/>
  </r>
  <r>
    <n v="135"/>
    <s v="Justin Brown"/>
    <x v="1"/>
    <x v="10"/>
    <d v="2024-09-25T00:00:00"/>
    <d v="2024-10-07T00:00:00"/>
    <n v="2"/>
    <n v="415"/>
    <x v="1"/>
    <x v="1"/>
    <x v="2"/>
    <s v="2024"/>
    <s v="Sep"/>
    <s v="Wed"/>
    <n v="12"/>
    <n v="498"/>
    <n v="830"/>
    <n v="332"/>
  </r>
  <r>
    <n v="136"/>
    <s v="Steven Griffin Jr."/>
    <x v="4"/>
    <x v="9"/>
    <d v="2024-06-19T00:00:00"/>
    <d v="2024-06-26T00:00:00"/>
    <n v="3"/>
    <n v="88"/>
    <x v="1"/>
    <x v="3"/>
    <x v="0"/>
    <s v="2024"/>
    <s v="Jun"/>
    <s v="Wed"/>
    <n v="7"/>
    <n v="172"/>
    <n v="264"/>
    <n v="92"/>
  </r>
  <r>
    <n v="137"/>
    <s v="Aaron Robinson"/>
    <x v="1"/>
    <x v="17"/>
    <d v="2024-06-27T00:00:00"/>
    <d v="2024-07-05T00:00:00"/>
    <n v="6"/>
    <n v="754"/>
    <x v="0"/>
    <x v="1"/>
    <x v="0"/>
    <s v="2024"/>
    <s v="Jun"/>
    <s v="Thu"/>
    <n v="8"/>
    <n v="2262"/>
    <n v="4524"/>
    <n v="2262"/>
  </r>
  <r>
    <n v="138"/>
    <s v="Jason Mack"/>
    <x v="0"/>
    <x v="15"/>
    <d v="2024-05-11T00:00:00"/>
    <d v="2024-05-23T00:00:00"/>
    <n v="4"/>
    <n v="187"/>
    <x v="1"/>
    <x v="3"/>
    <x v="0"/>
    <s v="2024"/>
    <s v="May"/>
    <s v="Sat"/>
    <n v="12"/>
    <n v="636"/>
    <n v="748"/>
    <n v="112"/>
  </r>
  <r>
    <n v="139"/>
    <s v="Michael Stanley"/>
    <x v="0"/>
    <x v="15"/>
    <d v="2024-11-17T00:00:00"/>
    <d v="2024-11-27T00:00:00"/>
    <n v="8"/>
    <n v="485"/>
    <x v="1"/>
    <x v="1"/>
    <x v="3"/>
    <s v="2024"/>
    <s v="Nov"/>
    <s v="Sun"/>
    <n v="10"/>
    <n v="3298"/>
    <n v="3880"/>
    <n v="582"/>
  </r>
  <r>
    <n v="140"/>
    <s v="Julie Ball"/>
    <x v="3"/>
    <x v="18"/>
    <d v="2024-11-25T00:00:00"/>
    <d v="2024-11-28T00:00:00"/>
    <n v="10"/>
    <n v="340"/>
    <x v="0"/>
    <x v="1"/>
    <x v="2"/>
    <s v="2024"/>
    <s v="Nov"/>
    <s v="Mon"/>
    <n v="3"/>
    <n v="1870"/>
    <n v="3400"/>
    <n v="1530"/>
  </r>
  <r>
    <n v="141"/>
    <s v="Donald Pineda"/>
    <x v="3"/>
    <x v="24"/>
    <d v="2024-08-28T00:00:00"/>
    <d v="2024-09-08T00:00:00"/>
    <n v="8"/>
    <n v="656"/>
    <x v="1"/>
    <x v="4"/>
    <x v="0"/>
    <s v="2024"/>
    <s v="Aug"/>
    <s v="Wed"/>
    <n v="11"/>
    <n v="3149"/>
    <n v="5248"/>
    <n v="2099"/>
  </r>
  <r>
    <n v="142"/>
    <s v="Jill Powers"/>
    <x v="0"/>
    <x v="22"/>
    <d v="2024-09-16T00:00:00"/>
    <d v="2024-09-20T00:00:00"/>
    <n v="2"/>
    <n v="327"/>
    <x v="0"/>
    <x v="2"/>
    <x v="3"/>
    <s v="2024"/>
    <s v="Sep"/>
    <s v="Mon"/>
    <n v="4"/>
    <n v="458"/>
    <n v="654"/>
    <n v="196"/>
  </r>
  <r>
    <n v="143"/>
    <s v="Donna Cabrera"/>
    <x v="0"/>
    <x v="22"/>
    <d v="2024-05-26T00:00:00"/>
    <d v="2024-06-01T00:00:00"/>
    <n v="2"/>
    <n v="670"/>
    <x v="1"/>
    <x v="1"/>
    <x v="1"/>
    <s v="2024"/>
    <s v="May"/>
    <s v="Sun"/>
    <n v="6"/>
    <n v="938"/>
    <n v="1340"/>
    <n v="402"/>
  </r>
  <r>
    <n v="144"/>
    <s v="Jason Hernandez"/>
    <x v="1"/>
    <x v="17"/>
    <d v="2024-06-13T00:00:00"/>
    <d v="2024-06-18T00:00:00"/>
    <n v="10"/>
    <n v="497"/>
    <x v="0"/>
    <x v="3"/>
    <x v="3"/>
    <s v="2024"/>
    <s v="Jun"/>
    <s v="Thu"/>
    <n v="5"/>
    <n v="2485"/>
    <n v="4970"/>
    <n v="2485"/>
  </r>
  <r>
    <n v="145"/>
    <s v="Michael Shaffer"/>
    <x v="3"/>
    <x v="24"/>
    <d v="2024-06-24T00:00:00"/>
    <d v="2024-07-03T00:00:00"/>
    <n v="2"/>
    <n v="526"/>
    <x v="0"/>
    <x v="3"/>
    <x v="2"/>
    <s v="2024"/>
    <s v="Jun"/>
    <s v="Mon"/>
    <n v="9"/>
    <n v="631"/>
    <n v="1052"/>
    <n v="421"/>
  </r>
  <r>
    <n v="146"/>
    <s v="Kristin Mendoza"/>
    <x v="4"/>
    <x v="20"/>
    <d v="2024-07-17T00:00:00"/>
    <d v="2024-07-31T00:00:00"/>
    <n v="7"/>
    <n v="803"/>
    <x v="0"/>
    <x v="4"/>
    <x v="0"/>
    <s v="2024"/>
    <s v="Jul"/>
    <s v="Wed"/>
    <n v="14"/>
    <n v="3654"/>
    <n v="5621"/>
    <n v="1967"/>
  </r>
  <r>
    <n v="147"/>
    <s v="Jose Crawford"/>
    <x v="4"/>
    <x v="11"/>
    <d v="2024-03-07T00:00:00"/>
    <d v="2024-03-13T00:00:00"/>
    <n v="10"/>
    <n v="735"/>
    <x v="1"/>
    <x v="0"/>
    <x v="1"/>
    <s v="2024"/>
    <s v="Mar"/>
    <s v="Thu"/>
    <n v="6"/>
    <n v="5145"/>
    <n v="7350"/>
    <n v="2205"/>
  </r>
  <r>
    <n v="148"/>
    <s v="Connie Thomas"/>
    <x v="3"/>
    <x v="3"/>
    <d v="2024-03-06T00:00:00"/>
    <d v="2024-03-11T00:00:00"/>
    <n v="9"/>
    <n v="105"/>
    <x v="1"/>
    <x v="3"/>
    <x v="3"/>
    <s v="2024"/>
    <s v="Mar"/>
    <s v="Wed"/>
    <n v="5"/>
    <n v="520"/>
    <n v="945"/>
    <n v="425"/>
  </r>
  <r>
    <n v="149"/>
    <s v="Robert Jackson"/>
    <x v="2"/>
    <x v="13"/>
    <d v="2024-03-11T00:00:00"/>
    <d v="2024-03-16T00:00:00"/>
    <n v="3"/>
    <n v="89"/>
    <x v="1"/>
    <x v="4"/>
    <x v="3"/>
    <s v="2024"/>
    <s v="Mar"/>
    <s v="Mon"/>
    <n v="5"/>
    <n v="187"/>
    <n v="267"/>
    <n v="80"/>
  </r>
  <r>
    <n v="150"/>
    <s v="Kelly Combs"/>
    <x v="1"/>
    <x v="16"/>
    <d v="2024-01-20T00:00:00"/>
    <d v="2024-01-25T00:00:00"/>
    <n v="6"/>
    <n v="907"/>
    <x v="0"/>
    <x v="1"/>
    <x v="0"/>
    <s v="2024"/>
    <s v="Jan"/>
    <s v="Sat"/>
    <n v="5"/>
    <n v="3537"/>
    <n v="5442"/>
    <n v="1905"/>
  </r>
  <r>
    <n v="151"/>
    <s v="Antonio Little"/>
    <x v="1"/>
    <x v="10"/>
    <d v="2024-03-19T00:00:00"/>
    <d v="2024-03-25T00:00:00"/>
    <n v="3"/>
    <n v="195"/>
    <x v="0"/>
    <x v="1"/>
    <x v="0"/>
    <s v="2024"/>
    <s v="Mar"/>
    <s v="Tue"/>
    <n v="6"/>
    <n v="351"/>
    <n v="585"/>
    <n v="234"/>
  </r>
  <r>
    <n v="152"/>
    <s v="James Tran"/>
    <x v="1"/>
    <x v="16"/>
    <d v="2024-08-02T00:00:00"/>
    <d v="2024-08-11T00:00:00"/>
    <n v="3"/>
    <n v="846"/>
    <x v="0"/>
    <x v="0"/>
    <x v="3"/>
    <s v="2024"/>
    <s v="Aug"/>
    <s v="Fri"/>
    <n v="9"/>
    <n v="1650"/>
    <n v="2538"/>
    <n v="888"/>
  </r>
  <r>
    <n v="153"/>
    <s v="Tamara Hall"/>
    <x v="4"/>
    <x v="19"/>
    <d v="2024-11-24T00:00:00"/>
    <d v="2024-12-02T00:00:00"/>
    <n v="8"/>
    <n v="905"/>
    <x v="0"/>
    <x v="4"/>
    <x v="3"/>
    <s v="2024"/>
    <s v="Nov"/>
    <s v="Sun"/>
    <n v="8"/>
    <n v="5430"/>
    <n v="7240"/>
    <n v="1810"/>
  </r>
  <r>
    <n v="154"/>
    <s v="Jennifer Ayala"/>
    <x v="0"/>
    <x v="22"/>
    <d v="2024-04-24T00:00:00"/>
    <d v="2024-05-06T00:00:00"/>
    <n v="1"/>
    <n v="336"/>
    <x v="0"/>
    <x v="0"/>
    <x v="1"/>
    <s v="2024"/>
    <s v="Apr"/>
    <s v="Wed"/>
    <n v="12"/>
    <n v="235"/>
    <n v="336"/>
    <n v="101"/>
  </r>
  <r>
    <n v="155"/>
    <s v="Kevin James"/>
    <x v="2"/>
    <x v="8"/>
    <d v="2024-05-26T00:00:00"/>
    <d v="2024-06-09T00:00:00"/>
    <n v="8"/>
    <n v="722"/>
    <x v="1"/>
    <x v="1"/>
    <x v="2"/>
    <s v="2024"/>
    <s v="May"/>
    <s v="Sun"/>
    <n v="14"/>
    <n v="3754"/>
    <n v="5776"/>
    <n v="2022"/>
  </r>
  <r>
    <n v="156"/>
    <s v="Derrick Adams"/>
    <x v="0"/>
    <x v="0"/>
    <d v="2024-09-12T00:00:00"/>
    <d v="2024-09-23T00:00:00"/>
    <n v="10"/>
    <n v="558"/>
    <x v="1"/>
    <x v="0"/>
    <x v="0"/>
    <s v="2024"/>
    <s v="Sep"/>
    <s v="Thu"/>
    <n v="11"/>
    <n v="4185"/>
    <n v="5580"/>
    <n v="1395"/>
  </r>
  <r>
    <n v="157"/>
    <s v="Michelle Simpson"/>
    <x v="2"/>
    <x v="13"/>
    <d v="2024-05-29T00:00:00"/>
    <d v="2024-06-03T00:00:00"/>
    <n v="7"/>
    <n v="11"/>
    <x v="0"/>
    <x v="3"/>
    <x v="0"/>
    <s v="2024"/>
    <s v="May"/>
    <s v="Wed"/>
    <n v="5"/>
    <n v="54"/>
    <n v="77"/>
    <n v="23"/>
  </r>
  <r>
    <n v="158"/>
    <s v="Scott Alexander"/>
    <x v="1"/>
    <x v="10"/>
    <d v="2024-04-05T00:00:00"/>
    <d v="2024-04-14T00:00:00"/>
    <n v="2"/>
    <n v="546"/>
    <x v="1"/>
    <x v="4"/>
    <x v="2"/>
    <s v="2024"/>
    <s v="Apr"/>
    <s v="Fri"/>
    <n v="9"/>
    <n v="655"/>
    <n v="1092"/>
    <n v="437"/>
  </r>
  <r>
    <n v="159"/>
    <s v="Ernest Oconnell"/>
    <x v="1"/>
    <x v="16"/>
    <d v="2024-09-16T00:00:00"/>
    <d v="2024-09-23T00:00:00"/>
    <n v="9"/>
    <n v="30"/>
    <x v="0"/>
    <x v="2"/>
    <x v="0"/>
    <s v="2024"/>
    <s v="Sep"/>
    <s v="Mon"/>
    <n v="7"/>
    <n v="176"/>
    <n v="270"/>
    <n v="94"/>
  </r>
  <r>
    <n v="160"/>
    <s v="Randall Johnson"/>
    <x v="2"/>
    <x v="8"/>
    <d v="2024-10-24T00:00:00"/>
    <d v="2024-11-12T00:00:00"/>
    <n v="6"/>
    <n v="146"/>
    <x v="1"/>
    <x v="0"/>
    <x v="1"/>
    <s v="2024"/>
    <s v="Oct"/>
    <s v="Thu"/>
    <n v="19"/>
    <n v="569"/>
    <n v="876"/>
    <n v="307"/>
  </r>
  <r>
    <n v="161"/>
    <s v="Ryan Pope"/>
    <x v="4"/>
    <x v="9"/>
    <d v="2024-12-16T00:00:00"/>
    <d v="2024-12-20T00:00:00"/>
    <n v="8"/>
    <n v="722"/>
    <x v="0"/>
    <x v="2"/>
    <x v="3"/>
    <s v="2024"/>
    <s v="Dec"/>
    <s v="Mon"/>
    <n v="4"/>
    <n v="3754"/>
    <n v="5776"/>
    <n v="2022"/>
  </r>
  <r>
    <n v="162"/>
    <s v="Jay Bennett"/>
    <x v="0"/>
    <x v="4"/>
    <d v="2024-01-19T00:00:00"/>
    <d v="2024-02-02T00:00:00"/>
    <n v="5"/>
    <n v="216"/>
    <x v="0"/>
    <x v="0"/>
    <x v="3"/>
    <s v="2024"/>
    <s v="Jan"/>
    <s v="Fri"/>
    <n v="14"/>
    <n v="702"/>
    <n v="1080"/>
    <n v="378"/>
  </r>
  <r>
    <n v="163"/>
    <s v="Lonnie Hart"/>
    <x v="0"/>
    <x v="15"/>
    <d v="2024-05-26T00:00:00"/>
    <d v="2024-06-02T00:00:00"/>
    <n v="6"/>
    <n v="892"/>
    <x v="1"/>
    <x v="1"/>
    <x v="1"/>
    <s v="2024"/>
    <s v="May"/>
    <s v="Sun"/>
    <n v="7"/>
    <n v="4549"/>
    <n v="5352"/>
    <n v="803"/>
  </r>
  <r>
    <n v="164"/>
    <s v="Eric Patrick"/>
    <x v="0"/>
    <x v="4"/>
    <d v="2024-02-10T00:00:00"/>
    <d v="2024-02-18T00:00:00"/>
    <n v="7"/>
    <n v="626"/>
    <x v="1"/>
    <x v="1"/>
    <x v="2"/>
    <s v="2024"/>
    <s v="Feb"/>
    <s v="Sat"/>
    <n v="8"/>
    <n v="2848"/>
    <n v="4382"/>
    <n v="1534"/>
  </r>
  <r>
    <n v="165"/>
    <s v="Rhonda Brown"/>
    <x v="0"/>
    <x v="22"/>
    <d v="2024-11-10T00:00:00"/>
    <d v="2024-11-24T00:00:00"/>
    <n v="7"/>
    <n v="291"/>
    <x v="0"/>
    <x v="3"/>
    <x v="1"/>
    <s v="2024"/>
    <s v="Nov"/>
    <s v="Sun"/>
    <n v="14"/>
    <n v="1426"/>
    <n v="2037"/>
    <n v="611"/>
  </r>
  <r>
    <n v="166"/>
    <s v="Emily Price"/>
    <x v="3"/>
    <x v="3"/>
    <d v="2024-09-19T00:00:00"/>
    <d v="2024-10-09T00:00:00"/>
    <n v="3"/>
    <n v="985"/>
    <x v="1"/>
    <x v="0"/>
    <x v="2"/>
    <s v="2024"/>
    <s v="Sep"/>
    <s v="Thu"/>
    <n v="20"/>
    <n v="1625"/>
    <n v="2955"/>
    <n v="1330"/>
  </r>
  <r>
    <n v="167"/>
    <s v="Jill Jackson"/>
    <x v="1"/>
    <x v="10"/>
    <d v="2024-10-14T00:00:00"/>
    <d v="2024-10-27T00:00:00"/>
    <n v="2"/>
    <n v="278"/>
    <x v="1"/>
    <x v="1"/>
    <x v="0"/>
    <s v="2024"/>
    <s v="Oct"/>
    <s v="Mon"/>
    <n v="13"/>
    <n v="334"/>
    <n v="556"/>
    <n v="222"/>
  </r>
  <r>
    <n v="168"/>
    <s v="Ashley Wilson"/>
    <x v="3"/>
    <x v="23"/>
    <d v="2024-11-09T00:00:00"/>
    <d v="2024-11-16T00:00:00"/>
    <n v="5"/>
    <n v="720"/>
    <x v="0"/>
    <x v="2"/>
    <x v="1"/>
    <s v="2024"/>
    <s v="Nov"/>
    <s v="Sat"/>
    <n v="7"/>
    <n v="2160"/>
    <n v="3600"/>
    <n v="1440"/>
  </r>
  <r>
    <n v="169"/>
    <s v="Ashley Greer PhD"/>
    <x v="2"/>
    <x v="8"/>
    <d v="2024-08-19T00:00:00"/>
    <d v="2024-09-01T00:00:00"/>
    <n v="3"/>
    <n v="930"/>
    <x v="0"/>
    <x v="3"/>
    <x v="2"/>
    <s v="2024"/>
    <s v="Aug"/>
    <s v="Mon"/>
    <n v="13"/>
    <n v="1814"/>
    <n v="2790"/>
    <n v="976"/>
  </r>
  <r>
    <n v="170"/>
    <s v="Charles Clark"/>
    <x v="2"/>
    <x v="13"/>
    <d v="2024-07-04T00:00:00"/>
    <d v="2024-07-17T00:00:00"/>
    <n v="9"/>
    <n v="239"/>
    <x v="0"/>
    <x v="0"/>
    <x v="2"/>
    <s v="2024"/>
    <s v="Jul"/>
    <s v="Thu"/>
    <n v="13"/>
    <n v="1506"/>
    <n v="2151"/>
    <n v="645"/>
  </r>
  <r>
    <n v="171"/>
    <s v="Brandi Thomas"/>
    <x v="1"/>
    <x v="17"/>
    <d v="2024-11-09T00:00:00"/>
    <d v="2024-11-22T00:00:00"/>
    <n v="2"/>
    <n v="77"/>
    <x v="1"/>
    <x v="4"/>
    <x v="1"/>
    <s v="2024"/>
    <s v="Nov"/>
    <s v="Sat"/>
    <n v="13"/>
    <n v="77"/>
    <n v="154"/>
    <n v="77"/>
  </r>
  <r>
    <n v="172"/>
    <s v="Mark Burton"/>
    <x v="3"/>
    <x v="18"/>
    <d v="2024-07-29T00:00:00"/>
    <d v="2024-08-08T00:00:00"/>
    <n v="7"/>
    <n v="853"/>
    <x v="0"/>
    <x v="3"/>
    <x v="0"/>
    <s v="2024"/>
    <s v="Jul"/>
    <s v="Mon"/>
    <n v="10"/>
    <n v="3284"/>
    <n v="5971"/>
    <n v="2687"/>
  </r>
  <r>
    <n v="173"/>
    <s v="Paul Neal"/>
    <x v="4"/>
    <x v="19"/>
    <d v="2024-08-18T00:00:00"/>
    <d v="2024-08-25T00:00:00"/>
    <n v="8"/>
    <n v="706"/>
    <x v="0"/>
    <x v="3"/>
    <x v="0"/>
    <s v="2024"/>
    <s v="Aug"/>
    <s v="Sun"/>
    <n v="7"/>
    <n v="4236"/>
    <n v="5648"/>
    <n v="1412"/>
  </r>
  <r>
    <n v="174"/>
    <s v="Raymond Oconnor"/>
    <x v="1"/>
    <x v="16"/>
    <d v="2024-04-03T00:00:00"/>
    <d v="2024-04-11T00:00:00"/>
    <n v="3"/>
    <n v="453"/>
    <x v="0"/>
    <x v="3"/>
    <x v="2"/>
    <s v="2024"/>
    <s v="Apr"/>
    <s v="Wed"/>
    <n v="8"/>
    <n v="883"/>
    <n v="1359"/>
    <n v="476"/>
  </r>
  <r>
    <n v="175"/>
    <s v="Aaron Rubio"/>
    <x v="2"/>
    <x v="21"/>
    <d v="2024-11-10T00:00:00"/>
    <d v="2024-11-18T00:00:00"/>
    <n v="9"/>
    <n v="105"/>
    <x v="1"/>
    <x v="3"/>
    <x v="2"/>
    <s v="2024"/>
    <s v="Nov"/>
    <s v="Sun"/>
    <n v="8"/>
    <n v="756"/>
    <n v="945"/>
    <n v="189"/>
  </r>
  <r>
    <n v="176"/>
    <s v="Steven Martin"/>
    <x v="1"/>
    <x v="17"/>
    <d v="2024-03-28T00:00:00"/>
    <d v="2024-04-08T00:00:00"/>
    <n v="10"/>
    <n v="747"/>
    <x v="1"/>
    <x v="3"/>
    <x v="2"/>
    <s v="2024"/>
    <s v="Mar"/>
    <s v="Thu"/>
    <n v="11"/>
    <n v="3735"/>
    <n v="7470"/>
    <n v="3735"/>
  </r>
  <r>
    <n v="177"/>
    <s v="Jennifer Anderson MD"/>
    <x v="2"/>
    <x v="12"/>
    <d v="2024-08-01T00:00:00"/>
    <d v="2024-08-11T00:00:00"/>
    <n v="10"/>
    <n v="664"/>
    <x v="1"/>
    <x v="0"/>
    <x v="3"/>
    <s v="2024"/>
    <s v="Aug"/>
    <s v="Thu"/>
    <n v="10"/>
    <n v="4648"/>
    <n v="6640"/>
    <n v="1992"/>
  </r>
  <r>
    <n v="178"/>
    <s v="Emily Taylor"/>
    <x v="3"/>
    <x v="23"/>
    <d v="2024-06-23T00:00:00"/>
    <d v="2024-06-27T00:00:00"/>
    <n v="10"/>
    <n v="157"/>
    <x v="1"/>
    <x v="4"/>
    <x v="3"/>
    <s v="2024"/>
    <s v="Jun"/>
    <s v="Sun"/>
    <n v="4"/>
    <n v="942"/>
    <n v="1570"/>
    <n v="628"/>
  </r>
  <r>
    <n v="179"/>
    <s v="Matthew Bowers"/>
    <x v="2"/>
    <x v="2"/>
    <d v="2024-03-03T00:00:00"/>
    <d v="2024-03-15T00:00:00"/>
    <n v="5"/>
    <n v="470"/>
    <x v="0"/>
    <x v="0"/>
    <x v="3"/>
    <s v="2024"/>
    <s v="Mar"/>
    <s v="Sun"/>
    <n v="12"/>
    <n v="1763"/>
    <n v="2350"/>
    <n v="587"/>
  </r>
  <r>
    <n v="180"/>
    <s v="Samantha Green"/>
    <x v="2"/>
    <x v="21"/>
    <d v="2024-07-06T00:00:00"/>
    <d v="2024-07-16T00:00:00"/>
    <n v="7"/>
    <n v="384"/>
    <x v="0"/>
    <x v="0"/>
    <x v="0"/>
    <s v="2024"/>
    <s v="Jul"/>
    <s v="Sat"/>
    <n v="10"/>
    <n v="2150"/>
    <n v="2688"/>
    <n v="538"/>
  </r>
  <r>
    <n v="181"/>
    <s v="Jesse Ward"/>
    <x v="1"/>
    <x v="10"/>
    <d v="2024-10-08T00:00:00"/>
    <d v="2024-10-12T00:00:00"/>
    <n v="5"/>
    <n v="855"/>
    <x v="0"/>
    <x v="3"/>
    <x v="2"/>
    <s v="2024"/>
    <s v="Oct"/>
    <s v="Tue"/>
    <n v="4"/>
    <n v="2565"/>
    <n v="4275"/>
    <n v="1710"/>
  </r>
  <r>
    <n v="182"/>
    <s v="Tyler Johnson"/>
    <x v="2"/>
    <x v="13"/>
    <d v="2024-11-04T00:00:00"/>
    <d v="2024-11-16T00:00:00"/>
    <n v="9"/>
    <n v="421"/>
    <x v="0"/>
    <x v="3"/>
    <x v="0"/>
    <s v="2024"/>
    <s v="Nov"/>
    <s v="Mon"/>
    <n v="12"/>
    <n v="2652"/>
    <n v="3789"/>
    <n v="1137"/>
  </r>
  <r>
    <n v="183"/>
    <s v="Patricia Collins"/>
    <x v="2"/>
    <x v="12"/>
    <d v="2024-09-20T00:00:00"/>
    <d v="2024-09-27T00:00:00"/>
    <n v="3"/>
    <n v="345"/>
    <x v="0"/>
    <x v="3"/>
    <x v="3"/>
    <s v="2024"/>
    <s v="Sep"/>
    <s v="Fri"/>
    <n v="7"/>
    <n v="725"/>
    <n v="1035"/>
    <n v="310"/>
  </r>
  <r>
    <n v="184"/>
    <s v="Jacob Bonilla"/>
    <x v="3"/>
    <x v="18"/>
    <d v="2024-06-02T00:00:00"/>
    <d v="2024-06-15T00:00:00"/>
    <n v="10"/>
    <n v="354"/>
    <x v="1"/>
    <x v="3"/>
    <x v="3"/>
    <s v="2024"/>
    <s v="Jun"/>
    <s v="Sun"/>
    <n v="13"/>
    <n v="1947"/>
    <n v="3540"/>
    <n v="1593"/>
  </r>
  <r>
    <n v="185"/>
    <s v="Anthony Shea DDS"/>
    <x v="0"/>
    <x v="4"/>
    <d v="2024-10-25T00:00:00"/>
    <d v="2024-11-06T00:00:00"/>
    <n v="5"/>
    <n v="825"/>
    <x v="1"/>
    <x v="3"/>
    <x v="0"/>
    <s v="2024"/>
    <s v="Oct"/>
    <s v="Fri"/>
    <n v="12"/>
    <n v="2681"/>
    <n v="4125"/>
    <n v="1444"/>
  </r>
  <r>
    <n v="186"/>
    <s v="Kathy Walsh"/>
    <x v="3"/>
    <x v="3"/>
    <d v="2024-12-01T00:00:00"/>
    <d v="2024-12-04T00:00:00"/>
    <n v="10"/>
    <n v="601"/>
    <x v="1"/>
    <x v="0"/>
    <x v="0"/>
    <s v="2024"/>
    <s v="Dec"/>
    <s v="Sun"/>
    <n v="3"/>
    <n v="3306"/>
    <n v="6010"/>
    <n v="2704"/>
  </r>
  <r>
    <n v="187"/>
    <s v="Cynthia Green"/>
    <x v="3"/>
    <x v="23"/>
    <d v="2024-09-25T00:00:00"/>
    <d v="2024-10-07T00:00:00"/>
    <n v="10"/>
    <n v="803"/>
    <x v="0"/>
    <x v="1"/>
    <x v="3"/>
    <s v="2024"/>
    <s v="Sep"/>
    <s v="Wed"/>
    <n v="12"/>
    <n v="4818"/>
    <n v="8030"/>
    <n v="3212"/>
  </r>
  <r>
    <n v="188"/>
    <s v="Melissa Williams"/>
    <x v="0"/>
    <x v="15"/>
    <d v="2024-09-22T00:00:00"/>
    <d v="2024-10-07T00:00:00"/>
    <n v="4"/>
    <n v="584"/>
    <x v="1"/>
    <x v="4"/>
    <x v="0"/>
    <s v="2024"/>
    <s v="Sep"/>
    <s v="Sun"/>
    <n v="15"/>
    <n v="1986"/>
    <n v="2336"/>
    <n v="350"/>
  </r>
  <r>
    <n v="189"/>
    <s v="Anthony Evans"/>
    <x v="3"/>
    <x v="3"/>
    <d v="2024-03-29T00:00:00"/>
    <d v="2024-04-03T00:00:00"/>
    <n v="8"/>
    <n v="944"/>
    <x v="1"/>
    <x v="3"/>
    <x v="1"/>
    <s v="2024"/>
    <s v="Mar"/>
    <s v="Fri"/>
    <n v="5"/>
    <n v="4154"/>
    <n v="7552"/>
    <n v="3398"/>
  </r>
  <r>
    <n v="190"/>
    <s v="Antonio Norman"/>
    <x v="4"/>
    <x v="20"/>
    <d v="2024-11-08T00:00:00"/>
    <d v="2024-11-20T00:00:00"/>
    <n v="8"/>
    <n v="206"/>
    <x v="1"/>
    <x v="0"/>
    <x v="2"/>
    <s v="2024"/>
    <s v="Nov"/>
    <s v="Fri"/>
    <n v="12"/>
    <n v="1071"/>
    <n v="1648"/>
    <n v="577"/>
  </r>
  <r>
    <n v="191"/>
    <s v="Kenneth Underwood"/>
    <x v="3"/>
    <x v="3"/>
    <d v="2024-10-13T00:00:00"/>
    <d v="2024-10-21T00:00:00"/>
    <n v="5"/>
    <n v="304"/>
    <x v="1"/>
    <x v="0"/>
    <x v="3"/>
    <s v="2024"/>
    <s v="Oct"/>
    <s v="Sun"/>
    <n v="8"/>
    <n v="836"/>
    <n v="1520"/>
    <n v="684"/>
  </r>
  <r>
    <n v="192"/>
    <s v="Danielle Phillips"/>
    <x v="0"/>
    <x v="22"/>
    <d v="2024-12-31T00:00:00"/>
    <d v="2025-01-14T00:00:00"/>
    <n v="2"/>
    <n v="364"/>
    <x v="1"/>
    <x v="2"/>
    <x v="2"/>
    <s v="2024"/>
    <s v="Dec"/>
    <s v="Tue"/>
    <n v="14"/>
    <n v="510"/>
    <n v="728"/>
    <n v="218"/>
  </r>
  <r>
    <n v="193"/>
    <s v="Curtis Wilkerson"/>
    <x v="3"/>
    <x v="23"/>
    <d v="2024-04-13T00:00:00"/>
    <d v="2024-04-26T00:00:00"/>
    <n v="9"/>
    <n v="287"/>
    <x v="0"/>
    <x v="3"/>
    <x v="1"/>
    <s v="2024"/>
    <s v="Apr"/>
    <s v="Sat"/>
    <n v="13"/>
    <n v="1550"/>
    <n v="2583"/>
    <n v="1033"/>
  </r>
  <r>
    <n v="194"/>
    <s v="Kathryn Price"/>
    <x v="0"/>
    <x v="6"/>
    <d v="2024-10-27T00:00:00"/>
    <d v="2024-11-03T00:00:00"/>
    <n v="4"/>
    <n v="258"/>
    <x v="0"/>
    <x v="0"/>
    <x v="1"/>
    <s v="2024"/>
    <s v="Oct"/>
    <s v="Sun"/>
    <n v="7"/>
    <n v="826"/>
    <n v="1032"/>
    <n v="206"/>
  </r>
  <r>
    <n v="195"/>
    <s v="Kevin Hall"/>
    <x v="2"/>
    <x v="8"/>
    <d v="2024-02-21T00:00:00"/>
    <d v="2024-03-06T00:00:00"/>
    <n v="7"/>
    <n v="348"/>
    <x v="0"/>
    <x v="3"/>
    <x v="1"/>
    <s v="2024"/>
    <s v="Feb"/>
    <s v="Wed"/>
    <n v="14"/>
    <n v="1583"/>
    <n v="2436"/>
    <n v="853"/>
  </r>
  <r>
    <n v="196"/>
    <s v="Kristy Hart"/>
    <x v="2"/>
    <x v="21"/>
    <d v="2024-06-13T00:00:00"/>
    <d v="2024-06-17T00:00:00"/>
    <n v="5"/>
    <n v="671"/>
    <x v="1"/>
    <x v="0"/>
    <x v="0"/>
    <s v="2024"/>
    <s v="Jun"/>
    <s v="Thu"/>
    <n v="4"/>
    <n v="2684"/>
    <n v="3355"/>
    <n v="671"/>
  </r>
  <r>
    <n v="197"/>
    <s v="Joseph Smith"/>
    <x v="1"/>
    <x v="17"/>
    <d v="2024-09-30T00:00:00"/>
    <d v="2024-10-06T00:00:00"/>
    <n v="1"/>
    <n v="945"/>
    <x v="0"/>
    <x v="0"/>
    <x v="3"/>
    <s v="2024"/>
    <s v="Sep"/>
    <s v="Mon"/>
    <n v="6"/>
    <n v="473"/>
    <n v="945"/>
    <n v="472"/>
  </r>
  <r>
    <n v="198"/>
    <s v="Sarah Valencia"/>
    <x v="0"/>
    <x v="4"/>
    <d v="2024-09-10T00:00:00"/>
    <d v="2024-09-21T00:00:00"/>
    <n v="3"/>
    <n v="969"/>
    <x v="0"/>
    <x v="3"/>
    <x v="2"/>
    <s v="2024"/>
    <s v="Sep"/>
    <s v="Tue"/>
    <n v="11"/>
    <n v="1890"/>
    <n v="2907"/>
    <n v="1017"/>
  </r>
  <r>
    <n v="199"/>
    <s v="Patricia Bradley"/>
    <x v="2"/>
    <x v="8"/>
    <d v="2024-06-18T00:00:00"/>
    <d v="2024-06-24T00:00:00"/>
    <n v="3"/>
    <n v="758"/>
    <x v="1"/>
    <x v="2"/>
    <x v="2"/>
    <s v="2024"/>
    <s v="Jun"/>
    <s v="Tue"/>
    <n v="6"/>
    <n v="1478"/>
    <n v="2274"/>
    <n v="796"/>
  </r>
  <r>
    <n v="200"/>
    <s v="William Jackson"/>
    <x v="2"/>
    <x v="8"/>
    <d v="2024-06-21T00:00:00"/>
    <d v="2024-06-25T00:00:00"/>
    <n v="5"/>
    <n v="591"/>
    <x v="0"/>
    <x v="3"/>
    <x v="0"/>
    <s v="2024"/>
    <s v="Jun"/>
    <s v="Fri"/>
    <n v="4"/>
    <n v="1921"/>
    <n v="2955"/>
    <n v="1034"/>
  </r>
  <r>
    <n v="201"/>
    <s v="Michelle Williams"/>
    <x v="1"/>
    <x v="10"/>
    <d v="2024-08-06T00:00:00"/>
    <d v="2024-08-18T00:00:00"/>
    <n v="9"/>
    <n v="345"/>
    <x v="1"/>
    <x v="0"/>
    <x v="3"/>
    <s v="2024"/>
    <s v="Aug"/>
    <s v="Tue"/>
    <n v="12"/>
    <n v="1863"/>
    <n v="3105"/>
    <n v="1242"/>
  </r>
  <r>
    <n v="202"/>
    <s v="Fernando Lynn"/>
    <x v="3"/>
    <x v="23"/>
    <d v="2024-08-16T00:00:00"/>
    <d v="2024-08-29T00:00:00"/>
    <n v="5"/>
    <n v="986"/>
    <x v="1"/>
    <x v="4"/>
    <x v="0"/>
    <s v="2024"/>
    <s v="Aug"/>
    <s v="Fri"/>
    <n v="13"/>
    <n v="2958"/>
    <n v="4930"/>
    <n v="1972"/>
  </r>
  <r>
    <n v="203"/>
    <s v="Lisa Webb"/>
    <x v="1"/>
    <x v="1"/>
    <d v="2024-05-13T00:00:00"/>
    <d v="2024-05-20T00:00:00"/>
    <n v="6"/>
    <n v="719"/>
    <x v="1"/>
    <x v="0"/>
    <x v="3"/>
    <s v="2024"/>
    <s v="May"/>
    <s v="Mon"/>
    <n v="7"/>
    <n v="2157"/>
    <n v="4314"/>
    <n v="2157"/>
  </r>
  <r>
    <n v="204"/>
    <s v="Jennifer Spencer"/>
    <x v="0"/>
    <x v="4"/>
    <d v="2024-06-06T00:00:00"/>
    <d v="2024-06-18T00:00:00"/>
    <n v="3"/>
    <n v="425"/>
    <x v="1"/>
    <x v="3"/>
    <x v="3"/>
    <s v="2024"/>
    <s v="Jun"/>
    <s v="Thu"/>
    <n v="12"/>
    <n v="829"/>
    <n v="1275"/>
    <n v="446"/>
  </r>
  <r>
    <n v="205"/>
    <s v="Sara Hernandez"/>
    <x v="4"/>
    <x v="19"/>
    <d v="2024-11-23T00:00:00"/>
    <d v="2024-11-29T00:00:00"/>
    <n v="5"/>
    <n v="386"/>
    <x v="0"/>
    <x v="3"/>
    <x v="3"/>
    <s v="2024"/>
    <s v="Nov"/>
    <s v="Sat"/>
    <n v="6"/>
    <n v="1448"/>
    <n v="1930"/>
    <n v="482"/>
  </r>
  <r>
    <n v="206"/>
    <s v="Steven Baker"/>
    <x v="1"/>
    <x v="10"/>
    <d v="2024-10-02T00:00:00"/>
    <d v="2024-10-09T00:00:00"/>
    <n v="4"/>
    <n v="790"/>
    <x v="0"/>
    <x v="0"/>
    <x v="1"/>
    <s v="2024"/>
    <s v="Oct"/>
    <s v="Wed"/>
    <n v="7"/>
    <n v="1896"/>
    <n v="3160"/>
    <n v="1264"/>
  </r>
  <r>
    <n v="207"/>
    <s v="Dennis Marshall"/>
    <x v="1"/>
    <x v="10"/>
    <d v="2024-09-27T00:00:00"/>
    <d v="2024-10-07T00:00:00"/>
    <n v="6"/>
    <n v="89"/>
    <x v="0"/>
    <x v="3"/>
    <x v="1"/>
    <s v="2024"/>
    <s v="Sep"/>
    <s v="Fri"/>
    <n v="10"/>
    <n v="320"/>
    <n v="534"/>
    <n v="214"/>
  </r>
  <r>
    <n v="208"/>
    <s v="Cynthia Evans"/>
    <x v="1"/>
    <x v="10"/>
    <d v="2024-02-29T00:00:00"/>
    <d v="2024-03-08T00:00:00"/>
    <n v="4"/>
    <n v="744"/>
    <x v="0"/>
    <x v="3"/>
    <x v="1"/>
    <s v="2024"/>
    <s v="Feb"/>
    <s v="Thu"/>
    <n v="8"/>
    <n v="1786"/>
    <n v="2976"/>
    <n v="1190"/>
  </r>
  <r>
    <n v="209"/>
    <s v="Beth Henderson"/>
    <x v="1"/>
    <x v="1"/>
    <d v="2024-10-13T00:00:00"/>
    <d v="2024-10-25T00:00:00"/>
    <n v="8"/>
    <n v="698"/>
    <x v="1"/>
    <x v="1"/>
    <x v="3"/>
    <s v="2024"/>
    <s v="Oct"/>
    <s v="Sun"/>
    <n v="12"/>
    <n v="2792"/>
    <n v="5584"/>
    <n v="2792"/>
  </r>
  <r>
    <n v="210"/>
    <s v="Thomas Sloan"/>
    <x v="0"/>
    <x v="4"/>
    <d v="2024-05-10T00:00:00"/>
    <d v="2024-05-13T00:00:00"/>
    <n v="1"/>
    <n v="773"/>
    <x v="0"/>
    <x v="0"/>
    <x v="3"/>
    <s v="2024"/>
    <s v="May"/>
    <s v="Fri"/>
    <n v="3"/>
    <n v="502"/>
    <n v="773"/>
    <n v="271"/>
  </r>
  <r>
    <n v="211"/>
    <s v="Kara Jackson"/>
    <x v="3"/>
    <x v="7"/>
    <d v="2024-07-12T00:00:00"/>
    <d v="2024-07-17T00:00:00"/>
    <n v="7"/>
    <n v="92"/>
    <x v="0"/>
    <x v="3"/>
    <x v="0"/>
    <s v="2024"/>
    <s v="Jul"/>
    <s v="Fri"/>
    <n v="5"/>
    <n v="322"/>
    <n v="644"/>
    <n v="322"/>
  </r>
  <r>
    <n v="212"/>
    <s v="Steve Rivera"/>
    <x v="4"/>
    <x v="19"/>
    <d v="2024-04-01T00:00:00"/>
    <d v="2024-04-12T00:00:00"/>
    <n v="9"/>
    <n v="412"/>
    <x v="1"/>
    <x v="3"/>
    <x v="1"/>
    <s v="2024"/>
    <s v="Apr"/>
    <s v="Mon"/>
    <n v="11"/>
    <n v="2781"/>
    <n v="3708"/>
    <n v="927"/>
  </r>
  <r>
    <n v="213"/>
    <s v="Caitlin Collins"/>
    <x v="2"/>
    <x v="8"/>
    <d v="2024-01-17T00:00:00"/>
    <d v="2024-01-27T00:00:00"/>
    <n v="7"/>
    <n v="639"/>
    <x v="0"/>
    <x v="1"/>
    <x v="1"/>
    <s v="2024"/>
    <s v="Jan"/>
    <s v="Wed"/>
    <n v="10"/>
    <n v="2907"/>
    <n v="4473"/>
    <n v="1566"/>
  </r>
  <r>
    <n v="214"/>
    <s v="Corey Whitaker"/>
    <x v="2"/>
    <x v="8"/>
    <d v="2024-02-21T00:00:00"/>
    <d v="2024-03-05T00:00:00"/>
    <n v="10"/>
    <n v="44"/>
    <x v="1"/>
    <x v="2"/>
    <x v="2"/>
    <s v="2024"/>
    <s v="Feb"/>
    <s v="Wed"/>
    <n v="13"/>
    <n v="286"/>
    <n v="440"/>
    <n v="154"/>
  </r>
  <r>
    <n v="215"/>
    <s v="Madison Martinez"/>
    <x v="0"/>
    <x v="15"/>
    <d v="2024-01-23T00:00:00"/>
    <d v="2024-02-05T00:00:00"/>
    <n v="7"/>
    <n v="459"/>
    <x v="0"/>
    <x v="0"/>
    <x v="1"/>
    <s v="2024"/>
    <s v="Jan"/>
    <s v="Tue"/>
    <n v="13"/>
    <n v="2731"/>
    <n v="3213"/>
    <n v="482"/>
  </r>
  <r>
    <n v="216"/>
    <s v="Penny Lewis"/>
    <x v="1"/>
    <x v="16"/>
    <d v="2024-12-10T00:00:00"/>
    <d v="2024-12-19T00:00:00"/>
    <n v="6"/>
    <n v="252"/>
    <x v="1"/>
    <x v="4"/>
    <x v="2"/>
    <s v="2024"/>
    <s v="Dec"/>
    <s v="Tue"/>
    <n v="9"/>
    <n v="983"/>
    <n v="1512"/>
    <n v="529"/>
  </r>
  <r>
    <n v="217"/>
    <s v="Carlos Thompson"/>
    <x v="1"/>
    <x v="17"/>
    <d v="2024-07-30T00:00:00"/>
    <d v="2024-08-06T00:00:00"/>
    <n v="5"/>
    <n v="291"/>
    <x v="1"/>
    <x v="0"/>
    <x v="2"/>
    <s v="2024"/>
    <s v="Jul"/>
    <s v="Tue"/>
    <n v="7"/>
    <n v="728"/>
    <n v="1455"/>
    <n v="727"/>
  </r>
  <r>
    <n v="218"/>
    <s v="James Bailey"/>
    <x v="2"/>
    <x v="2"/>
    <d v="2024-10-11T00:00:00"/>
    <d v="2024-10-19T00:00:00"/>
    <n v="8"/>
    <n v="58"/>
    <x v="1"/>
    <x v="4"/>
    <x v="3"/>
    <s v="2024"/>
    <s v="Oct"/>
    <s v="Fri"/>
    <n v="8"/>
    <n v="348"/>
    <n v="464"/>
    <n v="116"/>
  </r>
  <r>
    <n v="219"/>
    <s v="Brian Hunt"/>
    <x v="4"/>
    <x v="11"/>
    <d v="2024-07-28T00:00:00"/>
    <d v="2024-08-09T00:00:00"/>
    <n v="3"/>
    <n v="317"/>
    <x v="1"/>
    <x v="2"/>
    <x v="2"/>
    <s v="2024"/>
    <s v="Jul"/>
    <s v="Sun"/>
    <n v="12"/>
    <n v="666"/>
    <n v="951"/>
    <n v="285"/>
  </r>
  <r>
    <n v="220"/>
    <s v="Sarah Pittman"/>
    <x v="0"/>
    <x v="6"/>
    <d v="2024-04-07T00:00:00"/>
    <d v="2024-04-19T00:00:00"/>
    <n v="1"/>
    <n v="284"/>
    <x v="1"/>
    <x v="2"/>
    <x v="0"/>
    <s v="2024"/>
    <s v="Apr"/>
    <s v="Sun"/>
    <n v="12"/>
    <n v="227"/>
    <n v="284"/>
    <n v="57"/>
  </r>
  <r>
    <n v="221"/>
    <s v="Courtney Walker"/>
    <x v="0"/>
    <x v="0"/>
    <d v="2024-04-06T00:00:00"/>
    <d v="2024-04-09T00:00:00"/>
    <n v="10"/>
    <n v="751"/>
    <x v="0"/>
    <x v="3"/>
    <x v="2"/>
    <s v="2024"/>
    <s v="Apr"/>
    <s v="Sat"/>
    <n v="3"/>
    <n v="5633"/>
    <n v="7510"/>
    <n v="1877"/>
  </r>
  <r>
    <n v="222"/>
    <s v="Edward York"/>
    <x v="3"/>
    <x v="23"/>
    <d v="2024-06-19T00:00:00"/>
    <d v="2024-07-03T00:00:00"/>
    <n v="5"/>
    <n v="989"/>
    <x v="0"/>
    <x v="0"/>
    <x v="0"/>
    <s v="2024"/>
    <s v="Jun"/>
    <s v="Wed"/>
    <n v="14"/>
    <n v="2967"/>
    <n v="4945"/>
    <n v="1978"/>
  </r>
  <r>
    <n v="223"/>
    <s v="Steve Mason"/>
    <x v="0"/>
    <x v="4"/>
    <d v="2024-05-04T00:00:00"/>
    <d v="2024-05-17T00:00:00"/>
    <n v="10"/>
    <n v="730"/>
    <x v="0"/>
    <x v="0"/>
    <x v="0"/>
    <s v="2024"/>
    <s v="May"/>
    <s v="Sat"/>
    <n v="13"/>
    <n v="4745"/>
    <n v="7300"/>
    <n v="2555"/>
  </r>
  <r>
    <n v="224"/>
    <s v="Penny Anderson"/>
    <x v="2"/>
    <x v="21"/>
    <d v="2024-06-09T00:00:00"/>
    <d v="2024-06-19T00:00:00"/>
    <n v="7"/>
    <n v="56"/>
    <x v="1"/>
    <x v="3"/>
    <x v="2"/>
    <s v="2024"/>
    <s v="Jun"/>
    <s v="Sun"/>
    <n v="10"/>
    <n v="314"/>
    <n v="392"/>
    <n v="78"/>
  </r>
  <r>
    <n v="225"/>
    <s v="Joseph Cross"/>
    <x v="2"/>
    <x v="8"/>
    <d v="2024-05-13T00:00:00"/>
    <d v="2024-05-16T00:00:00"/>
    <n v="9"/>
    <n v="967"/>
    <x v="1"/>
    <x v="3"/>
    <x v="0"/>
    <s v="2024"/>
    <s v="May"/>
    <s v="Mon"/>
    <n v="3"/>
    <n v="5657"/>
    <n v="8703"/>
    <n v="3046"/>
  </r>
  <r>
    <n v="226"/>
    <s v="Shawn Collins"/>
    <x v="3"/>
    <x v="3"/>
    <d v="2024-03-19T00:00:00"/>
    <d v="2024-04-08T00:00:00"/>
    <n v="4"/>
    <n v="347"/>
    <x v="1"/>
    <x v="0"/>
    <x v="1"/>
    <s v="2024"/>
    <s v="Mar"/>
    <s v="Tue"/>
    <n v="20"/>
    <n v="763"/>
    <n v="1388"/>
    <n v="625"/>
  </r>
  <r>
    <n v="227"/>
    <s v="Joy Meyer"/>
    <x v="2"/>
    <x v="2"/>
    <d v="2024-10-08T00:00:00"/>
    <d v="2024-10-17T00:00:00"/>
    <n v="6"/>
    <n v="273"/>
    <x v="1"/>
    <x v="1"/>
    <x v="3"/>
    <s v="2024"/>
    <s v="Oct"/>
    <s v="Tue"/>
    <n v="9"/>
    <n v="1229"/>
    <n v="1638"/>
    <n v="409"/>
  </r>
  <r>
    <n v="228"/>
    <s v="Alex Wagner"/>
    <x v="2"/>
    <x v="12"/>
    <d v="2024-11-24T00:00:00"/>
    <d v="2024-11-27T00:00:00"/>
    <n v="1"/>
    <n v="546"/>
    <x v="1"/>
    <x v="0"/>
    <x v="2"/>
    <s v="2024"/>
    <s v="Nov"/>
    <s v="Sun"/>
    <n v="3"/>
    <n v="382"/>
    <n v="546"/>
    <n v="164"/>
  </r>
  <r>
    <n v="229"/>
    <s v="Martha Smith"/>
    <x v="0"/>
    <x v="0"/>
    <d v="2024-07-30T00:00:00"/>
    <d v="2024-08-10T00:00:00"/>
    <n v="3"/>
    <n v="872"/>
    <x v="0"/>
    <x v="3"/>
    <x v="2"/>
    <s v="2024"/>
    <s v="Jul"/>
    <s v="Tue"/>
    <n v="11"/>
    <n v="1962"/>
    <n v="2616"/>
    <n v="654"/>
  </r>
  <r>
    <n v="230"/>
    <s v="Matthew Bates"/>
    <x v="2"/>
    <x v="8"/>
    <d v="2024-04-21T00:00:00"/>
    <d v="2024-04-28T00:00:00"/>
    <n v="9"/>
    <n v="476"/>
    <x v="1"/>
    <x v="4"/>
    <x v="3"/>
    <s v="2024"/>
    <s v="Apr"/>
    <s v="Sun"/>
    <n v="7"/>
    <n v="2785"/>
    <n v="4284"/>
    <n v="1499"/>
  </r>
  <r>
    <n v="231"/>
    <s v="Autumn Wilson"/>
    <x v="1"/>
    <x v="10"/>
    <d v="2024-12-03T00:00:00"/>
    <d v="2024-12-12T00:00:00"/>
    <n v="8"/>
    <n v="26"/>
    <x v="1"/>
    <x v="0"/>
    <x v="2"/>
    <s v="2024"/>
    <s v="Dec"/>
    <s v="Tue"/>
    <n v="9"/>
    <n v="125"/>
    <n v="208"/>
    <n v="83"/>
  </r>
  <r>
    <n v="232"/>
    <s v="Michael Meadows"/>
    <x v="0"/>
    <x v="6"/>
    <d v="2024-12-23T00:00:00"/>
    <d v="2025-01-05T00:00:00"/>
    <n v="7"/>
    <n v="835"/>
    <x v="0"/>
    <x v="0"/>
    <x v="3"/>
    <s v="2024"/>
    <s v="Dec"/>
    <s v="Mon"/>
    <n v="13"/>
    <n v="4676"/>
    <n v="5845"/>
    <n v="1169"/>
  </r>
  <r>
    <n v="233"/>
    <s v="Sarah Ward"/>
    <x v="4"/>
    <x v="11"/>
    <d v="2024-02-10T00:00:00"/>
    <d v="2024-02-23T00:00:00"/>
    <n v="6"/>
    <n v="992"/>
    <x v="1"/>
    <x v="2"/>
    <x v="0"/>
    <s v="2024"/>
    <s v="Feb"/>
    <s v="Sat"/>
    <n v="13"/>
    <n v="4166"/>
    <n v="5952"/>
    <n v="1786"/>
  </r>
  <r>
    <n v="234"/>
    <s v="Charles Holland"/>
    <x v="2"/>
    <x v="13"/>
    <d v="2024-06-02T00:00:00"/>
    <d v="2024-06-11T00:00:00"/>
    <n v="2"/>
    <n v="679"/>
    <x v="0"/>
    <x v="1"/>
    <x v="0"/>
    <s v="2024"/>
    <s v="Jun"/>
    <s v="Sun"/>
    <n v="9"/>
    <n v="951"/>
    <n v="1358"/>
    <n v="407"/>
  </r>
  <r>
    <n v="235"/>
    <s v="Robert White"/>
    <x v="3"/>
    <x v="7"/>
    <d v="2024-07-12T00:00:00"/>
    <d v="2024-07-25T00:00:00"/>
    <n v="9"/>
    <n v="497"/>
    <x v="1"/>
    <x v="0"/>
    <x v="3"/>
    <s v="2024"/>
    <s v="Jul"/>
    <s v="Fri"/>
    <n v="13"/>
    <n v="2237"/>
    <n v="4473"/>
    <n v="2236"/>
  </r>
  <r>
    <n v="236"/>
    <s v="Karen Fisher"/>
    <x v="2"/>
    <x v="8"/>
    <d v="2024-09-12T00:00:00"/>
    <d v="2024-09-20T00:00:00"/>
    <n v="7"/>
    <n v="670"/>
    <x v="1"/>
    <x v="1"/>
    <x v="3"/>
    <s v="2024"/>
    <s v="Sep"/>
    <s v="Thu"/>
    <n v="8"/>
    <n v="3049"/>
    <n v="4690"/>
    <n v="1641"/>
  </r>
  <r>
    <n v="237"/>
    <s v="Jason Williams"/>
    <x v="4"/>
    <x v="19"/>
    <d v="2024-02-08T00:00:00"/>
    <d v="2024-02-21T00:00:00"/>
    <n v="5"/>
    <n v="930"/>
    <x v="1"/>
    <x v="3"/>
    <x v="1"/>
    <s v="2024"/>
    <s v="Feb"/>
    <s v="Thu"/>
    <n v="13"/>
    <n v="3488"/>
    <n v="4650"/>
    <n v="1162"/>
  </r>
  <r>
    <n v="238"/>
    <s v="Vanessa Santiago"/>
    <x v="0"/>
    <x v="15"/>
    <d v="2024-06-10T00:00:00"/>
    <d v="2024-06-19T00:00:00"/>
    <n v="1"/>
    <n v="994"/>
    <x v="0"/>
    <x v="0"/>
    <x v="0"/>
    <s v="2024"/>
    <s v="Jun"/>
    <s v="Mon"/>
    <n v="9"/>
    <n v="845"/>
    <n v="994"/>
    <n v="149"/>
  </r>
  <r>
    <n v="239"/>
    <s v="Erica Rivera"/>
    <x v="1"/>
    <x v="14"/>
    <d v="2024-07-15T00:00:00"/>
    <d v="2024-07-28T00:00:00"/>
    <n v="3"/>
    <n v="819"/>
    <x v="1"/>
    <x v="3"/>
    <x v="0"/>
    <s v="2024"/>
    <s v="Jul"/>
    <s v="Mon"/>
    <n v="13"/>
    <n v="1351"/>
    <n v="2457"/>
    <n v="1106"/>
  </r>
  <r>
    <n v="240"/>
    <s v="Alicia Powell"/>
    <x v="1"/>
    <x v="16"/>
    <d v="2024-10-31T00:00:00"/>
    <d v="2024-11-14T00:00:00"/>
    <n v="7"/>
    <n v="802"/>
    <x v="1"/>
    <x v="4"/>
    <x v="1"/>
    <s v="2024"/>
    <s v="Oct"/>
    <s v="Thu"/>
    <n v="14"/>
    <n v="3649"/>
    <n v="5614"/>
    <n v="1965"/>
  </r>
  <r>
    <n v="241"/>
    <s v="Brian Prince"/>
    <x v="2"/>
    <x v="8"/>
    <d v="2024-02-12T00:00:00"/>
    <d v="2024-02-23T00:00:00"/>
    <n v="5"/>
    <n v="167"/>
    <x v="1"/>
    <x v="2"/>
    <x v="2"/>
    <s v="2024"/>
    <s v="Feb"/>
    <s v="Mon"/>
    <n v="11"/>
    <n v="543"/>
    <n v="835"/>
    <n v="292"/>
  </r>
  <r>
    <n v="242"/>
    <s v="Janice Petty"/>
    <x v="1"/>
    <x v="1"/>
    <d v="2024-11-01T00:00:00"/>
    <d v="2024-11-06T00:00:00"/>
    <n v="10"/>
    <n v="813"/>
    <x v="0"/>
    <x v="4"/>
    <x v="0"/>
    <s v="2024"/>
    <s v="Nov"/>
    <s v="Fri"/>
    <n v="5"/>
    <n v="4065"/>
    <n v="8130"/>
    <n v="4065"/>
  </r>
  <r>
    <n v="243"/>
    <s v="Nicole Evans"/>
    <x v="4"/>
    <x v="11"/>
    <d v="2024-07-17T00:00:00"/>
    <d v="2024-07-23T00:00:00"/>
    <n v="2"/>
    <n v="752"/>
    <x v="1"/>
    <x v="3"/>
    <x v="1"/>
    <s v="2024"/>
    <s v="Jul"/>
    <s v="Wed"/>
    <n v="6"/>
    <n v="1053"/>
    <n v="1504"/>
    <n v="451"/>
  </r>
  <r>
    <n v="244"/>
    <s v="Anthony Adams"/>
    <x v="4"/>
    <x v="11"/>
    <d v="2024-02-09T00:00:00"/>
    <d v="2024-02-13T00:00:00"/>
    <n v="6"/>
    <n v="267"/>
    <x v="1"/>
    <x v="5"/>
    <x v="2"/>
    <s v="2024"/>
    <s v="Feb"/>
    <s v="Fri"/>
    <n v="4"/>
    <n v="1121"/>
    <n v="1602"/>
    <n v="481"/>
  </r>
  <r>
    <n v="245"/>
    <s v="Richard Jennings"/>
    <x v="4"/>
    <x v="5"/>
    <d v="2024-07-13T00:00:00"/>
    <d v="2024-07-19T00:00:00"/>
    <n v="6"/>
    <n v="460"/>
    <x v="1"/>
    <x v="4"/>
    <x v="0"/>
    <s v="2024"/>
    <s v="Jul"/>
    <s v="Sat"/>
    <n v="6"/>
    <n v="2070"/>
    <n v="2760"/>
    <n v="690"/>
  </r>
  <r>
    <n v="246"/>
    <s v="Douglas Baker"/>
    <x v="4"/>
    <x v="9"/>
    <d v="2024-07-22T00:00:00"/>
    <d v="2024-07-25T00:00:00"/>
    <n v="6"/>
    <n v="308"/>
    <x v="1"/>
    <x v="6"/>
    <x v="2"/>
    <s v="2024"/>
    <s v="Jul"/>
    <s v="Mon"/>
    <n v="3"/>
    <n v="1201"/>
    <n v="1848"/>
    <n v="647"/>
  </r>
  <r>
    <n v="247"/>
    <s v="Michael Fox"/>
    <x v="0"/>
    <x v="6"/>
    <d v="2024-04-12T00:00:00"/>
    <d v="2024-04-21T00:00:00"/>
    <n v="10"/>
    <n v="568"/>
    <x v="0"/>
    <x v="5"/>
    <x v="3"/>
    <s v="2024"/>
    <s v="Apr"/>
    <s v="Fri"/>
    <n v="9"/>
    <n v="4544"/>
    <n v="5680"/>
    <n v="1136"/>
  </r>
  <r>
    <n v="248"/>
    <s v="Lisa Oliver"/>
    <x v="3"/>
    <x v="23"/>
    <d v="2024-11-20T00:00:00"/>
    <d v="2024-12-12T00:00:00"/>
    <n v="5"/>
    <n v="257"/>
    <x v="1"/>
    <x v="4"/>
    <x v="3"/>
    <s v="2024"/>
    <s v="Nov"/>
    <s v="Wed"/>
    <n v="22"/>
    <n v="771"/>
    <n v="1285"/>
    <n v="514"/>
  </r>
  <r>
    <n v="249"/>
    <s v="Bradley Davis"/>
    <x v="1"/>
    <x v="16"/>
    <d v="2024-12-20T00:00:00"/>
    <d v="2024-12-28T00:00:00"/>
    <n v="7"/>
    <n v="566"/>
    <x v="1"/>
    <x v="5"/>
    <x v="0"/>
    <s v="2024"/>
    <s v="Dec"/>
    <s v="Fri"/>
    <n v="8"/>
    <n v="2575"/>
    <n v="3962"/>
    <n v="1387"/>
  </r>
  <r>
    <n v="250"/>
    <s v="Ronald Johns"/>
    <x v="1"/>
    <x v="16"/>
    <d v="2024-11-22T00:00:00"/>
    <d v="2024-12-05T00:00:00"/>
    <n v="2"/>
    <n v="121"/>
    <x v="1"/>
    <x v="1"/>
    <x v="3"/>
    <s v="2024"/>
    <s v="Nov"/>
    <s v="Fri"/>
    <n v="13"/>
    <n v="157"/>
    <n v="242"/>
    <n v="85"/>
  </r>
  <r>
    <n v="251"/>
    <s v="Alan Nunez"/>
    <x v="3"/>
    <x v="24"/>
    <d v="2024-01-06T00:00:00"/>
    <d v="2024-01-14T00:00:00"/>
    <n v="2"/>
    <n v="274"/>
    <x v="1"/>
    <x v="5"/>
    <x v="1"/>
    <s v="2024"/>
    <s v="Jan"/>
    <s v="Sat"/>
    <n v="8"/>
    <n v="329"/>
    <n v="548"/>
    <n v="219"/>
  </r>
  <r>
    <n v="252"/>
    <s v="Daniel Davenport"/>
    <x v="0"/>
    <x v="4"/>
    <d v="2024-12-22T00:00:00"/>
    <d v="2024-12-30T00:00:00"/>
    <n v="8"/>
    <n v="336"/>
    <x v="0"/>
    <x v="5"/>
    <x v="1"/>
    <s v="2024"/>
    <s v="Dec"/>
    <s v="Sun"/>
    <n v="8"/>
    <n v="1747"/>
    <n v="2688"/>
    <n v="941"/>
  </r>
  <r>
    <n v="253"/>
    <s v="Angel Powers"/>
    <x v="0"/>
    <x v="0"/>
    <d v="2024-06-24T00:00:00"/>
    <d v="2024-06-29T00:00:00"/>
    <n v="2"/>
    <n v="703"/>
    <x v="1"/>
    <x v="1"/>
    <x v="2"/>
    <s v="2024"/>
    <s v="Jun"/>
    <s v="Mon"/>
    <n v="5"/>
    <n v="1055"/>
    <n v="1406"/>
    <n v="351"/>
  </r>
  <r>
    <n v="254"/>
    <s v="Ian Frazier"/>
    <x v="0"/>
    <x v="6"/>
    <d v="2024-04-11T00:00:00"/>
    <d v="2024-04-21T00:00:00"/>
    <n v="8"/>
    <n v="616"/>
    <x v="0"/>
    <x v="2"/>
    <x v="2"/>
    <s v="2024"/>
    <s v="Apr"/>
    <s v="Thu"/>
    <n v="10"/>
    <n v="3942"/>
    <n v="4928"/>
    <n v="986"/>
  </r>
  <r>
    <n v="255"/>
    <s v="Matthew Miller"/>
    <x v="2"/>
    <x v="13"/>
    <d v="2024-05-22T00:00:00"/>
    <d v="2024-06-05T00:00:00"/>
    <n v="2"/>
    <n v="601"/>
    <x v="0"/>
    <x v="5"/>
    <x v="1"/>
    <s v="2024"/>
    <s v="May"/>
    <s v="Wed"/>
    <n v="14"/>
    <n v="841"/>
    <n v="1202"/>
    <n v="361"/>
  </r>
  <r>
    <n v="256"/>
    <s v="Angela Jones"/>
    <x v="4"/>
    <x v="20"/>
    <d v="2024-04-10T00:00:00"/>
    <d v="2024-04-20T00:00:00"/>
    <n v="8"/>
    <n v="126"/>
    <x v="1"/>
    <x v="4"/>
    <x v="0"/>
    <s v="2024"/>
    <s v="Apr"/>
    <s v="Wed"/>
    <n v="10"/>
    <n v="655"/>
    <n v="1008"/>
    <n v="353"/>
  </r>
  <r>
    <n v="257"/>
    <s v="Sarah Drake"/>
    <x v="4"/>
    <x v="11"/>
    <d v="2024-11-12T00:00:00"/>
    <d v="2024-11-24T00:00:00"/>
    <n v="3"/>
    <n v="843"/>
    <x v="1"/>
    <x v="6"/>
    <x v="1"/>
    <s v="2024"/>
    <s v="Nov"/>
    <s v="Tue"/>
    <n v="12"/>
    <n v="1770"/>
    <n v="2529"/>
    <n v="759"/>
  </r>
  <r>
    <n v="258"/>
    <s v="Sierra Williams"/>
    <x v="0"/>
    <x v="15"/>
    <d v="2024-07-10T00:00:00"/>
    <d v="2024-07-14T00:00:00"/>
    <n v="3"/>
    <n v="533"/>
    <x v="1"/>
    <x v="2"/>
    <x v="1"/>
    <s v="2024"/>
    <s v="Jul"/>
    <s v="Wed"/>
    <n v="4"/>
    <n v="1359"/>
    <n v="1599"/>
    <n v="240"/>
  </r>
  <r>
    <n v="259"/>
    <s v="Deborah Stephens"/>
    <x v="2"/>
    <x v="12"/>
    <d v="2024-07-15T00:00:00"/>
    <d v="2024-07-27T00:00:00"/>
    <n v="7"/>
    <n v="200"/>
    <x v="1"/>
    <x v="2"/>
    <x v="3"/>
    <s v="2024"/>
    <s v="Jul"/>
    <s v="Mon"/>
    <n v="12"/>
    <n v="980"/>
    <n v="1400"/>
    <n v="420"/>
  </r>
  <r>
    <n v="260"/>
    <s v="Brenda Martin"/>
    <x v="3"/>
    <x v="18"/>
    <d v="2024-01-28T00:00:00"/>
    <d v="2024-02-07T00:00:00"/>
    <n v="6"/>
    <n v="984"/>
    <x v="0"/>
    <x v="5"/>
    <x v="3"/>
    <s v="2024"/>
    <s v="Jan"/>
    <s v="Sun"/>
    <n v="10"/>
    <n v="3247"/>
    <n v="5904"/>
    <n v="2657"/>
  </r>
  <r>
    <n v="261"/>
    <s v="Gary Wilson"/>
    <x v="2"/>
    <x v="2"/>
    <d v="2024-10-14T00:00:00"/>
    <d v="2024-10-28T00:00:00"/>
    <n v="9"/>
    <n v="678"/>
    <x v="1"/>
    <x v="2"/>
    <x v="3"/>
    <s v="2024"/>
    <s v="Oct"/>
    <s v="Mon"/>
    <n v="14"/>
    <n v="4577"/>
    <n v="6102"/>
    <n v="1525"/>
  </r>
  <r>
    <n v="262"/>
    <s v="Alison Williams"/>
    <x v="3"/>
    <x v="7"/>
    <d v="2024-12-29T00:00:00"/>
    <d v="2025-01-02T00:00:00"/>
    <n v="8"/>
    <n v="510"/>
    <x v="1"/>
    <x v="5"/>
    <x v="0"/>
    <s v="2024"/>
    <s v="Dec"/>
    <s v="Sun"/>
    <n v="4"/>
    <n v="2040"/>
    <n v="4080"/>
    <n v="2040"/>
  </r>
  <r>
    <n v="263"/>
    <s v="Rebecca Hoover"/>
    <x v="2"/>
    <x v="2"/>
    <d v="2024-10-16T00:00:00"/>
    <d v="2024-10-29T00:00:00"/>
    <n v="8"/>
    <n v="572"/>
    <x v="1"/>
    <x v="6"/>
    <x v="3"/>
    <s v="2024"/>
    <s v="Oct"/>
    <s v="Wed"/>
    <n v="13"/>
    <n v="3432"/>
    <n v="4576"/>
    <n v="1144"/>
  </r>
  <r>
    <n v="264"/>
    <s v="Joseph Blankenship"/>
    <x v="0"/>
    <x v="22"/>
    <d v="2024-10-05T00:00:00"/>
    <d v="2024-10-09T00:00:00"/>
    <n v="6"/>
    <n v="565"/>
    <x v="1"/>
    <x v="1"/>
    <x v="3"/>
    <s v="2024"/>
    <s v="Oct"/>
    <s v="Sat"/>
    <n v="4"/>
    <n v="2373"/>
    <n v="3390"/>
    <n v="1017"/>
  </r>
  <r>
    <n v="265"/>
    <s v="Robert Velez"/>
    <x v="0"/>
    <x v="15"/>
    <d v="2024-04-17T00:00:00"/>
    <d v="2024-04-24T00:00:00"/>
    <n v="10"/>
    <n v="715"/>
    <x v="1"/>
    <x v="4"/>
    <x v="2"/>
    <s v="2024"/>
    <s v="Apr"/>
    <s v="Wed"/>
    <n v="7"/>
    <n v="6078"/>
    <n v="7150"/>
    <n v="1072"/>
  </r>
  <r>
    <n v="266"/>
    <s v="Kimberly Scott"/>
    <x v="3"/>
    <x v="23"/>
    <d v="2024-11-11T00:00:00"/>
    <d v="2024-11-24T00:00:00"/>
    <n v="3"/>
    <n v="813"/>
    <x v="0"/>
    <x v="5"/>
    <x v="0"/>
    <s v="2024"/>
    <s v="Nov"/>
    <s v="Mon"/>
    <n v="13"/>
    <n v="1463"/>
    <n v="2439"/>
    <n v="976"/>
  </r>
  <r>
    <n v="267"/>
    <s v="Wendy Sanders"/>
    <x v="4"/>
    <x v="20"/>
    <d v="2024-10-20T00:00:00"/>
    <d v="2024-10-31T00:00:00"/>
    <n v="5"/>
    <n v="985"/>
    <x v="1"/>
    <x v="1"/>
    <x v="3"/>
    <s v="2024"/>
    <s v="Oct"/>
    <s v="Sun"/>
    <n v="11"/>
    <n v="3201"/>
    <n v="4925"/>
    <n v="1724"/>
  </r>
  <r>
    <n v="268"/>
    <s v="Eric Cooper"/>
    <x v="0"/>
    <x v="15"/>
    <d v="2024-07-29T00:00:00"/>
    <d v="2024-08-04T00:00:00"/>
    <n v="1"/>
    <n v="293"/>
    <x v="1"/>
    <x v="1"/>
    <x v="1"/>
    <s v="2024"/>
    <s v="Jul"/>
    <s v="Mon"/>
    <n v="6"/>
    <n v="249"/>
    <n v="293"/>
    <n v="44"/>
  </r>
  <r>
    <n v="269"/>
    <s v="Jessica Harris"/>
    <x v="3"/>
    <x v="3"/>
    <d v="2024-10-24T00:00:00"/>
    <d v="2024-10-30T00:00:00"/>
    <n v="1"/>
    <n v="899"/>
    <x v="1"/>
    <x v="1"/>
    <x v="3"/>
    <s v="2024"/>
    <s v="Oct"/>
    <s v="Thu"/>
    <n v="6"/>
    <n v="494"/>
    <n v="899"/>
    <n v="405"/>
  </r>
  <r>
    <n v="270"/>
    <s v="Lisa Craig"/>
    <x v="3"/>
    <x v="3"/>
    <d v="2024-02-02T00:00:00"/>
    <d v="2024-02-11T00:00:00"/>
    <n v="9"/>
    <n v="417"/>
    <x v="0"/>
    <x v="5"/>
    <x v="3"/>
    <s v="2024"/>
    <s v="Feb"/>
    <s v="Fri"/>
    <n v="9"/>
    <n v="2064"/>
    <n v="3753"/>
    <n v="1689"/>
  </r>
  <r>
    <n v="271"/>
    <s v="Penny Gomez MD"/>
    <x v="3"/>
    <x v="3"/>
    <d v="2024-06-14T00:00:00"/>
    <d v="2024-06-18T00:00:00"/>
    <n v="5"/>
    <n v="355"/>
    <x v="0"/>
    <x v="6"/>
    <x v="3"/>
    <s v="2024"/>
    <s v="Jun"/>
    <s v="Fri"/>
    <n v="4"/>
    <n v="976"/>
    <n v="1775"/>
    <n v="799"/>
  </r>
  <r>
    <n v="272"/>
    <s v="Hannah Richmond"/>
    <x v="1"/>
    <x v="10"/>
    <d v="2024-06-24T00:00:00"/>
    <d v="2024-06-28T00:00:00"/>
    <n v="1"/>
    <n v="57"/>
    <x v="0"/>
    <x v="5"/>
    <x v="2"/>
    <s v="2024"/>
    <s v="Jun"/>
    <s v="Mon"/>
    <n v="4"/>
    <n v="34"/>
    <n v="57"/>
    <n v="23"/>
  </r>
  <r>
    <n v="273"/>
    <s v="Debbie Russell"/>
    <x v="0"/>
    <x v="15"/>
    <d v="2024-08-13T00:00:00"/>
    <d v="2024-08-25T00:00:00"/>
    <n v="8"/>
    <n v="10"/>
    <x v="1"/>
    <x v="2"/>
    <x v="1"/>
    <s v="2024"/>
    <s v="Aug"/>
    <s v="Tue"/>
    <n v="12"/>
    <n v="68"/>
    <n v="80"/>
    <n v="12"/>
  </r>
  <r>
    <n v="274"/>
    <s v="Judy Murray"/>
    <x v="0"/>
    <x v="22"/>
    <d v="2024-12-06T00:00:00"/>
    <d v="2024-12-13T00:00:00"/>
    <n v="3"/>
    <n v="63"/>
    <x v="1"/>
    <x v="2"/>
    <x v="1"/>
    <s v="2024"/>
    <s v="Dec"/>
    <s v="Fri"/>
    <n v="7"/>
    <n v="132"/>
    <n v="189"/>
    <n v="57"/>
  </r>
  <r>
    <n v="275"/>
    <s v="Jennifer Gomez"/>
    <x v="2"/>
    <x v="2"/>
    <d v="2024-12-01T00:00:00"/>
    <d v="2024-12-10T00:00:00"/>
    <n v="2"/>
    <n v="730"/>
    <x v="0"/>
    <x v="5"/>
    <x v="1"/>
    <s v="2024"/>
    <s v="Dec"/>
    <s v="Sun"/>
    <n v="9"/>
    <n v="1095"/>
    <n v="1460"/>
    <n v="365"/>
  </r>
  <r>
    <n v="276"/>
    <s v="Hayden Shannon"/>
    <x v="3"/>
    <x v="24"/>
    <d v="2024-03-08T00:00:00"/>
    <d v="2024-03-15T00:00:00"/>
    <n v="10"/>
    <n v="241"/>
    <x v="0"/>
    <x v="6"/>
    <x v="1"/>
    <s v="2024"/>
    <s v="Mar"/>
    <s v="Fri"/>
    <n v="7"/>
    <n v="1446"/>
    <n v="2410"/>
    <n v="964"/>
  </r>
  <r>
    <n v="277"/>
    <s v="Nicolas Salas II"/>
    <x v="0"/>
    <x v="22"/>
    <d v="2024-03-02T00:00:00"/>
    <d v="2024-03-15T00:00:00"/>
    <n v="7"/>
    <n v="720"/>
    <x v="0"/>
    <x v="5"/>
    <x v="1"/>
    <s v="2024"/>
    <s v="Mar"/>
    <s v="Sat"/>
    <n v="13"/>
    <n v="3528"/>
    <n v="5040"/>
    <n v="1512"/>
  </r>
  <r>
    <n v="278"/>
    <s v="Katherine Joyce"/>
    <x v="2"/>
    <x v="2"/>
    <d v="2024-03-09T00:00:00"/>
    <d v="2024-03-20T00:00:00"/>
    <n v="3"/>
    <n v="80"/>
    <x v="0"/>
    <x v="6"/>
    <x v="3"/>
    <s v="2024"/>
    <s v="Mar"/>
    <s v="Sat"/>
    <n v="11"/>
    <n v="180"/>
    <n v="240"/>
    <n v="60"/>
  </r>
  <r>
    <n v="279"/>
    <s v="Alexandra Clark"/>
    <x v="1"/>
    <x v="10"/>
    <d v="2024-04-21T00:00:00"/>
    <d v="2024-04-27T00:00:00"/>
    <n v="2"/>
    <n v="928"/>
    <x v="0"/>
    <x v="5"/>
    <x v="0"/>
    <s v="2024"/>
    <s v="Apr"/>
    <s v="Sun"/>
    <n v="6"/>
    <n v="1114"/>
    <n v="1856"/>
    <n v="742"/>
  </r>
  <r>
    <n v="280"/>
    <s v="Jonathan Clark"/>
    <x v="1"/>
    <x v="10"/>
    <d v="2024-06-28T00:00:00"/>
    <d v="2024-07-11T00:00:00"/>
    <n v="7"/>
    <n v="332"/>
    <x v="0"/>
    <x v="1"/>
    <x v="3"/>
    <s v="2024"/>
    <s v="Jun"/>
    <s v="Fri"/>
    <n v="13"/>
    <n v="1394"/>
    <n v="2324"/>
    <n v="930"/>
  </r>
  <r>
    <n v="281"/>
    <s v="Adam Fisher"/>
    <x v="0"/>
    <x v="22"/>
    <d v="2024-04-15T00:00:00"/>
    <d v="2024-04-18T00:00:00"/>
    <n v="9"/>
    <n v="631"/>
    <x v="1"/>
    <x v="6"/>
    <x v="1"/>
    <s v="2024"/>
    <s v="Apr"/>
    <s v="Mon"/>
    <n v="3"/>
    <n v="3975"/>
    <n v="5679"/>
    <n v="1704"/>
  </r>
  <r>
    <n v="282"/>
    <s v="Jason Bell"/>
    <x v="3"/>
    <x v="24"/>
    <d v="2024-05-03T00:00:00"/>
    <d v="2024-05-07T00:00:00"/>
    <n v="8"/>
    <n v="663"/>
    <x v="1"/>
    <x v="6"/>
    <x v="2"/>
    <s v="2024"/>
    <s v="May"/>
    <s v="Fri"/>
    <n v="4"/>
    <n v="3182"/>
    <n v="5304"/>
    <n v="2122"/>
  </r>
  <r>
    <n v="283"/>
    <s v="Greg Edwards"/>
    <x v="4"/>
    <x v="5"/>
    <d v="2024-12-15T00:00:00"/>
    <d v="2024-12-20T00:00:00"/>
    <n v="3"/>
    <n v="791"/>
    <x v="0"/>
    <x v="2"/>
    <x v="0"/>
    <s v="2024"/>
    <s v="Dec"/>
    <s v="Sun"/>
    <n v="5"/>
    <n v="1780"/>
    <n v="2373"/>
    <n v="593"/>
  </r>
  <r>
    <n v="284"/>
    <s v="Mary Shepard"/>
    <x v="1"/>
    <x v="14"/>
    <d v="2024-11-17T00:00:00"/>
    <d v="2024-11-20T00:00:00"/>
    <n v="9"/>
    <n v="795"/>
    <x v="1"/>
    <x v="2"/>
    <x v="3"/>
    <s v="2024"/>
    <s v="Nov"/>
    <s v="Sun"/>
    <n v="3"/>
    <n v="3935"/>
    <n v="7155"/>
    <n v="3220"/>
  </r>
  <r>
    <n v="285"/>
    <s v="Cameron Rose"/>
    <x v="0"/>
    <x v="22"/>
    <d v="2024-02-10T00:00:00"/>
    <d v="2024-02-24T00:00:00"/>
    <n v="9"/>
    <n v="953"/>
    <x v="1"/>
    <x v="5"/>
    <x v="2"/>
    <s v="2024"/>
    <s v="Feb"/>
    <s v="Sat"/>
    <n v="14"/>
    <n v="6004"/>
    <n v="8577"/>
    <n v="2573"/>
  </r>
  <r>
    <n v="286"/>
    <s v="Kimberly Taylor"/>
    <x v="4"/>
    <x v="11"/>
    <d v="2024-10-27T00:00:00"/>
    <d v="2024-11-10T00:00:00"/>
    <n v="2"/>
    <n v="327"/>
    <x v="1"/>
    <x v="6"/>
    <x v="2"/>
    <s v="2024"/>
    <s v="Oct"/>
    <s v="Sun"/>
    <n v="14"/>
    <n v="458"/>
    <n v="654"/>
    <n v="196"/>
  </r>
  <r>
    <n v="287"/>
    <s v="Sarah Cooper"/>
    <x v="1"/>
    <x v="16"/>
    <d v="2024-01-29T00:00:00"/>
    <d v="2024-02-02T00:00:00"/>
    <n v="5"/>
    <n v="692"/>
    <x v="0"/>
    <x v="6"/>
    <x v="1"/>
    <s v="2024"/>
    <s v="Jan"/>
    <s v="Mon"/>
    <n v="4"/>
    <n v="2249"/>
    <n v="3460"/>
    <n v="1211"/>
  </r>
  <r>
    <n v="288"/>
    <s v="Ralph Yates"/>
    <x v="0"/>
    <x v="15"/>
    <d v="2024-12-25T00:00:00"/>
    <d v="2025-01-01T00:00:00"/>
    <n v="1"/>
    <n v="177"/>
    <x v="1"/>
    <x v="2"/>
    <x v="1"/>
    <s v="2024"/>
    <s v="Dec"/>
    <s v="Wed"/>
    <n v="7"/>
    <n v="150"/>
    <n v="177"/>
    <n v="27"/>
  </r>
  <r>
    <n v="289"/>
    <s v="Connie Miller"/>
    <x v="1"/>
    <x v="14"/>
    <d v="2024-03-26T00:00:00"/>
    <d v="2024-04-08T00:00:00"/>
    <n v="6"/>
    <n v="139"/>
    <x v="1"/>
    <x v="6"/>
    <x v="3"/>
    <s v="2024"/>
    <s v="Mar"/>
    <s v="Tue"/>
    <n v="13"/>
    <n v="459"/>
    <n v="834"/>
    <n v="375"/>
  </r>
  <r>
    <n v="290"/>
    <s v="Jason Floyd"/>
    <x v="1"/>
    <x v="17"/>
    <d v="2024-07-07T00:00:00"/>
    <d v="2024-07-17T00:00:00"/>
    <n v="3"/>
    <n v="271"/>
    <x v="1"/>
    <x v="1"/>
    <x v="0"/>
    <s v="2024"/>
    <s v="Jul"/>
    <s v="Sun"/>
    <n v="10"/>
    <n v="407"/>
    <n v="813"/>
    <n v="406"/>
  </r>
  <r>
    <n v="291"/>
    <s v="Tiffany Brown"/>
    <x v="0"/>
    <x v="15"/>
    <d v="2024-09-17T00:00:00"/>
    <d v="2024-09-20T00:00:00"/>
    <n v="1"/>
    <n v="55"/>
    <x v="0"/>
    <x v="1"/>
    <x v="3"/>
    <s v="2024"/>
    <s v="Sep"/>
    <s v="Tue"/>
    <n v="3"/>
    <n v="47"/>
    <n v="55"/>
    <n v="8"/>
  </r>
  <r>
    <n v="292"/>
    <s v="Sandra Martinez"/>
    <x v="0"/>
    <x v="4"/>
    <d v="2024-07-05T00:00:00"/>
    <d v="2024-07-18T00:00:00"/>
    <n v="7"/>
    <n v="952"/>
    <x v="0"/>
    <x v="5"/>
    <x v="0"/>
    <s v="2024"/>
    <s v="Jul"/>
    <s v="Fri"/>
    <n v="13"/>
    <n v="4332"/>
    <n v="6664"/>
    <n v="2332"/>
  </r>
  <r>
    <n v="293"/>
    <s v="Dawn Little"/>
    <x v="0"/>
    <x v="6"/>
    <d v="2024-07-09T00:00:00"/>
    <d v="2024-07-15T00:00:00"/>
    <n v="2"/>
    <n v="524"/>
    <x v="0"/>
    <x v="6"/>
    <x v="1"/>
    <s v="2024"/>
    <s v="Jul"/>
    <s v="Tue"/>
    <n v="6"/>
    <n v="838"/>
    <n v="1048"/>
    <n v="210"/>
  </r>
  <r>
    <n v="294"/>
    <s v="Heather Taylor"/>
    <x v="2"/>
    <x v="12"/>
    <d v="2024-05-05T00:00:00"/>
    <d v="2024-05-09T00:00:00"/>
    <n v="3"/>
    <n v="16"/>
    <x v="0"/>
    <x v="2"/>
    <x v="2"/>
    <s v="2024"/>
    <s v="May"/>
    <s v="Sun"/>
    <n v="4"/>
    <n v="34"/>
    <n v="48"/>
    <n v="14"/>
  </r>
  <r>
    <n v="295"/>
    <s v="Gregory Oconnor"/>
    <x v="1"/>
    <x v="14"/>
    <d v="2024-11-21T00:00:00"/>
    <d v="2024-11-25T00:00:00"/>
    <n v="1"/>
    <n v="983"/>
    <x v="1"/>
    <x v="4"/>
    <x v="1"/>
    <s v="2024"/>
    <s v="Nov"/>
    <s v="Thu"/>
    <n v="4"/>
    <n v="541"/>
    <n v="983"/>
    <n v="442"/>
  </r>
  <r>
    <n v="296"/>
    <s v="Cynthia Le"/>
    <x v="0"/>
    <x v="15"/>
    <d v="2024-12-20T00:00:00"/>
    <d v="2024-12-31T00:00:00"/>
    <n v="5"/>
    <n v="105"/>
    <x v="1"/>
    <x v="5"/>
    <x v="2"/>
    <s v="2024"/>
    <s v="Dec"/>
    <s v="Fri"/>
    <n v="11"/>
    <n v="446"/>
    <n v="525"/>
    <n v="79"/>
  </r>
  <r>
    <n v="297"/>
    <s v="Douglas Ortiz"/>
    <x v="3"/>
    <x v="3"/>
    <d v="2024-08-22T00:00:00"/>
    <d v="2024-09-05T00:00:00"/>
    <n v="2"/>
    <n v="604"/>
    <x v="0"/>
    <x v="5"/>
    <x v="0"/>
    <s v="2024"/>
    <s v="Aug"/>
    <s v="Thu"/>
    <n v="14"/>
    <n v="664"/>
    <n v="1208"/>
    <n v="544"/>
  </r>
  <r>
    <n v="298"/>
    <s v="Beverly Russo"/>
    <x v="3"/>
    <x v="24"/>
    <d v="2024-10-30T00:00:00"/>
    <d v="2024-11-09T00:00:00"/>
    <n v="10"/>
    <n v="73"/>
    <x v="0"/>
    <x v="2"/>
    <x v="1"/>
    <s v="2024"/>
    <s v="Oct"/>
    <s v="Wed"/>
    <n v="10"/>
    <n v="438"/>
    <n v="730"/>
    <n v="292"/>
  </r>
  <r>
    <n v="299"/>
    <s v="Amy Grant"/>
    <x v="3"/>
    <x v="3"/>
    <d v="2024-04-29T00:00:00"/>
    <d v="2024-05-14T00:00:00"/>
    <n v="2"/>
    <n v="976"/>
    <x v="1"/>
    <x v="5"/>
    <x v="3"/>
    <s v="2024"/>
    <s v="Apr"/>
    <s v="Mon"/>
    <n v="15"/>
    <n v="1074"/>
    <n v="1952"/>
    <n v="878"/>
  </r>
  <r>
    <n v="300"/>
    <s v="Maurice Andrade"/>
    <x v="0"/>
    <x v="0"/>
    <d v="2024-03-21T00:00:00"/>
    <d v="2024-03-24T00:00:00"/>
    <n v="5"/>
    <n v="856"/>
    <x v="0"/>
    <x v="6"/>
    <x v="1"/>
    <s v="2024"/>
    <s v="Mar"/>
    <s v="Thu"/>
    <n v="3"/>
    <n v="3210"/>
    <n v="4280"/>
    <n v="1070"/>
  </r>
  <r>
    <n v="301"/>
    <s v="David Gardner"/>
    <x v="1"/>
    <x v="1"/>
    <d v="2024-12-12T00:00:00"/>
    <d v="2024-12-25T00:00:00"/>
    <n v="5"/>
    <n v="276"/>
    <x v="0"/>
    <x v="1"/>
    <x v="3"/>
    <s v="2024"/>
    <s v="Dec"/>
    <s v="Thu"/>
    <n v="13"/>
    <n v="690"/>
    <n v="1380"/>
    <n v="690"/>
  </r>
  <r>
    <n v="302"/>
    <s v="Andrew Mitchell"/>
    <x v="3"/>
    <x v="7"/>
    <d v="2024-10-11T00:00:00"/>
    <d v="2024-10-23T00:00:00"/>
    <n v="9"/>
    <n v="265"/>
    <x v="0"/>
    <x v="5"/>
    <x v="2"/>
    <s v="2024"/>
    <s v="Oct"/>
    <s v="Fri"/>
    <n v="12"/>
    <n v="1193"/>
    <n v="2385"/>
    <n v="1192"/>
  </r>
  <r>
    <n v="303"/>
    <s v="Rodney Norris"/>
    <x v="2"/>
    <x v="8"/>
    <d v="2024-01-07T00:00:00"/>
    <d v="2024-01-12T00:00:00"/>
    <n v="1"/>
    <n v="860"/>
    <x v="0"/>
    <x v="1"/>
    <x v="1"/>
    <s v="2024"/>
    <s v="Jan"/>
    <s v="Sun"/>
    <n v="5"/>
    <n v="559"/>
    <n v="860"/>
    <n v="301"/>
  </r>
  <r>
    <n v="304"/>
    <s v="Jacob Perkins"/>
    <x v="2"/>
    <x v="2"/>
    <d v="2024-07-09T00:00:00"/>
    <d v="2024-07-20T00:00:00"/>
    <n v="2"/>
    <n v="606"/>
    <x v="0"/>
    <x v="6"/>
    <x v="0"/>
    <s v="2024"/>
    <s v="Jul"/>
    <s v="Tue"/>
    <n v="11"/>
    <n v="909"/>
    <n v="1212"/>
    <n v="303"/>
  </r>
  <r>
    <n v="305"/>
    <s v="Jessica Conrad"/>
    <x v="0"/>
    <x v="0"/>
    <d v="2024-08-24T00:00:00"/>
    <d v="2024-08-30T00:00:00"/>
    <n v="1"/>
    <n v="182"/>
    <x v="1"/>
    <x v="6"/>
    <x v="1"/>
    <s v="2024"/>
    <s v="Aug"/>
    <s v="Sat"/>
    <n v="6"/>
    <n v="137"/>
    <n v="182"/>
    <n v="45"/>
  </r>
  <r>
    <n v="306"/>
    <s v="Caitlin Henderson"/>
    <x v="3"/>
    <x v="3"/>
    <d v="2025-06-18T00:00:00"/>
    <d v="2025-06-28T00:00:00"/>
    <n v="6"/>
    <n v="973"/>
    <x v="0"/>
    <x v="1"/>
    <x v="0"/>
    <s v="2025"/>
    <s v="Jun"/>
    <s v="Wed"/>
    <n v="10"/>
    <n v="3211"/>
    <n v="5838"/>
    <n v="2627"/>
  </r>
  <r>
    <n v="307"/>
    <s v="Victoria Wyatt"/>
    <x v="3"/>
    <x v="3"/>
    <d v="2025-02-02T00:00:00"/>
    <d v="2025-02-08T00:00:00"/>
    <n v="2"/>
    <n v="947"/>
    <x v="0"/>
    <x v="2"/>
    <x v="0"/>
    <s v="2025"/>
    <s v="Feb"/>
    <s v="Sun"/>
    <n v="6"/>
    <n v="1042"/>
    <n v="1894"/>
    <n v="852"/>
  </r>
  <r>
    <n v="308"/>
    <s v="Matthew Foster"/>
    <x v="2"/>
    <x v="2"/>
    <d v="2025-01-08T00:00:00"/>
    <d v="2025-01-21T00:00:00"/>
    <n v="1"/>
    <n v="713"/>
    <x v="1"/>
    <x v="2"/>
    <x v="1"/>
    <s v="2025"/>
    <s v="Jan"/>
    <s v="Wed"/>
    <n v="13"/>
    <n v="535"/>
    <n v="713"/>
    <n v="178"/>
  </r>
  <r>
    <n v="309"/>
    <s v="David Bradley"/>
    <x v="4"/>
    <x v="9"/>
    <d v="2025-06-03T00:00:00"/>
    <d v="2025-06-11T00:00:00"/>
    <n v="9"/>
    <n v="692"/>
    <x v="1"/>
    <x v="1"/>
    <x v="3"/>
    <s v="2025"/>
    <s v="Jun"/>
    <s v="Tue"/>
    <n v="8"/>
    <n v="4048"/>
    <n v="6228"/>
    <n v="2180"/>
  </r>
  <r>
    <n v="310"/>
    <s v="Tyler Miller"/>
    <x v="1"/>
    <x v="10"/>
    <d v="2025-05-26T00:00:00"/>
    <d v="2025-06-06T00:00:00"/>
    <n v="7"/>
    <n v="305"/>
    <x v="1"/>
    <x v="3"/>
    <x v="0"/>
    <s v="2025"/>
    <s v="May"/>
    <s v="Mon"/>
    <n v="11"/>
    <n v="1281"/>
    <n v="2135"/>
    <n v="854"/>
  </r>
  <r>
    <n v="311"/>
    <s v="Taylor Mathis Jr."/>
    <x v="0"/>
    <x v="0"/>
    <d v="2025-08-13T00:00:00"/>
    <d v="2025-08-18T00:00:00"/>
    <n v="7"/>
    <n v="501"/>
    <x v="1"/>
    <x v="2"/>
    <x v="3"/>
    <s v="2025"/>
    <s v="Aug"/>
    <s v="Wed"/>
    <n v="5"/>
    <n v="2630"/>
    <n v="3507"/>
    <n v="877"/>
  </r>
  <r>
    <n v="312"/>
    <s v="Candice Ramos"/>
    <x v="3"/>
    <x v="7"/>
    <d v="2025-06-07T00:00:00"/>
    <d v="2025-06-11T00:00:00"/>
    <n v="8"/>
    <n v="329"/>
    <x v="0"/>
    <x v="2"/>
    <x v="0"/>
    <s v="2025"/>
    <s v="Jun"/>
    <s v="Sat"/>
    <n v="4"/>
    <n v="1316"/>
    <n v="2632"/>
    <n v="1316"/>
  </r>
  <r>
    <n v="313"/>
    <s v="Christine Wright"/>
    <x v="2"/>
    <x v="2"/>
    <d v="2025-01-08T00:00:00"/>
    <d v="2025-01-15T00:00:00"/>
    <n v="9"/>
    <n v="785"/>
    <x v="0"/>
    <x v="4"/>
    <x v="3"/>
    <s v="2025"/>
    <s v="Jan"/>
    <s v="Wed"/>
    <n v="7"/>
    <n v="5299"/>
    <n v="7065"/>
    <n v="1766"/>
  </r>
  <r>
    <n v="314"/>
    <s v="Allison Doyle"/>
    <x v="4"/>
    <x v="19"/>
    <d v="2025-09-02T00:00:00"/>
    <d v="2025-09-16T00:00:00"/>
    <n v="2"/>
    <n v="530"/>
    <x v="1"/>
    <x v="2"/>
    <x v="1"/>
    <s v="2025"/>
    <s v="Sep"/>
    <s v="Tue"/>
    <n v="14"/>
    <n v="795"/>
    <n v="1060"/>
    <n v="265"/>
  </r>
  <r>
    <n v="315"/>
    <s v="Meghan Anthony"/>
    <x v="4"/>
    <x v="9"/>
    <d v="2025-12-04T00:00:00"/>
    <d v="2025-12-13T00:00:00"/>
    <n v="3"/>
    <n v="799"/>
    <x v="0"/>
    <x v="1"/>
    <x v="3"/>
    <s v="2025"/>
    <s v="Dec"/>
    <s v="Thu"/>
    <n v="9"/>
    <n v="1558"/>
    <n v="2397"/>
    <n v="839"/>
  </r>
  <r>
    <n v="316"/>
    <s v="Jason Powell"/>
    <x v="4"/>
    <x v="19"/>
    <d v="2025-07-13T00:00:00"/>
    <d v="2025-07-18T00:00:00"/>
    <n v="10"/>
    <n v="974"/>
    <x v="0"/>
    <x v="2"/>
    <x v="1"/>
    <s v="2025"/>
    <s v="Jul"/>
    <s v="Sun"/>
    <n v="5"/>
    <n v="7305"/>
    <n v="9740"/>
    <n v="2435"/>
  </r>
  <r>
    <n v="317"/>
    <s v="Rebecca Moyer"/>
    <x v="1"/>
    <x v="17"/>
    <d v="2025-06-27T00:00:00"/>
    <d v="2025-07-02T00:00:00"/>
    <n v="3"/>
    <n v="179"/>
    <x v="0"/>
    <x v="1"/>
    <x v="3"/>
    <s v="2025"/>
    <s v="Jun"/>
    <s v="Fri"/>
    <n v="5"/>
    <n v="269"/>
    <n v="537"/>
    <n v="268"/>
  </r>
  <r>
    <n v="318"/>
    <s v="Daniel Murphy"/>
    <x v="1"/>
    <x v="17"/>
    <d v="2025-03-09T00:00:00"/>
    <d v="2025-03-14T00:00:00"/>
    <n v="4"/>
    <n v="49"/>
    <x v="1"/>
    <x v="4"/>
    <x v="1"/>
    <s v="2025"/>
    <s v="Mar"/>
    <s v="Sun"/>
    <n v="5"/>
    <n v="98"/>
    <n v="196"/>
    <n v="98"/>
  </r>
  <r>
    <n v="319"/>
    <s v="Paul Williams"/>
    <x v="3"/>
    <x v="7"/>
    <d v="2025-06-19T00:00:00"/>
    <d v="2025-06-25T00:00:00"/>
    <n v="7"/>
    <n v="409"/>
    <x v="0"/>
    <x v="3"/>
    <x v="2"/>
    <s v="2025"/>
    <s v="Jun"/>
    <s v="Thu"/>
    <n v="6"/>
    <n v="1432"/>
    <n v="2863"/>
    <n v="1431"/>
  </r>
  <r>
    <n v="320"/>
    <s v="Pamela Jackson"/>
    <x v="4"/>
    <x v="9"/>
    <d v="2025-11-17T00:00:00"/>
    <d v="2025-11-23T00:00:00"/>
    <n v="4"/>
    <n v="149"/>
    <x v="0"/>
    <x v="1"/>
    <x v="2"/>
    <s v="2025"/>
    <s v="Nov"/>
    <s v="Mon"/>
    <n v="6"/>
    <n v="387"/>
    <n v="596"/>
    <n v="209"/>
  </r>
  <r>
    <n v="321"/>
    <s v="Miguel Jones"/>
    <x v="2"/>
    <x v="13"/>
    <d v="2025-08-06T00:00:00"/>
    <d v="2025-08-12T00:00:00"/>
    <n v="5"/>
    <n v="285"/>
    <x v="0"/>
    <x v="0"/>
    <x v="3"/>
    <s v="2025"/>
    <s v="Aug"/>
    <s v="Wed"/>
    <n v="6"/>
    <n v="998"/>
    <n v="1425"/>
    <n v="427"/>
  </r>
  <r>
    <n v="322"/>
    <s v="Jack Snow"/>
    <x v="2"/>
    <x v="13"/>
    <d v="2025-05-16T00:00:00"/>
    <d v="2025-05-22T00:00:00"/>
    <n v="10"/>
    <n v="434"/>
    <x v="0"/>
    <x v="2"/>
    <x v="0"/>
    <s v="2025"/>
    <s v="May"/>
    <s v="Fri"/>
    <n v="6"/>
    <n v="3038"/>
    <n v="4340"/>
    <n v="1302"/>
  </r>
  <r>
    <n v="323"/>
    <s v="Robert Medina"/>
    <x v="2"/>
    <x v="8"/>
    <d v="2025-07-01T00:00:00"/>
    <d v="2025-07-07T00:00:00"/>
    <n v="7"/>
    <n v="195"/>
    <x v="0"/>
    <x v="3"/>
    <x v="3"/>
    <s v="2025"/>
    <s v="Jul"/>
    <s v="Tue"/>
    <n v="6"/>
    <n v="887"/>
    <n v="1365"/>
    <n v="478"/>
  </r>
  <r>
    <n v="324"/>
    <s v="Cheryl Allen"/>
    <x v="4"/>
    <x v="11"/>
    <d v="2025-07-17T00:00:00"/>
    <d v="2025-07-26T00:00:00"/>
    <n v="4"/>
    <n v="432"/>
    <x v="0"/>
    <x v="2"/>
    <x v="0"/>
    <s v="2025"/>
    <s v="Jul"/>
    <s v="Thu"/>
    <n v="9"/>
    <n v="1210"/>
    <n v="1728"/>
    <n v="518"/>
  </r>
  <r>
    <n v="325"/>
    <s v="Joseph Coleman"/>
    <x v="0"/>
    <x v="0"/>
    <d v="2025-07-27T00:00:00"/>
    <d v="2025-08-02T00:00:00"/>
    <n v="2"/>
    <n v="708"/>
    <x v="1"/>
    <x v="3"/>
    <x v="0"/>
    <s v="2025"/>
    <s v="Jul"/>
    <s v="Sun"/>
    <n v="6"/>
    <n v="1062"/>
    <n v="1416"/>
    <n v="354"/>
  </r>
  <r>
    <n v="326"/>
    <s v="Nathan Stewart"/>
    <x v="1"/>
    <x v="10"/>
    <d v="2025-12-17T00:00:00"/>
    <d v="2025-12-26T00:00:00"/>
    <n v="3"/>
    <n v="868"/>
    <x v="0"/>
    <x v="1"/>
    <x v="1"/>
    <s v="2025"/>
    <s v="Dec"/>
    <s v="Wed"/>
    <n v="9"/>
    <n v="1562"/>
    <n v="2604"/>
    <n v="1042"/>
  </r>
  <r>
    <n v="327"/>
    <s v="Scott Wilson"/>
    <x v="2"/>
    <x v="21"/>
    <d v="2025-12-16T00:00:00"/>
    <d v="2025-12-27T00:00:00"/>
    <n v="1"/>
    <n v="130"/>
    <x v="1"/>
    <x v="0"/>
    <x v="0"/>
    <s v="2025"/>
    <s v="Dec"/>
    <s v="Tue"/>
    <n v="11"/>
    <n v="104"/>
    <n v="130"/>
    <n v="26"/>
  </r>
  <r>
    <n v="328"/>
    <s v="Regina Gonzalez"/>
    <x v="2"/>
    <x v="8"/>
    <d v="2025-12-13T00:00:00"/>
    <d v="2025-12-28T00:00:00"/>
    <n v="3"/>
    <n v="744"/>
    <x v="1"/>
    <x v="4"/>
    <x v="3"/>
    <s v="2025"/>
    <s v="Dec"/>
    <s v="Sat"/>
    <n v="15"/>
    <n v="1451"/>
    <n v="2232"/>
    <n v="781"/>
  </r>
  <r>
    <n v="329"/>
    <s v="Sydney White"/>
    <x v="1"/>
    <x v="14"/>
    <d v="2025-04-13T00:00:00"/>
    <d v="2025-04-17T00:00:00"/>
    <n v="1"/>
    <n v="62"/>
    <x v="1"/>
    <x v="3"/>
    <x v="0"/>
    <s v="2025"/>
    <s v="Apr"/>
    <s v="Sun"/>
    <n v="4"/>
    <n v="34"/>
    <n v="62"/>
    <n v="28"/>
  </r>
  <r>
    <n v="330"/>
    <s v="Frank Garcia"/>
    <x v="4"/>
    <x v="9"/>
    <d v="2025-08-18T00:00:00"/>
    <d v="2025-08-27T00:00:00"/>
    <n v="9"/>
    <n v="385"/>
    <x v="1"/>
    <x v="3"/>
    <x v="2"/>
    <s v="2025"/>
    <s v="Aug"/>
    <s v="Mon"/>
    <n v="9"/>
    <n v="2252"/>
    <n v="3465"/>
    <n v="1213"/>
  </r>
  <r>
    <n v="331"/>
    <s v="David Wilson"/>
    <x v="2"/>
    <x v="8"/>
    <d v="2025-12-12T00:00:00"/>
    <d v="2025-12-13T00:00:00"/>
    <n v="5"/>
    <n v="465"/>
    <x v="0"/>
    <x v="3"/>
    <x v="0"/>
    <s v="2025"/>
    <s v="Dec"/>
    <s v="Fri"/>
    <n v="1"/>
    <n v="1511"/>
    <n v="2325"/>
    <n v="814"/>
  </r>
  <r>
    <n v="332"/>
    <s v="Joseph Dean"/>
    <x v="0"/>
    <x v="6"/>
    <d v="2025-04-15T00:00:00"/>
    <d v="2025-04-20T00:00:00"/>
    <n v="2"/>
    <n v="280"/>
    <x v="0"/>
    <x v="3"/>
    <x v="1"/>
    <s v="2025"/>
    <s v="Apr"/>
    <s v="Tue"/>
    <n v="5"/>
    <n v="448"/>
    <n v="560"/>
    <n v="112"/>
  </r>
  <r>
    <n v="333"/>
    <s v="Emily Smith"/>
    <x v="1"/>
    <x v="17"/>
    <d v="2025-03-06T00:00:00"/>
    <d v="2025-03-16T00:00:00"/>
    <n v="5"/>
    <n v="536"/>
    <x v="1"/>
    <x v="4"/>
    <x v="3"/>
    <s v="2025"/>
    <s v="Mar"/>
    <s v="Thu"/>
    <n v="10"/>
    <n v="1340"/>
    <n v="2680"/>
    <n v="1340"/>
  </r>
  <r>
    <n v="334"/>
    <s v="Kristen Reyes"/>
    <x v="2"/>
    <x v="21"/>
    <d v="2025-10-15T00:00:00"/>
    <d v="2025-10-19T00:00:00"/>
    <n v="9"/>
    <n v="754"/>
    <x v="0"/>
    <x v="2"/>
    <x v="2"/>
    <s v="2025"/>
    <s v="Oct"/>
    <s v="Wed"/>
    <n v="4"/>
    <n v="5429"/>
    <n v="6786"/>
    <n v="1357"/>
  </r>
  <r>
    <n v="335"/>
    <s v="Diane Evans"/>
    <x v="3"/>
    <x v="7"/>
    <d v="2025-08-09T00:00:00"/>
    <d v="2025-08-14T00:00:00"/>
    <n v="5"/>
    <n v="292"/>
    <x v="1"/>
    <x v="3"/>
    <x v="2"/>
    <s v="2025"/>
    <s v="Aug"/>
    <s v="Sat"/>
    <n v="5"/>
    <n v="730"/>
    <n v="1460"/>
    <n v="730"/>
  </r>
  <r>
    <n v="336"/>
    <s v="Joseph Knight"/>
    <x v="4"/>
    <x v="19"/>
    <d v="2025-08-12T00:00:00"/>
    <d v="2025-08-21T00:00:00"/>
    <n v="1"/>
    <n v="521"/>
    <x v="1"/>
    <x v="4"/>
    <x v="3"/>
    <s v="2025"/>
    <s v="Aug"/>
    <s v="Tue"/>
    <n v="9"/>
    <n v="391"/>
    <n v="521"/>
    <n v="130"/>
  </r>
  <r>
    <n v="337"/>
    <s v="Christina Cruz"/>
    <x v="1"/>
    <x v="14"/>
    <d v="2025-12-09T00:00:00"/>
    <d v="2025-12-10T00:00:00"/>
    <n v="5"/>
    <n v="630"/>
    <x v="0"/>
    <x v="0"/>
    <x v="3"/>
    <s v="2025"/>
    <s v="Dec"/>
    <s v="Tue"/>
    <n v="1"/>
    <n v="1733"/>
    <n v="3150"/>
    <n v="1417"/>
  </r>
  <r>
    <n v="338"/>
    <s v="Michael Johnson"/>
    <x v="1"/>
    <x v="17"/>
    <d v="2025-04-28T00:00:00"/>
    <d v="2025-05-01T00:00:00"/>
    <n v="10"/>
    <n v="678"/>
    <x v="0"/>
    <x v="2"/>
    <x v="3"/>
    <s v="2025"/>
    <s v="Apr"/>
    <s v="Mon"/>
    <n v="3"/>
    <n v="3390"/>
    <n v="6780"/>
    <n v="3390"/>
  </r>
  <r>
    <n v="339"/>
    <s v="Tanner Mitchell DDS"/>
    <x v="1"/>
    <x v="17"/>
    <d v="2025-06-26T00:00:00"/>
    <d v="2025-07-04T00:00:00"/>
    <n v="7"/>
    <n v="569"/>
    <x v="0"/>
    <x v="2"/>
    <x v="3"/>
    <s v="2025"/>
    <s v="Jun"/>
    <s v="Thu"/>
    <n v="8"/>
    <n v="1992"/>
    <n v="3983"/>
    <n v="1991"/>
  </r>
  <r>
    <n v="340"/>
    <s v="Patricia Becker"/>
    <x v="3"/>
    <x v="7"/>
    <d v="2025-11-27T00:00:00"/>
    <d v="2025-12-03T00:00:00"/>
    <n v="9"/>
    <n v="185"/>
    <x v="1"/>
    <x v="0"/>
    <x v="0"/>
    <s v="2025"/>
    <s v="Nov"/>
    <s v="Thu"/>
    <n v="6"/>
    <n v="833"/>
    <n v="1665"/>
    <n v="832"/>
  </r>
  <r>
    <n v="341"/>
    <s v="Susan Rivas"/>
    <x v="2"/>
    <x v="21"/>
    <d v="2025-02-22T00:00:00"/>
    <d v="2025-02-24T00:00:00"/>
    <n v="8"/>
    <n v="405"/>
    <x v="0"/>
    <x v="4"/>
    <x v="1"/>
    <s v="2025"/>
    <s v="Feb"/>
    <s v="Sat"/>
    <n v="2"/>
    <n v="2592"/>
    <n v="3240"/>
    <n v="648"/>
  </r>
  <r>
    <n v="342"/>
    <s v="Regina Mcdonald"/>
    <x v="3"/>
    <x v="7"/>
    <d v="2025-04-10T00:00:00"/>
    <d v="2025-04-18T00:00:00"/>
    <n v="10"/>
    <n v="923"/>
    <x v="0"/>
    <x v="1"/>
    <x v="2"/>
    <s v="2025"/>
    <s v="Apr"/>
    <s v="Thu"/>
    <n v="8"/>
    <n v="4615"/>
    <n v="9230"/>
    <n v="4615"/>
  </r>
  <r>
    <n v="343"/>
    <s v="Jesse Santiago"/>
    <x v="3"/>
    <x v="3"/>
    <d v="2025-06-03T00:00:00"/>
    <d v="2025-06-07T00:00:00"/>
    <n v="10"/>
    <n v="325"/>
    <x v="1"/>
    <x v="3"/>
    <x v="3"/>
    <s v="2025"/>
    <s v="Jun"/>
    <s v="Tue"/>
    <n v="4"/>
    <n v="1788"/>
    <n v="3250"/>
    <n v="1462"/>
  </r>
  <r>
    <n v="344"/>
    <s v="Samantha Davis"/>
    <x v="3"/>
    <x v="18"/>
    <d v="2025-10-06T00:00:00"/>
    <d v="2025-10-11T00:00:00"/>
    <n v="6"/>
    <n v="564"/>
    <x v="0"/>
    <x v="0"/>
    <x v="1"/>
    <s v="2025"/>
    <s v="Oct"/>
    <s v="Mon"/>
    <n v="5"/>
    <n v="1861"/>
    <n v="3384"/>
    <n v="1523"/>
  </r>
  <r>
    <n v="345"/>
    <s v="Cameron Fisher"/>
    <x v="2"/>
    <x v="13"/>
    <d v="2025-06-21T00:00:00"/>
    <d v="2025-06-28T00:00:00"/>
    <n v="2"/>
    <n v="236"/>
    <x v="1"/>
    <x v="0"/>
    <x v="0"/>
    <s v="2025"/>
    <s v="Jun"/>
    <s v="Sat"/>
    <n v="7"/>
    <n v="330"/>
    <n v="472"/>
    <n v="142"/>
  </r>
  <r>
    <n v="346"/>
    <s v="Richard Camacho"/>
    <x v="2"/>
    <x v="8"/>
    <d v="2025-11-03T00:00:00"/>
    <d v="2025-11-10T00:00:00"/>
    <n v="1"/>
    <n v="741"/>
    <x v="0"/>
    <x v="1"/>
    <x v="2"/>
    <s v="2025"/>
    <s v="Nov"/>
    <s v="Mon"/>
    <n v="7"/>
    <n v="482"/>
    <n v="741"/>
    <n v="259"/>
  </r>
  <r>
    <n v="347"/>
    <s v="Larry Garcia"/>
    <x v="0"/>
    <x v="4"/>
    <d v="2025-09-11T00:00:00"/>
    <d v="2025-09-17T00:00:00"/>
    <n v="6"/>
    <n v="992"/>
    <x v="1"/>
    <x v="1"/>
    <x v="0"/>
    <s v="2025"/>
    <s v="Sep"/>
    <s v="Thu"/>
    <n v="6"/>
    <n v="3869"/>
    <n v="5952"/>
    <n v="2083"/>
  </r>
  <r>
    <n v="348"/>
    <s v="Meagan Jenkins"/>
    <x v="3"/>
    <x v="3"/>
    <d v="2025-09-20T00:00:00"/>
    <d v="2025-09-21T00:00:00"/>
    <n v="5"/>
    <n v="55"/>
    <x v="0"/>
    <x v="0"/>
    <x v="3"/>
    <s v="2025"/>
    <s v="Sep"/>
    <s v="Sat"/>
    <n v="1"/>
    <n v="151"/>
    <n v="275"/>
    <n v="124"/>
  </r>
  <r>
    <n v="349"/>
    <s v="Paula Bradley"/>
    <x v="1"/>
    <x v="14"/>
    <d v="2025-03-26T00:00:00"/>
    <d v="2025-04-04T00:00:00"/>
    <n v="7"/>
    <n v="216"/>
    <x v="1"/>
    <x v="2"/>
    <x v="1"/>
    <s v="2025"/>
    <s v="Mar"/>
    <s v="Wed"/>
    <n v="9"/>
    <n v="832"/>
    <n v="1512"/>
    <n v="680"/>
  </r>
  <r>
    <n v="350"/>
    <s v="Crystal Hansen"/>
    <x v="2"/>
    <x v="21"/>
    <d v="2025-12-20T00:00:00"/>
    <d v="2025-12-22T00:00:00"/>
    <n v="3"/>
    <n v="375"/>
    <x v="1"/>
    <x v="4"/>
    <x v="2"/>
    <s v="2025"/>
    <s v="Dec"/>
    <s v="Sat"/>
    <n v="2"/>
    <n v="900"/>
    <n v="1125"/>
    <n v="225"/>
  </r>
  <r>
    <n v="351"/>
    <s v="Craig Morrison"/>
    <x v="2"/>
    <x v="8"/>
    <d v="2025-02-14T00:00:00"/>
    <d v="2025-02-24T00:00:00"/>
    <n v="10"/>
    <n v="503"/>
    <x v="1"/>
    <x v="2"/>
    <x v="3"/>
    <s v="2025"/>
    <s v="Feb"/>
    <s v="Fri"/>
    <n v="10"/>
    <n v="3270"/>
    <n v="5030"/>
    <n v="1760"/>
  </r>
  <r>
    <n v="352"/>
    <s v="Sonia Day"/>
    <x v="3"/>
    <x v="18"/>
    <d v="2025-06-02T00:00:00"/>
    <d v="2025-06-09T00:00:00"/>
    <n v="6"/>
    <n v="974"/>
    <x v="0"/>
    <x v="1"/>
    <x v="1"/>
    <s v="2025"/>
    <s v="Jun"/>
    <s v="Mon"/>
    <n v="7"/>
    <n v="3214"/>
    <n v="5844"/>
    <n v="2630"/>
  </r>
  <r>
    <n v="353"/>
    <s v="Dustin Newman"/>
    <x v="3"/>
    <x v="3"/>
    <d v="2025-07-25T00:00:00"/>
    <d v="2025-08-01T00:00:00"/>
    <n v="3"/>
    <n v="486"/>
    <x v="0"/>
    <x v="1"/>
    <x v="3"/>
    <s v="2025"/>
    <s v="Jul"/>
    <s v="Fri"/>
    <n v="7"/>
    <n v="802"/>
    <n v="1458"/>
    <n v="656"/>
  </r>
  <r>
    <n v="354"/>
    <s v="Kelly Bishop MD"/>
    <x v="0"/>
    <x v="15"/>
    <d v="2025-10-17T00:00:00"/>
    <d v="2025-10-22T00:00:00"/>
    <n v="5"/>
    <n v="803"/>
    <x v="0"/>
    <x v="3"/>
    <x v="1"/>
    <s v="2025"/>
    <s v="Oct"/>
    <s v="Fri"/>
    <n v="5"/>
    <n v="3413"/>
    <n v="4015"/>
    <n v="602"/>
  </r>
  <r>
    <n v="355"/>
    <s v="Rachel Holland"/>
    <x v="3"/>
    <x v="3"/>
    <d v="2025-07-25T00:00:00"/>
    <d v="2025-07-30T00:00:00"/>
    <n v="4"/>
    <n v="176"/>
    <x v="1"/>
    <x v="0"/>
    <x v="2"/>
    <s v="2025"/>
    <s v="Jul"/>
    <s v="Fri"/>
    <n v="5"/>
    <n v="387"/>
    <n v="704"/>
    <n v="317"/>
  </r>
  <r>
    <n v="356"/>
    <s v="Felicia Aguilar"/>
    <x v="3"/>
    <x v="7"/>
    <d v="2025-03-16T00:00:00"/>
    <d v="2025-03-29T00:00:00"/>
    <n v="4"/>
    <n v="468"/>
    <x v="1"/>
    <x v="1"/>
    <x v="0"/>
    <s v="2025"/>
    <s v="Mar"/>
    <s v="Sun"/>
    <n v="13"/>
    <n v="936"/>
    <n v="1872"/>
    <n v="936"/>
  </r>
  <r>
    <n v="357"/>
    <s v="Meagan Calderon"/>
    <x v="4"/>
    <x v="19"/>
    <d v="2025-04-28T00:00:00"/>
    <d v="2025-05-03T00:00:00"/>
    <n v="3"/>
    <n v="788"/>
    <x v="0"/>
    <x v="1"/>
    <x v="1"/>
    <s v="2025"/>
    <s v="Apr"/>
    <s v="Mon"/>
    <n v="5"/>
    <n v="1773"/>
    <n v="2364"/>
    <n v="591"/>
  </r>
  <r>
    <n v="358"/>
    <s v="Kaitlyn Guerra"/>
    <x v="2"/>
    <x v="21"/>
    <d v="2025-02-12T00:00:00"/>
    <d v="2025-02-13T00:00:00"/>
    <n v="8"/>
    <n v="509"/>
    <x v="0"/>
    <x v="3"/>
    <x v="1"/>
    <s v="2025"/>
    <s v="Feb"/>
    <s v="Wed"/>
    <n v="1"/>
    <n v="3258"/>
    <n v="4072"/>
    <n v="814"/>
  </r>
  <r>
    <n v="359"/>
    <s v="Ruben Dunn"/>
    <x v="4"/>
    <x v="9"/>
    <d v="2025-02-04T00:00:00"/>
    <d v="2025-02-19T00:00:00"/>
    <n v="2"/>
    <n v="530"/>
    <x v="1"/>
    <x v="0"/>
    <x v="3"/>
    <s v="2025"/>
    <s v="Feb"/>
    <s v="Tue"/>
    <n v="15"/>
    <n v="689"/>
    <n v="1060"/>
    <n v="371"/>
  </r>
  <r>
    <n v="360"/>
    <s v="Jason Bauer"/>
    <x v="4"/>
    <x v="19"/>
    <d v="2025-04-12T00:00:00"/>
    <d v="2025-04-20T00:00:00"/>
    <n v="7"/>
    <n v="744"/>
    <x v="0"/>
    <x v="2"/>
    <x v="1"/>
    <s v="2025"/>
    <s v="Apr"/>
    <s v="Sat"/>
    <n v="8"/>
    <n v="3906"/>
    <n v="5208"/>
    <n v="1302"/>
  </r>
  <r>
    <n v="361"/>
    <s v="Lynn Andrews"/>
    <x v="3"/>
    <x v="7"/>
    <d v="2025-08-23T00:00:00"/>
    <d v="2025-09-03T00:00:00"/>
    <n v="4"/>
    <n v="444"/>
    <x v="1"/>
    <x v="3"/>
    <x v="0"/>
    <s v="2025"/>
    <s v="Aug"/>
    <s v="Sat"/>
    <n v="11"/>
    <n v="888"/>
    <n v="1776"/>
    <n v="888"/>
  </r>
  <r>
    <n v="362"/>
    <s v="Heather Ashley"/>
    <x v="3"/>
    <x v="18"/>
    <d v="2025-07-20T00:00:00"/>
    <d v="2025-07-28T00:00:00"/>
    <n v="7"/>
    <n v="474"/>
    <x v="0"/>
    <x v="2"/>
    <x v="0"/>
    <s v="2025"/>
    <s v="Jul"/>
    <s v="Sun"/>
    <n v="8"/>
    <n v="1825"/>
    <n v="3318"/>
    <n v="1493"/>
  </r>
  <r>
    <n v="363"/>
    <s v="Haley Quinn"/>
    <x v="0"/>
    <x v="4"/>
    <d v="2025-10-01T00:00:00"/>
    <d v="2025-10-06T00:00:00"/>
    <n v="8"/>
    <n v="731"/>
    <x v="0"/>
    <x v="4"/>
    <x v="3"/>
    <s v="2025"/>
    <s v="Oct"/>
    <s v="Wed"/>
    <n v="5"/>
    <n v="3801"/>
    <n v="5848"/>
    <n v="2047"/>
  </r>
  <r>
    <n v="364"/>
    <s v="Catherine Taylor"/>
    <x v="1"/>
    <x v="1"/>
    <d v="2025-05-27T00:00:00"/>
    <d v="2025-06-03T00:00:00"/>
    <n v="2"/>
    <n v="288"/>
    <x v="0"/>
    <x v="4"/>
    <x v="3"/>
    <s v="2025"/>
    <s v="May"/>
    <s v="Tue"/>
    <n v="7"/>
    <n v="288"/>
    <n v="576"/>
    <n v="288"/>
  </r>
  <r>
    <n v="365"/>
    <s v="Emily Collins"/>
    <x v="2"/>
    <x v="21"/>
    <d v="2025-12-16T00:00:00"/>
    <d v="2025-12-31T00:00:00"/>
    <n v="8"/>
    <n v="179"/>
    <x v="1"/>
    <x v="3"/>
    <x v="2"/>
    <s v="2025"/>
    <s v="Dec"/>
    <s v="Tue"/>
    <n v="15"/>
    <n v="1146"/>
    <n v="1432"/>
    <n v="286"/>
  </r>
  <r>
    <n v="366"/>
    <s v="Mitchell Jackson"/>
    <x v="1"/>
    <x v="14"/>
    <d v="2025-03-09T00:00:00"/>
    <d v="2025-03-14T00:00:00"/>
    <n v="6"/>
    <n v="788"/>
    <x v="0"/>
    <x v="1"/>
    <x v="3"/>
    <s v="2025"/>
    <s v="Mar"/>
    <s v="Sun"/>
    <n v="5"/>
    <n v="2600"/>
    <n v="4728"/>
    <n v="2128"/>
  </r>
  <r>
    <n v="367"/>
    <s v="Jessica Martinez"/>
    <x v="2"/>
    <x v="8"/>
    <d v="2025-08-14T00:00:00"/>
    <d v="2025-08-16T00:00:00"/>
    <n v="3"/>
    <n v="949"/>
    <x v="0"/>
    <x v="3"/>
    <x v="2"/>
    <s v="2025"/>
    <s v="Aug"/>
    <s v="Thu"/>
    <n v="2"/>
    <n v="1851"/>
    <n v="2847"/>
    <n v="996"/>
  </r>
  <r>
    <n v="368"/>
    <s v="Michelle Pierce"/>
    <x v="1"/>
    <x v="17"/>
    <d v="2025-11-16T00:00:00"/>
    <d v="2025-11-25T00:00:00"/>
    <n v="8"/>
    <n v="137"/>
    <x v="0"/>
    <x v="2"/>
    <x v="0"/>
    <s v="2025"/>
    <s v="Nov"/>
    <s v="Sun"/>
    <n v="9"/>
    <n v="548"/>
    <n v="1096"/>
    <n v="548"/>
  </r>
  <r>
    <n v="369"/>
    <s v="William Conner"/>
    <x v="0"/>
    <x v="4"/>
    <d v="2025-08-26T00:00:00"/>
    <d v="2025-08-29T00:00:00"/>
    <n v="2"/>
    <n v="968"/>
    <x v="1"/>
    <x v="0"/>
    <x v="3"/>
    <s v="2025"/>
    <s v="Aug"/>
    <s v="Tue"/>
    <n v="3"/>
    <n v="1258"/>
    <n v="1936"/>
    <n v="678"/>
  </r>
  <r>
    <n v="370"/>
    <s v="Ana Sanders"/>
    <x v="3"/>
    <x v="18"/>
    <d v="2025-09-13T00:00:00"/>
    <d v="2025-09-22T00:00:00"/>
    <n v="9"/>
    <n v="605"/>
    <x v="1"/>
    <x v="2"/>
    <x v="3"/>
    <s v="2025"/>
    <s v="Sep"/>
    <s v="Sat"/>
    <n v="9"/>
    <n v="2995"/>
    <n v="5445"/>
    <n v="2450"/>
  </r>
  <r>
    <n v="371"/>
    <s v="Evan Jones"/>
    <x v="3"/>
    <x v="3"/>
    <d v="2025-10-02T00:00:00"/>
    <d v="2025-10-12T00:00:00"/>
    <n v="5"/>
    <n v="50"/>
    <x v="1"/>
    <x v="4"/>
    <x v="1"/>
    <s v="2025"/>
    <s v="Oct"/>
    <s v="Thu"/>
    <n v="10"/>
    <n v="138"/>
    <n v="250"/>
    <n v="112"/>
  </r>
  <r>
    <n v="372"/>
    <s v="Emma Travis"/>
    <x v="0"/>
    <x v="0"/>
    <d v="2025-12-12T00:00:00"/>
    <d v="2025-12-23T00:00:00"/>
    <n v="9"/>
    <n v="647"/>
    <x v="0"/>
    <x v="1"/>
    <x v="2"/>
    <s v="2025"/>
    <s v="Dec"/>
    <s v="Fri"/>
    <n v="11"/>
    <n v="4367"/>
    <n v="5823"/>
    <n v="1456"/>
  </r>
  <r>
    <n v="373"/>
    <s v="Emma Owens"/>
    <x v="2"/>
    <x v="21"/>
    <d v="2025-05-13T00:00:00"/>
    <d v="2025-05-16T00:00:00"/>
    <n v="10"/>
    <n v="253"/>
    <x v="0"/>
    <x v="1"/>
    <x v="1"/>
    <s v="2025"/>
    <s v="May"/>
    <s v="Tue"/>
    <n v="3"/>
    <n v="2024"/>
    <n v="2530"/>
    <n v="506"/>
  </r>
  <r>
    <n v="374"/>
    <s v="Dylan Hughes"/>
    <x v="1"/>
    <x v="10"/>
    <d v="2025-06-13T00:00:00"/>
    <d v="2025-06-20T00:00:00"/>
    <n v="10"/>
    <n v="525"/>
    <x v="1"/>
    <x v="1"/>
    <x v="3"/>
    <s v="2025"/>
    <s v="Jun"/>
    <s v="Fri"/>
    <n v="7"/>
    <n v="3150"/>
    <n v="5250"/>
    <n v="2100"/>
  </r>
  <r>
    <n v="375"/>
    <s v="Andrew Williams"/>
    <x v="2"/>
    <x v="13"/>
    <d v="2025-02-16T00:00:00"/>
    <d v="2025-02-22T00:00:00"/>
    <n v="6"/>
    <n v="678"/>
    <x v="1"/>
    <x v="0"/>
    <x v="3"/>
    <s v="2025"/>
    <s v="Feb"/>
    <s v="Sun"/>
    <n v="6"/>
    <n v="2848"/>
    <n v="4068"/>
    <n v="1220"/>
  </r>
  <r>
    <n v="376"/>
    <s v="Reginald Knapp"/>
    <x v="2"/>
    <x v="13"/>
    <d v="2025-09-05T00:00:00"/>
    <d v="2025-09-07T00:00:00"/>
    <n v="6"/>
    <n v="117"/>
    <x v="0"/>
    <x v="4"/>
    <x v="0"/>
    <s v="2025"/>
    <s v="Sep"/>
    <s v="Fri"/>
    <n v="2"/>
    <n v="491"/>
    <n v="702"/>
    <n v="211"/>
  </r>
  <r>
    <n v="377"/>
    <s v="Mary Burgess"/>
    <x v="2"/>
    <x v="13"/>
    <d v="2025-02-13T00:00:00"/>
    <d v="2025-02-27T00:00:00"/>
    <n v="3"/>
    <n v="262"/>
    <x v="1"/>
    <x v="2"/>
    <x v="1"/>
    <s v="2025"/>
    <s v="Feb"/>
    <s v="Thu"/>
    <n v="14"/>
    <n v="550"/>
    <n v="786"/>
    <n v="236"/>
  </r>
  <r>
    <n v="378"/>
    <s v="Brooke Delgado"/>
    <x v="3"/>
    <x v="18"/>
    <d v="2025-07-10T00:00:00"/>
    <d v="2025-07-18T00:00:00"/>
    <n v="8"/>
    <n v="360"/>
    <x v="1"/>
    <x v="2"/>
    <x v="2"/>
    <s v="2025"/>
    <s v="Jul"/>
    <s v="Thu"/>
    <n v="8"/>
    <n v="1584"/>
    <n v="2880"/>
    <n v="1296"/>
  </r>
  <r>
    <n v="379"/>
    <s v="Casey Gillespie"/>
    <x v="3"/>
    <x v="7"/>
    <d v="2025-10-22T00:00:00"/>
    <d v="2025-10-23T00:00:00"/>
    <n v="10"/>
    <n v="279"/>
    <x v="0"/>
    <x v="1"/>
    <x v="3"/>
    <s v="2025"/>
    <s v="Oct"/>
    <s v="Wed"/>
    <n v="1"/>
    <n v="1395"/>
    <n v="2790"/>
    <n v="1395"/>
  </r>
  <r>
    <n v="380"/>
    <s v="Corey Rodriguez"/>
    <x v="1"/>
    <x v="17"/>
    <d v="2025-01-18T00:00:00"/>
    <d v="2025-01-21T00:00:00"/>
    <n v="4"/>
    <n v="801"/>
    <x v="0"/>
    <x v="2"/>
    <x v="0"/>
    <s v="2025"/>
    <s v="Jan"/>
    <s v="Sat"/>
    <n v="3"/>
    <n v="1602"/>
    <n v="3204"/>
    <n v="1602"/>
  </r>
  <r>
    <n v="381"/>
    <s v="Cathy Taylor"/>
    <x v="4"/>
    <x v="19"/>
    <d v="2025-11-28T00:00:00"/>
    <d v="2025-12-02T00:00:00"/>
    <n v="4"/>
    <n v="346"/>
    <x v="1"/>
    <x v="0"/>
    <x v="2"/>
    <s v="2025"/>
    <s v="Nov"/>
    <s v="Fri"/>
    <n v="4"/>
    <n v="1038"/>
    <n v="1384"/>
    <n v="346"/>
  </r>
  <r>
    <n v="382"/>
    <s v="Tiffany Turner"/>
    <x v="2"/>
    <x v="13"/>
    <d v="2025-02-07T00:00:00"/>
    <d v="2025-02-18T00:00:00"/>
    <n v="5"/>
    <n v="215"/>
    <x v="1"/>
    <x v="3"/>
    <x v="1"/>
    <s v="2025"/>
    <s v="Feb"/>
    <s v="Fri"/>
    <n v="11"/>
    <n v="753"/>
    <n v="1075"/>
    <n v="322"/>
  </r>
  <r>
    <n v="383"/>
    <s v="Michael Durham"/>
    <x v="0"/>
    <x v="15"/>
    <d v="2025-04-17T00:00:00"/>
    <d v="2025-04-22T00:00:00"/>
    <n v="9"/>
    <n v="860"/>
    <x v="0"/>
    <x v="4"/>
    <x v="3"/>
    <s v="2025"/>
    <s v="Apr"/>
    <s v="Thu"/>
    <n v="5"/>
    <n v="6579"/>
    <n v="7740"/>
    <n v="1161"/>
  </r>
  <r>
    <n v="384"/>
    <s v="Donald Hawkins"/>
    <x v="2"/>
    <x v="2"/>
    <d v="2025-02-07T00:00:00"/>
    <d v="2025-02-16T00:00:00"/>
    <n v="2"/>
    <n v="461"/>
    <x v="1"/>
    <x v="1"/>
    <x v="1"/>
    <s v="2025"/>
    <s v="Feb"/>
    <s v="Fri"/>
    <n v="9"/>
    <n v="692"/>
    <n v="922"/>
    <n v="230"/>
  </r>
  <r>
    <n v="385"/>
    <s v="Sarah Davis"/>
    <x v="3"/>
    <x v="3"/>
    <d v="2025-11-27T00:00:00"/>
    <d v="2025-12-06T00:00:00"/>
    <n v="7"/>
    <n v="579"/>
    <x v="0"/>
    <x v="0"/>
    <x v="3"/>
    <s v="2025"/>
    <s v="Nov"/>
    <s v="Thu"/>
    <n v="9"/>
    <n v="2229"/>
    <n v="4053"/>
    <n v="1824"/>
  </r>
  <r>
    <n v="386"/>
    <s v="Autumn Key"/>
    <x v="0"/>
    <x v="0"/>
    <d v="2025-10-19T00:00:00"/>
    <d v="2025-10-23T00:00:00"/>
    <n v="3"/>
    <n v="982"/>
    <x v="1"/>
    <x v="0"/>
    <x v="3"/>
    <s v="2025"/>
    <s v="Oct"/>
    <s v="Sun"/>
    <n v="4"/>
    <n v="2210"/>
    <n v="2946"/>
    <n v="736"/>
  </r>
  <r>
    <n v="387"/>
    <s v="Kristen Rowe"/>
    <x v="3"/>
    <x v="18"/>
    <d v="2025-07-04T00:00:00"/>
    <d v="2025-07-11T00:00:00"/>
    <n v="2"/>
    <n v="969"/>
    <x v="0"/>
    <x v="3"/>
    <x v="3"/>
    <s v="2025"/>
    <s v="Jul"/>
    <s v="Fri"/>
    <n v="7"/>
    <n v="1066"/>
    <n v="1938"/>
    <n v="872"/>
  </r>
  <r>
    <n v="388"/>
    <s v="Kelly Sanchez"/>
    <x v="1"/>
    <x v="1"/>
    <d v="2025-01-22T00:00:00"/>
    <d v="2025-01-29T00:00:00"/>
    <n v="6"/>
    <n v="563"/>
    <x v="0"/>
    <x v="0"/>
    <x v="3"/>
    <s v="2025"/>
    <s v="Jan"/>
    <s v="Wed"/>
    <n v="7"/>
    <n v="1689"/>
    <n v="3378"/>
    <n v="1689"/>
  </r>
  <r>
    <n v="389"/>
    <s v="Alan Bowen"/>
    <x v="2"/>
    <x v="13"/>
    <d v="2025-08-12T00:00:00"/>
    <d v="2025-08-22T00:00:00"/>
    <n v="7"/>
    <n v="894"/>
    <x v="0"/>
    <x v="2"/>
    <x v="0"/>
    <s v="2025"/>
    <s v="Aug"/>
    <s v="Tue"/>
    <n v="10"/>
    <n v="4381"/>
    <n v="6258"/>
    <n v="1877"/>
  </r>
  <r>
    <n v="390"/>
    <s v="Susan Rodriguez"/>
    <x v="4"/>
    <x v="19"/>
    <d v="2025-08-12T00:00:00"/>
    <d v="2025-08-13T00:00:00"/>
    <n v="8"/>
    <n v="177"/>
    <x v="0"/>
    <x v="0"/>
    <x v="0"/>
    <s v="2025"/>
    <s v="Aug"/>
    <s v="Tue"/>
    <n v="1"/>
    <n v="1062"/>
    <n v="1416"/>
    <n v="354"/>
  </r>
  <r>
    <n v="391"/>
    <s v="Tyler Stevens"/>
    <x v="1"/>
    <x v="10"/>
    <d v="2025-12-28T00:00:00"/>
    <d v="2025-12-30T00:00:00"/>
    <n v="9"/>
    <n v="455"/>
    <x v="0"/>
    <x v="4"/>
    <x v="2"/>
    <s v="2025"/>
    <s v="Dec"/>
    <s v="Sun"/>
    <n v="2"/>
    <n v="2457"/>
    <n v="4095"/>
    <n v="1638"/>
  </r>
  <r>
    <n v="392"/>
    <s v="Amanda Mcfarland"/>
    <x v="2"/>
    <x v="13"/>
    <d v="2025-03-21T00:00:00"/>
    <d v="2025-03-30T00:00:00"/>
    <n v="6"/>
    <n v="565"/>
    <x v="0"/>
    <x v="1"/>
    <x v="3"/>
    <s v="2025"/>
    <s v="Mar"/>
    <s v="Fri"/>
    <n v="9"/>
    <n v="2373"/>
    <n v="3390"/>
    <n v="1017"/>
  </r>
  <r>
    <n v="393"/>
    <s v="Tanya Evans"/>
    <x v="0"/>
    <x v="4"/>
    <d v="2025-09-24T00:00:00"/>
    <d v="2025-10-01T00:00:00"/>
    <n v="3"/>
    <n v="565"/>
    <x v="0"/>
    <x v="3"/>
    <x v="0"/>
    <s v="2025"/>
    <s v="Sep"/>
    <s v="Wed"/>
    <n v="7"/>
    <n v="1102"/>
    <n v="1695"/>
    <n v="593"/>
  </r>
  <r>
    <n v="394"/>
    <s v="Valerie Brown"/>
    <x v="2"/>
    <x v="2"/>
    <d v="2025-08-26T00:00:00"/>
    <d v="2025-08-27T00:00:00"/>
    <n v="10"/>
    <n v="572"/>
    <x v="0"/>
    <x v="3"/>
    <x v="1"/>
    <s v="2025"/>
    <s v="Aug"/>
    <s v="Tue"/>
    <n v="1"/>
    <n v="4290"/>
    <n v="5720"/>
    <n v="1430"/>
  </r>
  <r>
    <n v="395"/>
    <s v="Richard Moore"/>
    <x v="1"/>
    <x v="10"/>
    <d v="2025-03-02T00:00:00"/>
    <d v="2025-03-09T00:00:00"/>
    <n v="9"/>
    <n v="616"/>
    <x v="1"/>
    <x v="1"/>
    <x v="3"/>
    <s v="2025"/>
    <s v="Mar"/>
    <s v="Sun"/>
    <n v="7"/>
    <n v="3326"/>
    <n v="5544"/>
    <n v="2218"/>
  </r>
  <r>
    <n v="396"/>
    <s v="Philip Garcia"/>
    <x v="1"/>
    <x v="14"/>
    <d v="2025-04-27T00:00:00"/>
    <d v="2025-05-04T00:00:00"/>
    <n v="1"/>
    <n v="692"/>
    <x v="1"/>
    <x v="2"/>
    <x v="1"/>
    <s v="2025"/>
    <s v="Apr"/>
    <s v="Sun"/>
    <n v="7"/>
    <n v="381"/>
    <n v="692"/>
    <n v="311"/>
  </r>
  <r>
    <n v="397"/>
    <s v="Rachel Shields"/>
    <x v="1"/>
    <x v="17"/>
    <d v="2025-07-23T00:00:00"/>
    <d v="2025-07-31T00:00:00"/>
    <n v="6"/>
    <n v="366"/>
    <x v="0"/>
    <x v="0"/>
    <x v="3"/>
    <s v="2025"/>
    <s v="Jul"/>
    <s v="Wed"/>
    <n v="8"/>
    <n v="1098"/>
    <n v="2196"/>
    <n v="1098"/>
  </r>
  <r>
    <n v="398"/>
    <s v="Douglas Hartman"/>
    <x v="1"/>
    <x v="1"/>
    <d v="2025-01-04T00:00:00"/>
    <d v="2025-01-11T00:00:00"/>
    <n v="2"/>
    <n v="132"/>
    <x v="1"/>
    <x v="2"/>
    <x v="2"/>
    <s v="2025"/>
    <s v="Jan"/>
    <s v="Sat"/>
    <n v="7"/>
    <n v="132"/>
    <n v="264"/>
    <n v="132"/>
  </r>
  <r>
    <n v="399"/>
    <s v="Sheila Barnes"/>
    <x v="0"/>
    <x v="0"/>
    <d v="2025-01-21T00:00:00"/>
    <d v="2025-02-05T00:00:00"/>
    <n v="1"/>
    <n v="102"/>
    <x v="1"/>
    <x v="0"/>
    <x v="1"/>
    <s v="2025"/>
    <s v="Jan"/>
    <s v="Tue"/>
    <n v="15"/>
    <n v="77"/>
    <n v="102"/>
    <n v="25"/>
  </r>
  <r>
    <n v="400"/>
    <s v="Daniel Burgess"/>
    <x v="2"/>
    <x v="2"/>
    <d v="2025-10-09T00:00:00"/>
    <d v="2025-10-19T00:00:00"/>
    <n v="5"/>
    <n v="644"/>
    <x v="0"/>
    <x v="3"/>
    <x v="2"/>
    <s v="2025"/>
    <s v="Oct"/>
    <s v="Thu"/>
    <n v="10"/>
    <n v="2415"/>
    <n v="3220"/>
    <n v="805"/>
  </r>
  <r>
    <n v="401"/>
    <s v="Thomas Miller"/>
    <x v="4"/>
    <x v="5"/>
    <d v="2025-03-12T00:00:00"/>
    <d v="2025-03-18T00:00:00"/>
    <n v="7"/>
    <n v="171"/>
    <x v="1"/>
    <x v="1"/>
    <x v="0"/>
    <s v="2025"/>
    <s v="Mar"/>
    <s v="Wed"/>
    <n v="6"/>
    <n v="898"/>
    <n v="1197"/>
    <n v="299"/>
  </r>
  <r>
    <n v="402"/>
    <s v="Christopher Castro"/>
    <x v="2"/>
    <x v="21"/>
    <d v="2025-09-01T00:00:00"/>
    <d v="2025-09-03T00:00:00"/>
    <n v="8"/>
    <n v="204"/>
    <x v="1"/>
    <x v="3"/>
    <x v="0"/>
    <s v="2025"/>
    <s v="Sep"/>
    <s v="Mon"/>
    <n v="2"/>
    <n v="1306"/>
    <n v="1632"/>
    <n v="326"/>
  </r>
  <r>
    <n v="403"/>
    <s v="Jessica Johnson"/>
    <x v="3"/>
    <x v="18"/>
    <d v="2025-11-14T00:00:00"/>
    <d v="2025-11-24T00:00:00"/>
    <n v="1"/>
    <n v="410"/>
    <x v="1"/>
    <x v="1"/>
    <x v="1"/>
    <s v="2025"/>
    <s v="Nov"/>
    <s v="Fri"/>
    <n v="10"/>
    <n v="226"/>
    <n v="410"/>
    <n v="184"/>
  </r>
  <r>
    <n v="404"/>
    <s v="Michael Mcbride"/>
    <x v="3"/>
    <x v="7"/>
    <d v="2025-05-05T00:00:00"/>
    <d v="2025-05-08T00:00:00"/>
    <n v="2"/>
    <n v="874"/>
    <x v="0"/>
    <x v="0"/>
    <x v="2"/>
    <s v="2025"/>
    <s v="May"/>
    <s v="Mon"/>
    <n v="3"/>
    <n v="874"/>
    <n v="1748"/>
    <n v="874"/>
  </r>
  <r>
    <n v="405"/>
    <s v="Jennifer Taylor"/>
    <x v="1"/>
    <x v="17"/>
    <d v="2025-02-19T00:00:00"/>
    <d v="2025-02-23T00:00:00"/>
    <n v="7"/>
    <n v="855"/>
    <x v="1"/>
    <x v="2"/>
    <x v="0"/>
    <s v="2025"/>
    <s v="Feb"/>
    <s v="Wed"/>
    <n v="4"/>
    <n v="2993"/>
    <n v="5985"/>
    <n v="2992"/>
  </r>
  <r>
    <n v="406"/>
    <s v="Maria Cooke"/>
    <x v="4"/>
    <x v="11"/>
    <d v="2025-04-06T00:00:00"/>
    <d v="2025-04-13T00:00:00"/>
    <n v="1"/>
    <n v="386"/>
    <x v="0"/>
    <x v="0"/>
    <x v="1"/>
    <s v="2025"/>
    <s v="Apr"/>
    <s v="Sun"/>
    <n v="7"/>
    <n v="270"/>
    <n v="386"/>
    <n v="116"/>
  </r>
  <r>
    <n v="407"/>
    <s v="Kari Lee"/>
    <x v="1"/>
    <x v="14"/>
    <d v="2025-03-16T00:00:00"/>
    <d v="2025-03-27T00:00:00"/>
    <n v="9"/>
    <n v="309"/>
    <x v="1"/>
    <x v="4"/>
    <x v="3"/>
    <s v="2025"/>
    <s v="Mar"/>
    <s v="Sun"/>
    <n v="11"/>
    <n v="1530"/>
    <n v="2781"/>
    <n v="1251"/>
  </r>
  <r>
    <n v="408"/>
    <s v="Xavier Rowe"/>
    <x v="4"/>
    <x v="5"/>
    <d v="2025-02-21T00:00:00"/>
    <d v="2025-03-03T00:00:00"/>
    <n v="3"/>
    <n v="97"/>
    <x v="0"/>
    <x v="2"/>
    <x v="0"/>
    <s v="2025"/>
    <s v="Feb"/>
    <s v="Fri"/>
    <n v="10"/>
    <n v="218"/>
    <n v="291"/>
    <n v="73"/>
  </r>
  <r>
    <n v="409"/>
    <s v="Tiffany Robertson"/>
    <x v="1"/>
    <x v="14"/>
    <d v="2025-11-09T00:00:00"/>
    <d v="2025-11-20T00:00:00"/>
    <n v="4"/>
    <n v="180"/>
    <x v="1"/>
    <x v="1"/>
    <x v="3"/>
    <s v="2025"/>
    <s v="Nov"/>
    <s v="Sun"/>
    <n v="11"/>
    <n v="396"/>
    <n v="720"/>
    <n v="324"/>
  </r>
  <r>
    <n v="410"/>
    <s v="Samantha Simpson"/>
    <x v="2"/>
    <x v="2"/>
    <d v="2025-06-28T00:00:00"/>
    <d v="2025-07-04T00:00:00"/>
    <n v="1"/>
    <n v="187"/>
    <x v="1"/>
    <x v="0"/>
    <x v="1"/>
    <s v="2025"/>
    <s v="Jun"/>
    <s v="Sat"/>
    <n v="6"/>
    <n v="140"/>
    <n v="187"/>
    <n v="47"/>
  </r>
  <r>
    <n v="411"/>
    <s v="Rachel Shannon"/>
    <x v="4"/>
    <x v="19"/>
    <d v="2025-09-26T00:00:00"/>
    <d v="2025-10-04T00:00:00"/>
    <n v="9"/>
    <n v="286"/>
    <x v="1"/>
    <x v="3"/>
    <x v="3"/>
    <s v="2025"/>
    <s v="Sep"/>
    <s v="Fri"/>
    <n v="8"/>
    <n v="1931"/>
    <n v="2574"/>
    <n v="643"/>
  </r>
  <r>
    <n v="412"/>
    <s v="Brandon Lewis"/>
    <x v="4"/>
    <x v="5"/>
    <d v="2025-01-18T00:00:00"/>
    <d v="2025-01-31T00:00:00"/>
    <n v="6"/>
    <n v="541"/>
    <x v="1"/>
    <x v="0"/>
    <x v="0"/>
    <s v="2025"/>
    <s v="Jan"/>
    <s v="Sat"/>
    <n v="13"/>
    <n v="2435"/>
    <n v="3246"/>
    <n v="811"/>
  </r>
  <r>
    <n v="413"/>
    <s v="Edwin Reyes"/>
    <x v="1"/>
    <x v="10"/>
    <d v="2025-07-12T00:00:00"/>
    <d v="2025-07-20T00:00:00"/>
    <n v="8"/>
    <n v="779"/>
    <x v="0"/>
    <x v="2"/>
    <x v="2"/>
    <s v="2025"/>
    <s v="Jul"/>
    <s v="Sat"/>
    <n v="8"/>
    <n v="3739"/>
    <n v="6232"/>
    <n v="2493"/>
  </r>
  <r>
    <n v="414"/>
    <s v="Lisa Ramos"/>
    <x v="0"/>
    <x v="15"/>
    <d v="2025-09-09T00:00:00"/>
    <d v="2025-09-11T00:00:00"/>
    <n v="4"/>
    <n v="249"/>
    <x v="1"/>
    <x v="0"/>
    <x v="0"/>
    <s v="2025"/>
    <s v="Sep"/>
    <s v="Tue"/>
    <n v="2"/>
    <n v="847"/>
    <n v="996"/>
    <n v="149"/>
  </r>
  <r>
    <n v="415"/>
    <s v="Peggy Vaughn"/>
    <x v="0"/>
    <x v="4"/>
    <d v="2025-07-16T00:00:00"/>
    <d v="2025-07-29T00:00:00"/>
    <n v="2"/>
    <n v="146"/>
    <x v="1"/>
    <x v="4"/>
    <x v="3"/>
    <s v="2025"/>
    <s v="Jul"/>
    <s v="Wed"/>
    <n v="13"/>
    <n v="190"/>
    <n v="292"/>
    <n v="102"/>
  </r>
  <r>
    <n v="416"/>
    <s v="Bonnie Valencia"/>
    <x v="3"/>
    <x v="3"/>
    <d v="2025-01-08T00:00:00"/>
    <d v="2025-01-21T00:00:00"/>
    <n v="1"/>
    <n v="333"/>
    <x v="1"/>
    <x v="3"/>
    <x v="0"/>
    <s v="2025"/>
    <s v="Jan"/>
    <s v="Wed"/>
    <n v="13"/>
    <n v="183"/>
    <n v="333"/>
    <n v="150"/>
  </r>
  <r>
    <n v="417"/>
    <s v="Austin Baker"/>
    <x v="3"/>
    <x v="7"/>
    <d v="2025-08-28T00:00:00"/>
    <d v="2025-09-04T00:00:00"/>
    <n v="9"/>
    <n v="687"/>
    <x v="1"/>
    <x v="4"/>
    <x v="2"/>
    <s v="2025"/>
    <s v="Aug"/>
    <s v="Thu"/>
    <n v="7"/>
    <n v="3092"/>
    <n v="6183"/>
    <n v="3091"/>
  </r>
  <r>
    <n v="418"/>
    <s v="James Davidson"/>
    <x v="2"/>
    <x v="21"/>
    <d v="2025-07-09T00:00:00"/>
    <d v="2025-07-19T00:00:00"/>
    <n v="6"/>
    <n v="342"/>
    <x v="0"/>
    <x v="3"/>
    <x v="2"/>
    <s v="2025"/>
    <s v="Jul"/>
    <s v="Wed"/>
    <n v="10"/>
    <n v="1642"/>
    <n v="2052"/>
    <n v="410"/>
  </r>
  <r>
    <n v="419"/>
    <s v="Kevin Hines"/>
    <x v="4"/>
    <x v="19"/>
    <d v="2025-11-11T00:00:00"/>
    <d v="2025-11-16T00:00:00"/>
    <n v="6"/>
    <n v="461"/>
    <x v="0"/>
    <x v="2"/>
    <x v="0"/>
    <s v="2025"/>
    <s v="Nov"/>
    <s v="Tue"/>
    <n v="5"/>
    <n v="2075"/>
    <n v="2766"/>
    <n v="691"/>
  </r>
  <r>
    <n v="420"/>
    <s v="Lee Parker"/>
    <x v="4"/>
    <x v="11"/>
    <d v="2025-02-19T00:00:00"/>
    <d v="2025-03-01T00:00:00"/>
    <n v="4"/>
    <n v="371"/>
    <x v="1"/>
    <x v="1"/>
    <x v="3"/>
    <s v="2025"/>
    <s v="Feb"/>
    <s v="Wed"/>
    <n v="10"/>
    <n v="1039"/>
    <n v="1484"/>
    <n v="445"/>
  </r>
  <r>
    <n v="421"/>
    <s v="Patricia Johnson"/>
    <x v="1"/>
    <x v="14"/>
    <d v="2025-02-10T00:00:00"/>
    <d v="2025-02-19T00:00:00"/>
    <n v="1"/>
    <n v="200"/>
    <x v="1"/>
    <x v="1"/>
    <x v="1"/>
    <s v="2025"/>
    <s v="Feb"/>
    <s v="Mon"/>
    <n v="9"/>
    <n v="110"/>
    <n v="200"/>
    <n v="90"/>
  </r>
  <r>
    <n v="422"/>
    <s v="Megan Wilson"/>
    <x v="0"/>
    <x v="0"/>
    <d v="2025-02-06T00:00:00"/>
    <d v="2025-02-15T00:00:00"/>
    <n v="3"/>
    <n v="356"/>
    <x v="0"/>
    <x v="1"/>
    <x v="3"/>
    <s v="2025"/>
    <s v="Feb"/>
    <s v="Thu"/>
    <n v="9"/>
    <n v="801"/>
    <n v="1068"/>
    <n v="267"/>
  </r>
  <r>
    <n v="423"/>
    <s v="Roger Duncan"/>
    <x v="1"/>
    <x v="1"/>
    <d v="2025-03-04T00:00:00"/>
    <d v="2025-03-05T00:00:00"/>
    <n v="4"/>
    <n v="587"/>
    <x v="0"/>
    <x v="4"/>
    <x v="3"/>
    <s v="2025"/>
    <s v="Mar"/>
    <s v="Tue"/>
    <n v="1"/>
    <n v="1174"/>
    <n v="2348"/>
    <n v="1174"/>
  </r>
  <r>
    <n v="424"/>
    <s v="April Sandoval"/>
    <x v="1"/>
    <x v="1"/>
    <d v="2025-06-27T00:00:00"/>
    <d v="2025-07-05T00:00:00"/>
    <n v="4"/>
    <n v="441"/>
    <x v="0"/>
    <x v="3"/>
    <x v="0"/>
    <s v="2025"/>
    <s v="Jun"/>
    <s v="Fri"/>
    <n v="8"/>
    <n v="882"/>
    <n v="1764"/>
    <n v="882"/>
  </r>
  <r>
    <n v="425"/>
    <s v="Dillon Jones"/>
    <x v="1"/>
    <x v="17"/>
    <d v="2025-12-22T00:00:00"/>
    <d v="2025-12-31T00:00:00"/>
    <n v="8"/>
    <n v="953"/>
    <x v="0"/>
    <x v="1"/>
    <x v="2"/>
    <s v="2025"/>
    <s v="Dec"/>
    <s v="Mon"/>
    <n v="9"/>
    <n v="3812"/>
    <n v="7624"/>
    <n v="3812"/>
  </r>
  <r>
    <n v="426"/>
    <s v="Bryan Howard"/>
    <x v="4"/>
    <x v="5"/>
    <d v="2025-02-05T00:00:00"/>
    <d v="2025-02-14T00:00:00"/>
    <n v="10"/>
    <n v="356"/>
    <x v="0"/>
    <x v="4"/>
    <x v="3"/>
    <s v="2025"/>
    <s v="Feb"/>
    <s v="Wed"/>
    <n v="9"/>
    <n v="2670"/>
    <n v="3560"/>
    <n v="890"/>
  </r>
  <r>
    <n v="427"/>
    <s v="Angela Osborn"/>
    <x v="2"/>
    <x v="2"/>
    <d v="2025-07-24T00:00:00"/>
    <d v="2025-07-27T00:00:00"/>
    <n v="9"/>
    <n v="855"/>
    <x v="1"/>
    <x v="3"/>
    <x v="1"/>
    <s v="2025"/>
    <s v="Jul"/>
    <s v="Thu"/>
    <n v="3"/>
    <n v="5771"/>
    <n v="7695"/>
    <n v="1924"/>
  </r>
  <r>
    <n v="428"/>
    <s v="Daniel Lopez"/>
    <x v="1"/>
    <x v="17"/>
    <d v="2025-04-26T00:00:00"/>
    <d v="2025-05-10T00:00:00"/>
    <n v="1"/>
    <n v="320"/>
    <x v="1"/>
    <x v="0"/>
    <x v="0"/>
    <s v="2025"/>
    <s v="Apr"/>
    <s v="Sat"/>
    <n v="14"/>
    <n v="160"/>
    <n v="320"/>
    <n v="160"/>
  </r>
  <r>
    <n v="429"/>
    <s v="Vickie Price"/>
    <x v="2"/>
    <x v="21"/>
    <d v="2025-12-20T00:00:00"/>
    <d v="2025-12-30T00:00:00"/>
    <n v="10"/>
    <n v="308"/>
    <x v="1"/>
    <x v="0"/>
    <x v="3"/>
    <s v="2025"/>
    <s v="Dec"/>
    <s v="Sat"/>
    <n v="10"/>
    <n v="2464"/>
    <n v="3080"/>
    <n v="616"/>
  </r>
  <r>
    <n v="430"/>
    <s v="Morgan Kim"/>
    <x v="2"/>
    <x v="2"/>
    <d v="2025-12-16T00:00:00"/>
    <d v="2025-12-29T00:00:00"/>
    <n v="8"/>
    <n v="259"/>
    <x v="1"/>
    <x v="1"/>
    <x v="2"/>
    <s v="2025"/>
    <s v="Dec"/>
    <s v="Tue"/>
    <n v="13"/>
    <n v="1554"/>
    <n v="2072"/>
    <n v="518"/>
  </r>
  <r>
    <n v="431"/>
    <s v="Kevin Thompson"/>
    <x v="2"/>
    <x v="2"/>
    <d v="2025-01-27T00:00:00"/>
    <d v="2025-01-29T00:00:00"/>
    <n v="8"/>
    <n v="684"/>
    <x v="0"/>
    <x v="1"/>
    <x v="2"/>
    <s v="2025"/>
    <s v="Jan"/>
    <s v="Mon"/>
    <n v="2"/>
    <n v="4104"/>
    <n v="5472"/>
    <n v="1368"/>
  </r>
  <r>
    <n v="432"/>
    <s v="Heather Bennett"/>
    <x v="2"/>
    <x v="21"/>
    <d v="2025-09-25T00:00:00"/>
    <d v="2025-09-30T00:00:00"/>
    <n v="6"/>
    <n v="993"/>
    <x v="1"/>
    <x v="4"/>
    <x v="0"/>
    <s v="2025"/>
    <s v="Sep"/>
    <s v="Thu"/>
    <n v="5"/>
    <n v="4766"/>
    <n v="5958"/>
    <n v="1192"/>
  </r>
  <r>
    <n v="433"/>
    <s v="Karen Davis"/>
    <x v="4"/>
    <x v="9"/>
    <d v="2025-05-21T00:00:00"/>
    <d v="2025-05-27T00:00:00"/>
    <n v="1"/>
    <n v="773"/>
    <x v="1"/>
    <x v="3"/>
    <x v="0"/>
    <s v="2025"/>
    <s v="May"/>
    <s v="Wed"/>
    <n v="6"/>
    <n v="502"/>
    <n v="773"/>
    <n v="271"/>
  </r>
  <r>
    <n v="434"/>
    <s v="Leah Spencer"/>
    <x v="0"/>
    <x v="15"/>
    <d v="2025-01-06T00:00:00"/>
    <d v="2025-01-12T00:00:00"/>
    <n v="8"/>
    <n v="527"/>
    <x v="1"/>
    <x v="0"/>
    <x v="3"/>
    <s v="2025"/>
    <s v="Jan"/>
    <s v="Mon"/>
    <n v="6"/>
    <n v="3584"/>
    <n v="4216"/>
    <n v="632"/>
  </r>
  <r>
    <n v="435"/>
    <s v="Lisa Martinez"/>
    <x v="2"/>
    <x v="21"/>
    <d v="2025-12-01T00:00:00"/>
    <d v="2025-12-11T00:00:00"/>
    <n v="10"/>
    <n v="752"/>
    <x v="0"/>
    <x v="0"/>
    <x v="0"/>
    <s v="2025"/>
    <s v="Dec"/>
    <s v="Mon"/>
    <n v="10"/>
    <n v="6016"/>
    <n v="7520"/>
    <n v="1504"/>
  </r>
  <r>
    <n v="436"/>
    <s v="Lisa Mills"/>
    <x v="3"/>
    <x v="7"/>
    <d v="2025-11-27T00:00:00"/>
    <d v="2025-12-04T00:00:00"/>
    <n v="1"/>
    <n v="821"/>
    <x v="0"/>
    <x v="1"/>
    <x v="0"/>
    <s v="2025"/>
    <s v="Nov"/>
    <s v="Thu"/>
    <n v="7"/>
    <n v="411"/>
    <n v="821"/>
    <n v="410"/>
  </r>
  <r>
    <n v="437"/>
    <s v="Traci Garcia"/>
    <x v="2"/>
    <x v="13"/>
    <d v="2025-09-28T00:00:00"/>
    <d v="2025-10-04T00:00:00"/>
    <n v="9"/>
    <n v="733"/>
    <x v="1"/>
    <x v="2"/>
    <x v="2"/>
    <s v="2025"/>
    <s v="Sep"/>
    <s v="Sun"/>
    <n v="6"/>
    <n v="4618"/>
    <n v="6597"/>
    <n v="1979"/>
  </r>
  <r>
    <n v="438"/>
    <s v="Ryan Garrison"/>
    <x v="3"/>
    <x v="18"/>
    <d v="2025-02-19T00:00:00"/>
    <d v="2025-02-25T00:00:00"/>
    <n v="7"/>
    <n v="471"/>
    <x v="1"/>
    <x v="0"/>
    <x v="3"/>
    <s v="2025"/>
    <s v="Feb"/>
    <s v="Wed"/>
    <n v="6"/>
    <n v="1813"/>
    <n v="3297"/>
    <n v="1484"/>
  </r>
  <r>
    <n v="439"/>
    <s v="Ann Alexander"/>
    <x v="4"/>
    <x v="9"/>
    <d v="2025-03-22T00:00:00"/>
    <d v="2025-03-29T00:00:00"/>
    <n v="2"/>
    <n v="566"/>
    <x v="1"/>
    <x v="2"/>
    <x v="1"/>
    <s v="2025"/>
    <s v="Mar"/>
    <s v="Sat"/>
    <n v="7"/>
    <n v="736"/>
    <n v="1132"/>
    <n v="396"/>
  </r>
  <r>
    <n v="440"/>
    <s v="Hailey Monroe"/>
    <x v="2"/>
    <x v="2"/>
    <d v="2025-07-01T00:00:00"/>
    <d v="2025-07-08T00:00:00"/>
    <n v="1"/>
    <n v="284"/>
    <x v="0"/>
    <x v="2"/>
    <x v="3"/>
    <s v="2025"/>
    <s v="Jul"/>
    <s v="Tue"/>
    <n v="7"/>
    <n v="213"/>
    <n v="284"/>
    <n v="71"/>
  </r>
  <r>
    <n v="441"/>
    <s v="Donald Nguyen"/>
    <x v="0"/>
    <x v="0"/>
    <d v="2025-08-17T00:00:00"/>
    <d v="2025-08-18T00:00:00"/>
    <n v="8"/>
    <n v="48"/>
    <x v="0"/>
    <x v="3"/>
    <x v="3"/>
    <s v="2025"/>
    <s v="Aug"/>
    <s v="Sun"/>
    <n v="1"/>
    <n v="288"/>
    <n v="384"/>
    <n v="96"/>
  </r>
  <r>
    <n v="442"/>
    <s v="Cynthia Brown"/>
    <x v="2"/>
    <x v="2"/>
    <d v="2025-08-05T00:00:00"/>
    <d v="2025-08-11T00:00:00"/>
    <n v="3"/>
    <n v="262"/>
    <x v="1"/>
    <x v="3"/>
    <x v="2"/>
    <s v="2025"/>
    <s v="Aug"/>
    <s v="Tue"/>
    <n v="6"/>
    <n v="590"/>
    <n v="786"/>
    <n v="196"/>
  </r>
  <r>
    <n v="443"/>
    <s v="Jason Price"/>
    <x v="2"/>
    <x v="8"/>
    <d v="2025-02-28T00:00:00"/>
    <d v="2025-03-10T00:00:00"/>
    <n v="8"/>
    <n v="733"/>
    <x v="0"/>
    <x v="0"/>
    <x v="3"/>
    <s v="2025"/>
    <s v="Feb"/>
    <s v="Fri"/>
    <n v="10"/>
    <n v="3812"/>
    <n v="5864"/>
    <n v="2052"/>
  </r>
  <r>
    <n v="444"/>
    <s v="William Orozco"/>
    <x v="2"/>
    <x v="2"/>
    <d v="2025-04-11T00:00:00"/>
    <d v="2025-04-14T00:00:00"/>
    <n v="8"/>
    <n v="258"/>
    <x v="0"/>
    <x v="4"/>
    <x v="0"/>
    <s v="2025"/>
    <s v="Apr"/>
    <s v="Fri"/>
    <n v="3"/>
    <n v="1548"/>
    <n v="2064"/>
    <n v="516"/>
  </r>
  <r>
    <n v="445"/>
    <s v="Christopher Walters"/>
    <x v="2"/>
    <x v="2"/>
    <d v="2025-03-26T00:00:00"/>
    <d v="2025-04-01T00:00:00"/>
    <n v="10"/>
    <n v="405"/>
    <x v="0"/>
    <x v="3"/>
    <x v="3"/>
    <s v="2025"/>
    <s v="Mar"/>
    <s v="Wed"/>
    <n v="6"/>
    <n v="3038"/>
    <n v="4050"/>
    <n v="1012"/>
  </r>
  <r>
    <n v="446"/>
    <s v="Katherine Christensen MD"/>
    <x v="2"/>
    <x v="21"/>
    <d v="2025-09-24T00:00:00"/>
    <d v="2025-09-25T00:00:00"/>
    <n v="6"/>
    <n v="252"/>
    <x v="0"/>
    <x v="0"/>
    <x v="0"/>
    <s v="2025"/>
    <s v="Sep"/>
    <s v="Wed"/>
    <n v="1"/>
    <n v="1210"/>
    <n v="1512"/>
    <n v="302"/>
  </r>
  <r>
    <n v="447"/>
    <s v="Elizabeth Williams"/>
    <x v="4"/>
    <x v="9"/>
    <d v="2025-11-04T00:00:00"/>
    <d v="2025-11-10T00:00:00"/>
    <n v="10"/>
    <n v="85"/>
    <x v="0"/>
    <x v="4"/>
    <x v="2"/>
    <s v="2025"/>
    <s v="Nov"/>
    <s v="Tue"/>
    <n v="6"/>
    <n v="553"/>
    <n v="850"/>
    <n v="297"/>
  </r>
  <r>
    <n v="448"/>
    <s v="Ashley Scott"/>
    <x v="4"/>
    <x v="9"/>
    <d v="2025-04-21T00:00:00"/>
    <d v="2025-04-25T00:00:00"/>
    <n v="9"/>
    <n v="67"/>
    <x v="0"/>
    <x v="0"/>
    <x v="0"/>
    <s v="2025"/>
    <s v="Apr"/>
    <s v="Mon"/>
    <n v="4"/>
    <n v="392"/>
    <n v="603"/>
    <n v="211"/>
  </r>
  <r>
    <n v="449"/>
    <s v="Meghan White"/>
    <x v="2"/>
    <x v="13"/>
    <d v="2025-06-04T00:00:00"/>
    <d v="2025-06-10T00:00:00"/>
    <n v="3"/>
    <n v="723"/>
    <x v="0"/>
    <x v="0"/>
    <x v="3"/>
    <s v="2025"/>
    <s v="Jun"/>
    <s v="Wed"/>
    <n v="6"/>
    <n v="1518"/>
    <n v="2169"/>
    <n v="651"/>
  </r>
  <r>
    <n v="450"/>
    <s v="Michael Cruz"/>
    <x v="4"/>
    <x v="5"/>
    <d v="2025-04-15T00:00:00"/>
    <d v="2025-04-19T00:00:00"/>
    <n v="2"/>
    <n v="919"/>
    <x v="0"/>
    <x v="0"/>
    <x v="1"/>
    <s v="2025"/>
    <s v="Apr"/>
    <s v="Tue"/>
    <n v="4"/>
    <n v="1379"/>
    <n v="1838"/>
    <n v="459"/>
  </r>
  <r>
    <n v="451"/>
    <s v="David Stevens"/>
    <x v="0"/>
    <x v="15"/>
    <d v="2025-08-02T00:00:00"/>
    <d v="2025-08-08T00:00:00"/>
    <n v="2"/>
    <n v="315"/>
    <x v="0"/>
    <x v="3"/>
    <x v="3"/>
    <s v="2025"/>
    <s v="Aug"/>
    <s v="Sat"/>
    <n v="6"/>
    <n v="536"/>
    <n v="630"/>
    <n v="94"/>
  </r>
  <r>
    <n v="452"/>
    <s v="Heidi Brown"/>
    <x v="0"/>
    <x v="6"/>
    <d v="2025-03-23T00:00:00"/>
    <d v="2025-03-29T00:00:00"/>
    <n v="3"/>
    <n v="561"/>
    <x v="0"/>
    <x v="3"/>
    <x v="2"/>
    <s v="2025"/>
    <s v="Mar"/>
    <s v="Sun"/>
    <n v="6"/>
    <n v="1346"/>
    <n v="1683"/>
    <n v="337"/>
  </r>
  <r>
    <n v="453"/>
    <s v="Peter Walker"/>
    <x v="0"/>
    <x v="0"/>
    <d v="2025-06-26T00:00:00"/>
    <d v="2025-06-30T00:00:00"/>
    <n v="1"/>
    <n v="934"/>
    <x v="0"/>
    <x v="3"/>
    <x v="0"/>
    <s v="2025"/>
    <s v="Jun"/>
    <s v="Thu"/>
    <n v="4"/>
    <n v="701"/>
    <n v="934"/>
    <n v="233"/>
  </r>
  <r>
    <n v="454"/>
    <s v="Levi Lopez"/>
    <x v="0"/>
    <x v="15"/>
    <d v="2025-12-17T00:00:00"/>
    <d v="2025-12-22T00:00:00"/>
    <n v="1"/>
    <n v="979"/>
    <x v="1"/>
    <x v="0"/>
    <x v="2"/>
    <s v="2025"/>
    <s v="Dec"/>
    <s v="Wed"/>
    <n v="5"/>
    <n v="832"/>
    <n v="979"/>
    <n v="147"/>
  </r>
  <r>
    <n v="455"/>
    <s v="Peter Williams"/>
    <x v="4"/>
    <x v="5"/>
    <d v="2025-09-17T00:00:00"/>
    <d v="2025-09-23T00:00:00"/>
    <n v="1"/>
    <n v="805"/>
    <x v="1"/>
    <x v="1"/>
    <x v="2"/>
    <s v="2025"/>
    <s v="Sep"/>
    <s v="Wed"/>
    <n v="6"/>
    <n v="604"/>
    <n v="805"/>
    <n v="201"/>
  </r>
  <r>
    <n v="456"/>
    <s v="Jessica Richards"/>
    <x v="1"/>
    <x v="1"/>
    <d v="2025-01-09T00:00:00"/>
    <d v="2025-01-16T00:00:00"/>
    <n v="3"/>
    <n v="319"/>
    <x v="0"/>
    <x v="0"/>
    <x v="3"/>
    <s v="2025"/>
    <s v="Jan"/>
    <s v="Thu"/>
    <n v="7"/>
    <n v="479"/>
    <n v="957"/>
    <n v="478"/>
  </r>
  <r>
    <n v="457"/>
    <s v="Tammy Anderson"/>
    <x v="1"/>
    <x v="10"/>
    <d v="2025-05-02T00:00:00"/>
    <d v="2025-05-12T00:00:00"/>
    <n v="4"/>
    <n v="872"/>
    <x v="0"/>
    <x v="2"/>
    <x v="2"/>
    <s v="2025"/>
    <s v="May"/>
    <s v="Fri"/>
    <n v="10"/>
    <n v="2093"/>
    <n v="3488"/>
    <n v="1395"/>
  </r>
  <r>
    <n v="458"/>
    <s v="Stephanie Ferguson"/>
    <x v="3"/>
    <x v="18"/>
    <d v="2025-03-12T00:00:00"/>
    <d v="2025-03-16T00:00:00"/>
    <n v="3"/>
    <n v="154"/>
    <x v="1"/>
    <x v="2"/>
    <x v="2"/>
    <s v="2025"/>
    <s v="Mar"/>
    <s v="Wed"/>
    <n v="4"/>
    <n v="254"/>
    <n v="462"/>
    <n v="208"/>
  </r>
  <r>
    <n v="459"/>
    <s v="Ashley Parrish"/>
    <x v="0"/>
    <x v="0"/>
    <d v="2025-07-04T00:00:00"/>
    <d v="2025-07-06T00:00:00"/>
    <n v="10"/>
    <n v="674"/>
    <x v="1"/>
    <x v="1"/>
    <x v="1"/>
    <s v="2025"/>
    <s v="Jul"/>
    <s v="Fri"/>
    <n v="2"/>
    <n v="5055"/>
    <n v="6740"/>
    <n v="1685"/>
  </r>
  <r>
    <n v="460"/>
    <s v="Kimberly Morrison"/>
    <x v="1"/>
    <x v="1"/>
    <d v="2025-09-25T00:00:00"/>
    <d v="2025-09-30T00:00:00"/>
    <n v="8"/>
    <n v="203"/>
    <x v="0"/>
    <x v="4"/>
    <x v="1"/>
    <s v="2025"/>
    <s v="Sep"/>
    <s v="Thu"/>
    <n v="5"/>
    <n v="812"/>
    <n v="1624"/>
    <n v="812"/>
  </r>
  <r>
    <n v="461"/>
    <s v="Timothy Gilbert"/>
    <x v="4"/>
    <x v="11"/>
    <d v="2025-04-12T00:00:00"/>
    <d v="2025-04-18T00:00:00"/>
    <n v="5"/>
    <n v="608"/>
    <x v="1"/>
    <x v="0"/>
    <x v="3"/>
    <s v="2025"/>
    <s v="Apr"/>
    <s v="Sat"/>
    <n v="6"/>
    <n v="2128"/>
    <n v="3040"/>
    <n v="912"/>
  </r>
  <r>
    <n v="462"/>
    <s v="Erin Carter"/>
    <x v="4"/>
    <x v="9"/>
    <d v="2025-04-21T00:00:00"/>
    <d v="2025-04-25T00:00:00"/>
    <n v="5"/>
    <n v="664"/>
    <x v="1"/>
    <x v="3"/>
    <x v="1"/>
    <s v="2025"/>
    <s v="Apr"/>
    <s v="Mon"/>
    <n v="4"/>
    <n v="2158"/>
    <n v="3320"/>
    <n v="1162"/>
  </r>
  <r>
    <n v="463"/>
    <s v="Jaime Lang"/>
    <x v="4"/>
    <x v="9"/>
    <d v="2025-05-25T00:00:00"/>
    <d v="2025-06-06T00:00:00"/>
    <n v="9"/>
    <n v="164"/>
    <x v="1"/>
    <x v="4"/>
    <x v="0"/>
    <s v="2025"/>
    <s v="May"/>
    <s v="Sun"/>
    <n v="12"/>
    <n v="959"/>
    <n v="1476"/>
    <n v="517"/>
  </r>
  <r>
    <n v="464"/>
    <s v="Amanda Jones"/>
    <x v="2"/>
    <x v="2"/>
    <d v="2025-01-26T00:00:00"/>
    <d v="2025-01-29T00:00:00"/>
    <n v="4"/>
    <n v="200"/>
    <x v="0"/>
    <x v="1"/>
    <x v="3"/>
    <s v="2025"/>
    <s v="Jan"/>
    <s v="Sun"/>
    <n v="3"/>
    <n v="600"/>
    <n v="800"/>
    <n v="200"/>
  </r>
  <r>
    <n v="465"/>
    <s v="Elizabeth Miller"/>
    <x v="3"/>
    <x v="7"/>
    <d v="2025-05-16T00:00:00"/>
    <d v="2025-05-25T00:00:00"/>
    <n v="4"/>
    <n v="959"/>
    <x v="0"/>
    <x v="2"/>
    <x v="2"/>
    <s v="2025"/>
    <s v="May"/>
    <s v="Fri"/>
    <n v="9"/>
    <n v="1918"/>
    <n v="3836"/>
    <n v="1918"/>
  </r>
  <r>
    <n v="466"/>
    <s v="Joseph Taylor"/>
    <x v="3"/>
    <x v="7"/>
    <d v="2025-10-12T00:00:00"/>
    <d v="2025-10-15T00:00:00"/>
    <n v="3"/>
    <n v="960"/>
    <x v="0"/>
    <x v="4"/>
    <x v="3"/>
    <s v="2025"/>
    <s v="Oct"/>
    <s v="Sun"/>
    <n v="3"/>
    <n v="1440"/>
    <n v="2880"/>
    <n v="1440"/>
  </r>
  <r>
    <n v="467"/>
    <s v="Traci Camacho"/>
    <x v="3"/>
    <x v="18"/>
    <d v="2025-08-09T00:00:00"/>
    <d v="2025-08-13T00:00:00"/>
    <n v="1"/>
    <n v="269"/>
    <x v="0"/>
    <x v="2"/>
    <x v="0"/>
    <s v="2025"/>
    <s v="Aug"/>
    <s v="Sat"/>
    <n v="4"/>
    <n v="148"/>
    <n v="269"/>
    <n v="121"/>
  </r>
  <r>
    <n v="468"/>
    <s v="Kenneth Long"/>
    <x v="0"/>
    <x v="4"/>
    <d v="2025-01-23T00:00:00"/>
    <d v="2025-02-01T00:00:00"/>
    <n v="9"/>
    <n v="498"/>
    <x v="0"/>
    <x v="0"/>
    <x v="3"/>
    <s v="2025"/>
    <s v="Jan"/>
    <s v="Thu"/>
    <n v="9"/>
    <n v="2913"/>
    <n v="4482"/>
    <n v="1569"/>
  </r>
  <r>
    <n v="469"/>
    <s v="Michael Young"/>
    <x v="2"/>
    <x v="21"/>
    <d v="2025-03-20T00:00:00"/>
    <d v="2025-03-27T00:00:00"/>
    <n v="6"/>
    <n v="662"/>
    <x v="0"/>
    <x v="2"/>
    <x v="3"/>
    <s v="2025"/>
    <s v="Mar"/>
    <s v="Thu"/>
    <n v="7"/>
    <n v="3178"/>
    <n v="3972"/>
    <n v="794"/>
  </r>
  <r>
    <n v="470"/>
    <s v="Matthew Steele"/>
    <x v="3"/>
    <x v="7"/>
    <d v="2025-01-24T00:00:00"/>
    <d v="2025-02-03T00:00:00"/>
    <n v="1"/>
    <n v="909"/>
    <x v="1"/>
    <x v="3"/>
    <x v="0"/>
    <s v="2025"/>
    <s v="Jan"/>
    <s v="Fri"/>
    <n v="10"/>
    <n v="455"/>
    <n v="909"/>
    <n v="454"/>
  </r>
  <r>
    <n v="471"/>
    <s v="Reginald Diaz"/>
    <x v="4"/>
    <x v="5"/>
    <d v="2025-12-21T00:00:00"/>
    <d v="2025-12-24T00:00:00"/>
    <n v="8"/>
    <n v="189"/>
    <x v="0"/>
    <x v="0"/>
    <x v="2"/>
    <s v="2025"/>
    <s v="Dec"/>
    <s v="Sun"/>
    <n v="3"/>
    <n v="1134"/>
    <n v="1512"/>
    <n v="378"/>
  </r>
  <r>
    <n v="472"/>
    <s v="Amanda Juarez"/>
    <x v="3"/>
    <x v="3"/>
    <d v="2025-04-23T00:00:00"/>
    <d v="2025-05-02T00:00:00"/>
    <n v="4"/>
    <n v="689"/>
    <x v="1"/>
    <x v="1"/>
    <x v="1"/>
    <s v="2025"/>
    <s v="Apr"/>
    <s v="Wed"/>
    <n v="9"/>
    <n v="1516"/>
    <n v="2756"/>
    <n v="1240"/>
  </r>
  <r>
    <n v="473"/>
    <s v="Courtney Sullivan"/>
    <x v="1"/>
    <x v="10"/>
    <d v="2025-09-21T00:00:00"/>
    <d v="2025-09-28T00:00:00"/>
    <n v="9"/>
    <n v="485"/>
    <x v="1"/>
    <x v="2"/>
    <x v="2"/>
    <s v="2025"/>
    <s v="Sep"/>
    <s v="Sun"/>
    <n v="7"/>
    <n v="2619"/>
    <n v="4365"/>
    <n v="1746"/>
  </r>
  <r>
    <n v="474"/>
    <s v="Linda Elliott"/>
    <x v="3"/>
    <x v="3"/>
    <d v="2025-09-09T00:00:00"/>
    <d v="2025-09-11T00:00:00"/>
    <n v="2"/>
    <n v="31"/>
    <x v="1"/>
    <x v="4"/>
    <x v="0"/>
    <s v="2025"/>
    <s v="Sep"/>
    <s v="Tue"/>
    <n v="2"/>
    <n v="34"/>
    <n v="62"/>
    <n v="28"/>
  </r>
  <r>
    <n v="475"/>
    <s v="Sherry Schmidt"/>
    <x v="1"/>
    <x v="14"/>
    <d v="2025-09-12T00:00:00"/>
    <d v="2025-09-14T00:00:00"/>
    <n v="6"/>
    <n v="806"/>
    <x v="0"/>
    <x v="3"/>
    <x v="0"/>
    <s v="2025"/>
    <s v="Sep"/>
    <s v="Fri"/>
    <n v="2"/>
    <n v="2660"/>
    <n v="4836"/>
    <n v="2176"/>
  </r>
  <r>
    <n v="476"/>
    <s v="Jacqueline Williams"/>
    <x v="4"/>
    <x v="9"/>
    <d v="2025-10-08T00:00:00"/>
    <d v="2025-10-10T00:00:00"/>
    <n v="5"/>
    <n v="720"/>
    <x v="0"/>
    <x v="0"/>
    <x v="2"/>
    <s v="2025"/>
    <s v="Oct"/>
    <s v="Wed"/>
    <n v="2"/>
    <n v="2340"/>
    <n v="3600"/>
    <n v="1260"/>
  </r>
  <r>
    <n v="477"/>
    <s v="Brian Simmons"/>
    <x v="4"/>
    <x v="9"/>
    <d v="2025-07-17T00:00:00"/>
    <d v="2025-07-23T00:00:00"/>
    <n v="2"/>
    <n v="420"/>
    <x v="0"/>
    <x v="1"/>
    <x v="3"/>
    <s v="2025"/>
    <s v="Jul"/>
    <s v="Thu"/>
    <n v="6"/>
    <n v="546"/>
    <n v="840"/>
    <n v="294"/>
  </r>
  <r>
    <n v="478"/>
    <s v="Richard Avery"/>
    <x v="3"/>
    <x v="18"/>
    <d v="2025-12-16T00:00:00"/>
    <d v="2025-12-26T00:00:00"/>
    <n v="3"/>
    <n v="10"/>
    <x v="0"/>
    <x v="3"/>
    <x v="3"/>
    <s v="2025"/>
    <s v="Dec"/>
    <s v="Tue"/>
    <n v="10"/>
    <n v="17"/>
    <n v="30"/>
    <n v="13"/>
  </r>
  <r>
    <n v="479"/>
    <s v="Abigail Davis"/>
    <x v="1"/>
    <x v="1"/>
    <d v="2025-10-23T00:00:00"/>
    <d v="2025-11-02T00:00:00"/>
    <n v="1"/>
    <n v="950"/>
    <x v="0"/>
    <x v="1"/>
    <x v="1"/>
    <s v="2025"/>
    <s v="Oct"/>
    <s v="Thu"/>
    <n v="10"/>
    <n v="475"/>
    <n v="950"/>
    <n v="475"/>
  </r>
  <r>
    <n v="480"/>
    <s v="Andrew Cruz"/>
    <x v="2"/>
    <x v="8"/>
    <d v="2025-02-28T00:00:00"/>
    <d v="2025-03-06T00:00:00"/>
    <n v="7"/>
    <n v="996"/>
    <x v="0"/>
    <x v="4"/>
    <x v="0"/>
    <s v="2025"/>
    <s v="Feb"/>
    <s v="Fri"/>
    <n v="6"/>
    <n v="4532"/>
    <n v="6972"/>
    <n v="2440"/>
  </r>
  <r>
    <n v="481"/>
    <s v="Laura Benson"/>
    <x v="1"/>
    <x v="14"/>
    <d v="2025-02-01T00:00:00"/>
    <d v="2025-02-05T00:00:00"/>
    <n v="4"/>
    <n v="439"/>
    <x v="0"/>
    <x v="2"/>
    <x v="2"/>
    <s v="2025"/>
    <s v="Feb"/>
    <s v="Sat"/>
    <n v="4"/>
    <n v="966"/>
    <n v="1756"/>
    <n v="790"/>
  </r>
  <r>
    <n v="482"/>
    <s v="Pamela Weaver"/>
    <x v="1"/>
    <x v="14"/>
    <d v="2025-01-03T00:00:00"/>
    <d v="2025-01-10T00:00:00"/>
    <n v="9"/>
    <n v="727"/>
    <x v="0"/>
    <x v="0"/>
    <x v="0"/>
    <s v="2025"/>
    <s v="Jan"/>
    <s v="Fri"/>
    <n v="7"/>
    <n v="3599"/>
    <n v="6543"/>
    <n v="2944"/>
  </r>
  <r>
    <n v="483"/>
    <s v="Robert Mendoza"/>
    <x v="0"/>
    <x v="4"/>
    <d v="2025-02-16T00:00:00"/>
    <d v="2025-02-20T00:00:00"/>
    <n v="5"/>
    <n v="314"/>
    <x v="0"/>
    <x v="3"/>
    <x v="2"/>
    <s v="2025"/>
    <s v="Feb"/>
    <s v="Sun"/>
    <n v="4"/>
    <n v="1021"/>
    <n v="1570"/>
    <n v="549"/>
  </r>
  <r>
    <n v="484"/>
    <s v="Veronica Parks"/>
    <x v="4"/>
    <x v="19"/>
    <d v="2025-09-20T00:00:00"/>
    <d v="2025-09-24T00:00:00"/>
    <n v="8"/>
    <n v="419"/>
    <x v="1"/>
    <x v="0"/>
    <x v="3"/>
    <s v="2025"/>
    <s v="Sep"/>
    <s v="Sat"/>
    <n v="4"/>
    <n v="2514"/>
    <n v="3352"/>
    <n v="838"/>
  </r>
  <r>
    <n v="485"/>
    <s v="Pamela Romero"/>
    <x v="1"/>
    <x v="10"/>
    <d v="2025-11-26T00:00:00"/>
    <d v="2025-12-05T00:00:00"/>
    <n v="5"/>
    <n v="900"/>
    <x v="1"/>
    <x v="1"/>
    <x v="3"/>
    <s v="2025"/>
    <s v="Nov"/>
    <s v="Wed"/>
    <n v="9"/>
    <n v="2700"/>
    <n v="4500"/>
    <n v="1800"/>
  </r>
  <r>
    <n v="486"/>
    <s v="Tammy Sellers"/>
    <x v="3"/>
    <x v="3"/>
    <d v="2025-11-27T00:00:00"/>
    <d v="2025-12-03T00:00:00"/>
    <n v="7"/>
    <n v="444"/>
    <x v="1"/>
    <x v="1"/>
    <x v="3"/>
    <s v="2025"/>
    <s v="Nov"/>
    <s v="Thu"/>
    <n v="6"/>
    <n v="1709"/>
    <n v="3108"/>
    <n v="1399"/>
  </r>
  <r>
    <n v="487"/>
    <s v="Joseph Obrien"/>
    <x v="3"/>
    <x v="3"/>
    <d v="2025-06-06T00:00:00"/>
    <d v="2025-06-09T00:00:00"/>
    <n v="5"/>
    <n v="615"/>
    <x v="1"/>
    <x v="1"/>
    <x v="0"/>
    <s v="2025"/>
    <s v="Jun"/>
    <s v="Fri"/>
    <n v="3"/>
    <n v="1691"/>
    <n v="3075"/>
    <n v="1384"/>
  </r>
  <r>
    <n v="488"/>
    <s v="Austin Smith"/>
    <x v="1"/>
    <x v="17"/>
    <d v="2025-12-15T00:00:00"/>
    <d v="2025-12-16T00:00:00"/>
    <n v="7"/>
    <n v="595"/>
    <x v="0"/>
    <x v="0"/>
    <x v="1"/>
    <s v="2025"/>
    <s v="Dec"/>
    <s v="Mon"/>
    <n v="1"/>
    <n v="2083"/>
    <n v="4165"/>
    <n v="2082"/>
  </r>
  <r>
    <n v="489"/>
    <s v="David Caldwell"/>
    <x v="4"/>
    <x v="11"/>
    <d v="2025-01-03T00:00:00"/>
    <d v="2025-01-12T00:00:00"/>
    <n v="1"/>
    <n v="669"/>
    <x v="0"/>
    <x v="0"/>
    <x v="1"/>
    <s v="2025"/>
    <s v="Jan"/>
    <s v="Fri"/>
    <n v="9"/>
    <n v="468"/>
    <n v="669"/>
    <n v="201"/>
  </r>
  <r>
    <n v="490"/>
    <s v="Matthew Gomez"/>
    <x v="2"/>
    <x v="8"/>
    <d v="2025-08-10T00:00:00"/>
    <d v="2025-08-13T00:00:00"/>
    <n v="9"/>
    <n v="967"/>
    <x v="0"/>
    <x v="3"/>
    <x v="1"/>
    <s v="2025"/>
    <s v="Aug"/>
    <s v="Sun"/>
    <n v="3"/>
    <n v="5657"/>
    <n v="8703"/>
    <n v="3046"/>
  </r>
  <r>
    <n v="491"/>
    <s v="Maria Brown"/>
    <x v="0"/>
    <x v="0"/>
    <d v="2025-04-12T00:00:00"/>
    <d v="2025-04-18T00:00:00"/>
    <n v="5"/>
    <n v="874"/>
    <x v="0"/>
    <x v="3"/>
    <x v="3"/>
    <s v="2025"/>
    <s v="Apr"/>
    <s v="Sat"/>
    <n v="6"/>
    <n v="3278"/>
    <n v="4370"/>
    <n v="1092"/>
  </r>
  <r>
    <n v="492"/>
    <s v="Clifford Ford"/>
    <x v="3"/>
    <x v="7"/>
    <d v="2025-10-18T00:00:00"/>
    <d v="2025-10-25T00:00:00"/>
    <n v="6"/>
    <n v="124"/>
    <x v="1"/>
    <x v="0"/>
    <x v="3"/>
    <s v="2025"/>
    <s v="Oct"/>
    <s v="Sat"/>
    <n v="7"/>
    <n v="372"/>
    <n v="744"/>
    <n v="372"/>
  </r>
  <r>
    <n v="493"/>
    <s v="Tammy Allison"/>
    <x v="1"/>
    <x v="10"/>
    <d v="2025-10-26T00:00:00"/>
    <d v="2025-11-01T00:00:00"/>
    <n v="6"/>
    <n v="894"/>
    <x v="1"/>
    <x v="3"/>
    <x v="0"/>
    <s v="2025"/>
    <s v="Oct"/>
    <s v="Sun"/>
    <n v="6"/>
    <n v="3218"/>
    <n v="5364"/>
    <n v="2146"/>
  </r>
  <r>
    <n v="494"/>
    <s v="Rachel Gibson"/>
    <x v="2"/>
    <x v="13"/>
    <d v="2025-05-23T00:00:00"/>
    <d v="2025-05-26T00:00:00"/>
    <n v="4"/>
    <n v="740"/>
    <x v="0"/>
    <x v="1"/>
    <x v="2"/>
    <s v="2025"/>
    <s v="May"/>
    <s v="Fri"/>
    <n v="3"/>
    <n v="2072"/>
    <n v="2960"/>
    <n v="888"/>
  </r>
  <r>
    <n v="495"/>
    <s v="Lauren Daniels"/>
    <x v="4"/>
    <x v="11"/>
    <d v="2025-09-16T00:00:00"/>
    <d v="2025-09-19T00:00:00"/>
    <n v="10"/>
    <n v="741"/>
    <x v="1"/>
    <x v="4"/>
    <x v="3"/>
    <s v="2025"/>
    <s v="Sep"/>
    <s v="Tue"/>
    <n v="3"/>
    <n v="5187"/>
    <n v="7410"/>
    <n v="2223"/>
  </r>
  <r>
    <n v="496"/>
    <s v="Joseph Obrien"/>
    <x v="0"/>
    <x v="0"/>
    <d v="2025-02-21T00:00:00"/>
    <d v="2025-03-02T00:00:00"/>
    <n v="1"/>
    <n v="474"/>
    <x v="1"/>
    <x v="3"/>
    <x v="2"/>
    <s v="2025"/>
    <s v="Feb"/>
    <s v="Fri"/>
    <n v="9"/>
    <n v="356"/>
    <n v="474"/>
    <n v="118"/>
  </r>
  <r>
    <n v="497"/>
    <s v="Amanda Miller"/>
    <x v="4"/>
    <x v="19"/>
    <d v="2025-02-03T00:00:00"/>
    <d v="2025-02-08T00:00:00"/>
    <n v="7"/>
    <n v="811"/>
    <x v="1"/>
    <x v="2"/>
    <x v="0"/>
    <s v="2025"/>
    <s v="Feb"/>
    <s v="Mon"/>
    <n v="5"/>
    <n v="4258"/>
    <n v="5677"/>
    <n v="1419"/>
  </r>
  <r>
    <n v="498"/>
    <s v="Michael Evans"/>
    <x v="3"/>
    <x v="3"/>
    <d v="2025-03-25T00:00:00"/>
    <d v="2025-03-29T00:00:00"/>
    <n v="4"/>
    <n v="247"/>
    <x v="0"/>
    <x v="3"/>
    <x v="3"/>
    <s v="2025"/>
    <s v="Mar"/>
    <s v="Tue"/>
    <n v="4"/>
    <n v="543"/>
    <n v="988"/>
    <n v="445"/>
  </r>
  <r>
    <n v="499"/>
    <s v="Angel Lewis MD"/>
    <x v="4"/>
    <x v="5"/>
    <d v="2025-03-25T00:00:00"/>
    <d v="2025-04-05T00:00:00"/>
    <n v="3"/>
    <n v="774"/>
    <x v="1"/>
    <x v="4"/>
    <x v="1"/>
    <s v="2025"/>
    <s v="Mar"/>
    <s v="Tue"/>
    <n v="11"/>
    <n v="1742"/>
    <n v="2322"/>
    <n v="580"/>
  </r>
  <r>
    <n v="500"/>
    <s v="Joshua Turner"/>
    <x v="2"/>
    <x v="21"/>
    <d v="2025-04-06T00:00:00"/>
    <d v="2025-04-12T00:00:00"/>
    <n v="5"/>
    <n v="63"/>
    <x v="0"/>
    <x v="1"/>
    <x v="3"/>
    <s v="2025"/>
    <s v="Apr"/>
    <s v="Sun"/>
    <n v="6"/>
    <n v="252"/>
    <n v="315"/>
    <n v="63"/>
  </r>
  <r>
    <n v="501"/>
    <s v="Douglas Clark"/>
    <x v="4"/>
    <x v="5"/>
    <d v="2025-04-17T00:00:00"/>
    <d v="2025-04-23T00:00:00"/>
    <n v="1"/>
    <n v="30"/>
    <x v="1"/>
    <x v="3"/>
    <x v="0"/>
    <s v="2025"/>
    <s v="Apr"/>
    <s v="Thu"/>
    <n v="6"/>
    <n v="23"/>
    <n v="30"/>
    <n v="7"/>
  </r>
  <r>
    <n v="502"/>
    <s v="Kimberly Davenport"/>
    <x v="0"/>
    <x v="0"/>
    <d v="2025-10-01T00:00:00"/>
    <d v="2025-10-03T00:00:00"/>
    <n v="7"/>
    <n v="149"/>
    <x v="1"/>
    <x v="0"/>
    <x v="2"/>
    <s v="2025"/>
    <s v="Oct"/>
    <s v="Wed"/>
    <n v="2"/>
    <n v="782"/>
    <n v="1043"/>
    <n v="261"/>
  </r>
  <r>
    <n v="503"/>
    <s v="Richard Rodriguez"/>
    <x v="4"/>
    <x v="9"/>
    <d v="2025-01-05T00:00:00"/>
    <d v="2025-01-06T00:00:00"/>
    <n v="4"/>
    <n v="212"/>
    <x v="0"/>
    <x v="2"/>
    <x v="0"/>
    <s v="2025"/>
    <s v="Jan"/>
    <s v="Sun"/>
    <n v="1"/>
    <n v="551"/>
    <n v="848"/>
    <n v="297"/>
  </r>
  <r>
    <n v="504"/>
    <s v="Matthew Ross"/>
    <x v="3"/>
    <x v="18"/>
    <d v="2025-01-12T00:00:00"/>
    <d v="2025-01-27T00:00:00"/>
    <n v="10"/>
    <n v="639"/>
    <x v="1"/>
    <x v="4"/>
    <x v="3"/>
    <s v="2025"/>
    <s v="Jan"/>
    <s v="Sun"/>
    <n v="15"/>
    <n v="3515"/>
    <n v="6390"/>
    <n v="2875"/>
  </r>
  <r>
    <n v="505"/>
    <s v="Victoria Johnson"/>
    <x v="1"/>
    <x v="10"/>
    <d v="2025-01-25T00:00:00"/>
    <d v="2025-01-26T00:00:00"/>
    <n v="7"/>
    <n v="785"/>
    <x v="0"/>
    <x v="4"/>
    <x v="1"/>
    <s v="2025"/>
    <s v="Jan"/>
    <s v="Sat"/>
    <n v="1"/>
    <n v="3297"/>
    <n v="5495"/>
    <n v="2198"/>
  </r>
  <r>
    <n v="506"/>
    <s v="Stephanie Lee"/>
    <x v="2"/>
    <x v="13"/>
    <d v="2025-09-15T00:00:00"/>
    <d v="2025-09-18T00:00:00"/>
    <n v="8"/>
    <n v="656"/>
    <x v="0"/>
    <x v="0"/>
    <x v="3"/>
    <s v="2025"/>
    <s v="Sep"/>
    <s v="Mon"/>
    <n v="3"/>
    <n v="3674"/>
    <n v="5248"/>
    <n v="1574"/>
  </r>
  <r>
    <n v="507"/>
    <s v="Benjamin Beck"/>
    <x v="2"/>
    <x v="21"/>
    <d v="2025-02-03T00:00:00"/>
    <d v="2025-02-11T00:00:00"/>
    <n v="3"/>
    <n v="703"/>
    <x v="0"/>
    <x v="4"/>
    <x v="2"/>
    <s v="2025"/>
    <s v="Feb"/>
    <s v="Mon"/>
    <n v="8"/>
    <n v="1687"/>
    <n v="2109"/>
    <n v="422"/>
  </r>
  <r>
    <n v="508"/>
    <s v="Stephanie Gilbert"/>
    <x v="1"/>
    <x v="1"/>
    <d v="2025-10-06T00:00:00"/>
    <d v="2025-10-10T00:00:00"/>
    <n v="3"/>
    <n v="908"/>
    <x v="1"/>
    <x v="4"/>
    <x v="0"/>
    <s v="2025"/>
    <s v="Oct"/>
    <s v="Mon"/>
    <n v="4"/>
    <n v="1362"/>
    <n v="2724"/>
    <n v="1362"/>
  </r>
  <r>
    <n v="509"/>
    <s v="Jeffrey Carpenter"/>
    <x v="4"/>
    <x v="11"/>
    <d v="2025-10-19T00:00:00"/>
    <d v="2025-10-31T00:00:00"/>
    <n v="7"/>
    <n v="50"/>
    <x v="1"/>
    <x v="2"/>
    <x v="2"/>
    <s v="2025"/>
    <s v="Oct"/>
    <s v="Sun"/>
    <n v="12"/>
    <n v="245"/>
    <n v="350"/>
    <n v="105"/>
  </r>
  <r>
    <n v="510"/>
    <s v="Curtis Johnson"/>
    <x v="2"/>
    <x v="13"/>
    <d v="2025-05-27T00:00:00"/>
    <d v="2025-06-04T00:00:00"/>
    <n v="10"/>
    <n v="723"/>
    <x v="1"/>
    <x v="1"/>
    <x v="2"/>
    <s v="2025"/>
    <s v="May"/>
    <s v="Tue"/>
    <n v="8"/>
    <n v="5061"/>
    <n v="7230"/>
    <n v="2169"/>
  </r>
  <r>
    <n v="511"/>
    <s v="Michael Snyder"/>
    <x v="2"/>
    <x v="13"/>
    <d v="2025-11-06T00:00:00"/>
    <d v="2025-11-12T00:00:00"/>
    <n v="7"/>
    <n v="568"/>
    <x v="1"/>
    <x v="4"/>
    <x v="3"/>
    <s v="2025"/>
    <s v="Nov"/>
    <s v="Thu"/>
    <n v="6"/>
    <n v="2783"/>
    <n v="3976"/>
    <n v="1193"/>
  </r>
  <r>
    <n v="512"/>
    <s v="Melissa Marshall"/>
    <x v="2"/>
    <x v="21"/>
    <d v="2025-11-11T00:00:00"/>
    <d v="2025-11-26T00:00:00"/>
    <n v="6"/>
    <n v="250"/>
    <x v="1"/>
    <x v="2"/>
    <x v="2"/>
    <s v="2025"/>
    <s v="Nov"/>
    <s v="Tue"/>
    <n v="15"/>
    <n v="1200"/>
    <n v="1500"/>
    <n v="300"/>
  </r>
  <r>
    <n v="513"/>
    <s v="Michelle Wagner"/>
    <x v="0"/>
    <x v="15"/>
    <d v="2025-02-05T00:00:00"/>
    <d v="2025-02-06T00:00:00"/>
    <n v="4"/>
    <n v="572"/>
    <x v="0"/>
    <x v="2"/>
    <x v="2"/>
    <s v="2025"/>
    <s v="Feb"/>
    <s v="Wed"/>
    <n v="1"/>
    <n v="1945"/>
    <n v="2288"/>
    <n v="343"/>
  </r>
  <r>
    <n v="514"/>
    <s v="Sara Ramirez"/>
    <x v="4"/>
    <x v="9"/>
    <d v="2025-01-21T00:00:00"/>
    <d v="2025-02-04T00:00:00"/>
    <n v="8"/>
    <n v="849"/>
    <x v="1"/>
    <x v="0"/>
    <x v="1"/>
    <s v="2025"/>
    <s v="Jan"/>
    <s v="Tue"/>
    <n v="14"/>
    <n v="4415"/>
    <n v="6792"/>
    <n v="2377"/>
  </r>
  <r>
    <n v="515"/>
    <s v="George Orozco"/>
    <x v="3"/>
    <x v="3"/>
    <d v="2025-03-17T00:00:00"/>
    <d v="2025-03-20T00:00:00"/>
    <n v="8"/>
    <n v="858"/>
    <x v="1"/>
    <x v="4"/>
    <x v="1"/>
    <s v="2025"/>
    <s v="Mar"/>
    <s v="Mon"/>
    <n v="3"/>
    <n v="3775"/>
    <n v="6864"/>
    <n v="3089"/>
  </r>
  <r>
    <n v="516"/>
    <s v="Joshua Perry"/>
    <x v="1"/>
    <x v="10"/>
    <d v="2025-07-06T00:00:00"/>
    <d v="2025-07-14T00:00:00"/>
    <n v="1"/>
    <n v="256"/>
    <x v="0"/>
    <x v="3"/>
    <x v="3"/>
    <s v="2025"/>
    <s v="Jul"/>
    <s v="Sun"/>
    <n v="8"/>
    <n v="154"/>
    <n v="256"/>
    <n v="102"/>
  </r>
  <r>
    <n v="517"/>
    <s v="Aaron Bell"/>
    <x v="0"/>
    <x v="0"/>
    <d v="2025-05-22T00:00:00"/>
    <d v="2025-05-29T00:00:00"/>
    <n v="8"/>
    <n v="453"/>
    <x v="1"/>
    <x v="1"/>
    <x v="1"/>
    <s v="2025"/>
    <s v="May"/>
    <s v="Thu"/>
    <n v="7"/>
    <n v="2718"/>
    <n v="3624"/>
    <n v="906"/>
  </r>
  <r>
    <n v="518"/>
    <s v="Stephanie Freeman"/>
    <x v="3"/>
    <x v="3"/>
    <d v="2025-06-14T00:00:00"/>
    <d v="2025-06-28T00:00:00"/>
    <n v="6"/>
    <n v="218"/>
    <x v="1"/>
    <x v="3"/>
    <x v="0"/>
    <s v="2025"/>
    <s v="Jun"/>
    <s v="Sat"/>
    <n v="14"/>
    <n v="719"/>
    <n v="1308"/>
    <n v="589"/>
  </r>
  <r>
    <n v="519"/>
    <s v="Rebecca Ramsey"/>
    <x v="1"/>
    <x v="10"/>
    <d v="2025-12-18T00:00:00"/>
    <d v="2025-12-27T00:00:00"/>
    <n v="7"/>
    <n v="481"/>
    <x v="1"/>
    <x v="1"/>
    <x v="3"/>
    <s v="2025"/>
    <s v="Dec"/>
    <s v="Thu"/>
    <n v="9"/>
    <n v="2020"/>
    <n v="3367"/>
    <n v="1347"/>
  </r>
  <r>
    <n v="520"/>
    <s v="Mary Miller"/>
    <x v="2"/>
    <x v="2"/>
    <d v="2025-04-09T00:00:00"/>
    <d v="2025-04-17T00:00:00"/>
    <n v="1"/>
    <n v="420"/>
    <x v="0"/>
    <x v="2"/>
    <x v="2"/>
    <s v="2025"/>
    <s v="Apr"/>
    <s v="Wed"/>
    <n v="8"/>
    <n v="315"/>
    <n v="420"/>
    <n v="105"/>
  </r>
  <r>
    <n v="521"/>
    <s v="Andre Wright"/>
    <x v="1"/>
    <x v="1"/>
    <d v="2025-08-02T00:00:00"/>
    <d v="2025-08-06T00:00:00"/>
    <n v="1"/>
    <n v="98"/>
    <x v="1"/>
    <x v="2"/>
    <x v="3"/>
    <s v="2025"/>
    <s v="Aug"/>
    <s v="Sat"/>
    <n v="4"/>
    <n v="49"/>
    <n v="98"/>
    <n v="49"/>
  </r>
  <r>
    <n v="522"/>
    <s v="Jeffrey Wood"/>
    <x v="4"/>
    <x v="19"/>
    <d v="2025-02-26T00:00:00"/>
    <d v="2025-03-05T00:00:00"/>
    <n v="1"/>
    <n v="444"/>
    <x v="1"/>
    <x v="2"/>
    <x v="0"/>
    <s v="2025"/>
    <s v="Feb"/>
    <s v="Wed"/>
    <n v="7"/>
    <n v="333"/>
    <n v="444"/>
    <n v="111"/>
  </r>
  <r>
    <n v="523"/>
    <s v="Samuel Rivas"/>
    <x v="1"/>
    <x v="17"/>
    <d v="2025-12-04T00:00:00"/>
    <d v="2025-12-10T00:00:00"/>
    <n v="5"/>
    <n v="858"/>
    <x v="0"/>
    <x v="1"/>
    <x v="3"/>
    <s v="2025"/>
    <s v="Dec"/>
    <s v="Thu"/>
    <n v="6"/>
    <n v="2145"/>
    <n v="4290"/>
    <n v="2145"/>
  </r>
  <r>
    <n v="524"/>
    <s v="Daniel Salinas"/>
    <x v="1"/>
    <x v="14"/>
    <d v="2025-09-05T00:00:00"/>
    <d v="2025-09-15T00:00:00"/>
    <n v="6"/>
    <n v="914"/>
    <x v="0"/>
    <x v="0"/>
    <x v="3"/>
    <s v="2025"/>
    <s v="Sep"/>
    <s v="Fri"/>
    <n v="10"/>
    <n v="3016"/>
    <n v="5484"/>
    <n v="2468"/>
  </r>
  <r>
    <n v="525"/>
    <s v="Michael West"/>
    <x v="0"/>
    <x v="15"/>
    <d v="2025-10-05T00:00:00"/>
    <d v="2025-10-19T00:00:00"/>
    <n v="5"/>
    <n v="163"/>
    <x v="1"/>
    <x v="2"/>
    <x v="0"/>
    <s v="2025"/>
    <s v="Oct"/>
    <s v="Sun"/>
    <n v="14"/>
    <n v="693"/>
    <n v="815"/>
    <n v="122"/>
  </r>
  <r>
    <n v="526"/>
    <s v="Elizabeth Ward"/>
    <x v="3"/>
    <x v="18"/>
    <d v="2025-11-25T00:00:00"/>
    <d v="2025-12-05T00:00:00"/>
    <n v="9"/>
    <n v="811"/>
    <x v="1"/>
    <x v="0"/>
    <x v="2"/>
    <s v="2025"/>
    <s v="Nov"/>
    <s v="Tue"/>
    <n v="10"/>
    <n v="4014"/>
    <n v="7299"/>
    <n v="3285"/>
  </r>
  <r>
    <n v="527"/>
    <s v="Kristen Terry"/>
    <x v="3"/>
    <x v="3"/>
    <d v="2025-11-05T00:00:00"/>
    <d v="2025-11-07T00:00:00"/>
    <n v="9"/>
    <n v="828"/>
    <x v="0"/>
    <x v="1"/>
    <x v="1"/>
    <s v="2025"/>
    <s v="Nov"/>
    <s v="Wed"/>
    <n v="2"/>
    <n v="4099"/>
    <n v="7452"/>
    <n v="3353"/>
  </r>
  <r>
    <n v="528"/>
    <s v="David Grant"/>
    <x v="4"/>
    <x v="11"/>
    <d v="2025-02-18T00:00:00"/>
    <d v="2025-02-24T00:00:00"/>
    <n v="8"/>
    <n v="745"/>
    <x v="1"/>
    <x v="3"/>
    <x v="2"/>
    <s v="2025"/>
    <s v="Feb"/>
    <s v="Tue"/>
    <n v="6"/>
    <n v="4172"/>
    <n v="5960"/>
    <n v="1788"/>
  </r>
  <r>
    <n v="529"/>
    <s v="Kevin Patterson"/>
    <x v="1"/>
    <x v="14"/>
    <d v="2025-09-04T00:00:00"/>
    <d v="2025-09-10T00:00:00"/>
    <n v="7"/>
    <n v="238"/>
    <x v="0"/>
    <x v="2"/>
    <x v="0"/>
    <s v="2025"/>
    <s v="Sep"/>
    <s v="Thu"/>
    <n v="6"/>
    <n v="916"/>
    <n v="1666"/>
    <n v="750"/>
  </r>
  <r>
    <n v="530"/>
    <s v="Juan Moore"/>
    <x v="0"/>
    <x v="0"/>
    <d v="2025-12-12T00:00:00"/>
    <d v="2025-12-22T00:00:00"/>
    <n v="1"/>
    <n v="159"/>
    <x v="0"/>
    <x v="2"/>
    <x v="0"/>
    <s v="2025"/>
    <s v="Dec"/>
    <s v="Fri"/>
    <n v="10"/>
    <n v="119"/>
    <n v="159"/>
    <n v="40"/>
  </r>
  <r>
    <n v="531"/>
    <s v="Dwayne Campbell"/>
    <x v="3"/>
    <x v="18"/>
    <d v="2025-05-16T00:00:00"/>
    <d v="2025-05-20T00:00:00"/>
    <n v="10"/>
    <n v="102"/>
    <x v="1"/>
    <x v="2"/>
    <x v="2"/>
    <s v="2025"/>
    <s v="May"/>
    <s v="Fri"/>
    <n v="4"/>
    <n v="561"/>
    <n v="1020"/>
    <n v="459"/>
  </r>
  <r>
    <n v="532"/>
    <s v="Samantha Morse"/>
    <x v="3"/>
    <x v="3"/>
    <d v="2025-12-06T00:00:00"/>
    <d v="2025-12-07T00:00:00"/>
    <n v="2"/>
    <n v="443"/>
    <x v="0"/>
    <x v="4"/>
    <x v="3"/>
    <s v="2025"/>
    <s v="Dec"/>
    <s v="Sat"/>
    <n v="1"/>
    <n v="487"/>
    <n v="886"/>
    <n v="399"/>
  </r>
  <r>
    <n v="533"/>
    <s v="Kathryn Snyder"/>
    <x v="3"/>
    <x v="7"/>
    <d v="2025-02-23T00:00:00"/>
    <d v="2025-02-26T00:00:00"/>
    <n v="9"/>
    <n v="10"/>
    <x v="0"/>
    <x v="0"/>
    <x v="3"/>
    <s v="2025"/>
    <s v="Feb"/>
    <s v="Sun"/>
    <n v="3"/>
    <n v="45"/>
    <n v="90"/>
    <n v="45"/>
  </r>
  <r>
    <n v="534"/>
    <s v="Alicia Hubbard"/>
    <x v="4"/>
    <x v="5"/>
    <d v="2025-10-12T00:00:00"/>
    <d v="2025-10-25T00:00:00"/>
    <n v="5"/>
    <n v="758"/>
    <x v="1"/>
    <x v="0"/>
    <x v="1"/>
    <s v="2025"/>
    <s v="Oct"/>
    <s v="Sun"/>
    <n v="13"/>
    <n v="2843"/>
    <n v="3790"/>
    <n v="947"/>
  </r>
  <r>
    <n v="535"/>
    <s v="Tanya Kim"/>
    <x v="0"/>
    <x v="0"/>
    <d v="2025-08-27T00:00:00"/>
    <d v="2025-08-28T00:00:00"/>
    <n v="10"/>
    <n v="541"/>
    <x v="0"/>
    <x v="1"/>
    <x v="0"/>
    <s v="2025"/>
    <s v="Aug"/>
    <s v="Wed"/>
    <n v="1"/>
    <n v="4058"/>
    <n v="5410"/>
    <n v="1352"/>
  </r>
  <r>
    <n v="536"/>
    <s v="Bruce Collier"/>
    <x v="4"/>
    <x v="11"/>
    <d v="2025-08-21T00:00:00"/>
    <d v="2025-08-22T00:00:00"/>
    <n v="1"/>
    <n v="46"/>
    <x v="0"/>
    <x v="1"/>
    <x v="2"/>
    <s v="2025"/>
    <s v="Aug"/>
    <s v="Thu"/>
    <n v="1"/>
    <n v="32"/>
    <n v="46"/>
    <n v="14"/>
  </r>
  <r>
    <n v="537"/>
    <s v="Kimberly Gibson"/>
    <x v="4"/>
    <x v="9"/>
    <d v="2025-07-19T00:00:00"/>
    <d v="2025-07-25T00:00:00"/>
    <n v="4"/>
    <n v="82"/>
    <x v="1"/>
    <x v="2"/>
    <x v="0"/>
    <s v="2025"/>
    <s v="Jul"/>
    <s v="Sat"/>
    <n v="6"/>
    <n v="213"/>
    <n v="328"/>
    <n v="115"/>
  </r>
  <r>
    <n v="538"/>
    <s v="Robert Woods"/>
    <x v="3"/>
    <x v="3"/>
    <d v="2025-12-17T00:00:00"/>
    <d v="2025-12-23T00:00:00"/>
    <n v="9"/>
    <n v="891"/>
    <x v="1"/>
    <x v="2"/>
    <x v="2"/>
    <s v="2025"/>
    <s v="Dec"/>
    <s v="Wed"/>
    <n v="6"/>
    <n v="4410"/>
    <n v="8019"/>
    <n v="3609"/>
  </r>
  <r>
    <n v="539"/>
    <s v="Jane Mitchell"/>
    <x v="1"/>
    <x v="17"/>
    <d v="2025-05-02T00:00:00"/>
    <d v="2025-05-04T00:00:00"/>
    <n v="4"/>
    <n v="578"/>
    <x v="0"/>
    <x v="0"/>
    <x v="3"/>
    <s v="2025"/>
    <s v="May"/>
    <s v="Fri"/>
    <n v="2"/>
    <n v="1156"/>
    <n v="2312"/>
    <n v="1156"/>
  </r>
  <r>
    <n v="540"/>
    <s v="Teresa Adkins"/>
    <x v="0"/>
    <x v="6"/>
    <d v="2025-04-16T00:00:00"/>
    <d v="2025-04-20T00:00:00"/>
    <n v="4"/>
    <n v="152"/>
    <x v="1"/>
    <x v="2"/>
    <x v="3"/>
    <s v="2025"/>
    <s v="Apr"/>
    <s v="Wed"/>
    <n v="4"/>
    <n v="486"/>
    <n v="608"/>
    <n v="122"/>
  </r>
  <r>
    <n v="541"/>
    <s v="Randy Warren"/>
    <x v="2"/>
    <x v="13"/>
    <d v="2025-02-10T00:00:00"/>
    <d v="2025-02-11T00:00:00"/>
    <n v="3"/>
    <n v="288"/>
    <x v="0"/>
    <x v="0"/>
    <x v="3"/>
    <s v="2025"/>
    <s v="Feb"/>
    <s v="Mon"/>
    <n v="1"/>
    <n v="605"/>
    <n v="864"/>
    <n v="259"/>
  </r>
  <r>
    <n v="542"/>
    <s v="Brandon Parker"/>
    <x v="3"/>
    <x v="3"/>
    <d v="2025-11-25T00:00:00"/>
    <d v="2025-12-03T00:00:00"/>
    <n v="1"/>
    <n v="321"/>
    <x v="0"/>
    <x v="1"/>
    <x v="0"/>
    <s v="2025"/>
    <s v="Nov"/>
    <s v="Tue"/>
    <n v="8"/>
    <n v="177"/>
    <n v="321"/>
    <n v="144"/>
  </r>
  <r>
    <n v="543"/>
    <s v="Mark Williamson"/>
    <x v="4"/>
    <x v="11"/>
    <d v="2025-04-02T00:00:00"/>
    <d v="2025-04-12T00:00:00"/>
    <n v="7"/>
    <n v="356"/>
    <x v="0"/>
    <x v="1"/>
    <x v="1"/>
    <s v="2025"/>
    <s v="Apr"/>
    <s v="Wed"/>
    <n v="10"/>
    <n v="1744"/>
    <n v="2492"/>
    <n v="748"/>
  </r>
  <r>
    <n v="544"/>
    <s v="Joseph Lopez"/>
    <x v="0"/>
    <x v="6"/>
    <d v="2025-03-10T00:00:00"/>
    <d v="2025-03-21T00:00:00"/>
    <n v="2"/>
    <n v="944"/>
    <x v="1"/>
    <x v="2"/>
    <x v="1"/>
    <s v="2025"/>
    <s v="Mar"/>
    <s v="Mon"/>
    <n v="11"/>
    <n v="1510"/>
    <n v="1888"/>
    <n v="378"/>
  </r>
  <r>
    <n v="545"/>
    <s v="Ray Boyd"/>
    <x v="4"/>
    <x v="19"/>
    <d v="2025-12-17T00:00:00"/>
    <d v="2025-12-27T00:00:00"/>
    <n v="10"/>
    <n v="172"/>
    <x v="0"/>
    <x v="3"/>
    <x v="1"/>
    <s v="2025"/>
    <s v="Dec"/>
    <s v="Wed"/>
    <n v="10"/>
    <n v="1290"/>
    <n v="1720"/>
    <n v="430"/>
  </r>
  <r>
    <n v="546"/>
    <s v="Donald Wilson"/>
    <x v="2"/>
    <x v="2"/>
    <d v="2025-08-14T00:00:00"/>
    <d v="2025-08-16T00:00:00"/>
    <n v="7"/>
    <n v="70"/>
    <x v="0"/>
    <x v="4"/>
    <x v="3"/>
    <s v="2025"/>
    <s v="Aug"/>
    <s v="Thu"/>
    <n v="2"/>
    <n v="368"/>
    <n v="490"/>
    <n v="122"/>
  </r>
  <r>
    <n v="547"/>
    <s v="Jonathan Parks"/>
    <x v="0"/>
    <x v="6"/>
    <d v="2025-09-19T00:00:00"/>
    <d v="2025-09-22T00:00:00"/>
    <n v="2"/>
    <n v="722"/>
    <x v="0"/>
    <x v="2"/>
    <x v="3"/>
    <s v="2025"/>
    <s v="Sep"/>
    <s v="Fri"/>
    <n v="3"/>
    <n v="1155"/>
    <n v="1444"/>
    <n v="289"/>
  </r>
  <r>
    <n v="548"/>
    <s v="Ashley Freeman"/>
    <x v="3"/>
    <x v="18"/>
    <d v="2025-12-11T00:00:00"/>
    <d v="2025-12-19T00:00:00"/>
    <n v="2"/>
    <n v="876"/>
    <x v="1"/>
    <x v="4"/>
    <x v="0"/>
    <s v="2025"/>
    <s v="Dec"/>
    <s v="Thu"/>
    <n v="8"/>
    <n v="964"/>
    <n v="1752"/>
    <n v="788"/>
  </r>
  <r>
    <n v="549"/>
    <s v="Kimberly Gibson"/>
    <x v="2"/>
    <x v="2"/>
    <d v="2025-05-10T00:00:00"/>
    <d v="2025-05-17T00:00:00"/>
    <n v="8"/>
    <n v="281"/>
    <x v="0"/>
    <x v="3"/>
    <x v="2"/>
    <s v="2025"/>
    <s v="May"/>
    <s v="Sat"/>
    <n v="7"/>
    <n v="1686"/>
    <n v="2248"/>
    <n v="562"/>
  </r>
  <r>
    <n v="550"/>
    <s v="Dawn Diaz"/>
    <x v="0"/>
    <x v="4"/>
    <d v="2025-04-10T00:00:00"/>
    <d v="2025-04-17T00:00:00"/>
    <n v="7"/>
    <n v="390"/>
    <x v="1"/>
    <x v="4"/>
    <x v="3"/>
    <s v="2025"/>
    <s v="Apr"/>
    <s v="Thu"/>
    <n v="7"/>
    <n v="1775"/>
    <n v="2730"/>
    <n v="955"/>
  </r>
  <r>
    <n v="551"/>
    <s v="Morgan Davenport"/>
    <x v="4"/>
    <x v="19"/>
    <d v="2025-10-04T00:00:00"/>
    <d v="2025-10-10T00:00:00"/>
    <n v="5"/>
    <n v="953"/>
    <x v="0"/>
    <x v="1"/>
    <x v="2"/>
    <s v="2025"/>
    <s v="Oct"/>
    <s v="Sat"/>
    <n v="6"/>
    <n v="3574"/>
    <n v="4765"/>
    <n v="1191"/>
  </r>
  <r>
    <n v="552"/>
    <s v="Theresa Hansen"/>
    <x v="4"/>
    <x v="9"/>
    <d v="2025-01-09T00:00:00"/>
    <d v="2025-01-21T00:00:00"/>
    <n v="6"/>
    <n v="323"/>
    <x v="1"/>
    <x v="4"/>
    <x v="0"/>
    <s v="2025"/>
    <s v="Jan"/>
    <s v="Thu"/>
    <n v="12"/>
    <n v="1260"/>
    <n v="1938"/>
    <n v="678"/>
  </r>
  <r>
    <n v="553"/>
    <s v="Krista Shea"/>
    <x v="4"/>
    <x v="11"/>
    <d v="2025-02-25T00:00:00"/>
    <d v="2025-03-01T00:00:00"/>
    <n v="3"/>
    <n v="380"/>
    <x v="0"/>
    <x v="1"/>
    <x v="3"/>
    <s v="2025"/>
    <s v="Feb"/>
    <s v="Tue"/>
    <n v="4"/>
    <n v="798"/>
    <n v="1140"/>
    <n v="342"/>
  </r>
  <r>
    <n v="554"/>
    <s v="Rebecca Thompson"/>
    <x v="1"/>
    <x v="1"/>
    <d v="2025-08-28T00:00:00"/>
    <d v="2025-09-05T00:00:00"/>
    <n v="10"/>
    <n v="509"/>
    <x v="1"/>
    <x v="4"/>
    <x v="0"/>
    <s v="2025"/>
    <s v="Aug"/>
    <s v="Thu"/>
    <n v="8"/>
    <n v="2545"/>
    <n v="5090"/>
    <n v="2545"/>
  </r>
  <r>
    <n v="555"/>
    <s v="Donald Schultz"/>
    <x v="3"/>
    <x v="3"/>
    <d v="2025-03-27T00:00:00"/>
    <d v="2025-04-01T00:00:00"/>
    <n v="1"/>
    <n v="968"/>
    <x v="0"/>
    <x v="3"/>
    <x v="2"/>
    <s v="2025"/>
    <s v="Mar"/>
    <s v="Thu"/>
    <n v="5"/>
    <n v="532"/>
    <n v="968"/>
    <n v="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7AC00-FA6D-443C-801C-6D804797099F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C20:C23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8">
        <item x="6"/>
        <item x="0"/>
        <item x="5"/>
        <item x="2"/>
        <item x="3"/>
        <item x="1"/>
        <item x="4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D376D-CC7A-4B81-8F6E-E95BA53F0C62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C13:C18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>
      <items count="8">
        <item x="6"/>
        <item x="0"/>
        <item x="5"/>
        <item x="2"/>
        <item x="3"/>
        <item x="1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98763-5A81-4E1D-AB14-769AD9BFE93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C3:C11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axis="axisRow" showAll="0">
      <items count="8">
        <item x="6"/>
        <item x="0"/>
        <item x="5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D7507-A4FA-48C2-994E-ED2436735A9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1:A37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26">
        <item x="14"/>
        <item x="6"/>
        <item x="3"/>
        <item x="10"/>
        <item x="16"/>
        <item x="9"/>
        <item x="20"/>
        <item x="12"/>
        <item x="1"/>
        <item x="4"/>
        <item x="21"/>
        <item x="13"/>
        <item x="18"/>
        <item x="15"/>
        <item x="7"/>
        <item x="17"/>
        <item x="23"/>
        <item x="24"/>
        <item x="0"/>
        <item x="2"/>
        <item x="19"/>
        <item x="22"/>
        <item x="8"/>
        <item x="5"/>
        <item x="1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7796-880B-4281-9C69-D7FBA5AC2CB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A9" firstHeaderRow="1" firstDataRow="1" firstDataCol="1"/>
  <pivotFields count="18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77AA7-36D6-4EF8-8D02-B8C266522BEB}" name="Table1" displayName="Table1" ref="A1:Q557" totalsRowShown="0">
  <autoFilter ref="A1:Q557" xr:uid="{FA877AA7-36D6-4EF8-8D02-B8C266522BEB}"/>
  <tableColumns count="17">
    <tableColumn id="2" xr3:uid="{1FBA8AB4-56CA-461C-BBB4-A7D1203D0167}" name="Customer Name"/>
    <tableColumn id="3" xr3:uid="{59C36CD5-A02C-47F6-84BF-748C7F218CD6}" name="Product Category"/>
    <tableColumn id="4" xr3:uid="{98A6A1E6-5A9A-420F-81BB-FE0AFFAF2E2E}" name="Product Name"/>
    <tableColumn id="5" xr3:uid="{3D687F5A-A229-42C9-BEED-1C0CD542CA72}" name="Order Date" dataDxfId="9"/>
    <tableColumn id="6" xr3:uid="{5F7284F8-A288-4BBC-AFF7-F1FBBFCFAAFF}" name="Delivered Date" dataDxfId="8"/>
    <tableColumn id="7" xr3:uid="{365FE52A-7A1A-4DF3-8DB6-5433DD05509A}" name="Quantity"/>
    <tableColumn id="8" xr3:uid="{9602F3AD-C5A0-41D8-A8F0-75A34244BFFF}" name="Unit Price"/>
    <tableColumn id="9" xr3:uid="{B7D3B2A8-7439-4079-8BD7-8D081A68278B}" name="Status"/>
    <tableColumn id="10" xr3:uid="{73161854-2D71-42FA-875B-5BB37FB26CC0}" name="Country"/>
    <tableColumn id="11" xr3:uid="{CBFB6E58-A2E1-4ACF-8DB8-65B6C7205449}" name="Payment Method"/>
    <tableColumn id="12" xr3:uid="{F96EBDB6-FD04-4A7E-9C21-91B8132BB1C0}" name="Year" dataDxfId="7">
      <calculatedColumnFormula>TEXT(D2,"yyyy")</calculatedColumnFormula>
    </tableColumn>
    <tableColumn id="13" xr3:uid="{12C01463-3DE4-4815-BBA3-E521A5A0847D}" name="Month" dataDxfId="6">
      <calculatedColumnFormula>TEXT(D2,"mmm")</calculatedColumnFormula>
    </tableColumn>
    <tableColumn id="14" xr3:uid="{747D7D42-05A4-4397-91F2-4953B6257217}" name="Day" dataDxfId="5">
      <calculatedColumnFormula>TEXT(D2,"ddd")</calculatedColumnFormula>
    </tableColumn>
    <tableColumn id="15" xr3:uid="{B4C2FBE3-DC35-4023-BE1C-AC0AE57B1FCB}" name="Delivery Time" dataDxfId="4">
      <calculatedColumnFormula>DATEDIF(D2,E2,"d")</calculatedColumnFormula>
    </tableColumn>
    <tableColumn id="16" xr3:uid="{7A439D88-7261-48A8-ADBA-7F23528775F9}" name="Total Cost" dataDxfId="3">
      <calculatedColumnFormula>ROUND(F2*G2*VLOOKUP(C2,Table2[#All],2,FALSE),0)</calculatedColumnFormula>
    </tableColumn>
    <tableColumn id="17" xr3:uid="{393CD6CC-5AB2-4CB5-9305-BE024DCD9E24}" name="Sales Revenue" dataDxfId="2">
      <calculatedColumnFormula>Table1[[#This Row],[Quantity]]*Table1[[#This Row],[Unit Price]]</calculatedColumnFormula>
    </tableColumn>
    <tableColumn id="18" xr3:uid="{1B5BF31D-81F0-481D-ADF4-75D03F38F984}" name="Net Profit" dataDxfId="1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D8DE-9970-467B-BDCB-4A833CB8B1BA}">
  <sheetPr codeName="Sheet1"/>
  <dimension ref="D1:K320"/>
  <sheetViews>
    <sheetView workbookViewId="0">
      <selection activeCell="W31" sqref="W31"/>
    </sheetView>
  </sheetViews>
  <sheetFormatPr defaultRowHeight="14.4" x14ac:dyDescent="0.3"/>
  <cols>
    <col min="4" max="4" width="16.5546875" bestFit="1" customWidth="1"/>
    <col min="5" max="5" width="12.6640625" bestFit="1" customWidth="1"/>
    <col min="6" max="6" width="16.5546875" bestFit="1" customWidth="1"/>
    <col min="7" max="7" width="41.21875" bestFit="1" customWidth="1"/>
    <col min="8" max="8" width="16.5546875" bestFit="1" customWidth="1"/>
    <col min="9" max="9" width="12.6640625" bestFit="1" customWidth="1"/>
    <col min="10" max="10" width="16.5546875" bestFit="1" customWidth="1"/>
    <col min="11" max="11" width="12" bestFit="1" customWidth="1"/>
  </cols>
  <sheetData>
    <row r="1" spans="4:11" ht="15" thickBot="1" x14ac:dyDescent="0.35"/>
    <row r="2" spans="4:11" x14ac:dyDescent="0.3">
      <c r="D2" s="17" t="s">
        <v>574</v>
      </c>
      <c r="E2" s="18"/>
      <c r="F2" s="18"/>
      <c r="G2" s="18"/>
      <c r="H2" s="18"/>
      <c r="I2" s="18"/>
      <c r="J2" s="18"/>
      <c r="K2" s="12"/>
    </row>
    <row r="3" spans="4:11" ht="15" thickBot="1" x14ac:dyDescent="0.35">
      <c r="D3" s="19"/>
      <c r="E3" s="20"/>
      <c r="F3" s="20"/>
      <c r="G3" s="20"/>
      <c r="H3" s="20"/>
      <c r="I3" s="20"/>
      <c r="J3" s="20"/>
      <c r="K3" s="21"/>
    </row>
    <row r="4" spans="4:11" ht="15" thickBot="1" x14ac:dyDescent="0.35"/>
    <row r="5" spans="4:11" ht="15" thickBot="1" x14ac:dyDescent="0.35">
      <c r="D5" s="13" t="s">
        <v>570</v>
      </c>
      <c r="E5" s="14"/>
      <c r="F5" s="13" t="s">
        <v>571</v>
      </c>
      <c r="G5" s="14"/>
      <c r="H5" s="13" t="s">
        <v>572</v>
      </c>
      <c r="I5" s="14"/>
      <c r="J5" s="13" t="s">
        <v>573</v>
      </c>
      <c r="K5" s="14"/>
    </row>
    <row r="6" spans="4:11" x14ac:dyDescent="0.3">
      <c r="D6" s="6"/>
      <c r="E6" s="8"/>
      <c r="F6" s="6"/>
      <c r="G6" s="8"/>
      <c r="H6" s="6"/>
      <c r="I6" s="8"/>
      <c r="J6" s="7"/>
      <c r="K6" s="8"/>
    </row>
    <row r="7" spans="4:11" x14ac:dyDescent="0.3">
      <c r="D7" s="6" t="s">
        <v>554</v>
      </c>
      <c r="E7" s="8">
        <v>7.8450450450450449</v>
      </c>
      <c r="F7" s="6" t="s">
        <v>554</v>
      </c>
      <c r="G7" s="8">
        <v>1724.781981981982</v>
      </c>
      <c r="H7" s="6" t="s">
        <v>554</v>
      </c>
      <c r="I7" s="8">
        <v>2651.4518294467753</v>
      </c>
      <c r="J7" s="7" t="s">
        <v>554</v>
      </c>
      <c r="K7" s="8">
        <v>926.66984746479329</v>
      </c>
    </row>
    <row r="8" spans="4:11" x14ac:dyDescent="0.3">
      <c r="D8" s="6" t="s">
        <v>555</v>
      </c>
      <c r="E8" s="8">
        <v>0.16495863205869249</v>
      </c>
      <c r="F8" s="6" t="s">
        <v>555</v>
      </c>
      <c r="G8" s="8">
        <v>62.580444437165553</v>
      </c>
      <c r="H8" s="6" t="s">
        <v>555</v>
      </c>
      <c r="I8" s="8">
        <v>93.337618292829063</v>
      </c>
      <c r="J8" s="7" t="s">
        <v>555</v>
      </c>
      <c r="K8" s="8">
        <v>35.608540827213474</v>
      </c>
    </row>
    <row r="9" spans="4:11" x14ac:dyDescent="0.3">
      <c r="D9" s="6" t="s">
        <v>556</v>
      </c>
      <c r="E9" s="8">
        <v>7</v>
      </c>
      <c r="F9" s="6" t="s">
        <v>556</v>
      </c>
      <c r="G9" s="8">
        <v>1263</v>
      </c>
      <c r="H9" s="6" t="s">
        <v>556</v>
      </c>
      <c r="I9" s="8">
        <v>1938</v>
      </c>
      <c r="J9" s="7" t="s">
        <v>556</v>
      </c>
      <c r="K9" s="8">
        <v>651</v>
      </c>
    </row>
    <row r="10" spans="4:11" x14ac:dyDescent="0.3">
      <c r="D10" s="6" t="s">
        <v>557</v>
      </c>
      <c r="E10" s="8">
        <v>6</v>
      </c>
      <c r="F10" s="6" t="s">
        <v>557</v>
      </c>
      <c r="G10" s="8">
        <v>34</v>
      </c>
      <c r="H10" s="6" t="s">
        <v>557</v>
      </c>
      <c r="I10" s="8">
        <v>1512</v>
      </c>
      <c r="J10" s="7" t="s">
        <v>557</v>
      </c>
      <c r="K10" s="8">
        <v>616</v>
      </c>
    </row>
    <row r="11" spans="4:11" x14ac:dyDescent="0.3">
      <c r="D11" s="6" t="s">
        <v>558</v>
      </c>
      <c r="E11" s="8">
        <v>3.886167702419014</v>
      </c>
      <c r="F11" s="6" t="s">
        <v>558</v>
      </c>
      <c r="G11" s="8">
        <v>1474.2975189574208</v>
      </c>
      <c r="H11" s="6" t="s">
        <v>558</v>
      </c>
      <c r="I11" s="8">
        <v>2198.8884916386078</v>
      </c>
      <c r="J11" s="7" t="s">
        <v>558</v>
      </c>
      <c r="K11" s="8">
        <v>838.88160059274605</v>
      </c>
    </row>
    <row r="12" spans="4:11" x14ac:dyDescent="0.3">
      <c r="D12" s="6" t="s">
        <v>559</v>
      </c>
      <c r="E12" s="8">
        <v>15.102299411324678</v>
      </c>
      <c r="F12" s="6" t="s">
        <v>559</v>
      </c>
      <c r="G12" s="8">
        <v>2173553.1744040069</v>
      </c>
      <c r="H12" s="6" t="s">
        <v>559</v>
      </c>
      <c r="I12" s="8">
        <v>4835110.5986607112</v>
      </c>
      <c r="J12" s="7" t="s">
        <v>559</v>
      </c>
      <c r="K12" s="8">
        <v>703722.33981304755</v>
      </c>
    </row>
    <row r="13" spans="4:11" x14ac:dyDescent="0.3">
      <c r="D13" s="6" t="s">
        <v>560</v>
      </c>
      <c r="E13" s="8">
        <v>-0.30501814526275295</v>
      </c>
      <c r="F13" s="6" t="s">
        <v>560</v>
      </c>
      <c r="G13" s="8">
        <v>0.55216891057800144</v>
      </c>
      <c r="H13" s="6" t="s">
        <v>560</v>
      </c>
      <c r="I13" s="8">
        <v>-6.0001135854580223E-2</v>
      </c>
      <c r="J13" s="7" t="s">
        <v>560</v>
      </c>
      <c r="K13" s="8">
        <v>1.441639844967153</v>
      </c>
    </row>
    <row r="14" spans="4:11" x14ac:dyDescent="0.3">
      <c r="D14" s="6" t="s">
        <v>561</v>
      </c>
      <c r="E14" s="8">
        <v>0.38285607387120102</v>
      </c>
      <c r="F14" s="6" t="s">
        <v>561</v>
      </c>
      <c r="G14" s="8">
        <v>1.0808458074921872</v>
      </c>
      <c r="H14" s="6" t="s">
        <v>561</v>
      </c>
      <c r="I14" s="8">
        <v>0.9170139591999743</v>
      </c>
      <c r="J14" s="7" t="s">
        <v>561</v>
      </c>
      <c r="K14" s="8">
        <v>1.2851242924714688</v>
      </c>
    </row>
    <row r="15" spans="4:11" x14ac:dyDescent="0.3">
      <c r="D15" s="6" t="s">
        <v>562</v>
      </c>
      <c r="E15" s="8">
        <v>21</v>
      </c>
      <c r="F15" s="6" t="s">
        <v>562</v>
      </c>
      <c r="G15" s="8">
        <v>7297</v>
      </c>
      <c r="H15" s="6" t="s">
        <v>562</v>
      </c>
      <c r="I15" s="8">
        <v>9727</v>
      </c>
      <c r="J15" s="7" t="s">
        <v>562</v>
      </c>
      <c r="K15" s="8">
        <v>4610</v>
      </c>
    </row>
    <row r="16" spans="4:11" x14ac:dyDescent="0.3">
      <c r="D16" s="6" t="s">
        <v>563</v>
      </c>
      <c r="E16" s="8">
        <v>1</v>
      </c>
      <c r="F16" s="6" t="s">
        <v>563</v>
      </c>
      <c r="G16" s="8">
        <v>8</v>
      </c>
      <c r="H16" s="6" t="s">
        <v>563</v>
      </c>
      <c r="I16" s="8">
        <v>13</v>
      </c>
      <c r="J16" s="7" t="s">
        <v>563</v>
      </c>
      <c r="K16" s="8">
        <v>5</v>
      </c>
    </row>
    <row r="17" spans="4:11" x14ac:dyDescent="0.3">
      <c r="D17" s="6" t="s">
        <v>564</v>
      </c>
      <c r="E17" s="8">
        <v>22</v>
      </c>
      <c r="F17" s="6" t="s">
        <v>564</v>
      </c>
      <c r="G17" s="8">
        <v>7305</v>
      </c>
      <c r="H17" s="6" t="s">
        <v>564</v>
      </c>
      <c r="I17" s="8">
        <v>9740</v>
      </c>
      <c r="J17" s="7" t="s">
        <v>564</v>
      </c>
      <c r="K17" s="8">
        <v>4615</v>
      </c>
    </row>
    <row r="18" spans="4:11" x14ac:dyDescent="0.3">
      <c r="D18" s="6" t="s">
        <v>565</v>
      </c>
      <c r="E18" s="8">
        <v>4354</v>
      </c>
      <c r="F18" s="6" t="s">
        <v>565</v>
      </c>
      <c r="G18" s="8">
        <v>957254</v>
      </c>
      <c r="H18" s="6" t="s">
        <v>565</v>
      </c>
      <c r="I18" s="8">
        <v>1471555.7653429604</v>
      </c>
      <c r="J18" s="7" t="s">
        <v>565</v>
      </c>
      <c r="K18" s="8">
        <v>514301.76534296025</v>
      </c>
    </row>
    <row r="19" spans="4:11" ht="15" thickBot="1" x14ac:dyDescent="0.35">
      <c r="D19" s="9" t="s">
        <v>566</v>
      </c>
      <c r="E19" s="11">
        <v>555</v>
      </c>
      <c r="F19" s="9" t="s">
        <v>566</v>
      </c>
      <c r="G19" s="11">
        <v>555</v>
      </c>
      <c r="H19" s="9" t="s">
        <v>566</v>
      </c>
      <c r="I19" s="11">
        <v>555</v>
      </c>
      <c r="J19" s="10" t="s">
        <v>566</v>
      </c>
      <c r="K19" s="11">
        <v>555</v>
      </c>
    </row>
    <row r="20" spans="4:11" ht="15" thickBot="1" x14ac:dyDescent="0.35"/>
    <row r="21" spans="4:11" x14ac:dyDescent="0.3">
      <c r="D21" s="17" t="s">
        <v>575</v>
      </c>
      <c r="E21" s="18"/>
      <c r="F21" s="18"/>
      <c r="G21" s="18"/>
      <c r="H21" s="18"/>
      <c r="I21" s="18"/>
      <c r="J21" s="18"/>
      <c r="K21" s="12"/>
    </row>
    <row r="22" spans="4:11" ht="15" thickBot="1" x14ac:dyDescent="0.35">
      <c r="D22" s="19"/>
      <c r="E22" s="20"/>
      <c r="F22" s="20"/>
      <c r="G22" s="20"/>
      <c r="H22" s="20"/>
      <c r="I22" s="20"/>
      <c r="J22" s="20"/>
      <c r="K22" s="21"/>
    </row>
    <row r="24" spans="4:11" ht="18" x14ac:dyDescent="0.35">
      <c r="D24" s="15" t="s">
        <v>576</v>
      </c>
      <c r="J24" s="15" t="s">
        <v>592</v>
      </c>
    </row>
    <row r="25" spans="4:11" x14ac:dyDescent="0.3">
      <c r="D25" t="s">
        <v>577</v>
      </c>
      <c r="J25" t="s">
        <v>593</v>
      </c>
    </row>
    <row r="26" spans="4:11" x14ac:dyDescent="0.3">
      <c r="J26" t="s">
        <v>594</v>
      </c>
    </row>
    <row r="27" spans="4:11" ht="15.6" x14ac:dyDescent="0.3">
      <c r="D27" s="16" t="s">
        <v>578</v>
      </c>
    </row>
    <row r="28" spans="4:11" ht="18" x14ac:dyDescent="0.35">
      <c r="D28" t="s">
        <v>579</v>
      </c>
      <c r="J28" s="15" t="s">
        <v>595</v>
      </c>
    </row>
    <row r="29" spans="4:11" x14ac:dyDescent="0.3">
      <c r="J29" t="s">
        <v>599</v>
      </c>
    </row>
    <row r="30" spans="4:11" ht="15.6" x14ac:dyDescent="0.3">
      <c r="D30" s="16" t="s">
        <v>580</v>
      </c>
    </row>
    <row r="31" spans="4:11" x14ac:dyDescent="0.3">
      <c r="D31" t="s">
        <v>581</v>
      </c>
    </row>
    <row r="32" spans="4:11" ht="18.600000000000001" thickBot="1" x14ac:dyDescent="0.4">
      <c r="J32" s="15" t="s">
        <v>598</v>
      </c>
    </row>
    <row r="33" spans="4:10" x14ac:dyDescent="0.3">
      <c r="D33" t="s">
        <v>13</v>
      </c>
      <c r="E33" t="s">
        <v>27</v>
      </c>
      <c r="G33" s="29" t="s">
        <v>582</v>
      </c>
      <c r="H33" s="30"/>
      <c r="I33" s="31"/>
      <c r="J33" t="s">
        <v>597</v>
      </c>
    </row>
    <row r="34" spans="4:10" ht="15" thickBot="1" x14ac:dyDescent="0.35">
      <c r="D34">
        <v>4</v>
      </c>
      <c r="E34">
        <v>16</v>
      </c>
      <c r="G34" s="32"/>
      <c r="H34" s="33"/>
      <c r="I34" s="34"/>
      <c r="J34" t="s">
        <v>596</v>
      </c>
    </row>
    <row r="35" spans="4:10" ht="15" thickBot="1" x14ac:dyDescent="0.35">
      <c r="D35">
        <v>6</v>
      </c>
      <c r="E35">
        <v>12</v>
      </c>
    </row>
    <row r="36" spans="4:10" x14ac:dyDescent="0.3">
      <c r="D36">
        <v>10</v>
      </c>
      <c r="E36">
        <v>15</v>
      </c>
      <c r="G36" s="22"/>
      <c r="H36" s="27" t="s">
        <v>13</v>
      </c>
      <c r="I36" s="28" t="s">
        <v>27</v>
      </c>
    </row>
    <row r="37" spans="4:10" x14ac:dyDescent="0.3">
      <c r="D37">
        <v>5</v>
      </c>
      <c r="E37">
        <v>10</v>
      </c>
      <c r="G37" s="23" t="s">
        <v>554</v>
      </c>
      <c r="H37" s="2">
        <v>6.9825783972125439</v>
      </c>
      <c r="I37" s="24">
        <v>8.7686567164179099</v>
      </c>
    </row>
    <row r="38" spans="4:10" x14ac:dyDescent="0.3">
      <c r="D38">
        <v>6</v>
      </c>
      <c r="E38">
        <v>14</v>
      </c>
      <c r="G38" s="23" t="s">
        <v>583</v>
      </c>
      <c r="H38" s="2">
        <v>12.702492629321899</v>
      </c>
      <c r="I38" s="24">
        <v>16.073620660741238</v>
      </c>
    </row>
    <row r="39" spans="4:10" x14ac:dyDescent="0.3">
      <c r="D39">
        <v>10</v>
      </c>
      <c r="E39">
        <v>8</v>
      </c>
      <c r="G39" s="23" t="s">
        <v>584</v>
      </c>
      <c r="H39" s="2">
        <v>287</v>
      </c>
      <c r="I39" s="24">
        <v>268</v>
      </c>
    </row>
    <row r="40" spans="4:10" x14ac:dyDescent="0.3">
      <c r="D40">
        <v>4</v>
      </c>
      <c r="E40">
        <v>8</v>
      </c>
      <c r="G40" s="23" t="s">
        <v>585</v>
      </c>
      <c r="H40" s="2">
        <v>0</v>
      </c>
      <c r="I40" s="24"/>
    </row>
    <row r="41" spans="4:10" x14ac:dyDescent="0.3">
      <c r="D41">
        <v>9</v>
      </c>
      <c r="E41">
        <v>12</v>
      </c>
      <c r="G41" s="23" t="s">
        <v>586</v>
      </c>
      <c r="H41" s="2">
        <v>535</v>
      </c>
      <c r="I41" s="24"/>
    </row>
    <row r="42" spans="4:10" x14ac:dyDescent="0.3">
      <c r="D42">
        <v>3</v>
      </c>
      <c r="E42">
        <v>11</v>
      </c>
      <c r="G42" s="23" t="s">
        <v>587</v>
      </c>
      <c r="H42" s="2">
        <v>-5.5321270474255346</v>
      </c>
      <c r="I42" s="24"/>
    </row>
    <row r="43" spans="4:10" x14ac:dyDescent="0.3">
      <c r="D43">
        <v>9</v>
      </c>
      <c r="E43">
        <v>5</v>
      </c>
      <c r="G43" s="23" t="s">
        <v>588</v>
      </c>
      <c r="H43" s="2">
        <v>2.4786467441119451E-8</v>
      </c>
      <c r="I43" s="24"/>
    </row>
    <row r="44" spans="4:10" x14ac:dyDescent="0.3">
      <c r="D44">
        <v>9</v>
      </c>
      <c r="E44">
        <v>14</v>
      </c>
      <c r="G44" s="23" t="s">
        <v>589</v>
      </c>
      <c r="H44" s="2">
        <v>1.6477067618482788</v>
      </c>
      <c r="I44" s="24"/>
    </row>
    <row r="45" spans="4:10" x14ac:dyDescent="0.3">
      <c r="D45">
        <v>10</v>
      </c>
      <c r="E45">
        <v>5</v>
      </c>
      <c r="G45" s="23" t="s">
        <v>590</v>
      </c>
      <c r="H45" s="2">
        <v>4.9572934882238901E-8</v>
      </c>
      <c r="I45" s="24"/>
    </row>
    <row r="46" spans="4:10" ht="15" thickBot="1" x14ac:dyDescent="0.35">
      <c r="D46">
        <v>6</v>
      </c>
      <c r="E46">
        <v>4</v>
      </c>
      <c r="G46" s="25" t="s">
        <v>591</v>
      </c>
      <c r="H46" s="3">
        <v>1.9644080142008877</v>
      </c>
      <c r="I46" s="26"/>
    </row>
    <row r="47" spans="4:10" x14ac:dyDescent="0.3">
      <c r="D47">
        <v>3</v>
      </c>
      <c r="E47">
        <v>6</v>
      </c>
    </row>
    <row r="48" spans="4:10" x14ac:dyDescent="0.3">
      <c r="D48">
        <v>3</v>
      </c>
      <c r="E48">
        <v>11</v>
      </c>
    </row>
    <row r="49" spans="4:5" x14ac:dyDescent="0.3">
      <c r="D49">
        <v>10</v>
      </c>
      <c r="E49">
        <v>3</v>
      </c>
    </row>
    <row r="50" spans="4:5" x14ac:dyDescent="0.3">
      <c r="D50">
        <v>11</v>
      </c>
      <c r="E50">
        <v>14</v>
      </c>
    </row>
    <row r="51" spans="4:5" x14ac:dyDescent="0.3">
      <c r="D51">
        <v>3</v>
      </c>
      <c r="E51">
        <v>7</v>
      </c>
    </row>
    <row r="52" spans="4:5" x14ac:dyDescent="0.3">
      <c r="D52">
        <v>12</v>
      </c>
      <c r="E52">
        <v>3</v>
      </c>
    </row>
    <row r="53" spans="4:5" x14ac:dyDescent="0.3">
      <c r="D53">
        <v>14</v>
      </c>
      <c r="E53">
        <v>10</v>
      </c>
    </row>
    <row r="54" spans="4:5" x14ac:dyDescent="0.3">
      <c r="D54">
        <v>7</v>
      </c>
      <c r="E54">
        <v>7</v>
      </c>
    </row>
    <row r="55" spans="4:5" x14ac:dyDescent="0.3">
      <c r="D55">
        <v>3</v>
      </c>
      <c r="E55">
        <v>4</v>
      </c>
    </row>
    <row r="56" spans="4:5" x14ac:dyDescent="0.3">
      <c r="D56">
        <v>5</v>
      </c>
      <c r="E56">
        <v>10</v>
      </c>
    </row>
    <row r="57" spans="4:5" x14ac:dyDescent="0.3">
      <c r="D57">
        <v>13</v>
      </c>
      <c r="E57">
        <v>14</v>
      </c>
    </row>
    <row r="58" spans="4:5" x14ac:dyDescent="0.3">
      <c r="D58">
        <v>5</v>
      </c>
      <c r="E58">
        <v>4</v>
      </c>
    </row>
    <row r="59" spans="4:5" x14ac:dyDescent="0.3">
      <c r="D59">
        <v>5</v>
      </c>
      <c r="E59">
        <v>13</v>
      </c>
    </row>
    <row r="60" spans="4:5" x14ac:dyDescent="0.3">
      <c r="D60">
        <v>12</v>
      </c>
      <c r="E60">
        <v>12</v>
      </c>
    </row>
    <row r="61" spans="4:5" x14ac:dyDescent="0.3">
      <c r="D61">
        <v>14</v>
      </c>
      <c r="E61">
        <v>11</v>
      </c>
    </row>
    <row r="62" spans="4:5" x14ac:dyDescent="0.3">
      <c r="D62">
        <v>7</v>
      </c>
      <c r="E62">
        <v>6</v>
      </c>
    </row>
    <row r="63" spans="4:5" x14ac:dyDescent="0.3">
      <c r="D63">
        <v>4</v>
      </c>
      <c r="E63">
        <v>13</v>
      </c>
    </row>
    <row r="64" spans="4:5" x14ac:dyDescent="0.3">
      <c r="D64">
        <v>8</v>
      </c>
      <c r="E64">
        <v>13</v>
      </c>
    </row>
    <row r="65" spans="4:5" x14ac:dyDescent="0.3">
      <c r="D65">
        <v>11</v>
      </c>
      <c r="E65">
        <v>6</v>
      </c>
    </row>
    <row r="66" spans="4:5" x14ac:dyDescent="0.3">
      <c r="D66">
        <v>6</v>
      </c>
      <c r="E66">
        <v>14</v>
      </c>
    </row>
    <row r="67" spans="4:5" x14ac:dyDescent="0.3">
      <c r="D67">
        <v>5</v>
      </c>
      <c r="E67">
        <v>13</v>
      </c>
    </row>
    <row r="68" spans="4:5" x14ac:dyDescent="0.3">
      <c r="D68">
        <v>11</v>
      </c>
      <c r="E68">
        <v>14</v>
      </c>
    </row>
    <row r="69" spans="4:5" x14ac:dyDescent="0.3">
      <c r="D69">
        <v>4</v>
      </c>
      <c r="E69">
        <v>5</v>
      </c>
    </row>
    <row r="70" spans="4:5" x14ac:dyDescent="0.3">
      <c r="D70">
        <v>7</v>
      </c>
      <c r="E70">
        <v>12</v>
      </c>
    </row>
    <row r="71" spans="4:5" x14ac:dyDescent="0.3">
      <c r="D71">
        <v>9</v>
      </c>
      <c r="E71">
        <v>3</v>
      </c>
    </row>
    <row r="72" spans="4:5" x14ac:dyDescent="0.3">
      <c r="D72">
        <v>8</v>
      </c>
      <c r="E72">
        <v>11</v>
      </c>
    </row>
    <row r="73" spans="4:5" x14ac:dyDescent="0.3">
      <c r="D73">
        <v>13</v>
      </c>
      <c r="E73">
        <v>7</v>
      </c>
    </row>
    <row r="74" spans="4:5" x14ac:dyDescent="0.3">
      <c r="D74">
        <v>6</v>
      </c>
      <c r="E74">
        <v>12</v>
      </c>
    </row>
    <row r="75" spans="4:5" x14ac:dyDescent="0.3">
      <c r="D75">
        <v>14</v>
      </c>
      <c r="E75">
        <v>7</v>
      </c>
    </row>
    <row r="76" spans="4:5" x14ac:dyDescent="0.3">
      <c r="D76">
        <v>9</v>
      </c>
      <c r="E76">
        <v>12</v>
      </c>
    </row>
    <row r="77" spans="4:5" x14ac:dyDescent="0.3">
      <c r="D77">
        <v>14</v>
      </c>
      <c r="E77">
        <v>10</v>
      </c>
    </row>
    <row r="78" spans="4:5" x14ac:dyDescent="0.3">
      <c r="D78">
        <v>11</v>
      </c>
      <c r="E78">
        <v>9</v>
      </c>
    </row>
    <row r="79" spans="4:5" x14ac:dyDescent="0.3">
      <c r="D79">
        <v>13</v>
      </c>
      <c r="E79">
        <v>7</v>
      </c>
    </row>
    <row r="80" spans="4:5" x14ac:dyDescent="0.3">
      <c r="D80">
        <v>7</v>
      </c>
      <c r="E80">
        <v>10</v>
      </c>
    </row>
    <row r="81" spans="4:5" x14ac:dyDescent="0.3">
      <c r="D81">
        <v>6</v>
      </c>
      <c r="E81">
        <v>6</v>
      </c>
    </row>
    <row r="82" spans="4:5" x14ac:dyDescent="0.3">
      <c r="D82">
        <v>5</v>
      </c>
      <c r="E82">
        <v>5</v>
      </c>
    </row>
    <row r="83" spans="4:5" x14ac:dyDescent="0.3">
      <c r="D83">
        <v>10</v>
      </c>
      <c r="E83">
        <v>7</v>
      </c>
    </row>
    <row r="84" spans="4:5" x14ac:dyDescent="0.3">
      <c r="D84">
        <v>4</v>
      </c>
      <c r="E84">
        <v>5</v>
      </c>
    </row>
    <row r="85" spans="4:5" x14ac:dyDescent="0.3">
      <c r="D85">
        <v>13</v>
      </c>
      <c r="E85">
        <v>4</v>
      </c>
    </row>
    <row r="86" spans="4:5" x14ac:dyDescent="0.3">
      <c r="D86">
        <v>4</v>
      </c>
      <c r="E86">
        <v>5</v>
      </c>
    </row>
    <row r="87" spans="4:5" x14ac:dyDescent="0.3">
      <c r="D87">
        <v>14</v>
      </c>
      <c r="E87">
        <v>4</v>
      </c>
    </row>
    <row r="88" spans="4:5" x14ac:dyDescent="0.3">
      <c r="D88">
        <v>12</v>
      </c>
      <c r="E88">
        <v>14</v>
      </c>
    </row>
    <row r="89" spans="4:5" x14ac:dyDescent="0.3">
      <c r="D89">
        <v>4</v>
      </c>
      <c r="E89">
        <v>21</v>
      </c>
    </row>
    <row r="90" spans="4:5" x14ac:dyDescent="0.3">
      <c r="D90">
        <v>4</v>
      </c>
      <c r="E90">
        <v>4</v>
      </c>
    </row>
    <row r="91" spans="4:5" x14ac:dyDescent="0.3">
      <c r="D91">
        <v>7</v>
      </c>
      <c r="E91">
        <v>13</v>
      </c>
    </row>
    <row r="92" spans="4:5" x14ac:dyDescent="0.3">
      <c r="D92">
        <v>11</v>
      </c>
      <c r="E92">
        <v>6</v>
      </c>
    </row>
    <row r="93" spans="4:5" x14ac:dyDescent="0.3">
      <c r="D93">
        <v>6</v>
      </c>
      <c r="E93">
        <v>12</v>
      </c>
    </row>
    <row r="94" spans="4:5" x14ac:dyDescent="0.3">
      <c r="D94">
        <v>4</v>
      </c>
      <c r="E94">
        <v>7</v>
      </c>
    </row>
    <row r="95" spans="4:5" x14ac:dyDescent="0.3">
      <c r="D95">
        <v>6</v>
      </c>
      <c r="E95">
        <v>12</v>
      </c>
    </row>
    <row r="96" spans="4:5" x14ac:dyDescent="0.3">
      <c r="D96">
        <v>8</v>
      </c>
      <c r="E96">
        <v>10</v>
      </c>
    </row>
    <row r="97" spans="4:5" x14ac:dyDescent="0.3">
      <c r="D97">
        <v>8</v>
      </c>
      <c r="E97">
        <v>11</v>
      </c>
    </row>
    <row r="98" spans="4:5" x14ac:dyDescent="0.3">
      <c r="D98">
        <v>6</v>
      </c>
      <c r="E98">
        <v>6</v>
      </c>
    </row>
    <row r="99" spans="4:5" x14ac:dyDescent="0.3">
      <c r="D99">
        <v>10</v>
      </c>
      <c r="E99">
        <v>6</v>
      </c>
    </row>
    <row r="100" spans="4:5" x14ac:dyDescent="0.3">
      <c r="D100">
        <v>4</v>
      </c>
      <c r="E100">
        <v>5</v>
      </c>
    </row>
    <row r="101" spans="4:5" x14ac:dyDescent="0.3">
      <c r="D101">
        <v>11</v>
      </c>
      <c r="E101">
        <v>5</v>
      </c>
    </row>
    <row r="102" spans="4:5" x14ac:dyDescent="0.3">
      <c r="D102">
        <v>4</v>
      </c>
      <c r="E102">
        <v>14</v>
      </c>
    </row>
    <row r="103" spans="4:5" x14ac:dyDescent="0.3">
      <c r="D103">
        <v>8</v>
      </c>
      <c r="E103">
        <v>11</v>
      </c>
    </row>
    <row r="104" spans="4:5" x14ac:dyDescent="0.3">
      <c r="D104">
        <v>9</v>
      </c>
      <c r="E104">
        <v>9</v>
      </c>
    </row>
    <row r="105" spans="4:5" x14ac:dyDescent="0.3">
      <c r="D105">
        <v>3</v>
      </c>
      <c r="E105">
        <v>19</v>
      </c>
    </row>
    <row r="106" spans="4:5" x14ac:dyDescent="0.3">
      <c r="D106">
        <v>12</v>
      </c>
      <c r="E106">
        <v>7</v>
      </c>
    </row>
    <row r="107" spans="4:5" x14ac:dyDescent="0.3">
      <c r="D107">
        <v>3</v>
      </c>
      <c r="E107">
        <v>8</v>
      </c>
    </row>
    <row r="108" spans="4:5" x14ac:dyDescent="0.3">
      <c r="D108">
        <v>14</v>
      </c>
      <c r="E108">
        <v>20</v>
      </c>
    </row>
    <row r="109" spans="4:5" x14ac:dyDescent="0.3">
      <c r="D109">
        <v>8</v>
      </c>
      <c r="E109">
        <v>13</v>
      </c>
    </row>
    <row r="110" spans="4:5" x14ac:dyDescent="0.3">
      <c r="D110">
        <v>3</v>
      </c>
      <c r="E110">
        <v>13</v>
      </c>
    </row>
    <row r="111" spans="4:5" x14ac:dyDescent="0.3">
      <c r="D111">
        <v>4</v>
      </c>
      <c r="E111">
        <v>8</v>
      </c>
    </row>
    <row r="112" spans="4:5" x14ac:dyDescent="0.3">
      <c r="D112">
        <v>5</v>
      </c>
      <c r="E112">
        <v>11</v>
      </c>
    </row>
    <row r="113" spans="4:5" x14ac:dyDescent="0.3">
      <c r="D113">
        <v>9</v>
      </c>
      <c r="E113">
        <v>10</v>
      </c>
    </row>
    <row r="114" spans="4:5" x14ac:dyDescent="0.3">
      <c r="D114">
        <v>14</v>
      </c>
      <c r="E114">
        <v>4</v>
      </c>
    </row>
    <row r="115" spans="4:5" x14ac:dyDescent="0.3">
      <c r="D115">
        <v>5</v>
      </c>
      <c r="E115">
        <v>13</v>
      </c>
    </row>
    <row r="116" spans="4:5" x14ac:dyDescent="0.3">
      <c r="D116">
        <v>6</v>
      </c>
      <c r="E116">
        <v>12</v>
      </c>
    </row>
    <row r="117" spans="4:5" x14ac:dyDescent="0.3">
      <c r="D117">
        <v>9</v>
      </c>
      <c r="E117">
        <v>3</v>
      </c>
    </row>
    <row r="118" spans="4:5" x14ac:dyDescent="0.3">
      <c r="D118">
        <v>8</v>
      </c>
      <c r="E118">
        <v>15</v>
      </c>
    </row>
    <row r="119" spans="4:5" x14ac:dyDescent="0.3">
      <c r="D119">
        <v>12</v>
      </c>
      <c r="E119">
        <v>5</v>
      </c>
    </row>
    <row r="120" spans="4:5" x14ac:dyDescent="0.3">
      <c r="D120">
        <v>5</v>
      </c>
      <c r="E120">
        <v>12</v>
      </c>
    </row>
    <row r="121" spans="4:5" x14ac:dyDescent="0.3">
      <c r="D121">
        <v>7</v>
      </c>
      <c r="E121">
        <v>8</v>
      </c>
    </row>
    <row r="122" spans="4:5" x14ac:dyDescent="0.3">
      <c r="D122">
        <v>4</v>
      </c>
      <c r="E122">
        <v>14</v>
      </c>
    </row>
    <row r="123" spans="4:5" x14ac:dyDescent="0.3">
      <c r="D123">
        <v>14</v>
      </c>
      <c r="E123">
        <v>4</v>
      </c>
    </row>
    <row r="124" spans="4:5" x14ac:dyDescent="0.3">
      <c r="D124">
        <v>14</v>
      </c>
      <c r="E124">
        <v>6</v>
      </c>
    </row>
    <row r="125" spans="4:5" x14ac:dyDescent="0.3">
      <c r="D125">
        <v>7</v>
      </c>
      <c r="E125">
        <v>12</v>
      </c>
    </row>
    <row r="126" spans="4:5" x14ac:dyDescent="0.3">
      <c r="D126">
        <v>13</v>
      </c>
      <c r="E126">
        <v>13</v>
      </c>
    </row>
    <row r="127" spans="4:5" x14ac:dyDescent="0.3">
      <c r="D127">
        <v>13</v>
      </c>
      <c r="E127">
        <v>7</v>
      </c>
    </row>
    <row r="128" spans="4:5" x14ac:dyDescent="0.3">
      <c r="D128">
        <v>10</v>
      </c>
      <c r="E128">
        <v>12</v>
      </c>
    </row>
    <row r="129" spans="4:5" x14ac:dyDescent="0.3">
      <c r="D129">
        <v>7</v>
      </c>
      <c r="E129">
        <v>12</v>
      </c>
    </row>
    <row r="130" spans="4:5" x14ac:dyDescent="0.3">
      <c r="D130">
        <v>8</v>
      </c>
      <c r="E130">
        <v>11</v>
      </c>
    </row>
    <row r="131" spans="4:5" x14ac:dyDescent="0.3">
      <c r="D131">
        <v>12</v>
      </c>
      <c r="E131">
        <v>13</v>
      </c>
    </row>
    <row r="132" spans="4:5" x14ac:dyDescent="0.3">
      <c r="D132">
        <v>10</v>
      </c>
      <c r="E132">
        <v>9</v>
      </c>
    </row>
    <row r="133" spans="4:5" x14ac:dyDescent="0.3">
      <c r="D133">
        <v>4</v>
      </c>
      <c r="E133">
        <v>7</v>
      </c>
    </row>
    <row r="134" spans="4:5" x14ac:dyDescent="0.3">
      <c r="D134">
        <v>12</v>
      </c>
      <c r="E134">
        <v>8</v>
      </c>
    </row>
    <row r="135" spans="4:5" x14ac:dyDescent="0.3">
      <c r="D135">
        <v>7</v>
      </c>
      <c r="E135">
        <v>12</v>
      </c>
    </row>
    <row r="136" spans="4:5" x14ac:dyDescent="0.3">
      <c r="D136">
        <v>12</v>
      </c>
      <c r="E136">
        <v>12</v>
      </c>
    </row>
    <row r="137" spans="4:5" x14ac:dyDescent="0.3">
      <c r="D137">
        <v>13</v>
      </c>
      <c r="E137">
        <v>10</v>
      </c>
    </row>
    <row r="138" spans="4:5" x14ac:dyDescent="0.3">
      <c r="D138">
        <v>7</v>
      </c>
      <c r="E138">
        <v>3</v>
      </c>
    </row>
    <row r="139" spans="4:5" x14ac:dyDescent="0.3">
      <c r="D139">
        <v>14</v>
      </c>
      <c r="E139">
        <v>20</v>
      </c>
    </row>
    <row r="140" spans="4:5" x14ac:dyDescent="0.3">
      <c r="D140">
        <v>6</v>
      </c>
      <c r="E140">
        <v>9</v>
      </c>
    </row>
    <row r="141" spans="4:5" x14ac:dyDescent="0.3">
      <c r="D141">
        <v>11</v>
      </c>
      <c r="E141">
        <v>3</v>
      </c>
    </row>
    <row r="142" spans="4:5" x14ac:dyDescent="0.3">
      <c r="D142">
        <v>4</v>
      </c>
      <c r="E142">
        <v>7</v>
      </c>
    </row>
    <row r="143" spans="4:5" x14ac:dyDescent="0.3">
      <c r="D143">
        <v>6</v>
      </c>
      <c r="E143">
        <v>9</v>
      </c>
    </row>
    <row r="144" spans="4:5" x14ac:dyDescent="0.3">
      <c r="D144">
        <v>7</v>
      </c>
      <c r="E144">
        <v>13</v>
      </c>
    </row>
    <row r="145" spans="4:5" x14ac:dyDescent="0.3">
      <c r="D145">
        <v>10</v>
      </c>
      <c r="E145">
        <v>13</v>
      </c>
    </row>
    <row r="146" spans="4:5" x14ac:dyDescent="0.3">
      <c r="D146">
        <v>8</v>
      </c>
      <c r="E146">
        <v>8</v>
      </c>
    </row>
    <row r="147" spans="4:5" x14ac:dyDescent="0.3">
      <c r="D147">
        <v>3</v>
      </c>
      <c r="E147">
        <v>13</v>
      </c>
    </row>
    <row r="148" spans="4:5" x14ac:dyDescent="0.3">
      <c r="D148">
        <v>5</v>
      </c>
      <c r="E148">
        <v>13</v>
      </c>
    </row>
    <row r="149" spans="4:5" x14ac:dyDescent="0.3">
      <c r="D149">
        <v>10</v>
      </c>
      <c r="E149">
        <v>14</v>
      </c>
    </row>
    <row r="150" spans="4:5" x14ac:dyDescent="0.3">
      <c r="D150">
        <v>13</v>
      </c>
      <c r="E150">
        <v>11</v>
      </c>
    </row>
    <row r="151" spans="4:5" x14ac:dyDescent="0.3">
      <c r="D151">
        <v>3</v>
      </c>
      <c r="E151">
        <v>6</v>
      </c>
    </row>
    <row r="152" spans="4:5" x14ac:dyDescent="0.3">
      <c r="D152">
        <v>14</v>
      </c>
      <c r="E152">
        <v>4</v>
      </c>
    </row>
    <row r="153" spans="4:5" x14ac:dyDescent="0.3">
      <c r="D153">
        <v>13</v>
      </c>
      <c r="E153">
        <v>6</v>
      </c>
    </row>
    <row r="154" spans="4:5" x14ac:dyDescent="0.3">
      <c r="D154">
        <v>11</v>
      </c>
      <c r="E154">
        <v>3</v>
      </c>
    </row>
    <row r="155" spans="4:5" x14ac:dyDescent="0.3">
      <c r="D155">
        <v>13</v>
      </c>
      <c r="E155">
        <v>22</v>
      </c>
    </row>
    <row r="156" spans="4:5" x14ac:dyDescent="0.3">
      <c r="D156">
        <v>9</v>
      </c>
      <c r="E156">
        <v>8</v>
      </c>
    </row>
    <row r="157" spans="4:5" x14ac:dyDescent="0.3">
      <c r="D157">
        <v>9</v>
      </c>
      <c r="E157">
        <v>13</v>
      </c>
    </row>
    <row r="158" spans="4:5" x14ac:dyDescent="0.3">
      <c r="D158">
        <v>5</v>
      </c>
      <c r="E158">
        <v>8</v>
      </c>
    </row>
    <row r="159" spans="4:5" x14ac:dyDescent="0.3">
      <c r="D159">
        <v>9</v>
      </c>
      <c r="E159">
        <v>5</v>
      </c>
    </row>
    <row r="160" spans="4:5" x14ac:dyDescent="0.3">
      <c r="D160">
        <v>8</v>
      </c>
      <c r="E160">
        <v>10</v>
      </c>
    </row>
    <row r="161" spans="4:5" x14ac:dyDescent="0.3">
      <c r="D161">
        <v>10</v>
      </c>
      <c r="E161">
        <v>12</v>
      </c>
    </row>
    <row r="162" spans="4:5" x14ac:dyDescent="0.3">
      <c r="D162">
        <v>14</v>
      </c>
      <c r="E162">
        <v>4</v>
      </c>
    </row>
    <row r="163" spans="4:5" x14ac:dyDescent="0.3">
      <c r="D163">
        <v>10</v>
      </c>
      <c r="E163">
        <v>12</v>
      </c>
    </row>
    <row r="164" spans="4:5" x14ac:dyDescent="0.3">
      <c r="D164">
        <v>13</v>
      </c>
      <c r="E164">
        <v>14</v>
      </c>
    </row>
    <row r="165" spans="4:5" x14ac:dyDescent="0.3">
      <c r="D165">
        <v>9</v>
      </c>
      <c r="E165">
        <v>4</v>
      </c>
    </row>
    <row r="166" spans="4:5" x14ac:dyDescent="0.3">
      <c r="D166">
        <v>4</v>
      </c>
      <c r="E166">
        <v>13</v>
      </c>
    </row>
    <row r="167" spans="4:5" x14ac:dyDescent="0.3">
      <c r="D167">
        <v>4</v>
      </c>
      <c r="E167">
        <v>4</v>
      </c>
    </row>
    <row r="168" spans="4:5" x14ac:dyDescent="0.3">
      <c r="D168">
        <v>9</v>
      </c>
      <c r="E168">
        <v>7</v>
      </c>
    </row>
    <row r="169" spans="4:5" x14ac:dyDescent="0.3">
      <c r="D169">
        <v>7</v>
      </c>
      <c r="E169">
        <v>11</v>
      </c>
    </row>
    <row r="170" spans="4:5" x14ac:dyDescent="0.3">
      <c r="D170">
        <v>13</v>
      </c>
      <c r="E170">
        <v>6</v>
      </c>
    </row>
    <row r="171" spans="4:5" x14ac:dyDescent="0.3">
      <c r="D171">
        <v>11</v>
      </c>
      <c r="E171">
        <v>6</v>
      </c>
    </row>
    <row r="172" spans="4:5" x14ac:dyDescent="0.3">
      <c r="D172">
        <v>6</v>
      </c>
      <c r="E172">
        <v>12</v>
      </c>
    </row>
    <row r="173" spans="4:5" x14ac:dyDescent="0.3">
      <c r="D173">
        <v>13</v>
      </c>
      <c r="E173">
        <v>7</v>
      </c>
    </row>
    <row r="174" spans="4:5" x14ac:dyDescent="0.3">
      <c r="D174">
        <v>5</v>
      </c>
      <c r="E174">
        <v>3</v>
      </c>
    </row>
    <row r="175" spans="4:5" x14ac:dyDescent="0.3">
      <c r="D175">
        <v>4</v>
      </c>
      <c r="E175">
        <v>4</v>
      </c>
    </row>
    <row r="176" spans="4:5" x14ac:dyDescent="0.3">
      <c r="D176">
        <v>3</v>
      </c>
      <c r="E176">
        <v>3</v>
      </c>
    </row>
    <row r="177" spans="4:5" x14ac:dyDescent="0.3">
      <c r="D177">
        <v>13</v>
      </c>
      <c r="E177">
        <v>14</v>
      </c>
    </row>
    <row r="178" spans="4:5" x14ac:dyDescent="0.3">
      <c r="D178">
        <v>6</v>
      </c>
      <c r="E178">
        <v>14</v>
      </c>
    </row>
    <row r="179" spans="4:5" x14ac:dyDescent="0.3">
      <c r="D179">
        <v>4</v>
      </c>
      <c r="E179">
        <v>7</v>
      </c>
    </row>
    <row r="180" spans="4:5" x14ac:dyDescent="0.3">
      <c r="D180">
        <v>14</v>
      </c>
      <c r="E180">
        <v>13</v>
      </c>
    </row>
    <row r="181" spans="4:5" x14ac:dyDescent="0.3">
      <c r="D181">
        <v>10</v>
      </c>
      <c r="E181">
        <v>10</v>
      </c>
    </row>
    <row r="182" spans="4:5" x14ac:dyDescent="0.3">
      <c r="D182">
        <v>3</v>
      </c>
      <c r="E182">
        <v>4</v>
      </c>
    </row>
    <row r="183" spans="4:5" x14ac:dyDescent="0.3">
      <c r="D183">
        <v>13</v>
      </c>
      <c r="E183">
        <v>11</v>
      </c>
    </row>
    <row r="184" spans="4:5" x14ac:dyDescent="0.3">
      <c r="D184">
        <v>12</v>
      </c>
      <c r="E184">
        <v>15</v>
      </c>
    </row>
    <row r="185" spans="4:5" x14ac:dyDescent="0.3">
      <c r="D185">
        <v>5</v>
      </c>
      <c r="E185">
        <v>6</v>
      </c>
    </row>
    <row r="186" spans="4:5" x14ac:dyDescent="0.3">
      <c r="D186">
        <v>11</v>
      </c>
      <c r="E186">
        <v>13</v>
      </c>
    </row>
    <row r="187" spans="4:5" x14ac:dyDescent="0.3">
      <c r="D187">
        <v>10</v>
      </c>
      <c r="E187">
        <v>8</v>
      </c>
    </row>
    <row r="188" spans="4:5" x14ac:dyDescent="0.3">
      <c r="D188">
        <v>6</v>
      </c>
      <c r="E188">
        <v>11</v>
      </c>
    </row>
    <row r="189" spans="4:5" x14ac:dyDescent="0.3">
      <c r="D189">
        <v>4</v>
      </c>
      <c r="E189">
        <v>5</v>
      </c>
    </row>
    <row r="190" spans="4:5" x14ac:dyDescent="0.3">
      <c r="D190">
        <v>7</v>
      </c>
      <c r="E190">
        <v>14</v>
      </c>
    </row>
    <row r="191" spans="4:5" x14ac:dyDescent="0.3">
      <c r="D191">
        <v>9</v>
      </c>
      <c r="E191">
        <v>5</v>
      </c>
    </row>
    <row r="192" spans="4:5" x14ac:dyDescent="0.3">
      <c r="D192">
        <v>5</v>
      </c>
      <c r="E192">
        <v>6</v>
      </c>
    </row>
    <row r="193" spans="4:5" x14ac:dyDescent="0.3">
      <c r="D193">
        <v>5</v>
      </c>
      <c r="E193">
        <v>11</v>
      </c>
    </row>
    <row r="194" spans="4:5" x14ac:dyDescent="0.3">
      <c r="D194">
        <v>6</v>
      </c>
      <c r="E194">
        <v>15</v>
      </c>
    </row>
    <row r="195" spans="4:5" x14ac:dyDescent="0.3">
      <c r="D195">
        <v>6</v>
      </c>
      <c r="E195">
        <v>4</v>
      </c>
    </row>
    <row r="196" spans="4:5" x14ac:dyDescent="0.3">
      <c r="D196">
        <v>6</v>
      </c>
      <c r="E196">
        <v>9</v>
      </c>
    </row>
    <row r="197" spans="4:5" x14ac:dyDescent="0.3">
      <c r="D197">
        <v>6</v>
      </c>
      <c r="E197">
        <v>10</v>
      </c>
    </row>
    <row r="198" spans="4:5" x14ac:dyDescent="0.3">
      <c r="D198">
        <v>6</v>
      </c>
      <c r="E198">
        <v>5</v>
      </c>
    </row>
    <row r="199" spans="4:5" x14ac:dyDescent="0.3">
      <c r="D199">
        <v>9</v>
      </c>
      <c r="E199">
        <v>9</v>
      </c>
    </row>
    <row r="200" spans="4:5" x14ac:dyDescent="0.3">
      <c r="D200">
        <v>9</v>
      </c>
      <c r="E200">
        <v>6</v>
      </c>
    </row>
    <row r="201" spans="4:5" x14ac:dyDescent="0.3">
      <c r="D201">
        <v>1</v>
      </c>
      <c r="E201">
        <v>4</v>
      </c>
    </row>
    <row r="202" spans="4:5" x14ac:dyDescent="0.3">
      <c r="D202">
        <v>5</v>
      </c>
      <c r="E202">
        <v>7</v>
      </c>
    </row>
    <row r="203" spans="4:5" x14ac:dyDescent="0.3">
      <c r="D203">
        <v>4</v>
      </c>
      <c r="E203">
        <v>6</v>
      </c>
    </row>
    <row r="204" spans="4:5" x14ac:dyDescent="0.3">
      <c r="D204">
        <v>1</v>
      </c>
      <c r="E204">
        <v>9</v>
      </c>
    </row>
    <row r="205" spans="4:5" x14ac:dyDescent="0.3">
      <c r="D205">
        <v>3</v>
      </c>
      <c r="E205">
        <v>2</v>
      </c>
    </row>
    <row r="206" spans="4:5" x14ac:dyDescent="0.3">
      <c r="D206">
        <v>8</v>
      </c>
      <c r="E206">
        <v>10</v>
      </c>
    </row>
    <row r="207" spans="4:5" x14ac:dyDescent="0.3">
      <c r="D207">
        <v>2</v>
      </c>
      <c r="E207">
        <v>5</v>
      </c>
    </row>
    <row r="208" spans="4:5" x14ac:dyDescent="0.3">
      <c r="D208">
        <v>8</v>
      </c>
      <c r="E208">
        <v>13</v>
      </c>
    </row>
    <row r="209" spans="4:5" x14ac:dyDescent="0.3">
      <c r="D209">
        <v>5</v>
      </c>
      <c r="E209">
        <v>15</v>
      </c>
    </row>
    <row r="210" spans="4:5" x14ac:dyDescent="0.3">
      <c r="D210">
        <v>7</v>
      </c>
      <c r="E210">
        <v>11</v>
      </c>
    </row>
    <row r="211" spans="4:5" x14ac:dyDescent="0.3">
      <c r="D211">
        <v>1</v>
      </c>
      <c r="E211">
        <v>15</v>
      </c>
    </row>
    <row r="212" spans="4:5" x14ac:dyDescent="0.3">
      <c r="D212">
        <v>7</v>
      </c>
      <c r="E212">
        <v>3</v>
      </c>
    </row>
    <row r="213" spans="4:5" x14ac:dyDescent="0.3">
      <c r="D213">
        <v>7</v>
      </c>
      <c r="E213">
        <v>9</v>
      </c>
    </row>
    <row r="214" spans="4:5" x14ac:dyDescent="0.3">
      <c r="D214">
        <v>5</v>
      </c>
      <c r="E214">
        <v>10</v>
      </c>
    </row>
    <row r="215" spans="4:5" x14ac:dyDescent="0.3">
      <c r="D215">
        <v>5</v>
      </c>
      <c r="E215">
        <v>7</v>
      </c>
    </row>
    <row r="216" spans="4:5" x14ac:dyDescent="0.3">
      <c r="D216">
        <v>1</v>
      </c>
      <c r="E216">
        <v>6</v>
      </c>
    </row>
    <row r="217" spans="4:5" x14ac:dyDescent="0.3">
      <c r="D217">
        <v>8</v>
      </c>
      <c r="E217">
        <v>14</v>
      </c>
    </row>
    <row r="218" spans="4:5" x14ac:dyDescent="0.3">
      <c r="D218">
        <v>8</v>
      </c>
      <c r="E218">
        <v>8</v>
      </c>
    </row>
    <row r="219" spans="4:5" x14ac:dyDescent="0.3">
      <c r="D219">
        <v>5</v>
      </c>
      <c r="E219">
        <v>4</v>
      </c>
    </row>
    <row r="220" spans="4:5" x14ac:dyDescent="0.3">
      <c r="D220">
        <v>7</v>
      </c>
      <c r="E220">
        <v>11</v>
      </c>
    </row>
    <row r="221" spans="4:5" x14ac:dyDescent="0.3">
      <c r="D221">
        <v>5</v>
      </c>
      <c r="E221">
        <v>9</v>
      </c>
    </row>
    <row r="222" spans="4:5" x14ac:dyDescent="0.3">
      <c r="D222">
        <v>2</v>
      </c>
      <c r="E222">
        <v>4</v>
      </c>
    </row>
    <row r="223" spans="4:5" x14ac:dyDescent="0.3">
      <c r="D223">
        <v>9</v>
      </c>
      <c r="E223">
        <v>7</v>
      </c>
    </row>
    <row r="224" spans="4:5" x14ac:dyDescent="0.3">
      <c r="D224">
        <v>11</v>
      </c>
      <c r="E224">
        <v>7</v>
      </c>
    </row>
    <row r="225" spans="4:5" x14ac:dyDescent="0.3">
      <c r="D225">
        <v>3</v>
      </c>
      <c r="E225">
        <v>7</v>
      </c>
    </row>
    <row r="226" spans="4:5" x14ac:dyDescent="0.3">
      <c r="D226">
        <v>2</v>
      </c>
      <c r="E226">
        <v>15</v>
      </c>
    </row>
    <row r="227" spans="4:5" x14ac:dyDescent="0.3">
      <c r="D227">
        <v>1</v>
      </c>
      <c r="E227">
        <v>6</v>
      </c>
    </row>
    <row r="228" spans="4:5" x14ac:dyDescent="0.3">
      <c r="D228">
        <v>3</v>
      </c>
      <c r="E228">
        <v>2</v>
      </c>
    </row>
    <row r="229" spans="4:5" x14ac:dyDescent="0.3">
      <c r="D229">
        <v>5</v>
      </c>
      <c r="E229">
        <v>10</v>
      </c>
    </row>
    <row r="230" spans="4:5" x14ac:dyDescent="0.3">
      <c r="D230">
        <v>9</v>
      </c>
      <c r="E230">
        <v>4</v>
      </c>
    </row>
    <row r="231" spans="4:5" x14ac:dyDescent="0.3">
      <c r="D231">
        <v>7</v>
      </c>
      <c r="E231">
        <v>11</v>
      </c>
    </row>
    <row r="232" spans="4:5" x14ac:dyDescent="0.3">
      <c r="D232">
        <v>7</v>
      </c>
      <c r="E232">
        <v>11</v>
      </c>
    </row>
    <row r="233" spans="4:5" x14ac:dyDescent="0.3">
      <c r="D233">
        <v>10</v>
      </c>
      <c r="E233">
        <v>6</v>
      </c>
    </row>
    <row r="234" spans="4:5" x14ac:dyDescent="0.3">
      <c r="D234">
        <v>1</v>
      </c>
      <c r="E234">
        <v>8</v>
      </c>
    </row>
    <row r="235" spans="4:5" x14ac:dyDescent="0.3">
      <c r="D235">
        <v>2</v>
      </c>
      <c r="E235">
        <v>13</v>
      </c>
    </row>
    <row r="236" spans="4:5" x14ac:dyDescent="0.3">
      <c r="D236">
        <v>9</v>
      </c>
      <c r="E236">
        <v>2</v>
      </c>
    </row>
    <row r="237" spans="4:5" x14ac:dyDescent="0.3">
      <c r="D237">
        <v>7</v>
      </c>
      <c r="E237">
        <v>13</v>
      </c>
    </row>
    <row r="238" spans="4:5" x14ac:dyDescent="0.3">
      <c r="D238">
        <v>1</v>
      </c>
      <c r="E238">
        <v>13</v>
      </c>
    </row>
    <row r="239" spans="4:5" x14ac:dyDescent="0.3">
      <c r="D239">
        <v>8</v>
      </c>
      <c r="E239">
        <v>7</v>
      </c>
    </row>
    <row r="240" spans="4:5" x14ac:dyDescent="0.3">
      <c r="D240">
        <v>10</v>
      </c>
      <c r="E240">
        <v>10</v>
      </c>
    </row>
    <row r="241" spans="4:5" x14ac:dyDescent="0.3">
      <c r="D241">
        <v>3</v>
      </c>
      <c r="E241">
        <v>9</v>
      </c>
    </row>
    <row r="242" spans="4:5" x14ac:dyDescent="0.3">
      <c r="D242">
        <v>7</v>
      </c>
      <c r="E242">
        <v>3</v>
      </c>
    </row>
    <row r="243" spans="4:5" x14ac:dyDescent="0.3">
      <c r="D243">
        <v>10</v>
      </c>
      <c r="E243">
        <v>14</v>
      </c>
    </row>
    <row r="244" spans="4:5" x14ac:dyDescent="0.3">
      <c r="D244">
        <v>8</v>
      </c>
      <c r="E244">
        <v>10</v>
      </c>
    </row>
    <row r="245" spans="4:5" x14ac:dyDescent="0.3">
      <c r="D245">
        <v>10</v>
      </c>
      <c r="E245">
        <v>13</v>
      </c>
    </row>
    <row r="246" spans="4:5" x14ac:dyDescent="0.3">
      <c r="D246">
        <v>5</v>
      </c>
      <c r="E246">
        <v>5</v>
      </c>
    </row>
    <row r="247" spans="4:5" x14ac:dyDescent="0.3">
      <c r="D247">
        <v>9</v>
      </c>
      <c r="E247">
        <v>6</v>
      </c>
    </row>
    <row r="248" spans="4:5" x14ac:dyDescent="0.3">
      <c r="D248">
        <v>1</v>
      </c>
      <c r="E248">
        <v>6</v>
      </c>
    </row>
    <row r="249" spans="4:5" x14ac:dyDescent="0.3">
      <c r="D249">
        <v>8</v>
      </c>
      <c r="E249">
        <v>6</v>
      </c>
    </row>
    <row r="250" spans="4:5" x14ac:dyDescent="0.3">
      <c r="D250">
        <v>9</v>
      </c>
      <c r="E250">
        <v>6</v>
      </c>
    </row>
    <row r="251" spans="4:5" x14ac:dyDescent="0.3">
      <c r="D251">
        <v>9</v>
      </c>
      <c r="E251">
        <v>7</v>
      </c>
    </row>
    <row r="252" spans="4:5" x14ac:dyDescent="0.3">
      <c r="D252">
        <v>2</v>
      </c>
      <c r="E252">
        <v>6</v>
      </c>
    </row>
    <row r="253" spans="4:5" x14ac:dyDescent="0.3">
      <c r="D253">
        <v>10</v>
      </c>
      <c r="E253">
        <v>5</v>
      </c>
    </row>
    <row r="254" spans="4:5" x14ac:dyDescent="0.3">
      <c r="D254">
        <v>7</v>
      </c>
      <c r="E254">
        <v>6</v>
      </c>
    </row>
    <row r="255" spans="4:5" x14ac:dyDescent="0.3">
      <c r="D255">
        <v>7</v>
      </c>
      <c r="E255">
        <v>4</v>
      </c>
    </row>
    <row r="256" spans="4:5" x14ac:dyDescent="0.3">
      <c r="D256">
        <v>1</v>
      </c>
      <c r="E256">
        <v>2</v>
      </c>
    </row>
    <row r="257" spans="4:5" x14ac:dyDescent="0.3">
      <c r="D257">
        <v>10</v>
      </c>
      <c r="E257">
        <v>6</v>
      </c>
    </row>
    <row r="258" spans="4:5" x14ac:dyDescent="0.3">
      <c r="D258">
        <v>3</v>
      </c>
      <c r="E258">
        <v>4</v>
      </c>
    </row>
    <row r="259" spans="4:5" x14ac:dyDescent="0.3">
      <c r="D259">
        <v>6</v>
      </c>
      <c r="E259">
        <v>12</v>
      </c>
    </row>
    <row r="260" spans="4:5" x14ac:dyDescent="0.3">
      <c r="D260">
        <v>1</v>
      </c>
      <c r="E260">
        <v>10</v>
      </c>
    </row>
    <row r="261" spans="4:5" x14ac:dyDescent="0.3">
      <c r="D261">
        <v>6</v>
      </c>
      <c r="E261">
        <v>9</v>
      </c>
    </row>
    <row r="262" spans="4:5" x14ac:dyDescent="0.3">
      <c r="D262">
        <v>4</v>
      </c>
      <c r="E262">
        <v>7</v>
      </c>
    </row>
    <row r="263" spans="4:5" x14ac:dyDescent="0.3">
      <c r="D263">
        <v>6</v>
      </c>
      <c r="E263">
        <v>2</v>
      </c>
    </row>
    <row r="264" spans="4:5" x14ac:dyDescent="0.3">
      <c r="D264">
        <v>4</v>
      </c>
      <c r="E264">
        <v>4</v>
      </c>
    </row>
    <row r="265" spans="4:5" x14ac:dyDescent="0.3">
      <c r="D265">
        <v>6</v>
      </c>
      <c r="E265">
        <v>9</v>
      </c>
    </row>
    <row r="266" spans="4:5" x14ac:dyDescent="0.3">
      <c r="D266">
        <v>6</v>
      </c>
      <c r="E266">
        <v>6</v>
      </c>
    </row>
    <row r="267" spans="4:5" x14ac:dyDescent="0.3">
      <c r="D267">
        <v>4</v>
      </c>
      <c r="E267">
        <v>3</v>
      </c>
    </row>
    <row r="268" spans="4:5" x14ac:dyDescent="0.3">
      <c r="D268">
        <v>7</v>
      </c>
      <c r="E268">
        <v>7</v>
      </c>
    </row>
    <row r="269" spans="4:5" x14ac:dyDescent="0.3">
      <c r="D269">
        <v>10</v>
      </c>
      <c r="E269">
        <v>6</v>
      </c>
    </row>
    <row r="270" spans="4:5" x14ac:dyDescent="0.3">
      <c r="D270">
        <v>5</v>
      </c>
      <c r="E270">
        <v>3</v>
      </c>
    </row>
    <row r="271" spans="4:5" x14ac:dyDescent="0.3">
      <c r="D271">
        <v>3</v>
      </c>
      <c r="E271">
        <v>9</v>
      </c>
    </row>
    <row r="272" spans="4:5" x14ac:dyDescent="0.3">
      <c r="D272">
        <v>9</v>
      </c>
      <c r="E272">
        <v>5</v>
      </c>
    </row>
    <row r="273" spans="4:5" x14ac:dyDescent="0.3">
      <c r="D273">
        <v>3</v>
      </c>
      <c r="E273">
        <v>11</v>
      </c>
    </row>
    <row r="274" spans="4:5" x14ac:dyDescent="0.3">
      <c r="D274">
        <v>4</v>
      </c>
      <c r="E274">
        <v>6</v>
      </c>
    </row>
    <row r="275" spans="4:5" x14ac:dyDescent="0.3">
      <c r="D275">
        <v>9</v>
      </c>
      <c r="E275">
        <v>2</v>
      </c>
    </row>
    <row r="276" spans="4:5" x14ac:dyDescent="0.3">
      <c r="D276">
        <v>7</v>
      </c>
      <c r="E276">
        <v>15</v>
      </c>
    </row>
    <row r="277" spans="4:5" x14ac:dyDescent="0.3">
      <c r="D277">
        <v>3</v>
      </c>
      <c r="E277">
        <v>4</v>
      </c>
    </row>
    <row r="278" spans="4:5" x14ac:dyDescent="0.3">
      <c r="D278">
        <v>2</v>
      </c>
      <c r="E278">
        <v>12</v>
      </c>
    </row>
    <row r="279" spans="4:5" x14ac:dyDescent="0.3">
      <c r="D279">
        <v>2</v>
      </c>
      <c r="E279">
        <v>8</v>
      </c>
    </row>
    <row r="280" spans="4:5" x14ac:dyDescent="0.3">
      <c r="D280">
        <v>6</v>
      </c>
      <c r="E280">
        <v>6</v>
      </c>
    </row>
    <row r="281" spans="4:5" x14ac:dyDescent="0.3">
      <c r="D281">
        <v>10</v>
      </c>
      <c r="E281">
        <v>15</v>
      </c>
    </row>
    <row r="282" spans="4:5" x14ac:dyDescent="0.3">
      <c r="D282">
        <v>10</v>
      </c>
      <c r="E282">
        <v>14</v>
      </c>
    </row>
    <row r="283" spans="4:5" x14ac:dyDescent="0.3">
      <c r="D283">
        <v>6</v>
      </c>
      <c r="E283">
        <v>3</v>
      </c>
    </row>
    <row r="284" spans="4:5" x14ac:dyDescent="0.3">
      <c r="D284">
        <v>4</v>
      </c>
      <c r="E284">
        <v>7</v>
      </c>
    </row>
    <row r="285" spans="4:5" x14ac:dyDescent="0.3">
      <c r="D285">
        <v>7</v>
      </c>
      <c r="E285">
        <v>14</v>
      </c>
    </row>
    <row r="286" spans="4:5" x14ac:dyDescent="0.3">
      <c r="D286">
        <v>4</v>
      </c>
      <c r="E286">
        <v>9</v>
      </c>
    </row>
    <row r="287" spans="4:5" x14ac:dyDescent="0.3">
      <c r="D287">
        <v>1</v>
      </c>
      <c r="E287">
        <v>4</v>
      </c>
    </row>
    <row r="288" spans="4:5" x14ac:dyDescent="0.3">
      <c r="D288">
        <v>9</v>
      </c>
      <c r="E288">
        <v>7</v>
      </c>
    </row>
    <row r="289" spans="4:5" x14ac:dyDescent="0.3">
      <c r="D289">
        <v>3</v>
      </c>
      <c r="E289">
        <v>14</v>
      </c>
    </row>
    <row r="290" spans="4:5" x14ac:dyDescent="0.3">
      <c r="D290">
        <v>6</v>
      </c>
      <c r="E290">
        <v>10</v>
      </c>
    </row>
    <row r="291" spans="4:5" x14ac:dyDescent="0.3">
      <c r="D291">
        <v>3</v>
      </c>
      <c r="E291">
        <v>6</v>
      </c>
    </row>
    <row r="292" spans="4:5" x14ac:dyDescent="0.3">
      <c r="D292">
        <v>4</v>
      </c>
      <c r="E292">
        <v>4</v>
      </c>
    </row>
    <row r="293" spans="4:5" x14ac:dyDescent="0.3">
      <c r="D293">
        <v>6</v>
      </c>
      <c r="E293">
        <v>13</v>
      </c>
    </row>
    <row r="294" spans="4:5" x14ac:dyDescent="0.3">
      <c r="D294">
        <v>1</v>
      </c>
      <c r="E294">
        <v>6</v>
      </c>
    </row>
    <row r="295" spans="4:5" x14ac:dyDescent="0.3">
      <c r="D295">
        <v>1</v>
      </c>
      <c r="E295">
        <v>6</v>
      </c>
    </row>
    <row r="296" spans="4:5" x14ac:dyDescent="0.3">
      <c r="D296">
        <v>3</v>
      </c>
      <c r="E296">
        <v>4</v>
      </c>
    </row>
    <row r="297" spans="4:5" x14ac:dyDescent="0.3">
      <c r="D297">
        <v>8</v>
      </c>
      <c r="E297">
        <v>11</v>
      </c>
    </row>
    <row r="298" spans="4:5" x14ac:dyDescent="0.3">
      <c r="D298">
        <v>1</v>
      </c>
      <c r="E298">
        <v>8</v>
      </c>
    </row>
    <row r="299" spans="4:5" x14ac:dyDescent="0.3">
      <c r="D299">
        <v>8</v>
      </c>
      <c r="E299">
        <v>7</v>
      </c>
    </row>
    <row r="300" spans="4:5" x14ac:dyDescent="0.3">
      <c r="D300">
        <v>8</v>
      </c>
      <c r="E300">
        <v>12</v>
      </c>
    </row>
    <row r="301" spans="4:5" x14ac:dyDescent="0.3">
      <c r="D301">
        <v>6</v>
      </c>
      <c r="E301">
        <v>8</v>
      </c>
    </row>
    <row r="302" spans="4:5" x14ac:dyDescent="0.3">
      <c r="D302">
        <v>10</v>
      </c>
    </row>
    <row r="303" spans="4:5" x14ac:dyDescent="0.3">
      <c r="D303">
        <v>2</v>
      </c>
    </row>
    <row r="304" spans="4:5" x14ac:dyDescent="0.3">
      <c r="D304">
        <v>6</v>
      </c>
    </row>
    <row r="305" spans="4:4" x14ac:dyDescent="0.3">
      <c r="D305">
        <v>10</v>
      </c>
    </row>
    <row r="306" spans="4:4" x14ac:dyDescent="0.3">
      <c r="D306">
        <v>1</v>
      </c>
    </row>
    <row r="307" spans="4:4" x14ac:dyDescent="0.3">
      <c r="D307">
        <v>3</v>
      </c>
    </row>
    <row r="308" spans="4:4" x14ac:dyDescent="0.3">
      <c r="D308">
        <v>1</v>
      </c>
    </row>
    <row r="309" spans="4:4" x14ac:dyDescent="0.3">
      <c r="D309">
        <v>1</v>
      </c>
    </row>
    <row r="310" spans="4:4" x14ac:dyDescent="0.3">
      <c r="D310">
        <v>2</v>
      </c>
    </row>
    <row r="311" spans="4:4" x14ac:dyDescent="0.3">
      <c r="D311">
        <v>1</v>
      </c>
    </row>
    <row r="312" spans="4:4" x14ac:dyDescent="0.3">
      <c r="D312">
        <v>8</v>
      </c>
    </row>
    <row r="313" spans="4:4" x14ac:dyDescent="0.3">
      <c r="D313">
        <v>10</v>
      </c>
    </row>
    <row r="314" spans="4:4" x14ac:dyDescent="0.3">
      <c r="D314">
        <v>10</v>
      </c>
    </row>
    <row r="315" spans="4:4" x14ac:dyDescent="0.3">
      <c r="D315">
        <v>2</v>
      </c>
    </row>
    <row r="316" spans="4:4" x14ac:dyDescent="0.3">
      <c r="D316">
        <v>3</v>
      </c>
    </row>
    <row r="317" spans="4:4" x14ac:dyDescent="0.3">
      <c r="D317">
        <v>7</v>
      </c>
    </row>
    <row r="318" spans="4:4" x14ac:dyDescent="0.3">
      <c r="D318">
        <v>6</v>
      </c>
    </row>
    <row r="319" spans="4:4" x14ac:dyDescent="0.3">
      <c r="D319">
        <v>4</v>
      </c>
    </row>
    <row r="320" spans="4:4" x14ac:dyDescent="0.3">
      <c r="D320">
        <v>5</v>
      </c>
    </row>
  </sheetData>
  <mergeCells count="3">
    <mergeCell ref="G33:I34"/>
    <mergeCell ref="D2:K3"/>
    <mergeCell ref="D21:K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7532-CC4E-46B8-97A5-0F5A21E0BC53}">
  <sheetPr codeName="Sheet2"/>
  <dimension ref="B2:S15"/>
  <sheetViews>
    <sheetView showGridLines="0" topLeftCell="B1" zoomScale="107" zoomScaleNormal="107" workbookViewId="0">
      <selection activeCell="K16" sqref="K16"/>
    </sheetView>
  </sheetViews>
  <sheetFormatPr defaultRowHeight="14.4" x14ac:dyDescent="0.3"/>
  <cols>
    <col min="1" max="1" width="8.88671875" style="39"/>
    <col min="2" max="2" width="14.33203125" style="39" bestFit="1" customWidth="1"/>
    <col min="3" max="3" width="20.6640625" style="39" bestFit="1" customWidth="1"/>
    <col min="4" max="4" width="22.77734375" style="39" customWidth="1"/>
    <col min="5" max="5" width="10" style="39" bestFit="1" customWidth="1"/>
    <col min="6" max="6" width="20.88671875" style="39" bestFit="1" customWidth="1"/>
    <col min="7" max="7" width="23" style="39" customWidth="1"/>
    <col min="8" max="8" width="15" style="39" customWidth="1"/>
    <col min="9" max="9" width="6" style="39" bestFit="1" customWidth="1"/>
    <col min="10" max="10" width="15.33203125" style="39" bestFit="1" customWidth="1"/>
    <col min="11" max="11" width="16.21875" style="39" bestFit="1" customWidth="1"/>
    <col min="12" max="12" width="13.77734375" style="39" bestFit="1" customWidth="1"/>
    <col min="13" max="13" width="11" style="39" bestFit="1" customWidth="1"/>
    <col min="14" max="14" width="14.109375" style="39" bestFit="1" customWidth="1"/>
    <col min="15" max="15" width="9" style="39" bestFit="1" customWidth="1"/>
    <col min="16" max="16" width="9.88671875" style="39" customWidth="1"/>
    <col min="17" max="17" width="8.6640625" style="39" bestFit="1" customWidth="1"/>
    <col min="18" max="18" width="8.44140625" style="39" customWidth="1"/>
    <col min="19" max="19" width="16.109375" style="39" bestFit="1" customWidth="1"/>
    <col min="20" max="16384" width="8.88671875" style="39"/>
  </cols>
  <sheetData>
    <row r="2" spans="2:19" ht="15" thickBot="1" x14ac:dyDescent="0.35"/>
    <row r="3" spans="2:19" ht="34.200000000000003" thickBot="1" x14ac:dyDescent="0.7">
      <c r="B3" s="35" t="s">
        <v>600</v>
      </c>
      <c r="C3" s="36"/>
      <c r="D3" s="36"/>
      <c r="E3" s="36"/>
      <c r="F3" s="36"/>
      <c r="G3" s="36"/>
      <c r="H3" s="38"/>
    </row>
    <row r="4" spans="2:19" x14ac:dyDescent="0.3">
      <c r="B4" s="40"/>
      <c r="C4" s="41"/>
      <c r="D4" s="41"/>
      <c r="E4" s="41"/>
      <c r="F4" s="41"/>
      <c r="G4" s="41"/>
      <c r="H4" s="42"/>
    </row>
    <row r="5" spans="2:19" ht="18" x14ac:dyDescent="0.35">
      <c r="B5" s="40"/>
      <c r="C5" s="43" t="s">
        <v>601</v>
      </c>
      <c r="D5" s="37"/>
      <c r="E5" s="41"/>
      <c r="F5" s="43" t="s">
        <v>606</v>
      </c>
      <c r="G5" s="37"/>
      <c r="H5" s="42"/>
      <c r="J5" s="39" t="s">
        <v>601</v>
      </c>
      <c r="K5" s="39" t="s">
        <v>602</v>
      </c>
      <c r="L5" s="39" t="s">
        <v>603</v>
      </c>
      <c r="M5" s="39" t="s">
        <v>604</v>
      </c>
      <c r="N5" s="39" t="s">
        <v>605</v>
      </c>
      <c r="O5" s="39" t="s">
        <v>606</v>
      </c>
      <c r="P5" s="39" t="s">
        <v>607</v>
      </c>
      <c r="Q5" s="39" t="s">
        <v>608</v>
      </c>
      <c r="R5" s="39" t="s">
        <v>609</v>
      </c>
      <c r="S5" s="39" t="s">
        <v>610</v>
      </c>
    </row>
    <row r="6" spans="2:19" ht="18" x14ac:dyDescent="0.35">
      <c r="B6" s="40"/>
      <c r="C6" s="43"/>
      <c r="D6" s="41"/>
      <c r="E6" s="41"/>
      <c r="F6" s="43"/>
      <c r="G6" s="41"/>
      <c r="H6" s="42"/>
      <c r="J6" s="39" t="s">
        <v>613</v>
      </c>
      <c r="K6" s="39" t="s">
        <v>11</v>
      </c>
      <c r="L6" s="39" t="s">
        <v>41</v>
      </c>
      <c r="M6" s="50">
        <v>45295</v>
      </c>
      <c r="N6" s="50" t="s">
        <v>614</v>
      </c>
      <c r="O6" s="39">
        <v>2</v>
      </c>
      <c r="P6" s="39">
        <v>180</v>
      </c>
      <c r="Q6" s="39" t="s">
        <v>27</v>
      </c>
      <c r="R6" s="39" t="s">
        <v>547</v>
      </c>
      <c r="S6" s="39" t="s">
        <v>45</v>
      </c>
    </row>
    <row r="7" spans="2:19" ht="18" x14ac:dyDescent="0.35">
      <c r="B7" s="40"/>
      <c r="C7" s="43" t="s">
        <v>602</v>
      </c>
      <c r="D7" s="37"/>
      <c r="E7" s="41"/>
      <c r="F7" s="43" t="s">
        <v>607</v>
      </c>
      <c r="G7" s="37"/>
      <c r="H7" s="42"/>
    </row>
    <row r="8" spans="2:19" ht="18" x14ac:dyDescent="0.35">
      <c r="B8" s="40"/>
      <c r="C8" s="43"/>
      <c r="D8" s="41"/>
      <c r="E8" s="41"/>
      <c r="F8" s="43"/>
      <c r="G8" s="41"/>
      <c r="H8" s="42"/>
      <c r="J8" s="39" t="s">
        <v>613</v>
      </c>
      <c r="K8" s="39" t="s">
        <v>11</v>
      </c>
      <c r="L8" s="39" t="s">
        <v>41</v>
      </c>
      <c r="M8" s="50">
        <v>45295</v>
      </c>
      <c r="N8" s="39" t="s">
        <v>614</v>
      </c>
      <c r="O8" s="39">
        <v>2</v>
      </c>
      <c r="P8" s="39">
        <v>180</v>
      </c>
      <c r="Q8" s="39" t="s">
        <v>27</v>
      </c>
      <c r="R8" s="39" t="s">
        <v>547</v>
      </c>
      <c r="S8" s="39" t="s">
        <v>45</v>
      </c>
    </row>
    <row r="9" spans="2:19" ht="18" x14ac:dyDescent="0.35">
      <c r="B9" s="40"/>
      <c r="C9" s="43" t="s">
        <v>603</v>
      </c>
      <c r="D9" s="37"/>
      <c r="E9" s="41"/>
      <c r="F9" s="43" t="s">
        <v>608</v>
      </c>
      <c r="G9" s="37"/>
      <c r="H9" s="42"/>
    </row>
    <row r="10" spans="2:19" ht="18" x14ac:dyDescent="0.35">
      <c r="B10" s="40"/>
      <c r="C10" s="43"/>
      <c r="D10" s="41"/>
      <c r="E10" s="41"/>
      <c r="F10" s="43"/>
      <c r="G10" s="41"/>
      <c r="H10" s="42"/>
      <c r="M10" s="50"/>
    </row>
    <row r="11" spans="2:19" ht="18" x14ac:dyDescent="0.35">
      <c r="B11" s="40"/>
      <c r="C11" s="43" t="s">
        <v>604</v>
      </c>
      <c r="D11" s="47"/>
      <c r="E11" s="41"/>
      <c r="F11" s="43" t="s">
        <v>609</v>
      </c>
      <c r="G11" s="37"/>
      <c r="H11" s="42"/>
    </row>
    <row r="12" spans="2:19" ht="18" x14ac:dyDescent="0.35">
      <c r="B12" s="40"/>
      <c r="C12" s="43"/>
      <c r="D12" s="41"/>
      <c r="E12" s="41"/>
      <c r="F12" s="43"/>
      <c r="G12" s="41"/>
      <c r="H12" s="42"/>
    </row>
    <row r="13" spans="2:19" ht="18" x14ac:dyDescent="0.35">
      <c r="B13" s="40"/>
      <c r="C13" s="43" t="s">
        <v>605</v>
      </c>
      <c r="D13" s="47"/>
      <c r="E13" s="41"/>
      <c r="F13" s="43" t="s">
        <v>610</v>
      </c>
      <c r="G13" s="37"/>
      <c r="H13" s="42"/>
    </row>
    <row r="14" spans="2:19" x14ac:dyDescent="0.3">
      <c r="B14" s="40"/>
      <c r="C14" s="41"/>
      <c r="D14" s="41"/>
      <c r="E14" s="41"/>
      <c r="F14" s="41"/>
      <c r="G14" s="41"/>
      <c r="H14" s="42"/>
    </row>
    <row r="15" spans="2:19" ht="15" thickBot="1" x14ac:dyDescent="0.35">
      <c r="B15" s="44"/>
      <c r="C15" s="45"/>
      <c r="D15" s="45"/>
      <c r="E15" s="45"/>
      <c r="F15" s="45"/>
      <c r="G15" s="45"/>
      <c r="H15" s="46"/>
    </row>
  </sheetData>
  <mergeCells count="1">
    <mergeCell ref="B3:G3"/>
  </mergeCells>
  <dataValidations count="5">
    <dataValidation type="list" allowBlank="1" showInputMessage="1" showErrorMessage="1" sqref="D7" xr:uid="{080E9C62-E8FC-44ED-9ECC-4239530F4749}">
      <formula1>"Apparel, Books, Electronics, Groceries, Home Decor"</formula1>
    </dataValidation>
    <dataValidation type="list" allowBlank="1" showInputMessage="1" showErrorMessage="1" sqref="D9" xr:uid="{0FAF200F-0994-4955-AB2B-58DE638BB15D}">
      <formula1>"Biography, Camera, Cereal, Children's Book, Cookbook, Curtains, Cushion, Dress, Fiction, Headphones, Jacket, Jeans, Juice, Laptop, Milk, Non-Fiction, Pasta, Rice, Smartphone, Sneakers, Table Lamp, Tablet, T-Shirt, Vase, Wall Art"</formula1>
    </dataValidation>
    <dataValidation type="list" allowBlank="1" showInputMessage="1" showErrorMessage="1" sqref="G11" xr:uid="{33F588F9-9F5E-49D1-96D2-CAC52CE8B892}">
      <formula1>"Antarctica, Australia, Brazil, China, Nigeria, United Kingdom, United States"</formula1>
    </dataValidation>
    <dataValidation type="list" allowBlank="1" showInputMessage="1" showErrorMessage="1" sqref="G13" xr:uid="{D2B809F0-E956-49A7-A632-E5CF7C298C1E}">
      <formula1>"Bank Transfer, Cash, Credit Card, Mobile Money"</formula1>
    </dataValidation>
    <dataValidation type="list" allowBlank="1" showInputMessage="1" showErrorMessage="1" sqref="G9" xr:uid="{8C148BFB-6993-401E-AA3B-61DD3501C3BF}">
      <formula1>"Completed, Returned"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3" name="Button 9">
              <controlPr defaultSize="0" print="0" autoFill="0" autoPict="0" macro="[0]!Submit">
                <anchor moveWithCells="1" sizeWithCells="1">
                  <from>
                    <xdr:col>3</xdr:col>
                    <xdr:colOff>1386840</xdr:colOff>
                    <xdr:row>13</xdr:row>
                    <xdr:rowOff>45720</xdr:rowOff>
                  </from>
                  <to>
                    <xdr:col>5</xdr:col>
                    <xdr:colOff>441960</xdr:colOff>
                    <xdr:row>14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A4BE-FF57-48F4-80E9-46E695DFA004}">
  <sheetPr codeName="Sheet3"/>
  <dimension ref="A3:C37"/>
  <sheetViews>
    <sheetView workbookViewId="0">
      <selection activeCell="C21" sqref="C21:C22"/>
    </sheetView>
  </sheetViews>
  <sheetFormatPr defaultRowHeight="14.4" x14ac:dyDescent="0.3"/>
  <cols>
    <col min="1" max="1" width="13.6640625" bestFit="1" customWidth="1"/>
    <col min="3" max="3" width="12.5546875" bestFit="1" customWidth="1"/>
  </cols>
  <sheetData>
    <row r="3" spans="1:3" x14ac:dyDescent="0.3">
      <c r="A3" s="48" t="s">
        <v>611</v>
      </c>
      <c r="C3" s="48" t="s">
        <v>611</v>
      </c>
    </row>
    <row r="4" spans="1:3" x14ac:dyDescent="0.3">
      <c r="A4" s="49" t="s">
        <v>20</v>
      </c>
      <c r="C4" s="49" t="s">
        <v>551</v>
      </c>
    </row>
    <row r="5" spans="1:3" x14ac:dyDescent="0.3">
      <c r="A5" s="49" t="s">
        <v>16</v>
      </c>
      <c r="C5" s="49" t="s">
        <v>550</v>
      </c>
    </row>
    <row r="6" spans="1:3" x14ac:dyDescent="0.3">
      <c r="A6" s="49" t="s">
        <v>11</v>
      </c>
      <c r="C6" s="49" t="s">
        <v>547</v>
      </c>
    </row>
    <row r="7" spans="1:3" x14ac:dyDescent="0.3">
      <c r="A7" s="49" t="s">
        <v>23</v>
      </c>
      <c r="C7" s="49" t="s">
        <v>549</v>
      </c>
    </row>
    <row r="8" spans="1:3" x14ac:dyDescent="0.3">
      <c r="A8" s="49" t="s">
        <v>30</v>
      </c>
      <c r="C8" s="49" t="s">
        <v>32</v>
      </c>
    </row>
    <row r="9" spans="1:3" x14ac:dyDescent="0.3">
      <c r="A9" s="49" t="s">
        <v>612</v>
      </c>
      <c r="C9" s="49" t="s">
        <v>548</v>
      </c>
    </row>
    <row r="10" spans="1:3" x14ac:dyDescent="0.3">
      <c r="C10" s="49" t="s">
        <v>546</v>
      </c>
    </row>
    <row r="11" spans="1:3" x14ac:dyDescent="0.3">
      <c r="A11" s="48" t="s">
        <v>611</v>
      </c>
      <c r="C11" s="49" t="s">
        <v>612</v>
      </c>
    </row>
    <row r="12" spans="1:3" x14ac:dyDescent="0.3">
      <c r="A12" s="49" t="s">
        <v>55</v>
      </c>
    </row>
    <row r="13" spans="1:3" x14ac:dyDescent="0.3">
      <c r="A13" s="49" t="s">
        <v>35</v>
      </c>
      <c r="C13" s="48" t="s">
        <v>611</v>
      </c>
    </row>
    <row r="14" spans="1:3" x14ac:dyDescent="0.3">
      <c r="A14" s="49" t="s">
        <v>24</v>
      </c>
      <c r="C14" s="49" t="s">
        <v>45</v>
      </c>
    </row>
    <row r="15" spans="1:3" x14ac:dyDescent="0.3">
      <c r="A15" s="49" t="s">
        <v>43</v>
      </c>
      <c r="C15" s="49" t="s">
        <v>28</v>
      </c>
    </row>
    <row r="16" spans="1:3" x14ac:dyDescent="0.3">
      <c r="A16" s="49" t="s">
        <v>59</v>
      </c>
      <c r="C16" s="49" t="s">
        <v>18</v>
      </c>
    </row>
    <row r="17" spans="1:3" x14ac:dyDescent="0.3">
      <c r="A17" s="49" t="s">
        <v>41</v>
      </c>
      <c r="C17" s="49" t="s">
        <v>14</v>
      </c>
    </row>
    <row r="18" spans="1:3" x14ac:dyDescent="0.3">
      <c r="A18" s="49" t="s">
        <v>78</v>
      </c>
      <c r="C18" s="49" t="s">
        <v>612</v>
      </c>
    </row>
    <row r="19" spans="1:3" x14ac:dyDescent="0.3">
      <c r="A19" s="49" t="s">
        <v>51</v>
      </c>
    </row>
    <row r="20" spans="1:3" x14ac:dyDescent="0.3">
      <c r="A20" s="49" t="s">
        <v>17</v>
      </c>
      <c r="C20" s="48" t="s">
        <v>611</v>
      </c>
    </row>
    <row r="21" spans="1:3" x14ac:dyDescent="0.3">
      <c r="A21" s="49" t="s">
        <v>26</v>
      </c>
      <c r="C21" s="49" t="s">
        <v>13</v>
      </c>
    </row>
    <row r="22" spans="1:3" x14ac:dyDescent="0.3">
      <c r="A22" s="49" t="s">
        <v>82</v>
      </c>
      <c r="C22" s="49" t="s">
        <v>27</v>
      </c>
    </row>
    <row r="23" spans="1:3" x14ac:dyDescent="0.3">
      <c r="A23" s="49" t="s">
        <v>53</v>
      </c>
      <c r="C23" s="49" t="s">
        <v>612</v>
      </c>
    </row>
    <row r="24" spans="1:3" x14ac:dyDescent="0.3">
      <c r="A24" s="49" t="s">
        <v>69</v>
      </c>
    </row>
    <row r="25" spans="1:3" x14ac:dyDescent="0.3">
      <c r="A25" s="49" t="s">
        <v>57</v>
      </c>
    </row>
    <row r="26" spans="1:3" x14ac:dyDescent="0.3">
      <c r="A26" s="49" t="s">
        <v>37</v>
      </c>
    </row>
    <row r="27" spans="1:3" x14ac:dyDescent="0.3">
      <c r="A27" s="49" t="s">
        <v>63</v>
      </c>
    </row>
    <row r="28" spans="1:3" x14ac:dyDescent="0.3">
      <c r="A28" s="49" t="s">
        <v>99</v>
      </c>
    </row>
    <row r="29" spans="1:3" x14ac:dyDescent="0.3">
      <c r="A29" s="49" t="s">
        <v>114</v>
      </c>
    </row>
    <row r="30" spans="1:3" x14ac:dyDescent="0.3">
      <c r="A30" s="49" t="s">
        <v>12</v>
      </c>
    </row>
    <row r="31" spans="1:3" x14ac:dyDescent="0.3">
      <c r="A31" s="49" t="s">
        <v>21</v>
      </c>
    </row>
    <row r="32" spans="1:3" x14ac:dyDescent="0.3">
      <c r="A32" s="49" t="s">
        <v>75</v>
      </c>
    </row>
    <row r="33" spans="1:1" x14ac:dyDescent="0.3">
      <c r="A33" s="49" t="s">
        <v>95</v>
      </c>
    </row>
    <row r="34" spans="1:1" x14ac:dyDescent="0.3">
      <c r="A34" s="49" t="s">
        <v>39</v>
      </c>
    </row>
    <row r="35" spans="1:1" x14ac:dyDescent="0.3">
      <c r="A35" s="49" t="s">
        <v>31</v>
      </c>
    </row>
    <row r="36" spans="1:1" x14ac:dyDescent="0.3">
      <c r="A36" s="49" t="s">
        <v>49</v>
      </c>
    </row>
    <row r="37" spans="1:1" x14ac:dyDescent="0.3">
      <c r="A37" s="49" t="s">
        <v>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sheetPr codeName="Sheet4"/>
  <dimension ref="A1:R557"/>
  <sheetViews>
    <sheetView tabSelected="1" topLeftCell="A541" workbookViewId="0">
      <selection activeCell="A558" sqref="A558"/>
    </sheetView>
  </sheetViews>
  <sheetFormatPr defaultRowHeight="14.4" x14ac:dyDescent="0.3"/>
  <cols>
    <col min="1" max="1" width="16.44140625" customWidth="1"/>
    <col min="2" max="2" width="17.5546875" customWidth="1"/>
    <col min="3" max="3" width="15" customWidth="1"/>
    <col min="4" max="4" width="12" customWidth="1"/>
    <col min="5" max="5" width="15.109375" customWidth="1"/>
    <col min="6" max="6" width="10.21875" customWidth="1"/>
    <col min="7" max="7" width="11" customWidth="1"/>
    <col min="9" max="9" width="9.6640625" customWidth="1"/>
    <col min="10" max="10" width="17.6640625" customWidth="1"/>
    <col min="14" max="14" width="14.5546875" bestFit="1" customWidth="1"/>
    <col min="15" max="15" width="11.5546875" bestFit="1" customWidth="1"/>
    <col min="16" max="16" width="15.33203125" bestFit="1" customWidth="1"/>
    <col min="17" max="17" width="12" bestFit="1" customWidth="1"/>
    <col min="19" max="19" width="12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</row>
    <row r="2" spans="1:17" x14ac:dyDescent="0.3">
      <c r="A2" t="s">
        <v>10</v>
      </c>
      <c r="B2" t="s">
        <v>11</v>
      </c>
      <c r="C2" t="s">
        <v>12</v>
      </c>
      <c r="D2" s="1">
        <v>45432</v>
      </c>
      <c r="E2" s="1">
        <v>45436</v>
      </c>
      <c r="F2">
        <v>4</v>
      </c>
      <c r="G2">
        <v>238</v>
      </c>
      <c r="H2" t="s">
        <v>13</v>
      </c>
      <c r="I2" t="s">
        <v>550</v>
      </c>
      <c r="J2" t="s">
        <v>14</v>
      </c>
      <c r="K2" t="str">
        <f t="shared" ref="K2:K65" si="0">TEXT(D2,"yyyy")</f>
        <v>2024</v>
      </c>
      <c r="L2" t="str">
        <f t="shared" ref="L2:L65" si="1">TEXT(D2,"mmm")</f>
        <v>May</v>
      </c>
      <c r="M2" t="str">
        <f t="shared" ref="M2:M65" si="2">TEXT(D2,"ddd")</f>
        <v>Mon</v>
      </c>
      <c r="N2" s="5">
        <f t="shared" ref="N2:N65" si="3">DATEDIF(D2,E2,"d")</f>
        <v>4</v>
      </c>
      <c r="O2" s="5">
        <f>ROUND(F2*G2*VLOOKUP(C2,Table2[#All],2,FALSE),0)</f>
        <v>714</v>
      </c>
      <c r="P2" s="5">
        <f>Table1[[#This Row],[Quantity]]*Table1[[#This Row],[Unit Price]]</f>
        <v>952</v>
      </c>
      <c r="Q2" s="5">
        <f>Table1[[#This Row],[Sales Revenue]]-Table1[[#This Row],[Total Cost]]</f>
        <v>238</v>
      </c>
    </row>
    <row r="3" spans="1:17" x14ac:dyDescent="0.3">
      <c r="A3" t="s">
        <v>15</v>
      </c>
      <c r="B3" t="s">
        <v>16</v>
      </c>
      <c r="C3" t="s">
        <v>17</v>
      </c>
      <c r="D3" s="1">
        <v>45594</v>
      </c>
      <c r="E3" s="1">
        <v>45600</v>
      </c>
      <c r="F3">
        <v>7</v>
      </c>
      <c r="G3">
        <v>42</v>
      </c>
      <c r="H3" t="s">
        <v>13</v>
      </c>
      <c r="I3" t="s">
        <v>550</v>
      </c>
      <c r="J3" t="s">
        <v>18</v>
      </c>
      <c r="K3" t="str">
        <f t="shared" si="0"/>
        <v>2024</v>
      </c>
      <c r="L3" t="str">
        <f t="shared" si="1"/>
        <v>Oct</v>
      </c>
      <c r="M3" t="str">
        <f t="shared" si="2"/>
        <v>Tue</v>
      </c>
      <c r="N3" s="5">
        <f t="shared" si="3"/>
        <v>6</v>
      </c>
      <c r="O3" s="5">
        <f>ROUND(F3*G3*VLOOKUP(C3,Table2[#All],2,FALSE),0)</f>
        <v>147</v>
      </c>
      <c r="P3" s="5">
        <f>Table1[[#This Row],[Quantity]]*Table1[[#This Row],[Unit Price]]</f>
        <v>294</v>
      </c>
      <c r="Q3" s="5">
        <f>Table1[[#This Row],[Sales Revenue]]-Table1[[#This Row],[Total Cost]]</f>
        <v>147</v>
      </c>
    </row>
    <row r="4" spans="1:17" x14ac:dyDescent="0.3">
      <c r="A4" t="s">
        <v>19</v>
      </c>
      <c r="B4" t="s">
        <v>20</v>
      </c>
      <c r="C4" t="s">
        <v>21</v>
      </c>
      <c r="D4" s="1">
        <v>45593</v>
      </c>
      <c r="E4" s="1">
        <v>45603</v>
      </c>
      <c r="F4">
        <v>5</v>
      </c>
      <c r="G4">
        <v>838</v>
      </c>
      <c r="H4" t="s">
        <v>13</v>
      </c>
      <c r="I4" t="s">
        <v>548</v>
      </c>
      <c r="J4" t="s">
        <v>18</v>
      </c>
      <c r="K4" t="str">
        <f t="shared" si="0"/>
        <v>2024</v>
      </c>
      <c r="L4" t="str">
        <f t="shared" si="1"/>
        <v>Oct</v>
      </c>
      <c r="M4" t="str">
        <f t="shared" si="2"/>
        <v>Mon</v>
      </c>
      <c r="N4" s="5">
        <f t="shared" si="3"/>
        <v>10</v>
      </c>
      <c r="O4" s="5">
        <f>ROUND(F4*G4*VLOOKUP(C4,Table2[#All],2,FALSE),0)</f>
        <v>3143</v>
      </c>
      <c r="P4" s="5">
        <f>Table1[[#This Row],[Quantity]]*Table1[[#This Row],[Unit Price]]</f>
        <v>4190</v>
      </c>
      <c r="Q4" s="5">
        <f>Table1[[#This Row],[Sales Revenue]]-Table1[[#This Row],[Total Cost]]</f>
        <v>1047</v>
      </c>
    </row>
    <row r="5" spans="1:17" x14ac:dyDescent="0.3">
      <c r="A5" t="s">
        <v>22</v>
      </c>
      <c r="B5" t="s">
        <v>23</v>
      </c>
      <c r="C5" t="s">
        <v>24</v>
      </c>
      <c r="D5" s="1">
        <v>45434</v>
      </c>
      <c r="E5" s="1">
        <v>45439</v>
      </c>
      <c r="F5">
        <v>3</v>
      </c>
      <c r="G5">
        <v>230</v>
      </c>
      <c r="H5" t="s">
        <v>13</v>
      </c>
      <c r="I5" t="s">
        <v>548</v>
      </c>
      <c r="J5" t="s">
        <v>18</v>
      </c>
      <c r="K5" t="str">
        <f t="shared" si="0"/>
        <v>2024</v>
      </c>
      <c r="L5" t="str">
        <f t="shared" si="1"/>
        <v>May</v>
      </c>
      <c r="M5" t="str">
        <f t="shared" si="2"/>
        <v>Wed</v>
      </c>
      <c r="N5" s="5">
        <f t="shared" si="3"/>
        <v>5</v>
      </c>
      <c r="O5" s="5">
        <f>ROUND(F5*G5*VLOOKUP(C5,Table2[#All],2,FALSE),0)</f>
        <v>380</v>
      </c>
      <c r="P5" s="5">
        <f>Table1[[#This Row],[Quantity]]*Table1[[#This Row],[Unit Price]]</f>
        <v>690</v>
      </c>
      <c r="Q5" s="5">
        <f>Table1[[#This Row],[Sales Revenue]]-Table1[[#This Row],[Total Cost]]</f>
        <v>310</v>
      </c>
    </row>
    <row r="6" spans="1:17" x14ac:dyDescent="0.3">
      <c r="A6" t="s">
        <v>25</v>
      </c>
      <c r="B6" t="s">
        <v>11</v>
      </c>
      <c r="C6" t="s">
        <v>26</v>
      </c>
      <c r="D6" s="1">
        <v>45566</v>
      </c>
      <c r="E6" s="1">
        <v>45582</v>
      </c>
      <c r="F6">
        <v>2</v>
      </c>
      <c r="G6">
        <v>954</v>
      </c>
      <c r="H6" t="s">
        <v>27</v>
      </c>
      <c r="I6" t="s">
        <v>549</v>
      </c>
      <c r="J6" t="s">
        <v>28</v>
      </c>
      <c r="K6" t="str">
        <f t="shared" si="0"/>
        <v>2024</v>
      </c>
      <c r="L6" t="str">
        <f t="shared" si="1"/>
        <v>Oct</v>
      </c>
      <c r="M6" t="str">
        <f t="shared" si="2"/>
        <v>Tue</v>
      </c>
      <c r="N6" s="5">
        <f t="shared" si="3"/>
        <v>16</v>
      </c>
      <c r="O6" s="5">
        <f>ROUND(F6*G6*VLOOKUP(C6,Table2[#All],2,FALSE),0)</f>
        <v>1240</v>
      </c>
      <c r="P6" s="5">
        <f>Table1[[#This Row],[Quantity]]*Table1[[#This Row],[Unit Price]]</f>
        <v>1908</v>
      </c>
      <c r="Q6" s="5">
        <f>Table1[[#This Row],[Sales Revenue]]-Table1[[#This Row],[Total Cost]]</f>
        <v>668</v>
      </c>
    </row>
    <row r="7" spans="1:17" x14ac:dyDescent="0.3">
      <c r="A7" t="s">
        <v>29</v>
      </c>
      <c r="B7" t="s">
        <v>30</v>
      </c>
      <c r="C7" t="s">
        <v>31</v>
      </c>
      <c r="D7" s="1">
        <v>45477</v>
      </c>
      <c r="E7" s="1">
        <v>45483</v>
      </c>
      <c r="F7">
        <v>10</v>
      </c>
      <c r="G7">
        <v>206</v>
      </c>
      <c r="H7" t="s">
        <v>13</v>
      </c>
      <c r="I7" t="s">
        <v>32</v>
      </c>
      <c r="J7" t="s">
        <v>28</v>
      </c>
      <c r="K7" t="str">
        <f t="shared" si="0"/>
        <v>2024</v>
      </c>
      <c r="L7" t="str">
        <f t="shared" si="1"/>
        <v>Jul</v>
      </c>
      <c r="M7" t="str">
        <f t="shared" si="2"/>
        <v>Thu</v>
      </c>
      <c r="N7" s="5">
        <f t="shared" si="3"/>
        <v>6</v>
      </c>
      <c r="O7" s="5">
        <f>ROUND(F7*G7*VLOOKUP(C7,Table2[#All],2,FALSE),0)</f>
        <v>1545</v>
      </c>
      <c r="P7" s="5">
        <f>Table1[[#This Row],[Quantity]]*Table1[[#This Row],[Unit Price]]</f>
        <v>2060</v>
      </c>
      <c r="Q7" s="5">
        <f>Table1[[#This Row],[Sales Revenue]]-Table1[[#This Row],[Total Cost]]</f>
        <v>515</v>
      </c>
    </row>
    <row r="8" spans="1:17" x14ac:dyDescent="0.3">
      <c r="A8" t="s">
        <v>33</v>
      </c>
      <c r="B8" t="s">
        <v>23</v>
      </c>
      <c r="C8" t="s">
        <v>24</v>
      </c>
      <c r="D8" s="1">
        <v>45375</v>
      </c>
      <c r="E8" s="1">
        <v>45387</v>
      </c>
      <c r="F8">
        <v>6</v>
      </c>
      <c r="G8">
        <v>373</v>
      </c>
      <c r="H8" t="s">
        <v>27</v>
      </c>
      <c r="I8" t="s">
        <v>550</v>
      </c>
      <c r="J8" t="s">
        <v>28</v>
      </c>
      <c r="K8" t="str">
        <f t="shared" si="0"/>
        <v>2024</v>
      </c>
      <c r="L8" t="str">
        <f t="shared" si="1"/>
        <v>Mar</v>
      </c>
      <c r="M8" t="str">
        <f t="shared" si="2"/>
        <v>Sun</v>
      </c>
      <c r="N8" s="5">
        <f t="shared" si="3"/>
        <v>12</v>
      </c>
      <c r="O8" s="5">
        <f>ROUND(F8*G8*VLOOKUP(C8,Table2[#All],2,FALSE),0)</f>
        <v>1231</v>
      </c>
      <c r="P8" s="5">
        <f>Table1[[#This Row],[Quantity]]*Table1[[#This Row],[Unit Price]]</f>
        <v>2238</v>
      </c>
      <c r="Q8" s="5">
        <f>Table1[[#This Row],[Sales Revenue]]-Table1[[#This Row],[Total Cost]]</f>
        <v>1007</v>
      </c>
    </row>
    <row r="9" spans="1:17" x14ac:dyDescent="0.3">
      <c r="A9" t="s">
        <v>34</v>
      </c>
      <c r="B9" t="s">
        <v>11</v>
      </c>
      <c r="C9" t="s">
        <v>35</v>
      </c>
      <c r="D9" s="1">
        <v>45617</v>
      </c>
      <c r="E9" s="1">
        <v>45627</v>
      </c>
      <c r="F9">
        <v>3</v>
      </c>
      <c r="G9">
        <v>556</v>
      </c>
      <c r="H9" t="s">
        <v>13</v>
      </c>
      <c r="I9" t="s">
        <v>32</v>
      </c>
      <c r="J9" t="s">
        <v>18</v>
      </c>
      <c r="K9" t="str">
        <f t="shared" si="0"/>
        <v>2024</v>
      </c>
      <c r="L9" t="str">
        <f t="shared" si="1"/>
        <v>Nov</v>
      </c>
      <c r="M9" t="str">
        <f t="shared" si="2"/>
        <v>Thu</v>
      </c>
      <c r="N9" s="5">
        <f t="shared" si="3"/>
        <v>10</v>
      </c>
      <c r="O9" s="5">
        <f>ROUND(F9*G9*VLOOKUP(C9,Table2[#All],2,FALSE),0)</f>
        <v>1334</v>
      </c>
      <c r="P9" s="5">
        <f>Table1[[#This Row],[Quantity]]*Table1[[#This Row],[Unit Price]]</f>
        <v>1668</v>
      </c>
      <c r="Q9" s="5">
        <f>Table1[[#This Row],[Sales Revenue]]-Table1[[#This Row],[Total Cost]]</f>
        <v>334</v>
      </c>
    </row>
    <row r="10" spans="1:17" x14ac:dyDescent="0.3">
      <c r="A10" t="s">
        <v>36</v>
      </c>
      <c r="B10" t="s">
        <v>23</v>
      </c>
      <c r="C10" t="s">
        <v>37</v>
      </c>
      <c r="D10" s="1">
        <v>45430</v>
      </c>
      <c r="E10" s="1">
        <v>45434</v>
      </c>
      <c r="F10">
        <v>9</v>
      </c>
      <c r="G10">
        <v>234</v>
      </c>
      <c r="H10" t="s">
        <v>13</v>
      </c>
      <c r="I10" t="s">
        <v>32</v>
      </c>
      <c r="J10" t="s">
        <v>18</v>
      </c>
      <c r="K10" t="str">
        <f t="shared" si="0"/>
        <v>2024</v>
      </c>
      <c r="L10" t="str">
        <f t="shared" si="1"/>
        <v>May</v>
      </c>
      <c r="M10" t="str">
        <f t="shared" si="2"/>
        <v>Sat</v>
      </c>
      <c r="N10" s="5">
        <f t="shared" si="3"/>
        <v>4</v>
      </c>
      <c r="O10" s="5">
        <f>ROUND(F10*G10*VLOOKUP(C10,Table2[#All],2,FALSE),0)</f>
        <v>1053</v>
      </c>
      <c r="P10" s="5">
        <f>Table1[[#This Row],[Quantity]]*Table1[[#This Row],[Unit Price]]</f>
        <v>2106</v>
      </c>
      <c r="Q10" s="5">
        <f>Table1[[#This Row],[Sales Revenue]]-Table1[[#This Row],[Total Cost]]</f>
        <v>1053</v>
      </c>
    </row>
    <row r="11" spans="1:17" x14ac:dyDescent="0.3">
      <c r="A11" t="s">
        <v>38</v>
      </c>
      <c r="B11" t="s">
        <v>20</v>
      </c>
      <c r="C11" t="s">
        <v>39</v>
      </c>
      <c r="D11" s="1">
        <v>45453</v>
      </c>
      <c r="E11" s="1">
        <v>45468</v>
      </c>
      <c r="F11">
        <v>7</v>
      </c>
      <c r="G11">
        <v>284</v>
      </c>
      <c r="H11" t="s">
        <v>27</v>
      </c>
      <c r="I11" t="s">
        <v>550</v>
      </c>
      <c r="J11" t="s">
        <v>18</v>
      </c>
      <c r="K11" t="str">
        <f t="shared" si="0"/>
        <v>2024</v>
      </c>
      <c r="L11" t="str">
        <f t="shared" si="1"/>
        <v>Jun</v>
      </c>
      <c r="M11" t="str">
        <f t="shared" si="2"/>
        <v>Mon</v>
      </c>
      <c r="N11" s="5">
        <f t="shared" si="3"/>
        <v>15</v>
      </c>
      <c r="O11" s="5">
        <f>ROUND(F11*G11*VLOOKUP(C11,Table2[#All],2,FALSE),0)</f>
        <v>1292</v>
      </c>
      <c r="P11" s="5">
        <f>Table1[[#This Row],[Quantity]]*Table1[[#This Row],[Unit Price]]</f>
        <v>1988</v>
      </c>
      <c r="Q11" s="5">
        <f>Table1[[#This Row],[Sales Revenue]]-Table1[[#This Row],[Total Cost]]</f>
        <v>696</v>
      </c>
    </row>
    <row r="12" spans="1:17" x14ac:dyDescent="0.3">
      <c r="A12" t="s">
        <v>40</v>
      </c>
      <c r="B12" t="s">
        <v>30</v>
      </c>
      <c r="C12" t="s">
        <v>41</v>
      </c>
      <c r="D12" s="1">
        <v>45627</v>
      </c>
      <c r="E12" s="1">
        <v>45636</v>
      </c>
      <c r="F12">
        <v>8</v>
      </c>
      <c r="G12">
        <v>415</v>
      </c>
      <c r="H12" t="s">
        <v>13</v>
      </c>
      <c r="I12" t="s">
        <v>32</v>
      </c>
      <c r="J12" t="s">
        <v>28</v>
      </c>
      <c r="K12" t="str">
        <f t="shared" si="0"/>
        <v>2024</v>
      </c>
      <c r="L12" t="str">
        <f t="shared" si="1"/>
        <v>Dec</v>
      </c>
      <c r="M12" t="str">
        <f t="shared" si="2"/>
        <v>Sun</v>
      </c>
      <c r="N12" s="5">
        <f t="shared" si="3"/>
        <v>9</v>
      </c>
      <c r="O12" s="5">
        <f>ROUND(F12*G12*VLOOKUP(C12,Table2[#All],2,FALSE),0)</f>
        <v>2158</v>
      </c>
      <c r="P12" s="5">
        <f>Table1[[#This Row],[Quantity]]*Table1[[#This Row],[Unit Price]]</f>
        <v>3320</v>
      </c>
      <c r="Q12" s="5">
        <f>Table1[[#This Row],[Sales Revenue]]-Table1[[#This Row],[Total Cost]]</f>
        <v>1162</v>
      </c>
    </row>
    <row r="13" spans="1:17" x14ac:dyDescent="0.3">
      <c r="A13" t="s">
        <v>42</v>
      </c>
      <c r="B13" t="s">
        <v>16</v>
      </c>
      <c r="C13" t="s">
        <v>43</v>
      </c>
      <c r="D13" s="1">
        <v>45477</v>
      </c>
      <c r="E13" s="1">
        <v>45480</v>
      </c>
      <c r="F13">
        <v>4</v>
      </c>
      <c r="G13">
        <v>151</v>
      </c>
      <c r="H13" t="s">
        <v>13</v>
      </c>
      <c r="I13" t="s">
        <v>32</v>
      </c>
      <c r="J13" t="s">
        <v>18</v>
      </c>
      <c r="K13" t="str">
        <f t="shared" si="0"/>
        <v>2024</v>
      </c>
      <c r="L13" t="str">
        <f t="shared" si="1"/>
        <v>Jul</v>
      </c>
      <c r="M13" t="str">
        <f t="shared" si="2"/>
        <v>Thu</v>
      </c>
      <c r="N13" s="5">
        <f t="shared" si="3"/>
        <v>3</v>
      </c>
      <c r="O13" s="5">
        <f>ROUND(F13*G13*VLOOKUP(C13,Table2[#All],2,FALSE),0)</f>
        <v>362</v>
      </c>
      <c r="P13" s="5">
        <f>Table1[[#This Row],[Quantity]]*Table1[[#This Row],[Unit Price]]</f>
        <v>604</v>
      </c>
      <c r="Q13" s="5">
        <f>Table1[[#This Row],[Sales Revenue]]-Table1[[#This Row],[Total Cost]]</f>
        <v>242</v>
      </c>
    </row>
    <row r="14" spans="1:17" x14ac:dyDescent="0.3">
      <c r="A14" t="s">
        <v>44</v>
      </c>
      <c r="B14" t="s">
        <v>11</v>
      </c>
      <c r="C14" t="s">
        <v>12</v>
      </c>
      <c r="D14" s="1">
        <v>45370</v>
      </c>
      <c r="E14" s="1">
        <v>45380</v>
      </c>
      <c r="F14">
        <v>3</v>
      </c>
      <c r="G14">
        <v>821</v>
      </c>
      <c r="H14" t="s">
        <v>27</v>
      </c>
      <c r="I14" t="s">
        <v>32</v>
      </c>
      <c r="J14" t="s">
        <v>45</v>
      </c>
      <c r="K14" t="str">
        <f t="shared" si="0"/>
        <v>2024</v>
      </c>
      <c r="L14" t="str">
        <f t="shared" si="1"/>
        <v>Mar</v>
      </c>
      <c r="M14" t="str">
        <f t="shared" si="2"/>
        <v>Tue</v>
      </c>
      <c r="N14" s="5">
        <f t="shared" si="3"/>
        <v>10</v>
      </c>
      <c r="O14" s="5">
        <f>ROUND(F14*G14*VLOOKUP(C14,Table2[#All],2,FALSE),0)</f>
        <v>1847</v>
      </c>
      <c r="P14" s="5">
        <f>Table1[[#This Row],[Quantity]]*Table1[[#This Row],[Unit Price]]</f>
        <v>2463</v>
      </c>
      <c r="Q14" s="5">
        <f>Table1[[#This Row],[Sales Revenue]]-Table1[[#This Row],[Total Cost]]</f>
        <v>616</v>
      </c>
    </row>
    <row r="15" spans="1:17" x14ac:dyDescent="0.3">
      <c r="A15" t="s">
        <v>46</v>
      </c>
      <c r="B15" t="s">
        <v>11</v>
      </c>
      <c r="C15" t="s">
        <v>26</v>
      </c>
      <c r="D15" s="1">
        <v>45487</v>
      </c>
      <c r="E15" s="1">
        <v>45501</v>
      </c>
      <c r="F15">
        <v>10</v>
      </c>
      <c r="G15">
        <v>489</v>
      </c>
      <c r="H15" t="s">
        <v>27</v>
      </c>
      <c r="I15" t="s">
        <v>32</v>
      </c>
      <c r="J15" t="s">
        <v>28</v>
      </c>
      <c r="K15" t="str">
        <f t="shared" si="0"/>
        <v>2024</v>
      </c>
      <c r="L15" t="str">
        <f t="shared" si="1"/>
        <v>Jul</v>
      </c>
      <c r="M15" t="str">
        <f t="shared" si="2"/>
        <v>Sun</v>
      </c>
      <c r="N15" s="5">
        <f t="shared" si="3"/>
        <v>14</v>
      </c>
      <c r="O15" s="5">
        <f>ROUND(F15*G15*VLOOKUP(C15,Table2[#All],2,FALSE),0)</f>
        <v>3179</v>
      </c>
      <c r="P15" s="5">
        <f>Table1[[#This Row],[Quantity]]*Table1[[#This Row],[Unit Price]]</f>
        <v>4890</v>
      </c>
      <c r="Q15" s="5">
        <f>Table1[[#This Row],[Sales Revenue]]-Table1[[#This Row],[Total Cost]]</f>
        <v>1711</v>
      </c>
    </row>
    <row r="16" spans="1:17" x14ac:dyDescent="0.3">
      <c r="A16" t="s">
        <v>47</v>
      </c>
      <c r="B16" t="s">
        <v>11</v>
      </c>
      <c r="C16" t="s">
        <v>12</v>
      </c>
      <c r="D16" s="1">
        <v>45641</v>
      </c>
      <c r="E16" s="1">
        <v>45650</v>
      </c>
      <c r="F16">
        <v>9</v>
      </c>
      <c r="G16">
        <v>778</v>
      </c>
      <c r="H16" t="s">
        <v>13</v>
      </c>
      <c r="I16" t="s">
        <v>546</v>
      </c>
      <c r="J16" t="s">
        <v>28</v>
      </c>
      <c r="K16" t="str">
        <f t="shared" si="0"/>
        <v>2024</v>
      </c>
      <c r="L16" t="str">
        <f t="shared" si="1"/>
        <v>Dec</v>
      </c>
      <c r="M16" t="str">
        <f t="shared" si="2"/>
        <v>Sun</v>
      </c>
      <c r="N16" s="5">
        <f t="shared" si="3"/>
        <v>9</v>
      </c>
      <c r="O16" s="5">
        <f>ROUND(F16*G16*VLOOKUP(C16,Table2[#All],2,FALSE),0)</f>
        <v>5252</v>
      </c>
      <c r="P16" s="5">
        <f>Table1[[#This Row],[Quantity]]*Table1[[#This Row],[Unit Price]]</f>
        <v>7002</v>
      </c>
      <c r="Q16" s="5">
        <f>Table1[[#This Row],[Sales Revenue]]-Table1[[#This Row],[Total Cost]]</f>
        <v>1750</v>
      </c>
    </row>
    <row r="17" spans="1:17" x14ac:dyDescent="0.3">
      <c r="A17" t="s">
        <v>48</v>
      </c>
      <c r="B17" t="s">
        <v>30</v>
      </c>
      <c r="C17" t="s">
        <v>49</v>
      </c>
      <c r="D17" s="1">
        <v>45372</v>
      </c>
      <c r="E17" s="1">
        <v>45380</v>
      </c>
      <c r="F17">
        <v>8</v>
      </c>
      <c r="G17">
        <v>13</v>
      </c>
      <c r="H17" t="s">
        <v>27</v>
      </c>
      <c r="I17" t="s">
        <v>32</v>
      </c>
      <c r="J17" t="s">
        <v>45</v>
      </c>
      <c r="K17" t="str">
        <f t="shared" si="0"/>
        <v>2024</v>
      </c>
      <c r="L17" t="str">
        <f t="shared" si="1"/>
        <v>Mar</v>
      </c>
      <c r="M17" t="str">
        <f t="shared" si="2"/>
        <v>Thu</v>
      </c>
      <c r="N17" s="5">
        <f t="shared" si="3"/>
        <v>8</v>
      </c>
      <c r="O17" s="5">
        <f>ROUND(F17*G17*VLOOKUP(C17,Table2[#All],2,FALSE),0)</f>
        <v>73</v>
      </c>
      <c r="P17" s="5">
        <f>Table1[[#This Row],[Quantity]]*Table1[[#This Row],[Unit Price]]</f>
        <v>104</v>
      </c>
      <c r="Q17" s="5">
        <f>Table1[[#This Row],[Sales Revenue]]-Table1[[#This Row],[Total Cost]]</f>
        <v>31</v>
      </c>
    </row>
    <row r="18" spans="1:17" x14ac:dyDescent="0.3">
      <c r="A18" t="s">
        <v>50</v>
      </c>
      <c r="B18" t="s">
        <v>20</v>
      </c>
      <c r="C18" t="s">
        <v>51</v>
      </c>
      <c r="D18" s="1">
        <v>45346</v>
      </c>
      <c r="E18" s="1">
        <v>45354</v>
      </c>
      <c r="F18">
        <v>5</v>
      </c>
      <c r="G18">
        <v>871</v>
      </c>
      <c r="H18" t="s">
        <v>27</v>
      </c>
      <c r="I18" t="s">
        <v>32</v>
      </c>
      <c r="J18" t="s">
        <v>14</v>
      </c>
      <c r="K18" t="str">
        <f t="shared" si="0"/>
        <v>2024</v>
      </c>
      <c r="L18" t="str">
        <f t="shared" si="1"/>
        <v>Feb</v>
      </c>
      <c r="M18" t="str">
        <f t="shared" si="2"/>
        <v>Sat</v>
      </c>
      <c r="N18" s="5">
        <f t="shared" si="3"/>
        <v>8</v>
      </c>
      <c r="O18" s="5">
        <f>ROUND(F18*G18*VLOOKUP(C18,Table2[#All],2,FALSE),0)</f>
        <v>3049</v>
      </c>
      <c r="P18" s="5">
        <f>Table1[[#This Row],[Quantity]]*Table1[[#This Row],[Unit Price]]</f>
        <v>4355</v>
      </c>
      <c r="Q18" s="5">
        <f>Table1[[#This Row],[Sales Revenue]]-Table1[[#This Row],[Total Cost]]</f>
        <v>1306</v>
      </c>
    </row>
    <row r="19" spans="1:17" x14ac:dyDescent="0.3">
      <c r="A19" t="s">
        <v>52</v>
      </c>
      <c r="B19" t="s">
        <v>20</v>
      </c>
      <c r="C19" t="s">
        <v>53</v>
      </c>
      <c r="D19" s="1">
        <v>45483</v>
      </c>
      <c r="E19" s="1">
        <v>45492</v>
      </c>
      <c r="F19">
        <v>3</v>
      </c>
      <c r="G19">
        <v>562</v>
      </c>
      <c r="H19" t="s">
        <v>13</v>
      </c>
      <c r="I19" t="s">
        <v>548</v>
      </c>
      <c r="J19" t="s">
        <v>45</v>
      </c>
      <c r="K19" t="str">
        <f t="shared" si="0"/>
        <v>2024</v>
      </c>
      <c r="L19" t="str">
        <f t="shared" si="1"/>
        <v>Jul</v>
      </c>
      <c r="M19" t="str">
        <f t="shared" si="2"/>
        <v>Wed</v>
      </c>
      <c r="N19" s="5">
        <f t="shared" si="3"/>
        <v>9</v>
      </c>
      <c r="O19" s="5">
        <f>ROUND(F19*G19*VLOOKUP(C19,Table2[#All],2,FALSE),0)</f>
        <v>1180</v>
      </c>
      <c r="P19" s="5">
        <f>Table1[[#This Row],[Quantity]]*Table1[[#This Row],[Unit Price]]</f>
        <v>1686</v>
      </c>
      <c r="Q19" s="5">
        <f>Table1[[#This Row],[Sales Revenue]]-Table1[[#This Row],[Total Cost]]</f>
        <v>506</v>
      </c>
    </row>
    <row r="20" spans="1:17" x14ac:dyDescent="0.3">
      <c r="A20" t="s">
        <v>54</v>
      </c>
      <c r="B20" t="s">
        <v>16</v>
      </c>
      <c r="C20" t="s">
        <v>55</v>
      </c>
      <c r="D20" s="1">
        <v>45542</v>
      </c>
      <c r="E20" s="1">
        <v>45552</v>
      </c>
      <c r="F20">
        <v>1</v>
      </c>
      <c r="G20">
        <v>124</v>
      </c>
      <c r="H20" t="s">
        <v>13</v>
      </c>
      <c r="I20" t="s">
        <v>546</v>
      </c>
      <c r="J20" t="s">
        <v>14</v>
      </c>
      <c r="K20" t="str">
        <f t="shared" si="0"/>
        <v>2024</v>
      </c>
      <c r="L20" t="str">
        <f t="shared" si="1"/>
        <v>Sep</v>
      </c>
      <c r="M20" t="str">
        <f t="shared" si="2"/>
        <v>Sat</v>
      </c>
      <c r="N20" s="5">
        <f t="shared" si="3"/>
        <v>10</v>
      </c>
      <c r="O20" s="5">
        <f>ROUND(F20*G20*VLOOKUP(C20,Table2[#All],2,FALSE),0)</f>
        <v>68</v>
      </c>
      <c r="P20" s="5">
        <f>Table1[[#This Row],[Quantity]]*Table1[[#This Row],[Unit Price]]</f>
        <v>124</v>
      </c>
      <c r="Q20" s="5">
        <f>Table1[[#This Row],[Sales Revenue]]-Table1[[#This Row],[Total Cost]]</f>
        <v>56</v>
      </c>
    </row>
    <row r="21" spans="1:17" x14ac:dyDescent="0.3">
      <c r="A21" t="s">
        <v>56</v>
      </c>
      <c r="B21" t="s">
        <v>11</v>
      </c>
      <c r="C21" t="s">
        <v>57</v>
      </c>
      <c r="D21" s="1">
        <v>45582</v>
      </c>
      <c r="E21" s="1">
        <v>45588</v>
      </c>
      <c r="F21">
        <v>2</v>
      </c>
      <c r="G21">
        <v>97</v>
      </c>
      <c r="H21" t="s">
        <v>13</v>
      </c>
      <c r="I21" t="s">
        <v>32</v>
      </c>
      <c r="J21" t="s">
        <v>45</v>
      </c>
      <c r="K21" t="str">
        <f t="shared" si="0"/>
        <v>2024</v>
      </c>
      <c r="L21" t="str">
        <f t="shared" si="1"/>
        <v>Oct</v>
      </c>
      <c r="M21" t="str">
        <f t="shared" si="2"/>
        <v>Thu</v>
      </c>
      <c r="N21" s="5">
        <f t="shared" si="3"/>
        <v>6</v>
      </c>
      <c r="O21" s="5">
        <f>ROUND(F21*G21*VLOOKUP(C21,Table2[#All],2,FALSE),0)</f>
        <v>165</v>
      </c>
      <c r="P21" s="5">
        <f>Table1[[#This Row],[Quantity]]*Table1[[#This Row],[Unit Price]]</f>
        <v>194</v>
      </c>
      <c r="Q21" s="5">
        <f>Table1[[#This Row],[Sales Revenue]]-Table1[[#This Row],[Total Cost]]</f>
        <v>29</v>
      </c>
    </row>
    <row r="22" spans="1:17" x14ac:dyDescent="0.3">
      <c r="A22" t="s">
        <v>42</v>
      </c>
      <c r="B22" t="s">
        <v>16</v>
      </c>
      <c r="C22" t="s">
        <v>43</v>
      </c>
      <c r="D22" s="1">
        <v>45477</v>
      </c>
      <c r="E22" s="1">
        <v>45480</v>
      </c>
      <c r="F22">
        <v>4</v>
      </c>
      <c r="G22">
        <v>151</v>
      </c>
      <c r="H22" t="s">
        <v>13</v>
      </c>
      <c r="I22" t="s">
        <v>32</v>
      </c>
      <c r="J22" t="s">
        <v>14</v>
      </c>
      <c r="K22" t="str">
        <f t="shared" si="0"/>
        <v>2024</v>
      </c>
      <c r="L22" t="str">
        <f t="shared" si="1"/>
        <v>Jul</v>
      </c>
      <c r="M22" t="str">
        <f t="shared" si="2"/>
        <v>Thu</v>
      </c>
      <c r="N22" s="5">
        <f t="shared" si="3"/>
        <v>3</v>
      </c>
      <c r="O22" s="5">
        <f>ROUND(F22*G22*VLOOKUP(C22,Table2[#All],2,FALSE),0)</f>
        <v>362</v>
      </c>
      <c r="P22" s="5">
        <f>Table1[[#This Row],[Quantity]]*Table1[[#This Row],[Unit Price]]</f>
        <v>604</v>
      </c>
      <c r="Q22" s="5">
        <f>Table1[[#This Row],[Sales Revenue]]-Table1[[#This Row],[Total Cost]]</f>
        <v>242</v>
      </c>
    </row>
    <row r="23" spans="1:17" x14ac:dyDescent="0.3">
      <c r="A23" t="s">
        <v>58</v>
      </c>
      <c r="B23" t="s">
        <v>16</v>
      </c>
      <c r="C23" t="s">
        <v>59</v>
      </c>
      <c r="D23" s="1">
        <v>45508</v>
      </c>
      <c r="E23" s="1">
        <v>45520</v>
      </c>
      <c r="F23">
        <v>4</v>
      </c>
      <c r="G23">
        <v>961</v>
      </c>
      <c r="H23" t="s">
        <v>27</v>
      </c>
      <c r="I23" t="s">
        <v>32</v>
      </c>
      <c r="J23" t="s">
        <v>14</v>
      </c>
      <c r="K23" t="str">
        <f t="shared" si="0"/>
        <v>2024</v>
      </c>
      <c r="L23" t="str">
        <f t="shared" si="1"/>
        <v>Aug</v>
      </c>
      <c r="M23" t="str">
        <f t="shared" si="2"/>
        <v>Sun</v>
      </c>
      <c r="N23" s="5">
        <f t="shared" si="3"/>
        <v>12</v>
      </c>
      <c r="O23" s="5">
        <f>ROUND(F23*G23*VLOOKUP(C23,Table2[#All],2,FALSE),0)</f>
        <v>2499</v>
      </c>
      <c r="P23" s="5">
        <f>Table1[[#This Row],[Quantity]]*Table1[[#This Row],[Unit Price]]</f>
        <v>3844</v>
      </c>
      <c r="Q23" s="5">
        <f>Table1[[#This Row],[Sales Revenue]]-Table1[[#This Row],[Total Cost]]</f>
        <v>1345</v>
      </c>
    </row>
    <row r="24" spans="1:17" x14ac:dyDescent="0.3">
      <c r="A24" t="s">
        <v>60</v>
      </c>
      <c r="B24" t="s">
        <v>30</v>
      </c>
      <c r="C24" t="s">
        <v>49</v>
      </c>
      <c r="D24" s="1">
        <v>45635</v>
      </c>
      <c r="E24" s="1">
        <v>45638</v>
      </c>
      <c r="F24">
        <v>6</v>
      </c>
      <c r="G24">
        <v>458</v>
      </c>
      <c r="H24" t="s">
        <v>13</v>
      </c>
      <c r="I24" t="s">
        <v>32</v>
      </c>
      <c r="J24" t="s">
        <v>18</v>
      </c>
      <c r="K24" t="str">
        <f t="shared" si="0"/>
        <v>2024</v>
      </c>
      <c r="L24" t="str">
        <f t="shared" si="1"/>
        <v>Dec</v>
      </c>
      <c r="M24" t="str">
        <f t="shared" si="2"/>
        <v>Mon</v>
      </c>
      <c r="N24" s="5">
        <f t="shared" si="3"/>
        <v>3</v>
      </c>
      <c r="O24" s="5">
        <f>ROUND(F24*G24*VLOOKUP(C24,Table2[#All],2,FALSE),0)</f>
        <v>1924</v>
      </c>
      <c r="P24" s="5">
        <f>Table1[[#This Row],[Quantity]]*Table1[[#This Row],[Unit Price]]</f>
        <v>2748</v>
      </c>
      <c r="Q24" s="5">
        <f>Table1[[#This Row],[Sales Revenue]]-Table1[[#This Row],[Total Cost]]</f>
        <v>824</v>
      </c>
    </row>
    <row r="25" spans="1:17" x14ac:dyDescent="0.3">
      <c r="A25" t="s">
        <v>61</v>
      </c>
      <c r="B25" t="s">
        <v>20</v>
      </c>
      <c r="C25" t="s">
        <v>53</v>
      </c>
      <c r="D25" s="1">
        <v>45324</v>
      </c>
      <c r="E25" s="1">
        <v>45334</v>
      </c>
      <c r="F25">
        <v>6</v>
      </c>
      <c r="G25">
        <v>31</v>
      </c>
      <c r="H25" t="s">
        <v>13</v>
      </c>
      <c r="I25" t="s">
        <v>32</v>
      </c>
      <c r="J25" t="s">
        <v>28</v>
      </c>
      <c r="K25" t="str">
        <f t="shared" si="0"/>
        <v>2024</v>
      </c>
      <c r="L25" t="str">
        <f t="shared" si="1"/>
        <v>Feb</v>
      </c>
      <c r="M25" t="str">
        <f t="shared" si="2"/>
        <v>Fri</v>
      </c>
      <c r="N25" s="5">
        <f t="shared" si="3"/>
        <v>10</v>
      </c>
      <c r="O25" s="5">
        <f>ROUND(F25*G25*VLOOKUP(C25,Table2[#All],2,FALSE),0)</f>
        <v>130</v>
      </c>
      <c r="P25" s="5">
        <f>Table1[[#This Row],[Quantity]]*Table1[[#This Row],[Unit Price]]</f>
        <v>186</v>
      </c>
      <c r="Q25" s="5">
        <f>Table1[[#This Row],[Sales Revenue]]-Table1[[#This Row],[Total Cost]]</f>
        <v>56</v>
      </c>
    </row>
    <row r="26" spans="1:17" x14ac:dyDescent="0.3">
      <c r="A26" t="s">
        <v>62</v>
      </c>
      <c r="B26" t="s">
        <v>16</v>
      </c>
      <c r="C26" t="s">
        <v>63</v>
      </c>
      <c r="D26" s="1">
        <v>45295</v>
      </c>
      <c r="E26" s="1">
        <v>45306</v>
      </c>
      <c r="F26">
        <v>2</v>
      </c>
      <c r="G26">
        <v>734</v>
      </c>
      <c r="H26" t="s">
        <v>13</v>
      </c>
      <c r="I26" t="s">
        <v>32</v>
      </c>
      <c r="J26" t="s">
        <v>45</v>
      </c>
      <c r="K26" t="str">
        <f t="shared" si="0"/>
        <v>2024</v>
      </c>
      <c r="L26" t="str">
        <f t="shared" si="1"/>
        <v>Jan</v>
      </c>
      <c r="M26" t="str">
        <f t="shared" si="2"/>
        <v>Thu</v>
      </c>
      <c r="N26" s="5">
        <f t="shared" si="3"/>
        <v>11</v>
      </c>
      <c r="O26" s="5">
        <f>ROUND(F26*G26*VLOOKUP(C26,Table2[#All],2,FALSE),0)</f>
        <v>734</v>
      </c>
      <c r="P26" s="5">
        <f>Table1[[#This Row],[Quantity]]*Table1[[#This Row],[Unit Price]]</f>
        <v>1468</v>
      </c>
      <c r="Q26" s="5">
        <f>Table1[[#This Row],[Sales Revenue]]-Table1[[#This Row],[Total Cost]]</f>
        <v>734</v>
      </c>
    </row>
    <row r="27" spans="1:17" x14ac:dyDescent="0.3">
      <c r="A27" t="s">
        <v>64</v>
      </c>
      <c r="B27" t="s">
        <v>11</v>
      </c>
      <c r="C27" t="s">
        <v>12</v>
      </c>
      <c r="D27" s="1">
        <v>45461</v>
      </c>
      <c r="E27" s="1">
        <v>45472</v>
      </c>
      <c r="F27">
        <v>2</v>
      </c>
      <c r="G27">
        <v>536</v>
      </c>
      <c r="H27" t="s">
        <v>27</v>
      </c>
      <c r="I27" t="s">
        <v>550</v>
      </c>
      <c r="J27" t="s">
        <v>14</v>
      </c>
      <c r="K27" t="str">
        <f t="shared" si="0"/>
        <v>2024</v>
      </c>
      <c r="L27" t="str">
        <f t="shared" si="1"/>
        <v>Jun</v>
      </c>
      <c r="M27" t="str">
        <f t="shared" si="2"/>
        <v>Tue</v>
      </c>
      <c r="N27" s="5">
        <f t="shared" si="3"/>
        <v>11</v>
      </c>
      <c r="O27" s="5">
        <f>ROUND(F27*G27*VLOOKUP(C27,Table2[#All],2,FALSE),0)</f>
        <v>804</v>
      </c>
      <c r="P27" s="5">
        <f>Table1[[#This Row],[Quantity]]*Table1[[#This Row],[Unit Price]]</f>
        <v>1072</v>
      </c>
      <c r="Q27" s="5">
        <f>Table1[[#This Row],[Sales Revenue]]-Table1[[#This Row],[Total Cost]]</f>
        <v>268</v>
      </c>
    </row>
    <row r="28" spans="1:17" x14ac:dyDescent="0.3">
      <c r="A28" t="s">
        <v>65</v>
      </c>
      <c r="B28" t="s">
        <v>23</v>
      </c>
      <c r="C28" t="s">
        <v>37</v>
      </c>
      <c r="D28" s="1">
        <v>45531</v>
      </c>
      <c r="E28" s="1">
        <v>45534</v>
      </c>
      <c r="F28">
        <v>1</v>
      </c>
      <c r="G28">
        <v>200</v>
      </c>
      <c r="H28" t="s">
        <v>13</v>
      </c>
      <c r="I28" t="s">
        <v>32</v>
      </c>
      <c r="J28" t="s">
        <v>45</v>
      </c>
      <c r="K28" t="str">
        <f t="shared" si="0"/>
        <v>2024</v>
      </c>
      <c r="L28" t="str">
        <f t="shared" si="1"/>
        <v>Aug</v>
      </c>
      <c r="M28" t="str">
        <f t="shared" si="2"/>
        <v>Tue</v>
      </c>
      <c r="N28" s="5">
        <f t="shared" si="3"/>
        <v>3</v>
      </c>
      <c r="O28" s="5">
        <f>ROUND(F28*G28*VLOOKUP(C28,Table2[#All],2,FALSE),0)</f>
        <v>100</v>
      </c>
      <c r="P28" s="5">
        <f>Table1[[#This Row],[Quantity]]*Table1[[#This Row],[Unit Price]]</f>
        <v>200</v>
      </c>
      <c r="Q28" s="5">
        <f>Table1[[#This Row],[Sales Revenue]]-Table1[[#This Row],[Total Cost]]</f>
        <v>100</v>
      </c>
    </row>
    <row r="29" spans="1:17" x14ac:dyDescent="0.3">
      <c r="A29" t="s">
        <v>66</v>
      </c>
      <c r="B29" t="s">
        <v>16</v>
      </c>
      <c r="C29" t="s">
        <v>17</v>
      </c>
      <c r="D29" s="1">
        <v>45317</v>
      </c>
      <c r="E29" s="1">
        <v>45329</v>
      </c>
      <c r="F29">
        <v>9</v>
      </c>
      <c r="G29">
        <v>866</v>
      </c>
      <c r="H29" t="s">
        <v>13</v>
      </c>
      <c r="I29" t="s">
        <v>550</v>
      </c>
      <c r="J29" t="s">
        <v>28</v>
      </c>
      <c r="K29" t="str">
        <f t="shared" si="0"/>
        <v>2024</v>
      </c>
      <c r="L29" t="str">
        <f t="shared" si="1"/>
        <v>Jan</v>
      </c>
      <c r="M29" t="str">
        <f t="shared" si="2"/>
        <v>Fri</v>
      </c>
      <c r="N29" s="5">
        <f t="shared" si="3"/>
        <v>12</v>
      </c>
      <c r="O29" s="5">
        <f>ROUND(F29*G29*VLOOKUP(C29,Table2[#All],2,FALSE),0)</f>
        <v>3897</v>
      </c>
      <c r="P29" s="5">
        <f>Table1[[#This Row],[Quantity]]*Table1[[#This Row],[Unit Price]]</f>
        <v>7794</v>
      </c>
      <c r="Q29" s="5">
        <f>Table1[[#This Row],[Sales Revenue]]-Table1[[#This Row],[Total Cost]]</f>
        <v>3897</v>
      </c>
    </row>
    <row r="30" spans="1:17" x14ac:dyDescent="0.3">
      <c r="A30" t="s">
        <v>67</v>
      </c>
      <c r="B30" t="s">
        <v>20</v>
      </c>
      <c r="C30" t="s">
        <v>21</v>
      </c>
      <c r="D30" s="1">
        <v>45540</v>
      </c>
      <c r="E30" s="1">
        <v>45554</v>
      </c>
      <c r="F30">
        <v>8</v>
      </c>
      <c r="G30">
        <v>228</v>
      </c>
      <c r="H30" t="s">
        <v>13</v>
      </c>
      <c r="I30" t="s">
        <v>548</v>
      </c>
      <c r="J30" t="s">
        <v>28</v>
      </c>
      <c r="K30" t="str">
        <f t="shared" si="0"/>
        <v>2024</v>
      </c>
      <c r="L30" t="str">
        <f t="shared" si="1"/>
        <v>Sep</v>
      </c>
      <c r="M30" t="str">
        <f t="shared" si="2"/>
        <v>Thu</v>
      </c>
      <c r="N30" s="5">
        <f t="shared" si="3"/>
        <v>14</v>
      </c>
      <c r="O30" s="5">
        <f>ROUND(F30*G30*VLOOKUP(C30,Table2[#All],2,FALSE),0)</f>
        <v>1368</v>
      </c>
      <c r="P30" s="5">
        <f>Table1[[#This Row],[Quantity]]*Table1[[#This Row],[Unit Price]]</f>
        <v>1824</v>
      </c>
      <c r="Q30" s="5">
        <f>Table1[[#This Row],[Sales Revenue]]-Table1[[#This Row],[Total Cost]]</f>
        <v>456</v>
      </c>
    </row>
    <row r="31" spans="1:17" x14ac:dyDescent="0.3">
      <c r="A31" t="s">
        <v>68</v>
      </c>
      <c r="B31" t="s">
        <v>23</v>
      </c>
      <c r="C31" t="s">
        <v>69</v>
      </c>
      <c r="D31" s="1">
        <v>45630</v>
      </c>
      <c r="E31" s="1">
        <v>45637</v>
      </c>
      <c r="F31">
        <v>8</v>
      </c>
      <c r="G31">
        <v>168</v>
      </c>
      <c r="H31" t="s">
        <v>13</v>
      </c>
      <c r="I31" t="s">
        <v>550</v>
      </c>
      <c r="J31" t="s">
        <v>18</v>
      </c>
      <c r="K31" t="str">
        <f t="shared" si="0"/>
        <v>2024</v>
      </c>
      <c r="L31" t="str">
        <f t="shared" si="1"/>
        <v>Dec</v>
      </c>
      <c r="M31" t="str">
        <f t="shared" si="2"/>
        <v>Wed</v>
      </c>
      <c r="N31" s="5">
        <f t="shared" si="3"/>
        <v>7</v>
      </c>
      <c r="O31" s="5">
        <f>ROUND(F31*G31*VLOOKUP(C31,Table2[#All],2,FALSE),0)</f>
        <v>739</v>
      </c>
      <c r="P31" s="5">
        <f>Table1[[#This Row],[Quantity]]*Table1[[#This Row],[Unit Price]]</f>
        <v>1344</v>
      </c>
      <c r="Q31" s="5">
        <f>Table1[[#This Row],[Sales Revenue]]-Table1[[#This Row],[Total Cost]]</f>
        <v>605</v>
      </c>
    </row>
    <row r="32" spans="1:17" x14ac:dyDescent="0.3">
      <c r="A32" t="s">
        <v>70</v>
      </c>
      <c r="B32" t="s">
        <v>11</v>
      </c>
      <c r="C32" t="s">
        <v>35</v>
      </c>
      <c r="D32" s="1">
        <v>45569</v>
      </c>
      <c r="E32" s="1">
        <v>45572</v>
      </c>
      <c r="F32">
        <v>1</v>
      </c>
      <c r="G32">
        <v>775</v>
      </c>
      <c r="H32" t="s">
        <v>13</v>
      </c>
      <c r="I32" t="s">
        <v>546</v>
      </c>
      <c r="J32" t="s">
        <v>18</v>
      </c>
      <c r="K32" t="str">
        <f t="shared" si="0"/>
        <v>2024</v>
      </c>
      <c r="L32" t="str">
        <f t="shared" si="1"/>
        <v>Oct</v>
      </c>
      <c r="M32" t="str">
        <f t="shared" si="2"/>
        <v>Fri</v>
      </c>
      <c r="N32" s="5">
        <f t="shared" si="3"/>
        <v>3</v>
      </c>
      <c r="O32" s="5">
        <f>ROUND(F32*G32*VLOOKUP(C32,Table2[#All],2,FALSE),0)</f>
        <v>620</v>
      </c>
      <c r="P32" s="5">
        <f>Table1[[#This Row],[Quantity]]*Table1[[#This Row],[Unit Price]]</f>
        <v>775</v>
      </c>
      <c r="Q32" s="5">
        <f>Table1[[#This Row],[Sales Revenue]]-Table1[[#This Row],[Total Cost]]</f>
        <v>155</v>
      </c>
    </row>
    <row r="33" spans="1:17" x14ac:dyDescent="0.3">
      <c r="A33" t="s">
        <v>71</v>
      </c>
      <c r="B33" t="s">
        <v>16</v>
      </c>
      <c r="C33" t="s">
        <v>43</v>
      </c>
      <c r="D33" s="1">
        <v>45549</v>
      </c>
      <c r="E33" s="1">
        <v>45554</v>
      </c>
      <c r="F33">
        <v>9</v>
      </c>
      <c r="G33">
        <v>171</v>
      </c>
      <c r="H33" t="s">
        <v>13</v>
      </c>
      <c r="I33" t="s">
        <v>550</v>
      </c>
      <c r="J33" t="s">
        <v>28</v>
      </c>
      <c r="K33" t="str">
        <f t="shared" si="0"/>
        <v>2024</v>
      </c>
      <c r="L33" t="str">
        <f t="shared" si="1"/>
        <v>Sep</v>
      </c>
      <c r="M33" t="str">
        <f t="shared" si="2"/>
        <v>Sat</v>
      </c>
      <c r="N33" s="5">
        <f t="shared" si="3"/>
        <v>5</v>
      </c>
      <c r="O33" s="5">
        <f>ROUND(F33*G33*VLOOKUP(C33,Table2[#All],2,FALSE),0)</f>
        <v>923</v>
      </c>
      <c r="P33" s="5">
        <f>Table1[[#This Row],[Quantity]]*Table1[[#This Row],[Unit Price]]</f>
        <v>1539</v>
      </c>
      <c r="Q33" s="5">
        <f>Table1[[#This Row],[Sales Revenue]]-Table1[[#This Row],[Total Cost]]</f>
        <v>616</v>
      </c>
    </row>
    <row r="34" spans="1:17" x14ac:dyDescent="0.3">
      <c r="A34" t="s">
        <v>72</v>
      </c>
      <c r="B34" t="s">
        <v>11</v>
      </c>
      <c r="C34" t="s">
        <v>35</v>
      </c>
      <c r="D34" s="1">
        <v>45418</v>
      </c>
      <c r="E34" s="1">
        <v>45431</v>
      </c>
      <c r="F34">
        <v>10</v>
      </c>
      <c r="G34">
        <v>618</v>
      </c>
      <c r="H34" t="s">
        <v>13</v>
      </c>
      <c r="I34" t="s">
        <v>550</v>
      </c>
      <c r="J34" t="s">
        <v>45</v>
      </c>
      <c r="K34" t="str">
        <f t="shared" si="0"/>
        <v>2024</v>
      </c>
      <c r="L34" t="str">
        <f t="shared" si="1"/>
        <v>May</v>
      </c>
      <c r="M34" t="str">
        <f t="shared" si="2"/>
        <v>Mon</v>
      </c>
      <c r="N34" s="5">
        <f t="shared" si="3"/>
        <v>13</v>
      </c>
      <c r="O34" s="5">
        <f>ROUND(F34*G34*VLOOKUP(C34,Table2[#All],2,FALSE),0)</f>
        <v>4944</v>
      </c>
      <c r="P34" s="5">
        <f>Table1[[#This Row],[Quantity]]*Table1[[#This Row],[Unit Price]]</f>
        <v>6180</v>
      </c>
      <c r="Q34" s="5">
        <f>Table1[[#This Row],[Sales Revenue]]-Table1[[#This Row],[Total Cost]]</f>
        <v>1236</v>
      </c>
    </row>
    <row r="35" spans="1:17" x14ac:dyDescent="0.3">
      <c r="A35" t="s">
        <v>73</v>
      </c>
      <c r="B35" t="s">
        <v>23</v>
      </c>
      <c r="C35" t="s">
        <v>69</v>
      </c>
      <c r="D35" s="1">
        <v>45581</v>
      </c>
      <c r="E35" s="1">
        <v>45586</v>
      </c>
      <c r="F35">
        <v>9</v>
      </c>
      <c r="G35">
        <v>333</v>
      </c>
      <c r="H35" t="s">
        <v>27</v>
      </c>
      <c r="I35" t="s">
        <v>546</v>
      </c>
      <c r="J35" t="s">
        <v>45</v>
      </c>
      <c r="K35" t="str">
        <f t="shared" si="0"/>
        <v>2024</v>
      </c>
      <c r="L35" t="str">
        <f t="shared" si="1"/>
        <v>Oct</v>
      </c>
      <c r="M35" t="str">
        <f t="shared" si="2"/>
        <v>Wed</v>
      </c>
      <c r="N35" s="5">
        <f t="shared" si="3"/>
        <v>5</v>
      </c>
      <c r="O35" s="5">
        <f>ROUND(F35*G35*VLOOKUP(C35,Table2[#All],2,FALSE),0)</f>
        <v>1648</v>
      </c>
      <c r="P35" s="5">
        <f>Table1[[#This Row],[Quantity]]*Table1[[#This Row],[Unit Price]]</f>
        <v>2997</v>
      </c>
      <c r="Q35" s="5">
        <f>Table1[[#This Row],[Sales Revenue]]-Table1[[#This Row],[Total Cost]]</f>
        <v>1349</v>
      </c>
    </row>
    <row r="36" spans="1:17" x14ac:dyDescent="0.3">
      <c r="A36" t="s">
        <v>74</v>
      </c>
      <c r="B36" t="s">
        <v>30</v>
      </c>
      <c r="C36" t="s">
        <v>75</v>
      </c>
      <c r="D36" s="1">
        <v>45296</v>
      </c>
      <c r="E36" s="1">
        <v>45301</v>
      </c>
      <c r="F36">
        <v>8</v>
      </c>
      <c r="G36">
        <v>646</v>
      </c>
      <c r="H36" t="s">
        <v>13</v>
      </c>
      <c r="I36" t="s">
        <v>32</v>
      </c>
      <c r="J36" t="s">
        <v>45</v>
      </c>
      <c r="K36" t="str">
        <f t="shared" si="0"/>
        <v>2024</v>
      </c>
      <c r="L36" t="str">
        <f t="shared" si="1"/>
        <v>Jan</v>
      </c>
      <c r="M36" t="str">
        <f t="shared" si="2"/>
        <v>Fri</v>
      </c>
      <c r="N36" s="5">
        <f t="shared" si="3"/>
        <v>5</v>
      </c>
      <c r="O36" s="5">
        <f>ROUND(F36*G36*VLOOKUP(C36,Table2[#All],2,FALSE),0)</f>
        <v>3876</v>
      </c>
      <c r="P36" s="5">
        <f>Table1[[#This Row],[Quantity]]*Table1[[#This Row],[Unit Price]]</f>
        <v>5168</v>
      </c>
      <c r="Q36" s="5">
        <f>Table1[[#This Row],[Sales Revenue]]-Table1[[#This Row],[Total Cost]]</f>
        <v>1292</v>
      </c>
    </row>
    <row r="37" spans="1:17" x14ac:dyDescent="0.3">
      <c r="A37" t="s">
        <v>76</v>
      </c>
      <c r="B37" t="s">
        <v>16</v>
      </c>
      <c r="C37" t="s">
        <v>63</v>
      </c>
      <c r="D37" s="1">
        <v>45551</v>
      </c>
      <c r="E37" s="1">
        <v>45556</v>
      </c>
      <c r="F37">
        <v>5</v>
      </c>
      <c r="G37" s="4">
        <v>496.95306859205778</v>
      </c>
      <c r="H37" t="s">
        <v>13</v>
      </c>
      <c r="I37" t="s">
        <v>546</v>
      </c>
      <c r="J37" t="s">
        <v>14</v>
      </c>
      <c r="K37" t="str">
        <f t="shared" si="0"/>
        <v>2024</v>
      </c>
      <c r="L37" t="str">
        <f t="shared" si="1"/>
        <v>Sep</v>
      </c>
      <c r="M37" t="str">
        <f t="shared" si="2"/>
        <v>Mon</v>
      </c>
      <c r="N37" s="5">
        <f t="shared" si="3"/>
        <v>5</v>
      </c>
      <c r="O37" s="5">
        <f>ROUND(F37*G37*VLOOKUP(C37,Table2[#All],2,FALSE),0)</f>
        <v>1242</v>
      </c>
      <c r="P37" s="5">
        <f>Table1[[#This Row],[Quantity]]*Table1[[#This Row],[Unit Price]]</f>
        <v>2484.7653429602888</v>
      </c>
      <c r="Q37" s="5">
        <f>Table1[[#This Row],[Sales Revenue]]-Table1[[#This Row],[Total Cost]]</f>
        <v>1242.7653429602888</v>
      </c>
    </row>
    <row r="38" spans="1:17" x14ac:dyDescent="0.3">
      <c r="A38" t="s">
        <v>77</v>
      </c>
      <c r="B38" t="s">
        <v>30</v>
      </c>
      <c r="C38" t="s">
        <v>78</v>
      </c>
      <c r="D38" s="1">
        <v>45372</v>
      </c>
      <c r="E38" s="1">
        <v>45386</v>
      </c>
      <c r="F38">
        <v>8</v>
      </c>
      <c r="G38">
        <v>863</v>
      </c>
      <c r="H38" t="s">
        <v>27</v>
      </c>
      <c r="I38" t="s">
        <v>32</v>
      </c>
      <c r="J38" t="s">
        <v>45</v>
      </c>
      <c r="K38" t="str">
        <f t="shared" si="0"/>
        <v>2024</v>
      </c>
      <c r="L38" t="str">
        <f t="shared" si="1"/>
        <v>Mar</v>
      </c>
      <c r="M38" t="str">
        <f t="shared" si="2"/>
        <v>Thu</v>
      </c>
      <c r="N38" s="5">
        <f t="shared" si="3"/>
        <v>14</v>
      </c>
      <c r="O38" s="5">
        <f>ROUND(F38*G38*VLOOKUP(C38,Table2[#All],2,FALSE),0)</f>
        <v>4488</v>
      </c>
      <c r="P38" s="5">
        <f>Table1[[#This Row],[Quantity]]*Table1[[#This Row],[Unit Price]]</f>
        <v>6904</v>
      </c>
      <c r="Q38" s="5">
        <f>Table1[[#This Row],[Sales Revenue]]-Table1[[#This Row],[Total Cost]]</f>
        <v>2416</v>
      </c>
    </row>
    <row r="39" spans="1:17" x14ac:dyDescent="0.3">
      <c r="A39" t="s">
        <v>79</v>
      </c>
      <c r="B39" t="s">
        <v>16</v>
      </c>
      <c r="C39" t="s">
        <v>17</v>
      </c>
      <c r="D39" s="1">
        <v>45633</v>
      </c>
      <c r="E39" s="1">
        <v>45645</v>
      </c>
      <c r="F39">
        <v>9</v>
      </c>
      <c r="G39">
        <v>316</v>
      </c>
      <c r="H39" t="s">
        <v>13</v>
      </c>
      <c r="I39" t="s">
        <v>32</v>
      </c>
      <c r="J39" t="s">
        <v>14</v>
      </c>
      <c r="K39" t="str">
        <f t="shared" si="0"/>
        <v>2024</v>
      </c>
      <c r="L39" t="str">
        <f t="shared" si="1"/>
        <v>Dec</v>
      </c>
      <c r="M39" t="str">
        <f t="shared" si="2"/>
        <v>Sat</v>
      </c>
      <c r="N39" s="5">
        <f t="shared" si="3"/>
        <v>12</v>
      </c>
      <c r="O39" s="5">
        <f>ROUND(F39*G39*VLOOKUP(C39,Table2[#All],2,FALSE),0)</f>
        <v>1422</v>
      </c>
      <c r="P39" s="5">
        <f>Table1[[#This Row],[Quantity]]*Table1[[#This Row],[Unit Price]]</f>
        <v>2844</v>
      </c>
      <c r="Q39" s="5">
        <f>Table1[[#This Row],[Sales Revenue]]-Table1[[#This Row],[Total Cost]]</f>
        <v>1422</v>
      </c>
    </row>
    <row r="40" spans="1:17" x14ac:dyDescent="0.3">
      <c r="A40" t="s">
        <v>80</v>
      </c>
      <c r="B40" t="s">
        <v>30</v>
      </c>
      <c r="C40" t="s">
        <v>75</v>
      </c>
      <c r="D40" s="1">
        <v>45346</v>
      </c>
      <c r="E40" s="1">
        <v>45351</v>
      </c>
      <c r="F40">
        <v>9</v>
      </c>
      <c r="G40">
        <v>169</v>
      </c>
      <c r="H40" t="s">
        <v>27</v>
      </c>
      <c r="I40" t="s">
        <v>546</v>
      </c>
      <c r="J40" t="s">
        <v>28</v>
      </c>
      <c r="K40" t="str">
        <f t="shared" si="0"/>
        <v>2024</v>
      </c>
      <c r="L40" t="str">
        <f t="shared" si="1"/>
        <v>Feb</v>
      </c>
      <c r="M40" t="str">
        <f t="shared" si="2"/>
        <v>Sat</v>
      </c>
      <c r="N40" s="5">
        <f t="shared" si="3"/>
        <v>5</v>
      </c>
      <c r="O40" s="5">
        <f>ROUND(F40*G40*VLOOKUP(C40,Table2[#All],2,FALSE),0)</f>
        <v>1141</v>
      </c>
      <c r="P40" s="5">
        <f>Table1[[#This Row],[Quantity]]*Table1[[#This Row],[Unit Price]]</f>
        <v>1521</v>
      </c>
      <c r="Q40" s="5">
        <f>Table1[[#This Row],[Sales Revenue]]-Table1[[#This Row],[Total Cost]]</f>
        <v>380</v>
      </c>
    </row>
    <row r="41" spans="1:17" x14ac:dyDescent="0.3">
      <c r="A41" t="s">
        <v>81</v>
      </c>
      <c r="B41" t="s">
        <v>20</v>
      </c>
      <c r="C41" t="s">
        <v>82</v>
      </c>
      <c r="D41" s="1">
        <v>45396</v>
      </c>
      <c r="E41" s="1">
        <v>45410</v>
      </c>
      <c r="F41">
        <v>5</v>
      </c>
      <c r="G41">
        <v>527</v>
      </c>
      <c r="H41" t="s">
        <v>13</v>
      </c>
      <c r="I41" t="s">
        <v>549</v>
      </c>
      <c r="J41" t="s">
        <v>18</v>
      </c>
      <c r="K41" t="str">
        <f t="shared" si="0"/>
        <v>2024</v>
      </c>
      <c r="L41" t="str">
        <f t="shared" si="1"/>
        <v>Apr</v>
      </c>
      <c r="M41" t="str">
        <f t="shared" si="2"/>
        <v>Sun</v>
      </c>
      <c r="N41" s="5">
        <f t="shared" si="3"/>
        <v>14</v>
      </c>
      <c r="O41" s="5">
        <f>ROUND(F41*G41*VLOOKUP(C41,Table2[#All],2,FALSE),0)</f>
        <v>2108</v>
      </c>
      <c r="P41" s="5">
        <f>Table1[[#This Row],[Quantity]]*Table1[[#This Row],[Unit Price]]</f>
        <v>2635</v>
      </c>
      <c r="Q41" s="5">
        <f>Table1[[#This Row],[Sales Revenue]]-Table1[[#This Row],[Total Cost]]</f>
        <v>527</v>
      </c>
    </row>
    <row r="42" spans="1:17" x14ac:dyDescent="0.3">
      <c r="A42" t="s">
        <v>83</v>
      </c>
      <c r="B42" t="s">
        <v>11</v>
      </c>
      <c r="C42" t="s">
        <v>26</v>
      </c>
      <c r="D42" s="1">
        <v>45433</v>
      </c>
      <c r="E42" s="1">
        <v>45437</v>
      </c>
      <c r="F42">
        <v>1</v>
      </c>
      <c r="G42">
        <v>13</v>
      </c>
      <c r="H42" t="s">
        <v>27</v>
      </c>
      <c r="I42" t="s">
        <v>546</v>
      </c>
      <c r="J42" t="s">
        <v>28</v>
      </c>
      <c r="K42" t="str">
        <f t="shared" si="0"/>
        <v>2024</v>
      </c>
      <c r="L42" t="str">
        <f t="shared" si="1"/>
        <v>May</v>
      </c>
      <c r="M42" t="str">
        <f t="shared" si="2"/>
        <v>Tue</v>
      </c>
      <c r="N42" s="5">
        <f t="shared" si="3"/>
        <v>4</v>
      </c>
      <c r="O42" s="5">
        <f>ROUND(F42*G42*VLOOKUP(C42,Table2[#All],2,FALSE),0)</f>
        <v>8</v>
      </c>
      <c r="P42" s="5">
        <f>Table1[[#This Row],[Quantity]]*Table1[[#This Row],[Unit Price]]</f>
        <v>13</v>
      </c>
      <c r="Q42" s="5">
        <f>Table1[[#This Row],[Sales Revenue]]-Table1[[#This Row],[Total Cost]]</f>
        <v>5</v>
      </c>
    </row>
    <row r="43" spans="1:17" x14ac:dyDescent="0.3">
      <c r="A43" t="s">
        <v>84</v>
      </c>
      <c r="B43" t="s">
        <v>30</v>
      </c>
      <c r="C43" t="s">
        <v>41</v>
      </c>
      <c r="D43" s="1">
        <v>45518</v>
      </c>
      <c r="E43" s="1">
        <v>45525</v>
      </c>
      <c r="F43">
        <v>9</v>
      </c>
      <c r="G43">
        <v>732</v>
      </c>
      <c r="H43" t="s">
        <v>13</v>
      </c>
      <c r="I43" t="s">
        <v>549</v>
      </c>
      <c r="J43" t="s">
        <v>28</v>
      </c>
      <c r="K43" t="str">
        <f t="shared" si="0"/>
        <v>2024</v>
      </c>
      <c r="L43" t="str">
        <f t="shared" si="1"/>
        <v>Aug</v>
      </c>
      <c r="M43" t="str">
        <f t="shared" si="2"/>
        <v>Wed</v>
      </c>
      <c r="N43" s="5">
        <f t="shared" si="3"/>
        <v>7</v>
      </c>
      <c r="O43" s="5">
        <f>ROUND(F43*G43*VLOOKUP(C43,Table2[#All],2,FALSE),0)</f>
        <v>4282</v>
      </c>
      <c r="P43" s="5">
        <f>Table1[[#This Row],[Quantity]]*Table1[[#This Row],[Unit Price]]</f>
        <v>6588</v>
      </c>
      <c r="Q43" s="5">
        <f>Table1[[#This Row],[Sales Revenue]]-Table1[[#This Row],[Total Cost]]</f>
        <v>2306</v>
      </c>
    </row>
    <row r="44" spans="1:17" x14ac:dyDescent="0.3">
      <c r="A44" t="s">
        <v>85</v>
      </c>
      <c r="B44" t="s">
        <v>11</v>
      </c>
      <c r="C44" t="s">
        <v>12</v>
      </c>
      <c r="D44" s="1">
        <v>45645</v>
      </c>
      <c r="E44" s="1">
        <v>45651</v>
      </c>
      <c r="F44">
        <v>3</v>
      </c>
      <c r="G44">
        <v>568</v>
      </c>
      <c r="H44" t="s">
        <v>27</v>
      </c>
      <c r="I44" t="s">
        <v>550</v>
      </c>
      <c r="J44" t="s">
        <v>45</v>
      </c>
      <c r="K44" t="str">
        <f t="shared" si="0"/>
        <v>2024</v>
      </c>
      <c r="L44" t="str">
        <f t="shared" si="1"/>
        <v>Dec</v>
      </c>
      <c r="M44" t="str">
        <f t="shared" si="2"/>
        <v>Thu</v>
      </c>
      <c r="N44" s="5">
        <f t="shared" si="3"/>
        <v>6</v>
      </c>
      <c r="O44" s="5">
        <f>ROUND(F44*G44*VLOOKUP(C44,Table2[#All],2,FALSE),0)</f>
        <v>1278</v>
      </c>
      <c r="P44" s="5">
        <f>Table1[[#This Row],[Quantity]]*Table1[[#This Row],[Unit Price]]</f>
        <v>1704</v>
      </c>
      <c r="Q44" s="5">
        <f>Table1[[#This Row],[Sales Revenue]]-Table1[[#This Row],[Total Cost]]</f>
        <v>426</v>
      </c>
    </row>
    <row r="45" spans="1:17" x14ac:dyDescent="0.3">
      <c r="A45" t="s">
        <v>86</v>
      </c>
      <c r="B45" t="s">
        <v>16</v>
      </c>
      <c r="C45" t="s">
        <v>63</v>
      </c>
      <c r="D45" s="1">
        <v>45512</v>
      </c>
      <c r="E45" s="1">
        <v>45516</v>
      </c>
      <c r="F45">
        <v>3</v>
      </c>
      <c r="G45">
        <v>52</v>
      </c>
      <c r="H45" t="s">
        <v>13</v>
      </c>
      <c r="I45" t="s">
        <v>546</v>
      </c>
      <c r="J45" t="s">
        <v>45</v>
      </c>
      <c r="K45" t="str">
        <f t="shared" si="0"/>
        <v>2024</v>
      </c>
      <c r="L45" t="str">
        <f t="shared" si="1"/>
        <v>Aug</v>
      </c>
      <c r="M45" t="str">
        <f t="shared" si="2"/>
        <v>Thu</v>
      </c>
      <c r="N45" s="5">
        <f t="shared" si="3"/>
        <v>4</v>
      </c>
      <c r="O45" s="5">
        <f>ROUND(F45*G45*VLOOKUP(C45,Table2[#All],2,FALSE),0)</f>
        <v>78</v>
      </c>
      <c r="P45" s="5">
        <f>Table1[[#This Row],[Quantity]]*Table1[[#This Row],[Unit Price]]</f>
        <v>156</v>
      </c>
      <c r="Q45" s="5">
        <f>Table1[[#This Row],[Sales Revenue]]-Table1[[#This Row],[Total Cost]]</f>
        <v>78</v>
      </c>
    </row>
    <row r="46" spans="1:17" x14ac:dyDescent="0.3">
      <c r="A46" t="s">
        <v>87</v>
      </c>
      <c r="B46" t="s">
        <v>30</v>
      </c>
      <c r="C46" t="s">
        <v>41</v>
      </c>
      <c r="D46" s="1">
        <v>45641</v>
      </c>
      <c r="E46" s="1">
        <v>45652</v>
      </c>
      <c r="F46">
        <v>4</v>
      </c>
      <c r="G46">
        <v>692</v>
      </c>
      <c r="H46" t="s">
        <v>27</v>
      </c>
      <c r="I46" t="s">
        <v>550</v>
      </c>
      <c r="J46" t="s">
        <v>18</v>
      </c>
      <c r="K46" t="str">
        <f t="shared" si="0"/>
        <v>2024</v>
      </c>
      <c r="L46" t="str">
        <f t="shared" si="1"/>
        <v>Dec</v>
      </c>
      <c r="M46" t="str">
        <f t="shared" si="2"/>
        <v>Sun</v>
      </c>
      <c r="N46" s="5">
        <f t="shared" si="3"/>
        <v>11</v>
      </c>
      <c r="O46" s="5">
        <f>ROUND(F46*G46*VLOOKUP(C46,Table2[#All],2,FALSE),0)</f>
        <v>1799</v>
      </c>
      <c r="P46" s="5">
        <f>Table1[[#This Row],[Quantity]]*Table1[[#This Row],[Unit Price]]</f>
        <v>2768</v>
      </c>
      <c r="Q46" s="5">
        <f>Table1[[#This Row],[Sales Revenue]]-Table1[[#This Row],[Total Cost]]</f>
        <v>969</v>
      </c>
    </row>
    <row r="47" spans="1:17" x14ac:dyDescent="0.3">
      <c r="A47" t="s">
        <v>88</v>
      </c>
      <c r="B47" t="s">
        <v>20</v>
      </c>
      <c r="C47" t="s">
        <v>39</v>
      </c>
      <c r="D47" s="1">
        <v>45487</v>
      </c>
      <c r="E47" s="1">
        <v>45495</v>
      </c>
      <c r="F47">
        <v>1</v>
      </c>
      <c r="G47">
        <v>889</v>
      </c>
      <c r="H47" t="s">
        <v>13</v>
      </c>
      <c r="I47" t="s">
        <v>549</v>
      </c>
      <c r="J47" t="s">
        <v>14</v>
      </c>
      <c r="K47" t="str">
        <f t="shared" si="0"/>
        <v>2024</v>
      </c>
      <c r="L47" t="str">
        <f t="shared" si="1"/>
        <v>Jul</v>
      </c>
      <c r="M47" t="str">
        <f t="shared" si="2"/>
        <v>Sun</v>
      </c>
      <c r="N47" s="5">
        <f t="shared" si="3"/>
        <v>8</v>
      </c>
      <c r="O47" s="5">
        <f>ROUND(F47*G47*VLOOKUP(C47,Table2[#All],2,FALSE),0)</f>
        <v>578</v>
      </c>
      <c r="P47" s="5">
        <f>Table1[[#This Row],[Quantity]]*Table1[[#This Row],[Unit Price]]</f>
        <v>889</v>
      </c>
      <c r="Q47" s="5">
        <f>Table1[[#This Row],[Sales Revenue]]-Table1[[#This Row],[Total Cost]]</f>
        <v>311</v>
      </c>
    </row>
    <row r="48" spans="1:17" x14ac:dyDescent="0.3">
      <c r="A48" t="s">
        <v>89</v>
      </c>
      <c r="B48" t="s">
        <v>16</v>
      </c>
      <c r="C48" t="s">
        <v>55</v>
      </c>
      <c r="D48" s="1">
        <v>45306</v>
      </c>
      <c r="E48" s="1">
        <v>45309</v>
      </c>
      <c r="F48">
        <v>2</v>
      </c>
      <c r="G48">
        <v>908</v>
      </c>
      <c r="H48" t="s">
        <v>27</v>
      </c>
      <c r="I48" t="s">
        <v>546</v>
      </c>
      <c r="J48" t="s">
        <v>45</v>
      </c>
      <c r="K48" t="str">
        <f t="shared" si="0"/>
        <v>2024</v>
      </c>
      <c r="L48" t="str">
        <f t="shared" si="1"/>
        <v>Jan</v>
      </c>
      <c r="M48" t="str">
        <f t="shared" si="2"/>
        <v>Mon</v>
      </c>
      <c r="N48" s="5">
        <f t="shared" si="3"/>
        <v>3</v>
      </c>
      <c r="O48" s="5">
        <f>ROUND(F48*G48*VLOOKUP(C48,Table2[#All],2,FALSE),0)</f>
        <v>999</v>
      </c>
      <c r="P48" s="5">
        <f>Table1[[#This Row],[Quantity]]*Table1[[#This Row],[Unit Price]]</f>
        <v>1816</v>
      </c>
      <c r="Q48" s="5">
        <f>Table1[[#This Row],[Sales Revenue]]-Table1[[#This Row],[Total Cost]]</f>
        <v>817</v>
      </c>
    </row>
    <row r="49" spans="1:17" x14ac:dyDescent="0.3">
      <c r="A49" t="s">
        <v>90</v>
      </c>
      <c r="B49" t="s">
        <v>11</v>
      </c>
      <c r="C49" t="s">
        <v>26</v>
      </c>
      <c r="D49" s="1">
        <v>45292</v>
      </c>
      <c r="E49" s="1">
        <v>45306</v>
      </c>
      <c r="F49">
        <v>9</v>
      </c>
      <c r="G49">
        <v>957</v>
      </c>
      <c r="H49" t="s">
        <v>27</v>
      </c>
      <c r="I49" t="s">
        <v>548</v>
      </c>
      <c r="J49" t="s">
        <v>45</v>
      </c>
      <c r="K49" t="str">
        <f t="shared" si="0"/>
        <v>2024</v>
      </c>
      <c r="L49" t="str">
        <f t="shared" si="1"/>
        <v>Jan</v>
      </c>
      <c r="M49" t="str">
        <f t="shared" si="2"/>
        <v>Mon</v>
      </c>
      <c r="N49" s="5">
        <f t="shared" si="3"/>
        <v>14</v>
      </c>
      <c r="O49" s="5">
        <f>ROUND(F49*G49*VLOOKUP(C49,Table2[#All],2,FALSE),0)</f>
        <v>5598</v>
      </c>
      <c r="P49" s="5">
        <f>Table1[[#This Row],[Quantity]]*Table1[[#This Row],[Unit Price]]</f>
        <v>8613</v>
      </c>
      <c r="Q49" s="5">
        <f>Table1[[#This Row],[Sales Revenue]]-Table1[[#This Row],[Total Cost]]</f>
        <v>3015</v>
      </c>
    </row>
    <row r="50" spans="1:17" x14ac:dyDescent="0.3">
      <c r="A50" t="s">
        <v>91</v>
      </c>
      <c r="B50" t="s">
        <v>20</v>
      </c>
      <c r="C50" t="s">
        <v>82</v>
      </c>
      <c r="D50" s="1">
        <v>45512</v>
      </c>
      <c r="E50" s="1">
        <v>45519</v>
      </c>
      <c r="F50">
        <v>2</v>
      </c>
      <c r="G50">
        <v>981</v>
      </c>
      <c r="H50" t="s">
        <v>27</v>
      </c>
      <c r="I50" t="s">
        <v>32</v>
      </c>
      <c r="J50" t="s">
        <v>18</v>
      </c>
      <c r="K50" t="str">
        <f t="shared" si="0"/>
        <v>2024</v>
      </c>
      <c r="L50" t="str">
        <f t="shared" si="1"/>
        <v>Aug</v>
      </c>
      <c r="M50" t="str">
        <f t="shared" si="2"/>
        <v>Thu</v>
      </c>
      <c r="N50" s="5">
        <f t="shared" si="3"/>
        <v>7</v>
      </c>
      <c r="O50" s="5">
        <f>ROUND(F50*G50*VLOOKUP(C50,Table2[#All],2,FALSE),0)</f>
        <v>1570</v>
      </c>
      <c r="P50" s="5">
        <f>Table1[[#This Row],[Quantity]]*Table1[[#This Row],[Unit Price]]</f>
        <v>1962</v>
      </c>
      <c r="Q50" s="5">
        <f>Table1[[#This Row],[Sales Revenue]]-Table1[[#This Row],[Total Cost]]</f>
        <v>392</v>
      </c>
    </row>
    <row r="51" spans="1:17" x14ac:dyDescent="0.3">
      <c r="A51" t="s">
        <v>92</v>
      </c>
      <c r="B51" t="s">
        <v>23</v>
      </c>
      <c r="C51" t="s">
        <v>24</v>
      </c>
      <c r="D51" s="1">
        <v>45575</v>
      </c>
      <c r="E51" s="1">
        <v>45578</v>
      </c>
      <c r="F51">
        <v>3</v>
      </c>
      <c r="G51">
        <v>206</v>
      </c>
      <c r="H51" t="s">
        <v>27</v>
      </c>
      <c r="I51" t="s">
        <v>549</v>
      </c>
      <c r="J51" t="s">
        <v>18</v>
      </c>
      <c r="K51" t="str">
        <f t="shared" si="0"/>
        <v>2024</v>
      </c>
      <c r="L51" t="str">
        <f t="shared" si="1"/>
        <v>Oct</v>
      </c>
      <c r="M51" t="str">
        <f t="shared" si="2"/>
        <v>Thu</v>
      </c>
      <c r="N51" s="5">
        <f t="shared" si="3"/>
        <v>3</v>
      </c>
      <c r="O51" s="5">
        <f>ROUND(F51*G51*VLOOKUP(C51,Table2[#All],2,FALSE),0)</f>
        <v>340</v>
      </c>
      <c r="P51" s="5">
        <f>Table1[[#This Row],[Quantity]]*Table1[[#This Row],[Unit Price]]</f>
        <v>618</v>
      </c>
      <c r="Q51" s="5">
        <f>Table1[[#This Row],[Sales Revenue]]-Table1[[#This Row],[Total Cost]]</f>
        <v>278</v>
      </c>
    </row>
    <row r="52" spans="1:17" x14ac:dyDescent="0.3">
      <c r="A52" t="s">
        <v>93</v>
      </c>
      <c r="B52" t="s">
        <v>23</v>
      </c>
      <c r="C52" t="s">
        <v>37</v>
      </c>
      <c r="D52" s="1">
        <v>45637</v>
      </c>
      <c r="E52" s="1">
        <v>45647</v>
      </c>
      <c r="F52">
        <v>4</v>
      </c>
      <c r="G52">
        <v>533</v>
      </c>
      <c r="H52" t="s">
        <v>27</v>
      </c>
      <c r="I52" t="s">
        <v>549</v>
      </c>
      <c r="J52" t="s">
        <v>45</v>
      </c>
      <c r="K52" t="str">
        <f t="shared" si="0"/>
        <v>2024</v>
      </c>
      <c r="L52" t="str">
        <f t="shared" si="1"/>
        <v>Dec</v>
      </c>
      <c r="M52" t="str">
        <f t="shared" si="2"/>
        <v>Wed</v>
      </c>
      <c r="N52" s="5">
        <f t="shared" si="3"/>
        <v>10</v>
      </c>
      <c r="O52" s="5">
        <f>ROUND(F52*G52*VLOOKUP(C52,Table2[#All],2,FALSE),0)</f>
        <v>1066</v>
      </c>
      <c r="P52" s="5">
        <f>Table1[[#This Row],[Quantity]]*Table1[[#This Row],[Unit Price]]</f>
        <v>2132</v>
      </c>
      <c r="Q52" s="5">
        <f>Table1[[#This Row],[Sales Revenue]]-Table1[[#This Row],[Total Cost]]</f>
        <v>1066</v>
      </c>
    </row>
    <row r="53" spans="1:17" x14ac:dyDescent="0.3">
      <c r="A53" t="s">
        <v>94</v>
      </c>
      <c r="B53" t="s">
        <v>11</v>
      </c>
      <c r="C53" t="s">
        <v>95</v>
      </c>
      <c r="D53" s="1">
        <v>45555</v>
      </c>
      <c r="E53" s="1">
        <v>45562</v>
      </c>
      <c r="F53">
        <v>10</v>
      </c>
      <c r="G53">
        <v>353</v>
      </c>
      <c r="H53" t="s">
        <v>27</v>
      </c>
      <c r="I53" t="s">
        <v>550</v>
      </c>
      <c r="J53" t="s">
        <v>45</v>
      </c>
      <c r="K53" t="str">
        <f t="shared" si="0"/>
        <v>2024</v>
      </c>
      <c r="L53" t="str">
        <f t="shared" si="1"/>
        <v>Sep</v>
      </c>
      <c r="M53" t="str">
        <f t="shared" si="2"/>
        <v>Fri</v>
      </c>
      <c r="N53" s="5">
        <f t="shared" si="3"/>
        <v>7</v>
      </c>
      <c r="O53" s="5">
        <f>ROUND(F53*G53*VLOOKUP(C53,Table2[#All],2,FALSE),0)</f>
        <v>2471</v>
      </c>
      <c r="P53" s="5">
        <f>Table1[[#This Row],[Quantity]]*Table1[[#This Row],[Unit Price]]</f>
        <v>3530</v>
      </c>
      <c r="Q53" s="5">
        <f>Table1[[#This Row],[Sales Revenue]]-Table1[[#This Row],[Total Cost]]</f>
        <v>1059</v>
      </c>
    </row>
    <row r="54" spans="1:17" x14ac:dyDescent="0.3">
      <c r="A54" t="s">
        <v>96</v>
      </c>
      <c r="B54" t="s">
        <v>16</v>
      </c>
      <c r="C54" t="s">
        <v>17</v>
      </c>
      <c r="D54" s="1">
        <v>45525</v>
      </c>
      <c r="E54" s="1">
        <v>45536</v>
      </c>
      <c r="F54">
        <v>7</v>
      </c>
      <c r="G54">
        <v>917</v>
      </c>
      <c r="H54" t="s">
        <v>13</v>
      </c>
      <c r="I54" t="s">
        <v>32</v>
      </c>
      <c r="J54" t="s">
        <v>14</v>
      </c>
      <c r="K54" t="str">
        <f t="shared" si="0"/>
        <v>2024</v>
      </c>
      <c r="L54" t="str">
        <f t="shared" si="1"/>
        <v>Aug</v>
      </c>
      <c r="M54" t="str">
        <f t="shared" si="2"/>
        <v>Wed</v>
      </c>
      <c r="N54" s="5">
        <f t="shared" si="3"/>
        <v>11</v>
      </c>
      <c r="O54" s="5">
        <f>ROUND(F54*G54*VLOOKUP(C54,Table2[#All],2,FALSE),0)</f>
        <v>3210</v>
      </c>
      <c r="P54" s="5">
        <f>Table1[[#This Row],[Quantity]]*Table1[[#This Row],[Unit Price]]</f>
        <v>6419</v>
      </c>
      <c r="Q54" s="5">
        <f>Table1[[#This Row],[Sales Revenue]]-Table1[[#This Row],[Total Cost]]</f>
        <v>3209</v>
      </c>
    </row>
    <row r="55" spans="1:17" x14ac:dyDescent="0.3">
      <c r="A55" t="s">
        <v>97</v>
      </c>
      <c r="B55" t="s">
        <v>23</v>
      </c>
      <c r="C55" t="s">
        <v>37</v>
      </c>
      <c r="D55" s="1">
        <v>45496</v>
      </c>
      <c r="E55" s="1">
        <v>45502</v>
      </c>
      <c r="F55">
        <v>4</v>
      </c>
      <c r="G55">
        <v>161</v>
      </c>
      <c r="H55" t="s">
        <v>13</v>
      </c>
      <c r="I55" t="s">
        <v>32</v>
      </c>
      <c r="J55" t="s">
        <v>45</v>
      </c>
      <c r="K55" t="str">
        <f t="shared" si="0"/>
        <v>2024</v>
      </c>
      <c r="L55" t="str">
        <f t="shared" si="1"/>
        <v>Jul</v>
      </c>
      <c r="M55" t="str">
        <f t="shared" si="2"/>
        <v>Tue</v>
      </c>
      <c r="N55" s="5">
        <f t="shared" si="3"/>
        <v>6</v>
      </c>
      <c r="O55" s="5">
        <f>ROUND(F55*G55*VLOOKUP(C55,Table2[#All],2,FALSE),0)</f>
        <v>322</v>
      </c>
      <c r="P55" s="5">
        <f>Table1[[#This Row],[Quantity]]*Table1[[#This Row],[Unit Price]]</f>
        <v>644</v>
      </c>
      <c r="Q55" s="5">
        <f>Table1[[#This Row],[Sales Revenue]]-Table1[[#This Row],[Total Cost]]</f>
        <v>322</v>
      </c>
    </row>
    <row r="56" spans="1:17" x14ac:dyDescent="0.3">
      <c r="A56" t="s">
        <v>98</v>
      </c>
      <c r="B56" t="s">
        <v>23</v>
      </c>
      <c r="C56" t="s">
        <v>99</v>
      </c>
      <c r="D56" s="1">
        <v>45382</v>
      </c>
      <c r="E56" s="1">
        <v>45387</v>
      </c>
      <c r="F56">
        <v>9</v>
      </c>
      <c r="G56">
        <v>485</v>
      </c>
      <c r="H56" t="s">
        <v>13</v>
      </c>
      <c r="I56" t="s">
        <v>550</v>
      </c>
      <c r="J56" t="s">
        <v>18</v>
      </c>
      <c r="K56" t="str">
        <f t="shared" si="0"/>
        <v>2024</v>
      </c>
      <c r="L56" t="str">
        <f t="shared" si="1"/>
        <v>Mar</v>
      </c>
      <c r="M56" t="str">
        <f t="shared" si="2"/>
        <v>Sun</v>
      </c>
      <c r="N56" s="5">
        <f t="shared" si="3"/>
        <v>5</v>
      </c>
      <c r="O56" s="5">
        <f>ROUND(F56*G56*VLOOKUP(C56,Table2[#All],2,FALSE),0)</f>
        <v>2619</v>
      </c>
      <c r="P56" s="5">
        <f>Table1[[#This Row],[Quantity]]*Table1[[#This Row],[Unit Price]]</f>
        <v>4365</v>
      </c>
      <c r="Q56" s="5">
        <f>Table1[[#This Row],[Sales Revenue]]-Table1[[#This Row],[Total Cost]]</f>
        <v>1746</v>
      </c>
    </row>
    <row r="57" spans="1:17" x14ac:dyDescent="0.3">
      <c r="A57" t="s">
        <v>100</v>
      </c>
      <c r="B57" t="s">
        <v>11</v>
      </c>
      <c r="C57" t="s">
        <v>26</v>
      </c>
      <c r="D57" s="1">
        <v>45360</v>
      </c>
      <c r="E57" s="1">
        <v>45364</v>
      </c>
      <c r="F57">
        <v>8</v>
      </c>
      <c r="G57">
        <v>693</v>
      </c>
      <c r="H57" t="s">
        <v>27</v>
      </c>
      <c r="I57" t="s">
        <v>32</v>
      </c>
      <c r="J57" t="s">
        <v>14</v>
      </c>
      <c r="K57" t="str">
        <f t="shared" si="0"/>
        <v>2024</v>
      </c>
      <c r="L57" t="str">
        <f t="shared" si="1"/>
        <v>Mar</v>
      </c>
      <c r="M57" t="str">
        <f t="shared" si="2"/>
        <v>Sat</v>
      </c>
      <c r="N57" s="5">
        <f t="shared" si="3"/>
        <v>4</v>
      </c>
      <c r="O57" s="5">
        <f>ROUND(F57*G57*VLOOKUP(C57,Table2[#All],2,FALSE),0)</f>
        <v>3604</v>
      </c>
      <c r="P57" s="5">
        <f>Table1[[#This Row],[Quantity]]*Table1[[#This Row],[Unit Price]]</f>
        <v>5544</v>
      </c>
      <c r="Q57" s="5">
        <f>Table1[[#This Row],[Sales Revenue]]-Table1[[#This Row],[Total Cost]]</f>
        <v>1940</v>
      </c>
    </row>
    <row r="58" spans="1:17" x14ac:dyDescent="0.3">
      <c r="A58" t="s">
        <v>101</v>
      </c>
      <c r="B58" t="s">
        <v>20</v>
      </c>
      <c r="C58" t="s">
        <v>21</v>
      </c>
      <c r="D58" s="1">
        <v>45522</v>
      </c>
      <c r="E58" s="1">
        <v>45532</v>
      </c>
      <c r="F58">
        <v>5</v>
      </c>
      <c r="G58">
        <v>779</v>
      </c>
      <c r="H58" t="s">
        <v>27</v>
      </c>
      <c r="I58" t="s">
        <v>550</v>
      </c>
      <c r="J58" t="s">
        <v>28</v>
      </c>
      <c r="K58" t="str">
        <f t="shared" si="0"/>
        <v>2024</v>
      </c>
      <c r="L58" t="str">
        <f t="shared" si="1"/>
        <v>Aug</v>
      </c>
      <c r="M58" t="str">
        <f t="shared" si="2"/>
        <v>Sun</v>
      </c>
      <c r="N58" s="5">
        <f t="shared" si="3"/>
        <v>10</v>
      </c>
      <c r="O58" s="5">
        <f>ROUND(F58*G58*VLOOKUP(C58,Table2[#All],2,FALSE),0)</f>
        <v>2921</v>
      </c>
      <c r="P58" s="5">
        <f>Table1[[#This Row],[Quantity]]*Table1[[#This Row],[Unit Price]]</f>
        <v>3895</v>
      </c>
      <c r="Q58" s="5">
        <f>Table1[[#This Row],[Sales Revenue]]-Table1[[#This Row],[Total Cost]]</f>
        <v>974</v>
      </c>
    </row>
    <row r="59" spans="1:17" x14ac:dyDescent="0.3">
      <c r="A59" t="s">
        <v>102</v>
      </c>
      <c r="B59" t="s">
        <v>23</v>
      </c>
      <c r="C59" t="s">
        <v>99</v>
      </c>
      <c r="D59" s="1">
        <v>45432</v>
      </c>
      <c r="E59" s="1">
        <v>45443</v>
      </c>
      <c r="F59">
        <v>8</v>
      </c>
      <c r="G59">
        <v>89</v>
      </c>
      <c r="H59" t="s">
        <v>13</v>
      </c>
      <c r="I59" t="s">
        <v>32</v>
      </c>
      <c r="J59" t="s">
        <v>18</v>
      </c>
      <c r="K59" t="str">
        <f t="shared" si="0"/>
        <v>2024</v>
      </c>
      <c r="L59" t="str">
        <f t="shared" si="1"/>
        <v>May</v>
      </c>
      <c r="M59" t="str">
        <f t="shared" si="2"/>
        <v>Mon</v>
      </c>
      <c r="N59" s="5">
        <f t="shared" si="3"/>
        <v>11</v>
      </c>
      <c r="O59" s="5">
        <f>ROUND(F59*G59*VLOOKUP(C59,Table2[#All],2,FALSE),0)</f>
        <v>427</v>
      </c>
      <c r="P59" s="5">
        <f>Table1[[#This Row],[Quantity]]*Table1[[#This Row],[Unit Price]]</f>
        <v>712</v>
      </c>
      <c r="Q59" s="5">
        <f>Table1[[#This Row],[Sales Revenue]]-Table1[[#This Row],[Total Cost]]</f>
        <v>285</v>
      </c>
    </row>
    <row r="60" spans="1:17" x14ac:dyDescent="0.3">
      <c r="A60" t="s">
        <v>103</v>
      </c>
      <c r="B60" t="s">
        <v>30</v>
      </c>
      <c r="C60" t="s">
        <v>78</v>
      </c>
      <c r="D60" s="1">
        <v>45455</v>
      </c>
      <c r="E60" s="1">
        <v>45459</v>
      </c>
      <c r="F60">
        <v>9</v>
      </c>
      <c r="G60">
        <v>92</v>
      </c>
      <c r="H60" t="s">
        <v>13</v>
      </c>
      <c r="I60" t="s">
        <v>550</v>
      </c>
      <c r="J60" t="s">
        <v>18</v>
      </c>
      <c r="K60" t="str">
        <f t="shared" si="0"/>
        <v>2024</v>
      </c>
      <c r="L60" t="str">
        <f t="shared" si="1"/>
        <v>Jun</v>
      </c>
      <c r="M60" t="str">
        <f t="shared" si="2"/>
        <v>Wed</v>
      </c>
      <c r="N60" s="5">
        <f t="shared" si="3"/>
        <v>4</v>
      </c>
      <c r="O60" s="5">
        <f>ROUND(F60*G60*VLOOKUP(C60,Table2[#All],2,FALSE),0)</f>
        <v>538</v>
      </c>
      <c r="P60" s="5">
        <f>Table1[[#This Row],[Quantity]]*Table1[[#This Row],[Unit Price]]</f>
        <v>828</v>
      </c>
      <c r="Q60" s="5">
        <f>Table1[[#This Row],[Sales Revenue]]-Table1[[#This Row],[Total Cost]]</f>
        <v>290</v>
      </c>
    </row>
    <row r="61" spans="1:17" x14ac:dyDescent="0.3">
      <c r="A61" t="s">
        <v>104</v>
      </c>
      <c r="B61" t="s">
        <v>20</v>
      </c>
      <c r="C61" t="s">
        <v>82</v>
      </c>
      <c r="D61" s="1">
        <v>45515</v>
      </c>
      <c r="E61" s="1">
        <v>45529</v>
      </c>
      <c r="F61">
        <v>8</v>
      </c>
      <c r="G61">
        <v>39</v>
      </c>
      <c r="H61" t="s">
        <v>27</v>
      </c>
      <c r="I61" t="s">
        <v>549</v>
      </c>
      <c r="J61" t="s">
        <v>18</v>
      </c>
      <c r="K61" t="str">
        <f t="shared" si="0"/>
        <v>2024</v>
      </c>
      <c r="L61" t="str">
        <f t="shared" si="1"/>
        <v>Aug</v>
      </c>
      <c r="M61" t="str">
        <f t="shared" si="2"/>
        <v>Sun</v>
      </c>
      <c r="N61" s="5">
        <f t="shared" si="3"/>
        <v>14</v>
      </c>
      <c r="O61" s="5">
        <f>ROUND(F61*G61*VLOOKUP(C61,Table2[#All],2,FALSE),0)</f>
        <v>250</v>
      </c>
      <c r="P61" s="5">
        <f>Table1[[#This Row],[Quantity]]*Table1[[#This Row],[Unit Price]]</f>
        <v>312</v>
      </c>
      <c r="Q61" s="5">
        <f>Table1[[#This Row],[Sales Revenue]]-Table1[[#This Row],[Total Cost]]</f>
        <v>62</v>
      </c>
    </row>
    <row r="62" spans="1:17" x14ac:dyDescent="0.3">
      <c r="A62" t="s">
        <v>105</v>
      </c>
      <c r="B62" t="s">
        <v>16</v>
      </c>
      <c r="C62" t="s">
        <v>59</v>
      </c>
      <c r="D62" s="1">
        <v>45631</v>
      </c>
      <c r="E62" s="1">
        <v>45638</v>
      </c>
      <c r="F62">
        <v>1</v>
      </c>
      <c r="G62">
        <v>95</v>
      </c>
      <c r="H62" t="s">
        <v>13</v>
      </c>
      <c r="I62" t="s">
        <v>32</v>
      </c>
      <c r="J62" t="s">
        <v>14</v>
      </c>
      <c r="K62" t="str">
        <f t="shared" si="0"/>
        <v>2024</v>
      </c>
      <c r="L62" t="str">
        <f t="shared" si="1"/>
        <v>Dec</v>
      </c>
      <c r="M62" t="str">
        <f t="shared" si="2"/>
        <v>Thu</v>
      </c>
      <c r="N62" s="5">
        <f t="shared" si="3"/>
        <v>7</v>
      </c>
      <c r="O62" s="5">
        <f>ROUND(F62*G62*VLOOKUP(C62,Table2[#All],2,FALSE),0)</f>
        <v>62</v>
      </c>
      <c r="P62" s="5">
        <f>Table1[[#This Row],[Quantity]]*Table1[[#This Row],[Unit Price]]</f>
        <v>95</v>
      </c>
      <c r="Q62" s="5">
        <f>Table1[[#This Row],[Sales Revenue]]-Table1[[#This Row],[Total Cost]]</f>
        <v>33</v>
      </c>
    </row>
    <row r="63" spans="1:17" x14ac:dyDescent="0.3">
      <c r="A63" t="s">
        <v>106</v>
      </c>
      <c r="B63" t="s">
        <v>11</v>
      </c>
      <c r="C63" t="s">
        <v>26</v>
      </c>
      <c r="D63" s="1">
        <v>45301</v>
      </c>
      <c r="E63" s="1">
        <v>45305</v>
      </c>
      <c r="F63">
        <v>9</v>
      </c>
      <c r="G63">
        <v>63</v>
      </c>
      <c r="H63" t="s">
        <v>27</v>
      </c>
      <c r="I63" t="s">
        <v>546</v>
      </c>
      <c r="J63" t="s">
        <v>14</v>
      </c>
      <c r="K63" t="str">
        <f t="shared" si="0"/>
        <v>2024</v>
      </c>
      <c r="L63" t="str">
        <f t="shared" si="1"/>
        <v>Jan</v>
      </c>
      <c r="M63" t="str">
        <f t="shared" si="2"/>
        <v>Wed</v>
      </c>
      <c r="N63" s="5">
        <f t="shared" si="3"/>
        <v>4</v>
      </c>
      <c r="O63" s="5">
        <f>ROUND(F63*G63*VLOOKUP(C63,Table2[#All],2,FALSE),0)</f>
        <v>369</v>
      </c>
      <c r="P63" s="5">
        <f>Table1[[#This Row],[Quantity]]*Table1[[#This Row],[Unit Price]]</f>
        <v>567</v>
      </c>
      <c r="Q63" s="5">
        <f>Table1[[#This Row],[Sales Revenue]]-Table1[[#This Row],[Total Cost]]</f>
        <v>198</v>
      </c>
    </row>
    <row r="64" spans="1:17" x14ac:dyDescent="0.3">
      <c r="A64" t="s">
        <v>107</v>
      </c>
      <c r="B64" t="s">
        <v>11</v>
      </c>
      <c r="C64" t="s">
        <v>12</v>
      </c>
      <c r="D64" s="1">
        <v>45307</v>
      </c>
      <c r="E64" s="1">
        <v>45320</v>
      </c>
      <c r="F64">
        <v>4</v>
      </c>
      <c r="G64">
        <v>214</v>
      </c>
      <c r="H64" t="s">
        <v>27</v>
      </c>
      <c r="I64" t="s">
        <v>548</v>
      </c>
      <c r="J64" t="s">
        <v>14</v>
      </c>
      <c r="K64" t="str">
        <f t="shared" si="0"/>
        <v>2024</v>
      </c>
      <c r="L64" t="str">
        <f t="shared" si="1"/>
        <v>Jan</v>
      </c>
      <c r="M64" t="str">
        <f t="shared" si="2"/>
        <v>Tue</v>
      </c>
      <c r="N64" s="5">
        <f t="shared" si="3"/>
        <v>13</v>
      </c>
      <c r="O64" s="5">
        <f>ROUND(F64*G64*VLOOKUP(C64,Table2[#All],2,FALSE),0)</f>
        <v>642</v>
      </c>
      <c r="P64" s="5">
        <f>Table1[[#This Row],[Quantity]]*Table1[[#This Row],[Unit Price]]</f>
        <v>856</v>
      </c>
      <c r="Q64" s="5">
        <f>Table1[[#This Row],[Sales Revenue]]-Table1[[#This Row],[Total Cost]]</f>
        <v>214</v>
      </c>
    </row>
    <row r="65" spans="1:17" x14ac:dyDescent="0.3">
      <c r="A65" t="s">
        <v>108</v>
      </c>
      <c r="B65" t="s">
        <v>20</v>
      </c>
      <c r="C65" t="s">
        <v>53</v>
      </c>
      <c r="D65" s="1">
        <v>45356</v>
      </c>
      <c r="E65" s="1">
        <v>45365</v>
      </c>
      <c r="F65">
        <v>8</v>
      </c>
      <c r="G65">
        <v>695</v>
      </c>
      <c r="H65" t="s">
        <v>13</v>
      </c>
      <c r="I65" t="s">
        <v>550</v>
      </c>
      <c r="J65" t="s">
        <v>18</v>
      </c>
      <c r="K65" t="str">
        <f t="shared" si="0"/>
        <v>2024</v>
      </c>
      <c r="L65" t="str">
        <f t="shared" si="1"/>
        <v>Mar</v>
      </c>
      <c r="M65" t="str">
        <f t="shared" si="2"/>
        <v>Tue</v>
      </c>
      <c r="N65" s="5">
        <f t="shared" si="3"/>
        <v>9</v>
      </c>
      <c r="O65" s="5">
        <f>ROUND(F65*G65*VLOOKUP(C65,Table2[#All],2,FALSE),0)</f>
        <v>3892</v>
      </c>
      <c r="P65" s="5">
        <f>Table1[[#This Row],[Quantity]]*Table1[[#This Row],[Unit Price]]</f>
        <v>5560</v>
      </c>
      <c r="Q65" s="5">
        <f>Table1[[#This Row],[Sales Revenue]]-Table1[[#This Row],[Total Cost]]</f>
        <v>1668</v>
      </c>
    </row>
    <row r="66" spans="1:17" x14ac:dyDescent="0.3">
      <c r="A66" t="s">
        <v>109</v>
      </c>
      <c r="B66" t="s">
        <v>23</v>
      </c>
      <c r="C66" t="s">
        <v>24</v>
      </c>
      <c r="D66" s="1">
        <v>45480</v>
      </c>
      <c r="E66" s="1">
        <v>45488</v>
      </c>
      <c r="F66">
        <v>3</v>
      </c>
      <c r="G66">
        <v>630</v>
      </c>
      <c r="H66" t="s">
        <v>13</v>
      </c>
      <c r="I66" t="s">
        <v>32</v>
      </c>
      <c r="J66" t="s">
        <v>14</v>
      </c>
      <c r="K66" t="str">
        <f t="shared" ref="K66:K129" si="4">TEXT(D66,"yyyy")</f>
        <v>2024</v>
      </c>
      <c r="L66" t="str">
        <f t="shared" ref="L66:L129" si="5">TEXT(D66,"mmm")</f>
        <v>Jul</v>
      </c>
      <c r="M66" t="str">
        <f t="shared" ref="M66:M129" si="6">TEXT(D66,"ddd")</f>
        <v>Sun</v>
      </c>
      <c r="N66" s="5">
        <f t="shared" ref="N66:N129" si="7">DATEDIF(D66,E66,"d")</f>
        <v>8</v>
      </c>
      <c r="O66" s="5">
        <f>ROUND(F66*G66*VLOOKUP(C66,Table2[#All],2,FALSE),0)</f>
        <v>1040</v>
      </c>
      <c r="P66" s="5">
        <f>Table1[[#This Row],[Quantity]]*Table1[[#This Row],[Unit Price]]</f>
        <v>1890</v>
      </c>
      <c r="Q66" s="5">
        <f>Table1[[#This Row],[Sales Revenue]]-Table1[[#This Row],[Total Cost]]</f>
        <v>850</v>
      </c>
    </row>
    <row r="67" spans="1:17" x14ac:dyDescent="0.3">
      <c r="A67" t="s">
        <v>110</v>
      </c>
      <c r="B67" t="s">
        <v>30</v>
      </c>
      <c r="C67" t="s">
        <v>75</v>
      </c>
      <c r="D67" s="1">
        <v>45588</v>
      </c>
      <c r="E67" s="1">
        <v>45600</v>
      </c>
      <c r="F67">
        <v>1</v>
      </c>
      <c r="G67">
        <v>961</v>
      </c>
      <c r="H67" t="s">
        <v>27</v>
      </c>
      <c r="I67" t="s">
        <v>546</v>
      </c>
      <c r="J67" t="s">
        <v>14</v>
      </c>
      <c r="K67" t="str">
        <f t="shared" si="4"/>
        <v>2024</v>
      </c>
      <c r="L67" t="str">
        <f t="shared" si="5"/>
        <v>Oct</v>
      </c>
      <c r="M67" t="str">
        <f t="shared" si="6"/>
        <v>Wed</v>
      </c>
      <c r="N67" s="5">
        <f t="shared" si="7"/>
        <v>12</v>
      </c>
      <c r="O67" s="5">
        <f>ROUND(F67*G67*VLOOKUP(C67,Table2[#All],2,FALSE),0)</f>
        <v>721</v>
      </c>
      <c r="P67" s="5">
        <f>Table1[[#This Row],[Quantity]]*Table1[[#This Row],[Unit Price]]</f>
        <v>961</v>
      </c>
      <c r="Q67" s="5">
        <f>Table1[[#This Row],[Sales Revenue]]-Table1[[#This Row],[Total Cost]]</f>
        <v>240</v>
      </c>
    </row>
    <row r="68" spans="1:17" x14ac:dyDescent="0.3">
      <c r="A68" t="s">
        <v>111</v>
      </c>
      <c r="B68" t="s">
        <v>23</v>
      </c>
      <c r="C68" t="s">
        <v>37</v>
      </c>
      <c r="D68" s="1">
        <v>45393</v>
      </c>
      <c r="E68" s="1">
        <v>45406</v>
      </c>
      <c r="F68">
        <v>2</v>
      </c>
      <c r="G68">
        <v>616</v>
      </c>
      <c r="H68" t="s">
        <v>13</v>
      </c>
      <c r="I68" t="s">
        <v>32</v>
      </c>
      <c r="J68" t="s">
        <v>14</v>
      </c>
      <c r="K68" t="str">
        <f t="shared" si="4"/>
        <v>2024</v>
      </c>
      <c r="L68" t="str">
        <f t="shared" si="5"/>
        <v>Apr</v>
      </c>
      <c r="M68" t="str">
        <f t="shared" si="6"/>
        <v>Thu</v>
      </c>
      <c r="N68" s="5">
        <f t="shared" si="7"/>
        <v>13</v>
      </c>
      <c r="O68" s="5">
        <f>ROUND(F68*G68*VLOOKUP(C68,Table2[#All],2,FALSE),0)</f>
        <v>616</v>
      </c>
      <c r="P68" s="5">
        <f>Table1[[#This Row],[Quantity]]*Table1[[#This Row],[Unit Price]]</f>
        <v>1232</v>
      </c>
      <c r="Q68" s="5">
        <f>Table1[[#This Row],[Sales Revenue]]-Table1[[#This Row],[Total Cost]]</f>
        <v>616</v>
      </c>
    </row>
    <row r="69" spans="1:17" x14ac:dyDescent="0.3">
      <c r="A69" t="s">
        <v>112</v>
      </c>
      <c r="B69" t="s">
        <v>30</v>
      </c>
      <c r="C69" t="s">
        <v>31</v>
      </c>
      <c r="D69" s="1">
        <v>45353</v>
      </c>
      <c r="E69" s="1">
        <v>45364</v>
      </c>
      <c r="F69">
        <v>10</v>
      </c>
      <c r="G69">
        <v>811</v>
      </c>
      <c r="H69" t="s">
        <v>27</v>
      </c>
      <c r="I69" t="s">
        <v>550</v>
      </c>
      <c r="J69" t="s">
        <v>14</v>
      </c>
      <c r="K69" t="str">
        <f t="shared" si="4"/>
        <v>2024</v>
      </c>
      <c r="L69" t="str">
        <f t="shared" si="5"/>
        <v>Mar</v>
      </c>
      <c r="M69" t="str">
        <f t="shared" si="6"/>
        <v>Sat</v>
      </c>
      <c r="N69" s="5">
        <f t="shared" si="7"/>
        <v>11</v>
      </c>
      <c r="O69" s="5">
        <f>ROUND(F69*G69*VLOOKUP(C69,Table2[#All],2,FALSE),0)</f>
        <v>6083</v>
      </c>
      <c r="P69" s="5">
        <f>Table1[[#This Row],[Quantity]]*Table1[[#This Row],[Unit Price]]</f>
        <v>8110</v>
      </c>
      <c r="Q69" s="5">
        <f>Table1[[#This Row],[Sales Revenue]]-Table1[[#This Row],[Total Cost]]</f>
        <v>2027</v>
      </c>
    </row>
    <row r="70" spans="1:17" x14ac:dyDescent="0.3">
      <c r="A70" t="s">
        <v>113</v>
      </c>
      <c r="B70" t="s">
        <v>23</v>
      </c>
      <c r="C70" t="s">
        <v>114</v>
      </c>
      <c r="D70" s="1">
        <v>45513</v>
      </c>
      <c r="E70" s="1">
        <v>45519</v>
      </c>
      <c r="F70">
        <v>6</v>
      </c>
      <c r="G70">
        <v>660</v>
      </c>
      <c r="H70" t="s">
        <v>27</v>
      </c>
      <c r="I70" t="s">
        <v>548</v>
      </c>
      <c r="J70" t="s">
        <v>18</v>
      </c>
      <c r="K70" t="str">
        <f t="shared" si="4"/>
        <v>2024</v>
      </c>
      <c r="L70" t="str">
        <f t="shared" si="5"/>
        <v>Aug</v>
      </c>
      <c r="M70" t="str">
        <f t="shared" si="6"/>
        <v>Fri</v>
      </c>
      <c r="N70" s="5">
        <f t="shared" si="7"/>
        <v>6</v>
      </c>
      <c r="O70" s="5">
        <f>ROUND(F70*G70*VLOOKUP(C70,Table2[#All],2,FALSE),0)</f>
        <v>2376</v>
      </c>
      <c r="P70" s="5">
        <f>Table1[[#This Row],[Quantity]]*Table1[[#This Row],[Unit Price]]</f>
        <v>3960</v>
      </c>
      <c r="Q70" s="5">
        <f>Table1[[#This Row],[Sales Revenue]]-Table1[[#This Row],[Total Cost]]</f>
        <v>1584</v>
      </c>
    </row>
    <row r="71" spans="1:17" x14ac:dyDescent="0.3">
      <c r="A71" t="s">
        <v>115</v>
      </c>
      <c r="B71" t="s">
        <v>20</v>
      </c>
      <c r="C71" t="s">
        <v>21</v>
      </c>
      <c r="D71" s="1">
        <v>45382</v>
      </c>
      <c r="E71" s="1">
        <v>45395</v>
      </c>
      <c r="F71">
        <v>9</v>
      </c>
      <c r="G71">
        <v>998</v>
      </c>
      <c r="H71" t="s">
        <v>27</v>
      </c>
      <c r="I71" t="s">
        <v>32</v>
      </c>
      <c r="J71" t="s">
        <v>28</v>
      </c>
      <c r="K71" t="str">
        <f t="shared" si="4"/>
        <v>2024</v>
      </c>
      <c r="L71" t="str">
        <f t="shared" si="5"/>
        <v>Mar</v>
      </c>
      <c r="M71" t="str">
        <f t="shared" si="6"/>
        <v>Sun</v>
      </c>
      <c r="N71" s="5">
        <f t="shared" si="7"/>
        <v>13</v>
      </c>
      <c r="O71" s="5">
        <f>ROUND(F71*G71*VLOOKUP(C71,Table2[#All],2,FALSE),0)</f>
        <v>6737</v>
      </c>
      <c r="P71" s="5">
        <f>Table1[[#This Row],[Quantity]]*Table1[[#This Row],[Unit Price]]</f>
        <v>8982</v>
      </c>
      <c r="Q71" s="5">
        <f>Table1[[#This Row],[Sales Revenue]]-Table1[[#This Row],[Total Cost]]</f>
        <v>2245</v>
      </c>
    </row>
    <row r="72" spans="1:17" x14ac:dyDescent="0.3">
      <c r="A72" t="s">
        <v>116</v>
      </c>
      <c r="B72" t="s">
        <v>16</v>
      </c>
      <c r="C72" t="s">
        <v>55</v>
      </c>
      <c r="D72" s="1">
        <v>45576</v>
      </c>
      <c r="E72" s="1">
        <v>45582</v>
      </c>
      <c r="F72">
        <v>1</v>
      </c>
      <c r="G72">
        <v>539</v>
      </c>
      <c r="H72" t="s">
        <v>13</v>
      </c>
      <c r="I72" t="s">
        <v>550</v>
      </c>
      <c r="J72" t="s">
        <v>45</v>
      </c>
      <c r="K72" t="str">
        <f t="shared" si="4"/>
        <v>2024</v>
      </c>
      <c r="L72" t="str">
        <f t="shared" si="5"/>
        <v>Oct</v>
      </c>
      <c r="M72" t="str">
        <f t="shared" si="6"/>
        <v>Fri</v>
      </c>
      <c r="N72" s="5">
        <f t="shared" si="7"/>
        <v>6</v>
      </c>
      <c r="O72" s="5">
        <f>ROUND(F72*G72*VLOOKUP(C72,Table2[#All],2,FALSE),0)</f>
        <v>296</v>
      </c>
      <c r="P72" s="5">
        <f>Table1[[#This Row],[Quantity]]*Table1[[#This Row],[Unit Price]]</f>
        <v>539</v>
      </c>
      <c r="Q72" s="5">
        <f>Table1[[#This Row],[Sales Revenue]]-Table1[[#This Row],[Total Cost]]</f>
        <v>243</v>
      </c>
    </row>
    <row r="73" spans="1:17" x14ac:dyDescent="0.3">
      <c r="A73" t="s">
        <v>117</v>
      </c>
      <c r="B73" t="s">
        <v>16</v>
      </c>
      <c r="C73" t="s">
        <v>55</v>
      </c>
      <c r="D73" s="1">
        <v>45534</v>
      </c>
      <c r="E73" s="1">
        <v>45547</v>
      </c>
      <c r="F73">
        <v>9</v>
      </c>
      <c r="G73">
        <v>553</v>
      </c>
      <c r="H73" t="s">
        <v>27</v>
      </c>
      <c r="I73" t="s">
        <v>546</v>
      </c>
      <c r="J73" t="s">
        <v>45</v>
      </c>
      <c r="K73" t="str">
        <f t="shared" si="4"/>
        <v>2024</v>
      </c>
      <c r="L73" t="str">
        <f t="shared" si="5"/>
        <v>Aug</v>
      </c>
      <c r="M73" t="str">
        <f t="shared" si="6"/>
        <v>Fri</v>
      </c>
      <c r="N73" s="5">
        <f t="shared" si="7"/>
        <v>13</v>
      </c>
      <c r="O73" s="5">
        <f>ROUND(F73*G73*VLOOKUP(C73,Table2[#All],2,FALSE),0)</f>
        <v>2737</v>
      </c>
      <c r="P73" s="5">
        <f>Table1[[#This Row],[Quantity]]*Table1[[#This Row],[Unit Price]]</f>
        <v>4977</v>
      </c>
      <c r="Q73" s="5">
        <f>Table1[[#This Row],[Sales Revenue]]-Table1[[#This Row],[Total Cost]]</f>
        <v>2240</v>
      </c>
    </row>
    <row r="74" spans="1:17" x14ac:dyDescent="0.3">
      <c r="A74" t="s">
        <v>118</v>
      </c>
      <c r="B74" t="s">
        <v>16</v>
      </c>
      <c r="C74" t="s">
        <v>55</v>
      </c>
      <c r="D74" s="1">
        <v>45472</v>
      </c>
      <c r="E74" s="1">
        <v>45486</v>
      </c>
      <c r="F74">
        <v>8</v>
      </c>
      <c r="G74">
        <v>287</v>
      </c>
      <c r="H74" t="s">
        <v>13</v>
      </c>
      <c r="I74" t="s">
        <v>546</v>
      </c>
      <c r="J74" t="s">
        <v>28</v>
      </c>
      <c r="K74" t="str">
        <f t="shared" si="4"/>
        <v>2024</v>
      </c>
      <c r="L74" t="str">
        <f t="shared" si="5"/>
        <v>Jun</v>
      </c>
      <c r="M74" t="str">
        <f t="shared" si="6"/>
        <v>Sat</v>
      </c>
      <c r="N74" s="5">
        <f t="shared" si="7"/>
        <v>14</v>
      </c>
      <c r="O74" s="5">
        <f>ROUND(F74*G74*VLOOKUP(C74,Table2[#All],2,FALSE),0)</f>
        <v>1263</v>
      </c>
      <c r="P74" s="5">
        <f>Table1[[#This Row],[Quantity]]*Table1[[#This Row],[Unit Price]]</f>
        <v>2296</v>
      </c>
      <c r="Q74" s="5">
        <f>Table1[[#This Row],[Sales Revenue]]-Table1[[#This Row],[Total Cost]]</f>
        <v>1033</v>
      </c>
    </row>
    <row r="75" spans="1:17" x14ac:dyDescent="0.3">
      <c r="A75" t="s">
        <v>119</v>
      </c>
      <c r="B75" t="s">
        <v>11</v>
      </c>
      <c r="C75" t="s">
        <v>57</v>
      </c>
      <c r="D75" s="1">
        <v>45453</v>
      </c>
      <c r="E75" s="1">
        <v>45462</v>
      </c>
      <c r="F75">
        <v>2</v>
      </c>
      <c r="G75">
        <v>770</v>
      </c>
      <c r="H75" t="s">
        <v>13</v>
      </c>
      <c r="I75" t="s">
        <v>32</v>
      </c>
      <c r="J75" t="s">
        <v>45</v>
      </c>
      <c r="K75" t="str">
        <f t="shared" si="4"/>
        <v>2024</v>
      </c>
      <c r="L75" t="str">
        <f t="shared" si="5"/>
        <v>Jun</v>
      </c>
      <c r="M75" t="str">
        <f t="shared" si="6"/>
        <v>Mon</v>
      </c>
      <c r="N75" s="5">
        <f t="shared" si="7"/>
        <v>9</v>
      </c>
      <c r="O75" s="5">
        <f>ROUND(F75*G75*VLOOKUP(C75,Table2[#All],2,FALSE),0)</f>
        <v>1309</v>
      </c>
      <c r="P75" s="5">
        <f>Table1[[#This Row],[Quantity]]*Table1[[#This Row],[Unit Price]]</f>
        <v>1540</v>
      </c>
      <c r="Q75" s="5">
        <f>Table1[[#This Row],[Sales Revenue]]-Table1[[#This Row],[Total Cost]]</f>
        <v>231</v>
      </c>
    </row>
    <row r="76" spans="1:17" x14ac:dyDescent="0.3">
      <c r="A76" t="s">
        <v>120</v>
      </c>
      <c r="B76" t="s">
        <v>11</v>
      </c>
      <c r="C76" t="s">
        <v>57</v>
      </c>
      <c r="D76" s="1">
        <v>45443</v>
      </c>
      <c r="E76" s="1">
        <v>45457</v>
      </c>
      <c r="F76">
        <v>4</v>
      </c>
      <c r="G76">
        <v>379</v>
      </c>
      <c r="H76" t="s">
        <v>13</v>
      </c>
      <c r="I76" t="s">
        <v>550</v>
      </c>
      <c r="J76" t="s">
        <v>28</v>
      </c>
      <c r="K76" t="str">
        <f t="shared" si="4"/>
        <v>2024</v>
      </c>
      <c r="L76" t="str">
        <f t="shared" si="5"/>
        <v>May</v>
      </c>
      <c r="M76" t="str">
        <f t="shared" si="6"/>
        <v>Fri</v>
      </c>
      <c r="N76" s="5">
        <f t="shared" si="7"/>
        <v>14</v>
      </c>
      <c r="O76" s="5">
        <f>ROUND(F76*G76*VLOOKUP(C76,Table2[#All],2,FALSE),0)</f>
        <v>1289</v>
      </c>
      <c r="P76" s="5">
        <f>Table1[[#This Row],[Quantity]]*Table1[[#This Row],[Unit Price]]</f>
        <v>1516</v>
      </c>
      <c r="Q76" s="5">
        <f>Table1[[#This Row],[Sales Revenue]]-Table1[[#This Row],[Total Cost]]</f>
        <v>227</v>
      </c>
    </row>
    <row r="77" spans="1:17" x14ac:dyDescent="0.3">
      <c r="A77" t="s">
        <v>121</v>
      </c>
      <c r="B77" t="s">
        <v>16</v>
      </c>
      <c r="C77" t="s">
        <v>63</v>
      </c>
      <c r="D77" s="1">
        <v>45432</v>
      </c>
      <c r="E77" s="1">
        <v>45438</v>
      </c>
      <c r="F77">
        <v>1</v>
      </c>
      <c r="G77">
        <v>65</v>
      </c>
      <c r="H77" t="s">
        <v>27</v>
      </c>
      <c r="I77" t="s">
        <v>32</v>
      </c>
      <c r="J77" t="s">
        <v>28</v>
      </c>
      <c r="K77" t="str">
        <f t="shared" si="4"/>
        <v>2024</v>
      </c>
      <c r="L77" t="str">
        <f t="shared" si="5"/>
        <v>May</v>
      </c>
      <c r="M77" t="str">
        <f t="shared" si="6"/>
        <v>Mon</v>
      </c>
      <c r="N77" s="5">
        <f t="shared" si="7"/>
        <v>6</v>
      </c>
      <c r="O77" s="5">
        <f>ROUND(F77*G77*VLOOKUP(C77,Table2[#All],2,FALSE),0)</f>
        <v>33</v>
      </c>
      <c r="P77" s="5">
        <f>Table1[[#This Row],[Quantity]]*Table1[[#This Row],[Unit Price]]</f>
        <v>65</v>
      </c>
      <c r="Q77" s="5">
        <f>Table1[[#This Row],[Sales Revenue]]-Table1[[#This Row],[Total Cost]]</f>
        <v>32</v>
      </c>
    </row>
    <row r="78" spans="1:17" x14ac:dyDescent="0.3">
      <c r="A78" t="s">
        <v>122</v>
      </c>
      <c r="B78" t="s">
        <v>23</v>
      </c>
      <c r="C78" t="s">
        <v>24</v>
      </c>
      <c r="D78" s="1">
        <v>45386</v>
      </c>
      <c r="E78" s="1">
        <v>45397</v>
      </c>
      <c r="F78">
        <v>1</v>
      </c>
      <c r="G78">
        <v>268</v>
      </c>
      <c r="H78" t="s">
        <v>13</v>
      </c>
      <c r="I78" t="s">
        <v>548</v>
      </c>
      <c r="J78" t="s">
        <v>14</v>
      </c>
      <c r="K78" t="str">
        <f t="shared" si="4"/>
        <v>2024</v>
      </c>
      <c r="L78" t="str">
        <f t="shared" si="5"/>
        <v>Apr</v>
      </c>
      <c r="M78" t="str">
        <f t="shared" si="6"/>
        <v>Thu</v>
      </c>
      <c r="N78" s="5">
        <f t="shared" si="7"/>
        <v>11</v>
      </c>
      <c r="O78" s="5">
        <f>ROUND(F78*G78*VLOOKUP(C78,Table2[#All],2,FALSE),0)</f>
        <v>147</v>
      </c>
      <c r="P78" s="5">
        <f>Table1[[#This Row],[Quantity]]*Table1[[#This Row],[Unit Price]]</f>
        <v>268</v>
      </c>
      <c r="Q78" s="5">
        <f>Table1[[#This Row],[Sales Revenue]]-Table1[[#This Row],[Total Cost]]</f>
        <v>121</v>
      </c>
    </row>
    <row r="79" spans="1:17" x14ac:dyDescent="0.3">
      <c r="A79" t="s">
        <v>123</v>
      </c>
      <c r="B79" t="s">
        <v>11</v>
      </c>
      <c r="C79" t="s">
        <v>26</v>
      </c>
      <c r="D79" s="1">
        <v>45543</v>
      </c>
      <c r="E79" s="1">
        <v>45556</v>
      </c>
      <c r="F79">
        <v>2</v>
      </c>
      <c r="G79">
        <v>600</v>
      </c>
      <c r="H79" t="s">
        <v>13</v>
      </c>
      <c r="I79" t="s">
        <v>32</v>
      </c>
      <c r="J79" t="s">
        <v>28</v>
      </c>
      <c r="K79" t="str">
        <f t="shared" si="4"/>
        <v>2024</v>
      </c>
      <c r="L79" t="str">
        <f t="shared" si="5"/>
        <v>Sep</v>
      </c>
      <c r="M79" t="str">
        <f t="shared" si="6"/>
        <v>Sun</v>
      </c>
      <c r="N79" s="5">
        <f t="shared" si="7"/>
        <v>13</v>
      </c>
      <c r="O79" s="5">
        <f>ROUND(F79*G79*VLOOKUP(C79,Table2[#All],2,FALSE),0)</f>
        <v>780</v>
      </c>
      <c r="P79" s="5">
        <f>Table1[[#This Row],[Quantity]]*Table1[[#This Row],[Unit Price]]</f>
        <v>1200</v>
      </c>
      <c r="Q79" s="5">
        <f>Table1[[#This Row],[Sales Revenue]]-Table1[[#This Row],[Total Cost]]</f>
        <v>420</v>
      </c>
    </row>
    <row r="80" spans="1:17" x14ac:dyDescent="0.3">
      <c r="A80" t="s">
        <v>124</v>
      </c>
      <c r="B80" t="s">
        <v>23</v>
      </c>
      <c r="C80" t="s">
        <v>24</v>
      </c>
      <c r="D80" s="1">
        <v>45593</v>
      </c>
      <c r="E80" s="1">
        <v>45600</v>
      </c>
      <c r="F80">
        <v>7</v>
      </c>
      <c r="G80">
        <v>322</v>
      </c>
      <c r="H80" t="s">
        <v>13</v>
      </c>
      <c r="I80" t="s">
        <v>32</v>
      </c>
      <c r="J80" t="s">
        <v>28</v>
      </c>
      <c r="K80" t="str">
        <f t="shared" si="4"/>
        <v>2024</v>
      </c>
      <c r="L80" t="str">
        <f t="shared" si="5"/>
        <v>Oct</v>
      </c>
      <c r="M80" t="str">
        <f t="shared" si="6"/>
        <v>Mon</v>
      </c>
      <c r="N80" s="5">
        <f t="shared" si="7"/>
        <v>7</v>
      </c>
      <c r="O80" s="5">
        <f>ROUND(F80*G80*VLOOKUP(C80,Table2[#All],2,FALSE),0)</f>
        <v>1240</v>
      </c>
      <c r="P80" s="5">
        <f>Table1[[#This Row],[Quantity]]*Table1[[#This Row],[Unit Price]]</f>
        <v>2254</v>
      </c>
      <c r="Q80" s="5">
        <f>Table1[[#This Row],[Sales Revenue]]-Table1[[#This Row],[Total Cost]]</f>
        <v>1014</v>
      </c>
    </row>
    <row r="81" spans="1:17" x14ac:dyDescent="0.3">
      <c r="A81" t="s">
        <v>125</v>
      </c>
      <c r="B81" t="s">
        <v>16</v>
      </c>
      <c r="C81" t="s">
        <v>17</v>
      </c>
      <c r="D81" s="1">
        <v>45398</v>
      </c>
      <c r="E81" s="1">
        <v>45404</v>
      </c>
      <c r="F81">
        <v>4</v>
      </c>
      <c r="G81">
        <v>280</v>
      </c>
      <c r="H81" t="s">
        <v>13</v>
      </c>
      <c r="I81" t="s">
        <v>32</v>
      </c>
      <c r="J81" t="s">
        <v>18</v>
      </c>
      <c r="K81" t="str">
        <f t="shared" si="4"/>
        <v>2024</v>
      </c>
      <c r="L81" t="str">
        <f t="shared" si="5"/>
        <v>Apr</v>
      </c>
      <c r="M81" t="str">
        <f t="shared" si="6"/>
        <v>Tue</v>
      </c>
      <c r="N81" s="5">
        <f t="shared" si="7"/>
        <v>6</v>
      </c>
      <c r="O81" s="5">
        <f>ROUND(F81*G81*VLOOKUP(C81,Table2[#All],2,FALSE),0)</f>
        <v>560</v>
      </c>
      <c r="P81" s="5">
        <f>Table1[[#This Row],[Quantity]]*Table1[[#This Row],[Unit Price]]</f>
        <v>1120</v>
      </c>
      <c r="Q81" s="5">
        <f>Table1[[#This Row],[Sales Revenue]]-Table1[[#This Row],[Total Cost]]</f>
        <v>560</v>
      </c>
    </row>
    <row r="82" spans="1:17" x14ac:dyDescent="0.3">
      <c r="A82" t="s">
        <v>126</v>
      </c>
      <c r="B82" t="s">
        <v>16</v>
      </c>
      <c r="C82" t="s">
        <v>43</v>
      </c>
      <c r="D82" s="1">
        <v>45441</v>
      </c>
      <c r="E82" s="1">
        <v>45455</v>
      </c>
      <c r="F82">
        <v>1</v>
      </c>
      <c r="G82">
        <v>247</v>
      </c>
      <c r="H82" t="s">
        <v>27</v>
      </c>
      <c r="I82" t="s">
        <v>546</v>
      </c>
      <c r="J82" t="s">
        <v>28</v>
      </c>
      <c r="K82" t="str">
        <f t="shared" si="4"/>
        <v>2024</v>
      </c>
      <c r="L82" t="str">
        <f t="shared" si="5"/>
        <v>May</v>
      </c>
      <c r="M82" t="str">
        <f t="shared" si="6"/>
        <v>Wed</v>
      </c>
      <c r="N82" s="5">
        <f t="shared" si="7"/>
        <v>14</v>
      </c>
      <c r="O82" s="5">
        <f>ROUND(F82*G82*VLOOKUP(C82,Table2[#All],2,FALSE),0)</f>
        <v>148</v>
      </c>
      <c r="P82" s="5">
        <f>Table1[[#This Row],[Quantity]]*Table1[[#This Row],[Unit Price]]</f>
        <v>247</v>
      </c>
      <c r="Q82" s="5">
        <f>Table1[[#This Row],[Sales Revenue]]-Table1[[#This Row],[Total Cost]]</f>
        <v>99</v>
      </c>
    </row>
    <row r="83" spans="1:17" x14ac:dyDescent="0.3">
      <c r="A83" t="s">
        <v>127</v>
      </c>
      <c r="B83" t="s">
        <v>23</v>
      </c>
      <c r="C83" t="s">
        <v>114</v>
      </c>
      <c r="D83" s="1">
        <v>45643</v>
      </c>
      <c r="E83" s="1">
        <v>45656</v>
      </c>
      <c r="F83">
        <v>4</v>
      </c>
      <c r="G83">
        <v>956</v>
      </c>
      <c r="H83" t="s">
        <v>27</v>
      </c>
      <c r="I83" t="s">
        <v>546</v>
      </c>
      <c r="J83" t="s">
        <v>18</v>
      </c>
      <c r="K83" t="str">
        <f t="shared" si="4"/>
        <v>2024</v>
      </c>
      <c r="L83" t="str">
        <f t="shared" si="5"/>
        <v>Dec</v>
      </c>
      <c r="M83" t="str">
        <f t="shared" si="6"/>
        <v>Tue</v>
      </c>
      <c r="N83" s="5">
        <f t="shared" si="7"/>
        <v>13</v>
      </c>
      <c r="O83" s="5">
        <f>ROUND(F83*G83*VLOOKUP(C83,Table2[#All],2,FALSE),0)</f>
        <v>2294</v>
      </c>
      <c r="P83" s="5">
        <f>Table1[[#This Row],[Quantity]]*Table1[[#This Row],[Unit Price]]</f>
        <v>3824</v>
      </c>
      <c r="Q83" s="5">
        <f>Table1[[#This Row],[Sales Revenue]]-Table1[[#This Row],[Total Cost]]</f>
        <v>1530</v>
      </c>
    </row>
    <row r="84" spans="1:17" x14ac:dyDescent="0.3">
      <c r="A84" t="s">
        <v>128</v>
      </c>
      <c r="B84" t="s">
        <v>20</v>
      </c>
      <c r="C84" t="s">
        <v>39</v>
      </c>
      <c r="D84" s="1">
        <v>45322</v>
      </c>
      <c r="E84" s="1">
        <v>45336</v>
      </c>
      <c r="F84">
        <v>3</v>
      </c>
      <c r="G84">
        <v>821</v>
      </c>
      <c r="H84" t="s">
        <v>27</v>
      </c>
      <c r="I84" t="s">
        <v>546</v>
      </c>
      <c r="J84" t="s">
        <v>14</v>
      </c>
      <c r="K84" t="str">
        <f t="shared" si="4"/>
        <v>2024</v>
      </c>
      <c r="L84" t="str">
        <f t="shared" si="5"/>
        <v>Jan</v>
      </c>
      <c r="M84" t="str">
        <f t="shared" si="6"/>
        <v>Wed</v>
      </c>
      <c r="N84" s="5">
        <f t="shared" si="7"/>
        <v>14</v>
      </c>
      <c r="O84" s="5">
        <f>ROUND(F84*G84*VLOOKUP(C84,Table2[#All],2,FALSE),0)</f>
        <v>1601</v>
      </c>
      <c r="P84" s="5">
        <f>Table1[[#This Row],[Quantity]]*Table1[[#This Row],[Unit Price]]</f>
        <v>2463</v>
      </c>
      <c r="Q84" s="5">
        <f>Table1[[#This Row],[Sales Revenue]]-Table1[[#This Row],[Total Cost]]</f>
        <v>862</v>
      </c>
    </row>
    <row r="85" spans="1:17" x14ac:dyDescent="0.3">
      <c r="A85" t="s">
        <v>129</v>
      </c>
      <c r="B85" t="s">
        <v>16</v>
      </c>
      <c r="C85" t="s">
        <v>55</v>
      </c>
      <c r="D85" s="1">
        <v>45516</v>
      </c>
      <c r="E85" s="1">
        <v>45521</v>
      </c>
      <c r="F85">
        <v>2</v>
      </c>
      <c r="G85">
        <v>489</v>
      </c>
      <c r="H85" t="s">
        <v>27</v>
      </c>
      <c r="I85" t="s">
        <v>32</v>
      </c>
      <c r="J85" t="s">
        <v>28</v>
      </c>
      <c r="K85" t="str">
        <f t="shared" si="4"/>
        <v>2024</v>
      </c>
      <c r="L85" t="str">
        <f t="shared" si="5"/>
        <v>Aug</v>
      </c>
      <c r="M85" t="str">
        <f t="shared" si="6"/>
        <v>Mon</v>
      </c>
      <c r="N85" s="5">
        <f t="shared" si="7"/>
        <v>5</v>
      </c>
      <c r="O85" s="5">
        <f>ROUND(F85*G85*VLOOKUP(C85,Table2[#All],2,FALSE),0)</f>
        <v>538</v>
      </c>
      <c r="P85" s="5">
        <f>Table1[[#This Row],[Quantity]]*Table1[[#This Row],[Unit Price]]</f>
        <v>978</v>
      </c>
      <c r="Q85" s="5">
        <f>Table1[[#This Row],[Sales Revenue]]-Table1[[#This Row],[Total Cost]]</f>
        <v>440</v>
      </c>
    </row>
    <row r="86" spans="1:17" x14ac:dyDescent="0.3">
      <c r="A86" t="s">
        <v>130</v>
      </c>
      <c r="B86" t="s">
        <v>23</v>
      </c>
      <c r="C86" t="s">
        <v>24</v>
      </c>
      <c r="D86" s="1">
        <v>45548</v>
      </c>
      <c r="E86" s="1">
        <v>45560</v>
      </c>
      <c r="F86">
        <v>9</v>
      </c>
      <c r="G86">
        <v>515</v>
      </c>
      <c r="H86" t="s">
        <v>27</v>
      </c>
      <c r="I86" t="s">
        <v>549</v>
      </c>
      <c r="J86" t="s">
        <v>14</v>
      </c>
      <c r="K86" t="str">
        <f t="shared" si="4"/>
        <v>2024</v>
      </c>
      <c r="L86" t="str">
        <f t="shared" si="5"/>
        <v>Sep</v>
      </c>
      <c r="M86" t="str">
        <f t="shared" si="6"/>
        <v>Fri</v>
      </c>
      <c r="N86" s="5">
        <f t="shared" si="7"/>
        <v>12</v>
      </c>
      <c r="O86" s="5">
        <f>ROUND(F86*G86*VLOOKUP(C86,Table2[#All],2,FALSE),0)</f>
        <v>2549</v>
      </c>
      <c r="P86" s="5">
        <f>Table1[[#This Row],[Quantity]]*Table1[[#This Row],[Unit Price]]</f>
        <v>4635</v>
      </c>
      <c r="Q86" s="5">
        <f>Table1[[#This Row],[Sales Revenue]]-Table1[[#This Row],[Total Cost]]</f>
        <v>2086</v>
      </c>
    </row>
    <row r="87" spans="1:17" x14ac:dyDescent="0.3">
      <c r="A87" t="s">
        <v>131</v>
      </c>
      <c r="B87" t="s">
        <v>11</v>
      </c>
      <c r="C87" t="s">
        <v>26</v>
      </c>
      <c r="D87" s="1">
        <v>45457</v>
      </c>
      <c r="E87" s="1">
        <v>45462</v>
      </c>
      <c r="F87">
        <v>10</v>
      </c>
      <c r="G87">
        <v>266</v>
      </c>
      <c r="H87" t="s">
        <v>13</v>
      </c>
      <c r="I87" t="s">
        <v>550</v>
      </c>
      <c r="J87" t="s">
        <v>14</v>
      </c>
      <c r="K87" t="str">
        <f t="shared" si="4"/>
        <v>2024</v>
      </c>
      <c r="L87" t="str">
        <f t="shared" si="5"/>
        <v>Jun</v>
      </c>
      <c r="M87" t="str">
        <f t="shared" si="6"/>
        <v>Fri</v>
      </c>
      <c r="N87" s="5">
        <f t="shared" si="7"/>
        <v>5</v>
      </c>
      <c r="O87" s="5">
        <f>ROUND(F87*G87*VLOOKUP(C87,Table2[#All],2,FALSE),0)</f>
        <v>1729</v>
      </c>
      <c r="P87" s="5">
        <f>Table1[[#This Row],[Quantity]]*Table1[[#This Row],[Unit Price]]</f>
        <v>2660</v>
      </c>
      <c r="Q87" s="5">
        <f>Table1[[#This Row],[Sales Revenue]]-Table1[[#This Row],[Total Cost]]</f>
        <v>931</v>
      </c>
    </row>
    <row r="88" spans="1:17" x14ac:dyDescent="0.3">
      <c r="A88" t="s">
        <v>132</v>
      </c>
      <c r="B88" t="s">
        <v>16</v>
      </c>
      <c r="C88" t="s">
        <v>43</v>
      </c>
      <c r="D88" s="1">
        <v>45434</v>
      </c>
      <c r="E88" s="1">
        <v>45444</v>
      </c>
      <c r="F88">
        <v>3</v>
      </c>
      <c r="G88">
        <v>609</v>
      </c>
      <c r="H88" t="s">
        <v>13</v>
      </c>
      <c r="I88" t="s">
        <v>549</v>
      </c>
      <c r="J88" t="s">
        <v>14</v>
      </c>
      <c r="K88" t="str">
        <f t="shared" si="4"/>
        <v>2024</v>
      </c>
      <c r="L88" t="str">
        <f t="shared" si="5"/>
        <v>May</v>
      </c>
      <c r="M88" t="str">
        <f t="shared" si="6"/>
        <v>Wed</v>
      </c>
      <c r="N88" s="5">
        <f t="shared" si="7"/>
        <v>10</v>
      </c>
      <c r="O88" s="5">
        <f>ROUND(F88*G88*VLOOKUP(C88,Table2[#All],2,FALSE),0)</f>
        <v>1096</v>
      </c>
      <c r="P88" s="5">
        <f>Table1[[#This Row],[Quantity]]*Table1[[#This Row],[Unit Price]]</f>
        <v>1827</v>
      </c>
      <c r="Q88" s="5">
        <f>Table1[[#This Row],[Sales Revenue]]-Table1[[#This Row],[Total Cost]]</f>
        <v>731</v>
      </c>
    </row>
    <row r="89" spans="1:17" x14ac:dyDescent="0.3">
      <c r="A89" t="s">
        <v>133</v>
      </c>
      <c r="B89" t="s">
        <v>23</v>
      </c>
      <c r="C89" t="s">
        <v>24</v>
      </c>
      <c r="D89" s="1">
        <v>45501</v>
      </c>
      <c r="E89" s="1">
        <v>45505</v>
      </c>
      <c r="F89">
        <v>6</v>
      </c>
      <c r="G89">
        <v>338</v>
      </c>
      <c r="H89" t="s">
        <v>13</v>
      </c>
      <c r="I89" t="s">
        <v>32</v>
      </c>
      <c r="J89" t="s">
        <v>14</v>
      </c>
      <c r="K89" t="str">
        <f t="shared" si="4"/>
        <v>2024</v>
      </c>
      <c r="L89" t="str">
        <f t="shared" si="5"/>
        <v>Jul</v>
      </c>
      <c r="M89" t="str">
        <f t="shared" si="6"/>
        <v>Sun</v>
      </c>
      <c r="N89" s="5">
        <f t="shared" si="7"/>
        <v>4</v>
      </c>
      <c r="O89" s="5">
        <f>ROUND(F89*G89*VLOOKUP(C89,Table2[#All],2,FALSE),0)</f>
        <v>1115</v>
      </c>
      <c r="P89" s="5">
        <f>Table1[[#This Row],[Quantity]]*Table1[[#This Row],[Unit Price]]</f>
        <v>2028</v>
      </c>
      <c r="Q89" s="5">
        <f>Table1[[#This Row],[Sales Revenue]]-Table1[[#This Row],[Total Cost]]</f>
        <v>913</v>
      </c>
    </row>
    <row r="90" spans="1:17" x14ac:dyDescent="0.3">
      <c r="A90" t="s">
        <v>134</v>
      </c>
      <c r="B90" t="s">
        <v>30</v>
      </c>
      <c r="C90" t="s">
        <v>49</v>
      </c>
      <c r="D90" s="1">
        <v>45647</v>
      </c>
      <c r="E90" s="1">
        <v>45650</v>
      </c>
      <c r="F90">
        <v>8</v>
      </c>
      <c r="G90">
        <v>305</v>
      </c>
      <c r="H90" t="s">
        <v>27</v>
      </c>
      <c r="I90" t="s">
        <v>32</v>
      </c>
      <c r="J90" t="s">
        <v>18</v>
      </c>
      <c r="K90" t="str">
        <f t="shared" si="4"/>
        <v>2024</v>
      </c>
      <c r="L90" t="str">
        <f t="shared" si="5"/>
        <v>Dec</v>
      </c>
      <c r="M90" t="str">
        <f t="shared" si="6"/>
        <v>Sat</v>
      </c>
      <c r="N90" s="5">
        <f t="shared" si="7"/>
        <v>3</v>
      </c>
      <c r="O90" s="5">
        <f>ROUND(F90*G90*VLOOKUP(C90,Table2[#All],2,FALSE),0)</f>
        <v>1708</v>
      </c>
      <c r="P90" s="5">
        <f>Table1[[#This Row],[Quantity]]*Table1[[#This Row],[Unit Price]]</f>
        <v>2440</v>
      </c>
      <c r="Q90" s="5">
        <f>Table1[[#This Row],[Sales Revenue]]-Table1[[#This Row],[Total Cost]]</f>
        <v>732</v>
      </c>
    </row>
    <row r="91" spans="1:17" x14ac:dyDescent="0.3">
      <c r="A91" t="s">
        <v>135</v>
      </c>
      <c r="B91" t="s">
        <v>16</v>
      </c>
      <c r="C91" t="s">
        <v>17</v>
      </c>
      <c r="D91" s="1">
        <v>45628</v>
      </c>
      <c r="E91" s="1">
        <v>45641</v>
      </c>
      <c r="F91">
        <v>9</v>
      </c>
      <c r="G91">
        <v>483</v>
      </c>
      <c r="H91" t="s">
        <v>13</v>
      </c>
      <c r="I91" t="s">
        <v>549</v>
      </c>
      <c r="J91" t="s">
        <v>18</v>
      </c>
      <c r="K91" t="str">
        <f t="shared" si="4"/>
        <v>2024</v>
      </c>
      <c r="L91" t="str">
        <f t="shared" si="5"/>
        <v>Dec</v>
      </c>
      <c r="M91" t="str">
        <f t="shared" si="6"/>
        <v>Mon</v>
      </c>
      <c r="N91" s="5">
        <f t="shared" si="7"/>
        <v>13</v>
      </c>
      <c r="O91" s="5">
        <f>ROUND(F91*G91*VLOOKUP(C91,Table2[#All],2,FALSE),0)</f>
        <v>2174</v>
      </c>
      <c r="P91" s="5">
        <f>Table1[[#This Row],[Quantity]]*Table1[[#This Row],[Unit Price]]</f>
        <v>4347</v>
      </c>
      <c r="Q91" s="5">
        <f>Table1[[#This Row],[Sales Revenue]]-Table1[[#This Row],[Total Cost]]</f>
        <v>2173</v>
      </c>
    </row>
    <row r="92" spans="1:17" x14ac:dyDescent="0.3">
      <c r="A92" t="s">
        <v>136</v>
      </c>
      <c r="B92" t="s">
        <v>16</v>
      </c>
      <c r="C92" t="s">
        <v>55</v>
      </c>
      <c r="D92" s="1">
        <v>45610</v>
      </c>
      <c r="E92" s="1">
        <v>45614</v>
      </c>
      <c r="F92">
        <v>8</v>
      </c>
      <c r="G92">
        <v>650</v>
      </c>
      <c r="H92" t="s">
        <v>13</v>
      </c>
      <c r="I92" t="s">
        <v>549</v>
      </c>
      <c r="J92" t="s">
        <v>28</v>
      </c>
      <c r="K92" t="str">
        <f t="shared" si="4"/>
        <v>2024</v>
      </c>
      <c r="L92" t="str">
        <f t="shared" si="5"/>
        <v>Nov</v>
      </c>
      <c r="M92" t="str">
        <f t="shared" si="6"/>
        <v>Thu</v>
      </c>
      <c r="N92" s="5">
        <f t="shared" si="7"/>
        <v>4</v>
      </c>
      <c r="O92" s="5">
        <f>ROUND(F92*G92*VLOOKUP(C92,Table2[#All],2,FALSE),0)</f>
        <v>2860</v>
      </c>
      <c r="P92" s="5">
        <f>Table1[[#This Row],[Quantity]]*Table1[[#This Row],[Unit Price]]</f>
        <v>5200</v>
      </c>
      <c r="Q92" s="5">
        <f>Table1[[#This Row],[Sales Revenue]]-Table1[[#This Row],[Total Cost]]</f>
        <v>2340</v>
      </c>
    </row>
    <row r="93" spans="1:17" x14ac:dyDescent="0.3">
      <c r="A93" t="s">
        <v>137</v>
      </c>
      <c r="B93" t="s">
        <v>30</v>
      </c>
      <c r="C93" t="s">
        <v>31</v>
      </c>
      <c r="D93" s="1">
        <v>45359</v>
      </c>
      <c r="E93" s="1">
        <v>45373</v>
      </c>
      <c r="F93">
        <v>5</v>
      </c>
      <c r="G93">
        <v>458</v>
      </c>
      <c r="H93" t="s">
        <v>13</v>
      </c>
      <c r="I93" t="s">
        <v>32</v>
      </c>
      <c r="J93" t="s">
        <v>14</v>
      </c>
      <c r="K93" t="str">
        <f t="shared" si="4"/>
        <v>2024</v>
      </c>
      <c r="L93" t="str">
        <f t="shared" si="5"/>
        <v>Mar</v>
      </c>
      <c r="M93" t="str">
        <f t="shared" si="6"/>
        <v>Fri</v>
      </c>
      <c r="N93" s="5">
        <f t="shared" si="7"/>
        <v>14</v>
      </c>
      <c r="O93" s="5">
        <f>ROUND(F93*G93*VLOOKUP(C93,Table2[#All],2,FALSE),0)</f>
        <v>1718</v>
      </c>
      <c r="P93" s="5">
        <f>Table1[[#This Row],[Quantity]]*Table1[[#This Row],[Unit Price]]</f>
        <v>2290</v>
      </c>
      <c r="Q93" s="5">
        <f>Table1[[#This Row],[Sales Revenue]]-Table1[[#This Row],[Total Cost]]</f>
        <v>572</v>
      </c>
    </row>
    <row r="94" spans="1:17" x14ac:dyDescent="0.3">
      <c r="A94" t="s">
        <v>138</v>
      </c>
      <c r="B94" t="s">
        <v>11</v>
      </c>
      <c r="C94" t="s">
        <v>35</v>
      </c>
      <c r="D94" s="1">
        <v>45414</v>
      </c>
      <c r="E94" s="1">
        <v>45425</v>
      </c>
      <c r="F94">
        <v>3</v>
      </c>
      <c r="G94">
        <v>328</v>
      </c>
      <c r="H94" t="s">
        <v>27</v>
      </c>
      <c r="I94" t="s">
        <v>32</v>
      </c>
      <c r="J94" t="s">
        <v>14</v>
      </c>
      <c r="K94" t="str">
        <f t="shared" si="4"/>
        <v>2024</v>
      </c>
      <c r="L94" t="str">
        <f t="shared" si="5"/>
        <v>May</v>
      </c>
      <c r="M94" t="str">
        <f t="shared" si="6"/>
        <v>Thu</v>
      </c>
      <c r="N94" s="5">
        <f t="shared" si="7"/>
        <v>11</v>
      </c>
      <c r="O94" s="5">
        <f>ROUND(F94*G94*VLOOKUP(C94,Table2[#All],2,FALSE),0)</f>
        <v>787</v>
      </c>
      <c r="P94" s="5">
        <f>Table1[[#This Row],[Quantity]]*Table1[[#This Row],[Unit Price]]</f>
        <v>984</v>
      </c>
      <c r="Q94" s="5">
        <f>Table1[[#This Row],[Sales Revenue]]-Table1[[#This Row],[Total Cost]]</f>
        <v>197</v>
      </c>
    </row>
    <row r="95" spans="1:17" x14ac:dyDescent="0.3">
      <c r="A95" t="s">
        <v>139</v>
      </c>
      <c r="B95" t="s">
        <v>20</v>
      </c>
      <c r="C95" t="s">
        <v>21</v>
      </c>
      <c r="D95" s="1">
        <v>45574</v>
      </c>
      <c r="E95" s="1">
        <v>45581</v>
      </c>
      <c r="F95">
        <v>3</v>
      </c>
      <c r="G95">
        <v>402</v>
      </c>
      <c r="H95" t="s">
        <v>27</v>
      </c>
      <c r="I95" t="s">
        <v>550</v>
      </c>
      <c r="J95" t="s">
        <v>45</v>
      </c>
      <c r="K95" t="str">
        <f t="shared" si="4"/>
        <v>2024</v>
      </c>
      <c r="L95" t="str">
        <f t="shared" si="5"/>
        <v>Oct</v>
      </c>
      <c r="M95" t="str">
        <f t="shared" si="6"/>
        <v>Wed</v>
      </c>
      <c r="N95" s="5">
        <f t="shared" si="7"/>
        <v>7</v>
      </c>
      <c r="O95" s="5">
        <f>ROUND(F95*G95*VLOOKUP(C95,Table2[#All],2,FALSE),0)</f>
        <v>905</v>
      </c>
      <c r="P95" s="5">
        <f>Table1[[#This Row],[Quantity]]*Table1[[#This Row],[Unit Price]]</f>
        <v>1206</v>
      </c>
      <c r="Q95" s="5">
        <f>Table1[[#This Row],[Sales Revenue]]-Table1[[#This Row],[Total Cost]]</f>
        <v>301</v>
      </c>
    </row>
    <row r="96" spans="1:17" x14ac:dyDescent="0.3">
      <c r="A96" t="s">
        <v>140</v>
      </c>
      <c r="B96" t="s">
        <v>11</v>
      </c>
      <c r="C96" t="s">
        <v>95</v>
      </c>
      <c r="D96" s="1">
        <v>45444</v>
      </c>
      <c r="E96" s="1">
        <v>45456</v>
      </c>
      <c r="F96">
        <v>10</v>
      </c>
      <c r="G96">
        <v>603</v>
      </c>
      <c r="H96" t="s">
        <v>13</v>
      </c>
      <c r="I96" t="s">
        <v>32</v>
      </c>
      <c r="J96" t="s">
        <v>45</v>
      </c>
      <c r="K96" t="str">
        <f t="shared" si="4"/>
        <v>2024</v>
      </c>
      <c r="L96" t="str">
        <f t="shared" si="5"/>
        <v>Jun</v>
      </c>
      <c r="M96" t="str">
        <f t="shared" si="6"/>
        <v>Sat</v>
      </c>
      <c r="N96" s="5">
        <f t="shared" si="7"/>
        <v>12</v>
      </c>
      <c r="O96" s="5">
        <f>ROUND(F96*G96*VLOOKUP(C96,Table2[#All],2,FALSE),0)</f>
        <v>4221</v>
      </c>
      <c r="P96" s="5">
        <f>Table1[[#This Row],[Quantity]]*Table1[[#This Row],[Unit Price]]</f>
        <v>6030</v>
      </c>
      <c r="Q96" s="5">
        <f>Table1[[#This Row],[Sales Revenue]]-Table1[[#This Row],[Total Cost]]</f>
        <v>1809</v>
      </c>
    </row>
    <row r="97" spans="1:17" x14ac:dyDescent="0.3">
      <c r="A97" t="s">
        <v>141</v>
      </c>
      <c r="B97" t="s">
        <v>11</v>
      </c>
      <c r="C97" t="s">
        <v>35</v>
      </c>
      <c r="D97" s="1">
        <v>45525</v>
      </c>
      <c r="E97" s="1">
        <v>45537</v>
      </c>
      <c r="F97">
        <v>1</v>
      </c>
      <c r="G97">
        <v>749</v>
      </c>
      <c r="H97" t="s">
        <v>27</v>
      </c>
      <c r="I97" t="s">
        <v>550</v>
      </c>
      <c r="J97" t="s">
        <v>14</v>
      </c>
      <c r="K97" t="str">
        <f t="shared" si="4"/>
        <v>2024</v>
      </c>
      <c r="L97" t="str">
        <f t="shared" si="5"/>
        <v>Aug</v>
      </c>
      <c r="M97" t="str">
        <f t="shared" si="6"/>
        <v>Wed</v>
      </c>
      <c r="N97" s="5">
        <f t="shared" si="7"/>
        <v>12</v>
      </c>
      <c r="O97" s="5">
        <f>ROUND(F97*G97*VLOOKUP(C97,Table2[#All],2,FALSE),0)</f>
        <v>599</v>
      </c>
      <c r="P97" s="5">
        <f>Table1[[#This Row],[Quantity]]*Table1[[#This Row],[Unit Price]]</f>
        <v>749</v>
      </c>
      <c r="Q97" s="5">
        <f>Table1[[#This Row],[Sales Revenue]]-Table1[[#This Row],[Total Cost]]</f>
        <v>150</v>
      </c>
    </row>
    <row r="98" spans="1:17" x14ac:dyDescent="0.3">
      <c r="A98" t="s">
        <v>142</v>
      </c>
      <c r="B98" t="s">
        <v>20</v>
      </c>
      <c r="C98" t="s">
        <v>39</v>
      </c>
      <c r="D98" s="1">
        <v>45532</v>
      </c>
      <c r="E98" s="1">
        <v>45539</v>
      </c>
      <c r="F98">
        <v>5</v>
      </c>
      <c r="G98">
        <v>356</v>
      </c>
      <c r="H98" t="s">
        <v>27</v>
      </c>
      <c r="I98" t="s">
        <v>32</v>
      </c>
      <c r="J98" t="s">
        <v>14</v>
      </c>
      <c r="K98" t="str">
        <f t="shared" si="4"/>
        <v>2024</v>
      </c>
      <c r="L98" t="str">
        <f t="shared" si="5"/>
        <v>Aug</v>
      </c>
      <c r="M98" t="str">
        <f t="shared" si="6"/>
        <v>Wed</v>
      </c>
      <c r="N98" s="5">
        <f t="shared" si="7"/>
        <v>7</v>
      </c>
      <c r="O98" s="5">
        <f>ROUND(F98*G98*VLOOKUP(C98,Table2[#All],2,FALSE),0)</f>
        <v>1157</v>
      </c>
      <c r="P98" s="5">
        <f>Table1[[#This Row],[Quantity]]*Table1[[#This Row],[Unit Price]]</f>
        <v>1780</v>
      </c>
      <c r="Q98" s="5">
        <f>Table1[[#This Row],[Sales Revenue]]-Table1[[#This Row],[Total Cost]]</f>
        <v>623</v>
      </c>
    </row>
    <row r="99" spans="1:17" x14ac:dyDescent="0.3">
      <c r="A99" t="s">
        <v>143</v>
      </c>
      <c r="B99" t="s">
        <v>11</v>
      </c>
      <c r="C99" t="s">
        <v>95</v>
      </c>
      <c r="D99" s="1">
        <v>45637</v>
      </c>
      <c r="E99" s="1">
        <v>45649</v>
      </c>
      <c r="F99">
        <v>9</v>
      </c>
      <c r="G99">
        <v>399</v>
      </c>
      <c r="H99" t="s">
        <v>27</v>
      </c>
      <c r="I99" t="s">
        <v>546</v>
      </c>
      <c r="J99" t="s">
        <v>14</v>
      </c>
      <c r="K99" t="str">
        <f t="shared" si="4"/>
        <v>2024</v>
      </c>
      <c r="L99" t="str">
        <f t="shared" si="5"/>
        <v>Dec</v>
      </c>
      <c r="M99" t="str">
        <f t="shared" si="6"/>
        <v>Wed</v>
      </c>
      <c r="N99" s="5">
        <f t="shared" si="7"/>
        <v>12</v>
      </c>
      <c r="O99" s="5">
        <f>ROUND(F99*G99*VLOOKUP(C99,Table2[#All],2,FALSE),0)</f>
        <v>2514</v>
      </c>
      <c r="P99" s="5">
        <f>Table1[[#This Row],[Quantity]]*Table1[[#This Row],[Unit Price]]</f>
        <v>3591</v>
      </c>
      <c r="Q99" s="5">
        <f>Table1[[#This Row],[Sales Revenue]]-Table1[[#This Row],[Total Cost]]</f>
        <v>1077</v>
      </c>
    </row>
    <row r="100" spans="1:17" x14ac:dyDescent="0.3">
      <c r="A100" t="s">
        <v>144</v>
      </c>
      <c r="B100" t="s">
        <v>11</v>
      </c>
      <c r="C100" t="s">
        <v>35</v>
      </c>
      <c r="D100" s="1">
        <v>45327</v>
      </c>
      <c r="E100" s="1">
        <v>45331</v>
      </c>
      <c r="F100">
        <v>4</v>
      </c>
      <c r="G100">
        <v>656</v>
      </c>
      <c r="H100" t="s">
        <v>13</v>
      </c>
      <c r="I100" t="s">
        <v>32</v>
      </c>
      <c r="J100" t="s">
        <v>28</v>
      </c>
      <c r="K100" t="str">
        <f t="shared" si="4"/>
        <v>2024</v>
      </c>
      <c r="L100" t="str">
        <f t="shared" si="5"/>
        <v>Feb</v>
      </c>
      <c r="M100" t="str">
        <f t="shared" si="6"/>
        <v>Mon</v>
      </c>
      <c r="N100" s="5">
        <f t="shared" si="7"/>
        <v>4</v>
      </c>
      <c r="O100" s="5">
        <f>ROUND(F100*G100*VLOOKUP(C100,Table2[#All],2,FALSE),0)</f>
        <v>2099</v>
      </c>
      <c r="P100" s="5">
        <f>Table1[[#This Row],[Quantity]]*Table1[[#This Row],[Unit Price]]</f>
        <v>2624</v>
      </c>
      <c r="Q100" s="5">
        <f>Table1[[#This Row],[Sales Revenue]]-Table1[[#This Row],[Total Cost]]</f>
        <v>525</v>
      </c>
    </row>
    <row r="101" spans="1:17" x14ac:dyDescent="0.3">
      <c r="A101" t="s">
        <v>145</v>
      </c>
      <c r="B101" t="s">
        <v>11</v>
      </c>
      <c r="C101" t="s">
        <v>26</v>
      </c>
      <c r="D101" s="1">
        <v>45342</v>
      </c>
      <c r="E101" s="1">
        <v>45346</v>
      </c>
      <c r="F101">
        <v>2</v>
      </c>
      <c r="G101">
        <v>464</v>
      </c>
      <c r="H101" t="s">
        <v>13</v>
      </c>
      <c r="I101" t="s">
        <v>550</v>
      </c>
      <c r="J101" t="s">
        <v>18</v>
      </c>
      <c r="K101" t="str">
        <f t="shared" si="4"/>
        <v>2024</v>
      </c>
      <c r="L101" t="str">
        <f t="shared" si="5"/>
        <v>Feb</v>
      </c>
      <c r="M101" t="str">
        <f t="shared" si="6"/>
        <v>Tue</v>
      </c>
      <c r="N101" s="5">
        <f t="shared" si="7"/>
        <v>4</v>
      </c>
      <c r="O101" s="5">
        <f>ROUND(F101*G101*VLOOKUP(C101,Table2[#All],2,FALSE),0)</f>
        <v>603</v>
      </c>
      <c r="P101" s="5">
        <f>Table1[[#This Row],[Quantity]]*Table1[[#This Row],[Unit Price]]</f>
        <v>928</v>
      </c>
      <c r="Q101" s="5">
        <f>Table1[[#This Row],[Sales Revenue]]-Table1[[#This Row],[Total Cost]]</f>
        <v>325</v>
      </c>
    </row>
    <row r="102" spans="1:17" x14ac:dyDescent="0.3">
      <c r="A102" t="s">
        <v>146</v>
      </c>
      <c r="B102" t="s">
        <v>11</v>
      </c>
      <c r="C102" t="s">
        <v>95</v>
      </c>
      <c r="D102" s="1">
        <v>45320</v>
      </c>
      <c r="E102" s="1">
        <v>45327</v>
      </c>
      <c r="F102">
        <v>5</v>
      </c>
      <c r="G102">
        <v>377</v>
      </c>
      <c r="H102" t="s">
        <v>13</v>
      </c>
      <c r="I102" t="s">
        <v>546</v>
      </c>
      <c r="J102" t="s">
        <v>18</v>
      </c>
      <c r="K102" t="str">
        <f t="shared" si="4"/>
        <v>2024</v>
      </c>
      <c r="L102" t="str">
        <f t="shared" si="5"/>
        <v>Jan</v>
      </c>
      <c r="M102" t="str">
        <f t="shared" si="6"/>
        <v>Mon</v>
      </c>
      <c r="N102" s="5">
        <f t="shared" si="7"/>
        <v>7</v>
      </c>
      <c r="O102" s="5">
        <f>ROUND(F102*G102*VLOOKUP(C102,Table2[#All],2,FALSE),0)</f>
        <v>1320</v>
      </c>
      <c r="P102" s="5">
        <f>Table1[[#This Row],[Quantity]]*Table1[[#This Row],[Unit Price]]</f>
        <v>1885</v>
      </c>
      <c r="Q102" s="5">
        <f>Table1[[#This Row],[Sales Revenue]]-Table1[[#This Row],[Total Cost]]</f>
        <v>565</v>
      </c>
    </row>
    <row r="103" spans="1:17" x14ac:dyDescent="0.3">
      <c r="A103" t="s">
        <v>147</v>
      </c>
      <c r="B103" t="s">
        <v>20</v>
      </c>
      <c r="C103" t="s">
        <v>51</v>
      </c>
      <c r="D103" s="1">
        <v>45502</v>
      </c>
      <c r="E103" s="1">
        <v>45513</v>
      </c>
      <c r="F103">
        <v>10</v>
      </c>
      <c r="G103">
        <v>708</v>
      </c>
      <c r="H103" t="s">
        <v>13</v>
      </c>
      <c r="I103" t="s">
        <v>548</v>
      </c>
      <c r="J103" t="s">
        <v>28</v>
      </c>
      <c r="K103" t="str">
        <f t="shared" si="4"/>
        <v>2024</v>
      </c>
      <c r="L103" t="str">
        <f t="shared" si="5"/>
        <v>Jul</v>
      </c>
      <c r="M103" t="str">
        <f t="shared" si="6"/>
        <v>Mon</v>
      </c>
      <c r="N103" s="5">
        <f t="shared" si="7"/>
        <v>11</v>
      </c>
      <c r="O103" s="5">
        <f>ROUND(F103*G103*VLOOKUP(C103,Table2[#All],2,FALSE),0)</f>
        <v>4956</v>
      </c>
      <c r="P103" s="5">
        <f>Table1[[#This Row],[Quantity]]*Table1[[#This Row],[Unit Price]]</f>
        <v>7080</v>
      </c>
      <c r="Q103" s="5">
        <f>Table1[[#This Row],[Sales Revenue]]-Table1[[#This Row],[Total Cost]]</f>
        <v>2124</v>
      </c>
    </row>
    <row r="104" spans="1:17" x14ac:dyDescent="0.3">
      <c r="A104" t="s">
        <v>148</v>
      </c>
      <c r="B104" t="s">
        <v>20</v>
      </c>
      <c r="C104" t="s">
        <v>39</v>
      </c>
      <c r="D104" s="1">
        <v>45613</v>
      </c>
      <c r="E104" s="1">
        <v>45619</v>
      </c>
      <c r="F104">
        <v>1</v>
      </c>
      <c r="G104">
        <v>326</v>
      </c>
      <c r="H104" t="s">
        <v>13</v>
      </c>
      <c r="I104" t="s">
        <v>548</v>
      </c>
      <c r="J104" t="s">
        <v>45</v>
      </c>
      <c r="K104" t="str">
        <f t="shared" si="4"/>
        <v>2024</v>
      </c>
      <c r="L104" t="str">
        <f t="shared" si="5"/>
        <v>Nov</v>
      </c>
      <c r="M104" t="str">
        <f t="shared" si="6"/>
        <v>Sun</v>
      </c>
      <c r="N104" s="5">
        <f t="shared" si="7"/>
        <v>6</v>
      </c>
      <c r="O104" s="5">
        <f>ROUND(F104*G104*VLOOKUP(C104,Table2[#All],2,FALSE),0)</f>
        <v>212</v>
      </c>
      <c r="P104" s="5">
        <f>Table1[[#This Row],[Quantity]]*Table1[[#This Row],[Unit Price]]</f>
        <v>326</v>
      </c>
      <c r="Q104" s="5">
        <f>Table1[[#This Row],[Sales Revenue]]-Table1[[#This Row],[Total Cost]]</f>
        <v>114</v>
      </c>
    </row>
    <row r="105" spans="1:17" x14ac:dyDescent="0.3">
      <c r="A105" t="s">
        <v>149</v>
      </c>
      <c r="B105" t="s">
        <v>16</v>
      </c>
      <c r="C105" t="s">
        <v>55</v>
      </c>
      <c r="D105" s="1">
        <v>45359</v>
      </c>
      <c r="E105" s="1">
        <v>45369</v>
      </c>
      <c r="F105">
        <v>2</v>
      </c>
      <c r="G105">
        <v>941</v>
      </c>
      <c r="H105" t="s">
        <v>27</v>
      </c>
      <c r="I105" t="s">
        <v>546</v>
      </c>
      <c r="J105" t="s">
        <v>28</v>
      </c>
      <c r="K105" t="str">
        <f t="shared" si="4"/>
        <v>2024</v>
      </c>
      <c r="L105" t="str">
        <f t="shared" si="5"/>
        <v>Mar</v>
      </c>
      <c r="M105" t="str">
        <f t="shared" si="6"/>
        <v>Fri</v>
      </c>
      <c r="N105" s="5">
        <f t="shared" si="7"/>
        <v>10</v>
      </c>
      <c r="O105" s="5">
        <f>ROUND(F105*G105*VLOOKUP(C105,Table2[#All],2,FALSE),0)</f>
        <v>1035</v>
      </c>
      <c r="P105" s="5">
        <f>Table1[[#This Row],[Quantity]]*Table1[[#This Row],[Unit Price]]</f>
        <v>1882</v>
      </c>
      <c r="Q105" s="5">
        <f>Table1[[#This Row],[Sales Revenue]]-Table1[[#This Row],[Total Cost]]</f>
        <v>847</v>
      </c>
    </row>
    <row r="106" spans="1:17" x14ac:dyDescent="0.3">
      <c r="A106" t="s">
        <v>150</v>
      </c>
      <c r="B106" t="s">
        <v>23</v>
      </c>
      <c r="C106" t="s">
        <v>99</v>
      </c>
      <c r="D106" s="1">
        <v>45394</v>
      </c>
      <c r="E106" s="1">
        <v>45403</v>
      </c>
      <c r="F106">
        <v>3</v>
      </c>
      <c r="G106">
        <v>815</v>
      </c>
      <c r="H106" t="s">
        <v>27</v>
      </c>
      <c r="I106" t="s">
        <v>32</v>
      </c>
      <c r="J106" t="s">
        <v>28</v>
      </c>
      <c r="K106" t="str">
        <f t="shared" si="4"/>
        <v>2024</v>
      </c>
      <c r="L106" t="str">
        <f t="shared" si="5"/>
        <v>Apr</v>
      </c>
      <c r="M106" t="str">
        <f t="shared" si="6"/>
        <v>Fri</v>
      </c>
      <c r="N106" s="5">
        <f t="shared" si="7"/>
        <v>9</v>
      </c>
      <c r="O106" s="5">
        <f>ROUND(F106*G106*VLOOKUP(C106,Table2[#All],2,FALSE),0)</f>
        <v>1467</v>
      </c>
      <c r="P106" s="5">
        <f>Table1[[#This Row],[Quantity]]*Table1[[#This Row],[Unit Price]]</f>
        <v>2445</v>
      </c>
      <c r="Q106" s="5">
        <f>Table1[[#This Row],[Sales Revenue]]-Table1[[#This Row],[Total Cost]]</f>
        <v>978</v>
      </c>
    </row>
    <row r="107" spans="1:17" x14ac:dyDescent="0.3">
      <c r="A107" t="s">
        <v>151</v>
      </c>
      <c r="B107" t="s">
        <v>30</v>
      </c>
      <c r="C107" t="s">
        <v>75</v>
      </c>
      <c r="D107" s="1">
        <v>45531</v>
      </c>
      <c r="E107" s="1">
        <v>45538</v>
      </c>
      <c r="F107">
        <v>2</v>
      </c>
      <c r="G107">
        <v>154</v>
      </c>
      <c r="H107" t="s">
        <v>27</v>
      </c>
      <c r="I107" t="s">
        <v>548</v>
      </c>
      <c r="J107" t="s">
        <v>28</v>
      </c>
      <c r="K107" t="str">
        <f t="shared" si="4"/>
        <v>2024</v>
      </c>
      <c r="L107" t="str">
        <f t="shared" si="5"/>
        <v>Aug</v>
      </c>
      <c r="M107" t="str">
        <f t="shared" si="6"/>
        <v>Tue</v>
      </c>
      <c r="N107" s="5">
        <f t="shared" si="7"/>
        <v>7</v>
      </c>
      <c r="O107" s="5">
        <f>ROUND(F107*G107*VLOOKUP(C107,Table2[#All],2,FALSE),0)</f>
        <v>231</v>
      </c>
      <c r="P107" s="5">
        <f>Table1[[#This Row],[Quantity]]*Table1[[#This Row],[Unit Price]]</f>
        <v>308</v>
      </c>
      <c r="Q107" s="5">
        <f>Table1[[#This Row],[Sales Revenue]]-Table1[[#This Row],[Total Cost]]</f>
        <v>77</v>
      </c>
    </row>
    <row r="108" spans="1:17" x14ac:dyDescent="0.3">
      <c r="A108" t="s">
        <v>152</v>
      </c>
      <c r="B108" t="s">
        <v>16</v>
      </c>
      <c r="C108" t="s">
        <v>17</v>
      </c>
      <c r="D108" s="1">
        <v>45524</v>
      </c>
      <c r="E108" s="1">
        <v>45534</v>
      </c>
      <c r="F108">
        <v>6</v>
      </c>
      <c r="G108">
        <v>698</v>
      </c>
      <c r="H108" t="s">
        <v>27</v>
      </c>
      <c r="I108" t="s">
        <v>32</v>
      </c>
      <c r="J108" t="s">
        <v>28</v>
      </c>
      <c r="K108" t="str">
        <f t="shared" si="4"/>
        <v>2024</v>
      </c>
      <c r="L108" t="str">
        <f t="shared" si="5"/>
        <v>Aug</v>
      </c>
      <c r="M108" t="str">
        <f t="shared" si="6"/>
        <v>Tue</v>
      </c>
      <c r="N108" s="5">
        <f t="shared" si="7"/>
        <v>10</v>
      </c>
      <c r="O108" s="5">
        <f>ROUND(F108*G108*VLOOKUP(C108,Table2[#All],2,FALSE),0)</f>
        <v>2094</v>
      </c>
      <c r="P108" s="5">
        <f>Table1[[#This Row],[Quantity]]*Table1[[#This Row],[Unit Price]]</f>
        <v>4188</v>
      </c>
      <c r="Q108" s="5">
        <f>Table1[[#This Row],[Sales Revenue]]-Table1[[#This Row],[Total Cost]]</f>
        <v>2094</v>
      </c>
    </row>
    <row r="109" spans="1:17" x14ac:dyDescent="0.3">
      <c r="A109" t="s">
        <v>153</v>
      </c>
      <c r="B109" t="s">
        <v>23</v>
      </c>
      <c r="C109" t="s">
        <v>24</v>
      </c>
      <c r="D109" s="1">
        <v>45347</v>
      </c>
      <c r="E109" s="1">
        <v>45353</v>
      </c>
      <c r="F109">
        <v>4</v>
      </c>
      <c r="G109">
        <v>492</v>
      </c>
      <c r="H109" t="s">
        <v>27</v>
      </c>
      <c r="I109" t="s">
        <v>550</v>
      </c>
      <c r="J109" t="s">
        <v>14</v>
      </c>
      <c r="K109" t="str">
        <f t="shared" si="4"/>
        <v>2024</v>
      </c>
      <c r="L109" t="str">
        <f t="shared" si="5"/>
        <v>Feb</v>
      </c>
      <c r="M109" t="str">
        <f t="shared" si="6"/>
        <v>Sun</v>
      </c>
      <c r="N109" s="5">
        <f t="shared" si="7"/>
        <v>6</v>
      </c>
      <c r="O109" s="5">
        <f>ROUND(F109*G109*VLOOKUP(C109,Table2[#All],2,FALSE),0)</f>
        <v>1082</v>
      </c>
      <c r="P109" s="5">
        <f>Table1[[#This Row],[Quantity]]*Table1[[#This Row],[Unit Price]]</f>
        <v>1968</v>
      </c>
      <c r="Q109" s="5">
        <f>Table1[[#This Row],[Sales Revenue]]-Table1[[#This Row],[Total Cost]]</f>
        <v>886</v>
      </c>
    </row>
    <row r="110" spans="1:17" x14ac:dyDescent="0.3">
      <c r="A110" t="s">
        <v>154</v>
      </c>
      <c r="B110" t="s">
        <v>30</v>
      </c>
      <c r="C110" t="s">
        <v>31</v>
      </c>
      <c r="D110" s="1">
        <v>45405</v>
      </c>
      <c r="E110" s="1">
        <v>45410</v>
      </c>
      <c r="F110">
        <v>2</v>
      </c>
      <c r="G110">
        <v>660</v>
      </c>
      <c r="H110" t="s">
        <v>27</v>
      </c>
      <c r="I110" t="s">
        <v>548</v>
      </c>
      <c r="J110" t="s">
        <v>45</v>
      </c>
      <c r="K110" t="str">
        <f t="shared" si="4"/>
        <v>2024</v>
      </c>
      <c r="L110" t="str">
        <f t="shared" si="5"/>
        <v>Apr</v>
      </c>
      <c r="M110" t="str">
        <f t="shared" si="6"/>
        <v>Tue</v>
      </c>
      <c r="N110" s="5">
        <f t="shared" si="7"/>
        <v>5</v>
      </c>
      <c r="O110" s="5">
        <f>ROUND(F110*G110*VLOOKUP(C110,Table2[#All],2,FALSE),0)</f>
        <v>990</v>
      </c>
      <c r="P110" s="5">
        <f>Table1[[#This Row],[Quantity]]*Table1[[#This Row],[Unit Price]]</f>
        <v>1320</v>
      </c>
      <c r="Q110" s="5">
        <f>Table1[[#This Row],[Sales Revenue]]-Table1[[#This Row],[Total Cost]]</f>
        <v>330</v>
      </c>
    </row>
    <row r="111" spans="1:17" x14ac:dyDescent="0.3">
      <c r="A111" t="s">
        <v>155</v>
      </c>
      <c r="B111" t="s">
        <v>23</v>
      </c>
      <c r="C111" t="s">
        <v>99</v>
      </c>
      <c r="D111" s="1">
        <v>45477</v>
      </c>
      <c r="E111" s="1">
        <v>45484</v>
      </c>
      <c r="F111">
        <v>2</v>
      </c>
      <c r="G111">
        <v>712</v>
      </c>
      <c r="H111" t="s">
        <v>27</v>
      </c>
      <c r="I111" t="s">
        <v>546</v>
      </c>
      <c r="J111" t="s">
        <v>14</v>
      </c>
      <c r="K111" t="str">
        <f t="shared" si="4"/>
        <v>2024</v>
      </c>
      <c r="L111" t="str">
        <f t="shared" si="5"/>
        <v>Jul</v>
      </c>
      <c r="M111" t="str">
        <f t="shared" si="6"/>
        <v>Thu</v>
      </c>
      <c r="N111" s="5">
        <f t="shared" si="7"/>
        <v>7</v>
      </c>
      <c r="O111" s="5">
        <f>ROUND(F111*G111*VLOOKUP(C111,Table2[#All],2,FALSE),0)</f>
        <v>854</v>
      </c>
      <c r="P111" s="5">
        <f>Table1[[#This Row],[Quantity]]*Table1[[#This Row],[Unit Price]]</f>
        <v>1424</v>
      </c>
      <c r="Q111" s="5">
        <f>Table1[[#This Row],[Sales Revenue]]-Table1[[#This Row],[Total Cost]]</f>
        <v>570</v>
      </c>
    </row>
    <row r="112" spans="1:17" x14ac:dyDescent="0.3">
      <c r="A112" t="s">
        <v>156</v>
      </c>
      <c r="B112" t="s">
        <v>30</v>
      </c>
      <c r="C112" t="s">
        <v>75</v>
      </c>
      <c r="D112" s="1">
        <v>45495</v>
      </c>
      <c r="E112" s="1">
        <v>45499</v>
      </c>
      <c r="F112">
        <v>5</v>
      </c>
      <c r="G112">
        <v>204</v>
      </c>
      <c r="H112" t="s">
        <v>13</v>
      </c>
      <c r="I112" t="s">
        <v>550</v>
      </c>
      <c r="J112" t="s">
        <v>45</v>
      </c>
      <c r="K112" t="str">
        <f t="shared" si="4"/>
        <v>2024</v>
      </c>
      <c r="L112" t="str">
        <f t="shared" si="5"/>
        <v>Jul</v>
      </c>
      <c r="M112" t="str">
        <f t="shared" si="6"/>
        <v>Mon</v>
      </c>
      <c r="N112" s="5">
        <f t="shared" si="7"/>
        <v>4</v>
      </c>
      <c r="O112" s="5">
        <f>ROUND(F112*G112*VLOOKUP(C112,Table2[#All],2,FALSE),0)</f>
        <v>765</v>
      </c>
      <c r="P112" s="5">
        <f>Table1[[#This Row],[Quantity]]*Table1[[#This Row],[Unit Price]]</f>
        <v>1020</v>
      </c>
      <c r="Q112" s="5">
        <f>Table1[[#This Row],[Sales Revenue]]-Table1[[#This Row],[Total Cost]]</f>
        <v>255</v>
      </c>
    </row>
    <row r="113" spans="1:17" x14ac:dyDescent="0.3">
      <c r="A113" t="s">
        <v>157</v>
      </c>
      <c r="B113" t="s">
        <v>20</v>
      </c>
      <c r="C113" t="s">
        <v>51</v>
      </c>
      <c r="D113" s="1">
        <v>45302</v>
      </c>
      <c r="E113" s="1">
        <v>45308</v>
      </c>
      <c r="F113">
        <v>1</v>
      </c>
      <c r="G113">
        <v>815</v>
      </c>
      <c r="H113" t="s">
        <v>13</v>
      </c>
      <c r="I113" t="s">
        <v>546</v>
      </c>
      <c r="J113" t="s">
        <v>14</v>
      </c>
      <c r="K113" t="str">
        <f t="shared" si="4"/>
        <v>2024</v>
      </c>
      <c r="L113" t="str">
        <f t="shared" si="5"/>
        <v>Jan</v>
      </c>
      <c r="M113" t="str">
        <f t="shared" si="6"/>
        <v>Thu</v>
      </c>
      <c r="N113" s="5">
        <f t="shared" si="7"/>
        <v>6</v>
      </c>
      <c r="O113" s="5">
        <f>ROUND(F113*G113*VLOOKUP(C113,Table2[#All],2,FALSE),0)</f>
        <v>571</v>
      </c>
      <c r="P113" s="5">
        <f>Table1[[#This Row],[Quantity]]*Table1[[#This Row],[Unit Price]]</f>
        <v>815</v>
      </c>
      <c r="Q113" s="5">
        <f>Table1[[#This Row],[Sales Revenue]]-Table1[[#This Row],[Total Cost]]</f>
        <v>244</v>
      </c>
    </row>
    <row r="114" spans="1:17" x14ac:dyDescent="0.3">
      <c r="A114" t="s">
        <v>158</v>
      </c>
      <c r="B114" t="s">
        <v>16</v>
      </c>
      <c r="C114" t="s">
        <v>63</v>
      </c>
      <c r="D114" s="1">
        <v>45327</v>
      </c>
      <c r="E114" s="1">
        <v>45335</v>
      </c>
      <c r="F114">
        <v>9</v>
      </c>
      <c r="G114">
        <v>222</v>
      </c>
      <c r="H114" t="s">
        <v>13</v>
      </c>
      <c r="I114" t="s">
        <v>32</v>
      </c>
      <c r="J114" t="s">
        <v>18</v>
      </c>
      <c r="K114" t="str">
        <f t="shared" si="4"/>
        <v>2024</v>
      </c>
      <c r="L114" t="str">
        <f t="shared" si="5"/>
        <v>Feb</v>
      </c>
      <c r="M114" t="str">
        <f t="shared" si="6"/>
        <v>Mon</v>
      </c>
      <c r="N114" s="5">
        <f t="shared" si="7"/>
        <v>8</v>
      </c>
      <c r="O114" s="5">
        <f>ROUND(F114*G114*VLOOKUP(C114,Table2[#All],2,FALSE),0)</f>
        <v>999</v>
      </c>
      <c r="P114" s="5">
        <f>Table1[[#This Row],[Quantity]]*Table1[[#This Row],[Unit Price]]</f>
        <v>1998</v>
      </c>
      <c r="Q114" s="5">
        <f>Table1[[#This Row],[Sales Revenue]]-Table1[[#This Row],[Total Cost]]</f>
        <v>999</v>
      </c>
    </row>
    <row r="115" spans="1:17" x14ac:dyDescent="0.3">
      <c r="A115" t="s">
        <v>159</v>
      </c>
      <c r="B115" t="s">
        <v>30</v>
      </c>
      <c r="C115" t="s">
        <v>41</v>
      </c>
      <c r="D115" s="1">
        <v>45597</v>
      </c>
      <c r="E115" s="1">
        <v>45605</v>
      </c>
      <c r="F115">
        <v>1</v>
      </c>
      <c r="G115">
        <v>293</v>
      </c>
      <c r="H115" t="s">
        <v>13</v>
      </c>
      <c r="I115" t="s">
        <v>548</v>
      </c>
      <c r="J115" t="s">
        <v>28</v>
      </c>
      <c r="K115" t="str">
        <f t="shared" si="4"/>
        <v>2024</v>
      </c>
      <c r="L115" t="str">
        <f t="shared" si="5"/>
        <v>Nov</v>
      </c>
      <c r="M115" t="str">
        <f t="shared" si="6"/>
        <v>Fri</v>
      </c>
      <c r="N115" s="5">
        <f t="shared" si="7"/>
        <v>8</v>
      </c>
      <c r="O115" s="5">
        <f>ROUND(F115*G115*VLOOKUP(C115,Table2[#All],2,FALSE),0)</f>
        <v>190</v>
      </c>
      <c r="P115" s="5">
        <f>Table1[[#This Row],[Quantity]]*Table1[[#This Row],[Unit Price]]</f>
        <v>293</v>
      </c>
      <c r="Q115" s="5">
        <f>Table1[[#This Row],[Sales Revenue]]-Table1[[#This Row],[Total Cost]]</f>
        <v>103</v>
      </c>
    </row>
    <row r="116" spans="1:17" x14ac:dyDescent="0.3">
      <c r="A116" t="s">
        <v>160</v>
      </c>
      <c r="B116" t="s">
        <v>16</v>
      </c>
      <c r="C116" t="s">
        <v>55</v>
      </c>
      <c r="D116" s="1">
        <v>45381</v>
      </c>
      <c r="E116" s="1">
        <v>45387</v>
      </c>
      <c r="F116">
        <v>2</v>
      </c>
      <c r="G116">
        <v>686</v>
      </c>
      <c r="H116" t="s">
        <v>13</v>
      </c>
      <c r="I116" t="s">
        <v>548</v>
      </c>
      <c r="J116" t="s">
        <v>14</v>
      </c>
      <c r="K116" t="str">
        <f t="shared" si="4"/>
        <v>2024</v>
      </c>
      <c r="L116" t="str">
        <f t="shared" si="5"/>
        <v>Mar</v>
      </c>
      <c r="M116" t="str">
        <f t="shared" si="6"/>
        <v>Sat</v>
      </c>
      <c r="N116" s="5">
        <f t="shared" si="7"/>
        <v>6</v>
      </c>
      <c r="O116" s="5">
        <f>ROUND(F116*G116*VLOOKUP(C116,Table2[#All],2,FALSE),0)</f>
        <v>755</v>
      </c>
      <c r="P116" s="5">
        <f>Table1[[#This Row],[Quantity]]*Table1[[#This Row],[Unit Price]]</f>
        <v>1372</v>
      </c>
      <c r="Q116" s="5">
        <f>Table1[[#This Row],[Sales Revenue]]-Table1[[#This Row],[Total Cost]]</f>
        <v>617</v>
      </c>
    </row>
    <row r="117" spans="1:17" x14ac:dyDescent="0.3">
      <c r="A117" t="s">
        <v>161</v>
      </c>
      <c r="B117" t="s">
        <v>23</v>
      </c>
      <c r="C117" t="s">
        <v>24</v>
      </c>
      <c r="D117" s="1">
        <v>45554</v>
      </c>
      <c r="E117" s="1">
        <v>45564</v>
      </c>
      <c r="F117">
        <v>10</v>
      </c>
      <c r="G117">
        <v>121</v>
      </c>
      <c r="H117" t="s">
        <v>13</v>
      </c>
      <c r="I117" t="s">
        <v>549</v>
      </c>
      <c r="J117" t="s">
        <v>28</v>
      </c>
      <c r="K117" t="str">
        <f t="shared" si="4"/>
        <v>2024</v>
      </c>
      <c r="L117" t="str">
        <f t="shared" si="5"/>
        <v>Sep</v>
      </c>
      <c r="M117" t="str">
        <f t="shared" si="6"/>
        <v>Thu</v>
      </c>
      <c r="N117" s="5">
        <f t="shared" si="7"/>
        <v>10</v>
      </c>
      <c r="O117" s="5">
        <f>ROUND(F117*G117*VLOOKUP(C117,Table2[#All],2,FALSE),0)</f>
        <v>666</v>
      </c>
      <c r="P117" s="5">
        <f>Table1[[#This Row],[Quantity]]*Table1[[#This Row],[Unit Price]]</f>
        <v>1210</v>
      </c>
      <c r="Q117" s="5">
        <f>Table1[[#This Row],[Sales Revenue]]-Table1[[#This Row],[Total Cost]]</f>
        <v>544</v>
      </c>
    </row>
    <row r="118" spans="1:17" x14ac:dyDescent="0.3">
      <c r="A118" t="s">
        <v>162</v>
      </c>
      <c r="B118" t="s">
        <v>16</v>
      </c>
      <c r="C118" t="s">
        <v>17</v>
      </c>
      <c r="D118" s="1">
        <v>45629</v>
      </c>
      <c r="E118" s="1">
        <v>45633</v>
      </c>
      <c r="F118">
        <v>9</v>
      </c>
      <c r="G118">
        <v>318</v>
      </c>
      <c r="H118" t="s">
        <v>13</v>
      </c>
      <c r="I118" t="s">
        <v>549</v>
      </c>
      <c r="J118" t="s">
        <v>18</v>
      </c>
      <c r="K118" t="str">
        <f t="shared" si="4"/>
        <v>2024</v>
      </c>
      <c r="L118" t="str">
        <f t="shared" si="5"/>
        <v>Dec</v>
      </c>
      <c r="M118" t="str">
        <f t="shared" si="6"/>
        <v>Tue</v>
      </c>
      <c r="N118" s="5">
        <f t="shared" si="7"/>
        <v>4</v>
      </c>
      <c r="O118" s="5">
        <f>ROUND(F118*G118*VLOOKUP(C118,Table2[#All],2,FALSE),0)</f>
        <v>1431</v>
      </c>
      <c r="P118" s="5">
        <f>Table1[[#This Row],[Quantity]]*Table1[[#This Row],[Unit Price]]</f>
        <v>2862</v>
      </c>
      <c r="Q118" s="5">
        <f>Table1[[#This Row],[Sales Revenue]]-Table1[[#This Row],[Total Cost]]</f>
        <v>1431</v>
      </c>
    </row>
    <row r="119" spans="1:17" x14ac:dyDescent="0.3">
      <c r="A119" t="s">
        <v>163</v>
      </c>
      <c r="B119" t="s">
        <v>23</v>
      </c>
      <c r="C119" t="s">
        <v>37</v>
      </c>
      <c r="D119" s="1">
        <v>45510</v>
      </c>
      <c r="E119" s="1">
        <v>45521</v>
      </c>
      <c r="F119">
        <v>2</v>
      </c>
      <c r="G119">
        <v>512</v>
      </c>
      <c r="H119" t="s">
        <v>13</v>
      </c>
      <c r="I119" t="s">
        <v>32</v>
      </c>
      <c r="J119" t="s">
        <v>14</v>
      </c>
      <c r="K119" t="str">
        <f t="shared" si="4"/>
        <v>2024</v>
      </c>
      <c r="L119" t="str">
        <f t="shared" si="5"/>
        <v>Aug</v>
      </c>
      <c r="M119" t="str">
        <f t="shared" si="6"/>
        <v>Tue</v>
      </c>
      <c r="N119" s="5">
        <f t="shared" si="7"/>
        <v>11</v>
      </c>
      <c r="O119" s="5">
        <f>ROUND(F119*G119*VLOOKUP(C119,Table2[#All],2,FALSE),0)</f>
        <v>512</v>
      </c>
      <c r="P119" s="5">
        <f>Table1[[#This Row],[Quantity]]*Table1[[#This Row],[Unit Price]]</f>
        <v>1024</v>
      </c>
      <c r="Q119" s="5">
        <f>Table1[[#This Row],[Sales Revenue]]-Table1[[#This Row],[Total Cost]]</f>
        <v>512</v>
      </c>
    </row>
    <row r="120" spans="1:17" x14ac:dyDescent="0.3">
      <c r="A120" t="s">
        <v>164</v>
      </c>
      <c r="B120" t="s">
        <v>11</v>
      </c>
      <c r="C120" t="s">
        <v>95</v>
      </c>
      <c r="D120" s="1">
        <v>45603</v>
      </c>
      <c r="E120" s="1">
        <v>45608</v>
      </c>
      <c r="F120">
        <v>3</v>
      </c>
      <c r="G120">
        <v>77</v>
      </c>
      <c r="H120" t="s">
        <v>27</v>
      </c>
      <c r="I120" t="s">
        <v>550</v>
      </c>
      <c r="J120" t="s">
        <v>28</v>
      </c>
      <c r="K120" t="str">
        <f t="shared" si="4"/>
        <v>2024</v>
      </c>
      <c r="L120" t="str">
        <f t="shared" si="5"/>
        <v>Nov</v>
      </c>
      <c r="M120" t="str">
        <f t="shared" si="6"/>
        <v>Thu</v>
      </c>
      <c r="N120" s="5">
        <f t="shared" si="7"/>
        <v>5</v>
      </c>
      <c r="O120" s="5">
        <f>ROUND(F120*G120*VLOOKUP(C120,Table2[#All],2,FALSE),0)</f>
        <v>162</v>
      </c>
      <c r="P120" s="5">
        <f>Table1[[#This Row],[Quantity]]*Table1[[#This Row],[Unit Price]]</f>
        <v>231</v>
      </c>
      <c r="Q120" s="5">
        <f>Table1[[#This Row],[Sales Revenue]]-Table1[[#This Row],[Total Cost]]</f>
        <v>69</v>
      </c>
    </row>
    <row r="121" spans="1:17" x14ac:dyDescent="0.3">
      <c r="A121" t="s">
        <v>165</v>
      </c>
      <c r="B121" t="s">
        <v>23</v>
      </c>
      <c r="C121" t="s">
        <v>69</v>
      </c>
      <c r="D121" s="1">
        <v>45601</v>
      </c>
      <c r="E121" s="1">
        <v>45605</v>
      </c>
      <c r="F121">
        <v>7</v>
      </c>
      <c r="G121">
        <v>111</v>
      </c>
      <c r="H121" t="s">
        <v>27</v>
      </c>
      <c r="I121" t="s">
        <v>548</v>
      </c>
      <c r="J121" t="s">
        <v>45</v>
      </c>
      <c r="K121" t="str">
        <f t="shared" si="4"/>
        <v>2024</v>
      </c>
      <c r="L121" t="str">
        <f t="shared" si="5"/>
        <v>Nov</v>
      </c>
      <c r="M121" t="str">
        <f t="shared" si="6"/>
        <v>Tue</v>
      </c>
      <c r="N121" s="5">
        <f t="shared" si="7"/>
        <v>4</v>
      </c>
      <c r="O121" s="5">
        <f>ROUND(F121*G121*VLOOKUP(C121,Table2[#All],2,FALSE),0)</f>
        <v>427</v>
      </c>
      <c r="P121" s="5">
        <f>Table1[[#This Row],[Quantity]]*Table1[[#This Row],[Unit Price]]</f>
        <v>777</v>
      </c>
      <c r="Q121" s="5">
        <f>Table1[[#This Row],[Sales Revenue]]-Table1[[#This Row],[Total Cost]]</f>
        <v>350</v>
      </c>
    </row>
    <row r="122" spans="1:17" x14ac:dyDescent="0.3">
      <c r="A122" t="s">
        <v>166</v>
      </c>
      <c r="B122" t="s">
        <v>23</v>
      </c>
      <c r="C122" t="s">
        <v>37</v>
      </c>
      <c r="D122" s="1">
        <v>45504</v>
      </c>
      <c r="E122" s="1">
        <v>45509</v>
      </c>
      <c r="F122">
        <v>2</v>
      </c>
      <c r="G122">
        <v>330</v>
      </c>
      <c r="H122" t="s">
        <v>27</v>
      </c>
      <c r="I122" t="s">
        <v>549</v>
      </c>
      <c r="J122" t="s">
        <v>45</v>
      </c>
      <c r="K122" t="str">
        <f t="shared" si="4"/>
        <v>2024</v>
      </c>
      <c r="L122" t="str">
        <f t="shared" si="5"/>
        <v>Jul</v>
      </c>
      <c r="M122" t="str">
        <f t="shared" si="6"/>
        <v>Wed</v>
      </c>
      <c r="N122" s="5">
        <f t="shared" si="7"/>
        <v>5</v>
      </c>
      <c r="O122" s="5">
        <f>ROUND(F122*G122*VLOOKUP(C122,Table2[#All],2,FALSE),0)</f>
        <v>330</v>
      </c>
      <c r="P122" s="5">
        <f>Table1[[#This Row],[Quantity]]*Table1[[#This Row],[Unit Price]]</f>
        <v>660</v>
      </c>
      <c r="Q122" s="5">
        <f>Table1[[#This Row],[Sales Revenue]]-Table1[[#This Row],[Total Cost]]</f>
        <v>330</v>
      </c>
    </row>
    <row r="123" spans="1:17" x14ac:dyDescent="0.3">
      <c r="A123" t="s">
        <v>167</v>
      </c>
      <c r="B123" t="s">
        <v>30</v>
      </c>
      <c r="C123" t="s">
        <v>78</v>
      </c>
      <c r="D123" s="1">
        <v>45370</v>
      </c>
      <c r="E123" s="1">
        <v>45374</v>
      </c>
      <c r="F123">
        <v>8</v>
      </c>
      <c r="G123">
        <v>78</v>
      </c>
      <c r="H123" t="s">
        <v>13</v>
      </c>
      <c r="I123" t="s">
        <v>550</v>
      </c>
      <c r="J123" t="s">
        <v>18</v>
      </c>
      <c r="K123" t="str">
        <f t="shared" si="4"/>
        <v>2024</v>
      </c>
      <c r="L123" t="str">
        <f t="shared" si="5"/>
        <v>Mar</v>
      </c>
      <c r="M123" t="str">
        <f t="shared" si="6"/>
        <v>Tue</v>
      </c>
      <c r="N123" s="5">
        <f t="shared" si="7"/>
        <v>4</v>
      </c>
      <c r="O123" s="5">
        <f>ROUND(F123*G123*VLOOKUP(C123,Table2[#All],2,FALSE),0)</f>
        <v>406</v>
      </c>
      <c r="P123" s="5">
        <f>Table1[[#This Row],[Quantity]]*Table1[[#This Row],[Unit Price]]</f>
        <v>624</v>
      </c>
      <c r="Q123" s="5">
        <f>Table1[[#This Row],[Sales Revenue]]-Table1[[#This Row],[Total Cost]]</f>
        <v>218</v>
      </c>
    </row>
    <row r="124" spans="1:17" x14ac:dyDescent="0.3">
      <c r="A124" t="s">
        <v>168</v>
      </c>
      <c r="B124" t="s">
        <v>23</v>
      </c>
      <c r="C124" t="s">
        <v>114</v>
      </c>
      <c r="D124" s="1">
        <v>45482</v>
      </c>
      <c r="E124" s="1">
        <v>45486</v>
      </c>
      <c r="F124">
        <v>3</v>
      </c>
      <c r="G124">
        <v>579</v>
      </c>
      <c r="H124" t="s">
        <v>27</v>
      </c>
      <c r="I124" t="s">
        <v>550</v>
      </c>
      <c r="J124" t="s">
        <v>18</v>
      </c>
      <c r="K124" t="str">
        <f t="shared" si="4"/>
        <v>2024</v>
      </c>
      <c r="L124" t="str">
        <f t="shared" si="5"/>
        <v>Jul</v>
      </c>
      <c r="M124" t="str">
        <f t="shared" si="6"/>
        <v>Tue</v>
      </c>
      <c r="N124" s="5">
        <f t="shared" si="7"/>
        <v>4</v>
      </c>
      <c r="O124" s="5">
        <f>ROUND(F124*G124*VLOOKUP(C124,Table2[#All],2,FALSE),0)</f>
        <v>1042</v>
      </c>
      <c r="P124" s="5">
        <f>Table1[[#This Row],[Quantity]]*Table1[[#This Row],[Unit Price]]</f>
        <v>1737</v>
      </c>
      <c r="Q124" s="5">
        <f>Table1[[#This Row],[Sales Revenue]]-Table1[[#This Row],[Total Cost]]</f>
        <v>695</v>
      </c>
    </row>
    <row r="125" spans="1:17" x14ac:dyDescent="0.3">
      <c r="A125" t="s">
        <v>169</v>
      </c>
      <c r="B125" t="s">
        <v>16</v>
      </c>
      <c r="C125" t="s">
        <v>55</v>
      </c>
      <c r="D125" s="1">
        <v>45635</v>
      </c>
      <c r="E125" s="1">
        <v>45649</v>
      </c>
      <c r="F125">
        <v>2</v>
      </c>
      <c r="G125">
        <v>430</v>
      </c>
      <c r="H125" t="s">
        <v>27</v>
      </c>
      <c r="I125" t="s">
        <v>546</v>
      </c>
      <c r="J125" t="s">
        <v>45</v>
      </c>
      <c r="K125" t="str">
        <f t="shared" si="4"/>
        <v>2024</v>
      </c>
      <c r="L125" t="str">
        <f t="shared" si="5"/>
        <v>Dec</v>
      </c>
      <c r="M125" t="str">
        <f t="shared" si="6"/>
        <v>Mon</v>
      </c>
      <c r="N125" s="5">
        <f t="shared" si="7"/>
        <v>14</v>
      </c>
      <c r="O125" s="5">
        <f>ROUND(F125*G125*VLOOKUP(C125,Table2[#All],2,FALSE),0)</f>
        <v>473</v>
      </c>
      <c r="P125" s="5">
        <f>Table1[[#This Row],[Quantity]]*Table1[[#This Row],[Unit Price]]</f>
        <v>860</v>
      </c>
      <c r="Q125" s="5">
        <f>Table1[[#This Row],[Sales Revenue]]-Table1[[#This Row],[Total Cost]]</f>
        <v>387</v>
      </c>
    </row>
    <row r="126" spans="1:17" x14ac:dyDescent="0.3">
      <c r="A126" t="s">
        <v>170</v>
      </c>
      <c r="B126" t="s">
        <v>11</v>
      </c>
      <c r="C126" t="s">
        <v>95</v>
      </c>
      <c r="D126" s="1">
        <v>45599</v>
      </c>
      <c r="E126" s="1">
        <v>45620</v>
      </c>
      <c r="F126">
        <v>5</v>
      </c>
      <c r="G126">
        <v>370</v>
      </c>
      <c r="H126" t="s">
        <v>27</v>
      </c>
      <c r="I126" t="s">
        <v>550</v>
      </c>
      <c r="J126" t="s">
        <v>14</v>
      </c>
      <c r="K126" t="str">
        <f t="shared" si="4"/>
        <v>2024</v>
      </c>
      <c r="L126" t="str">
        <f t="shared" si="5"/>
        <v>Nov</v>
      </c>
      <c r="M126" t="str">
        <f t="shared" si="6"/>
        <v>Sun</v>
      </c>
      <c r="N126" s="5">
        <f t="shared" si="7"/>
        <v>21</v>
      </c>
      <c r="O126" s="5">
        <f>ROUND(F126*G126*VLOOKUP(C126,Table2[#All],2,FALSE),0)</f>
        <v>1295</v>
      </c>
      <c r="P126" s="5">
        <f>Table1[[#This Row],[Quantity]]*Table1[[#This Row],[Unit Price]]</f>
        <v>1850</v>
      </c>
      <c r="Q126" s="5">
        <f>Table1[[#This Row],[Sales Revenue]]-Table1[[#This Row],[Total Cost]]</f>
        <v>555</v>
      </c>
    </row>
    <row r="127" spans="1:17" x14ac:dyDescent="0.3">
      <c r="A127" t="s">
        <v>171</v>
      </c>
      <c r="B127" t="s">
        <v>16</v>
      </c>
      <c r="C127" t="s">
        <v>55</v>
      </c>
      <c r="D127" s="1">
        <v>45350</v>
      </c>
      <c r="E127" s="1">
        <v>45354</v>
      </c>
      <c r="F127">
        <v>5</v>
      </c>
      <c r="G127">
        <v>597</v>
      </c>
      <c r="H127" t="s">
        <v>27</v>
      </c>
      <c r="I127" t="s">
        <v>550</v>
      </c>
      <c r="J127" t="s">
        <v>45</v>
      </c>
      <c r="K127" t="str">
        <f t="shared" si="4"/>
        <v>2024</v>
      </c>
      <c r="L127" t="str">
        <f t="shared" si="5"/>
        <v>Feb</v>
      </c>
      <c r="M127" t="str">
        <f t="shared" si="6"/>
        <v>Wed</v>
      </c>
      <c r="N127" s="5">
        <f t="shared" si="7"/>
        <v>4</v>
      </c>
      <c r="O127" s="5">
        <f>ROUND(F127*G127*VLOOKUP(C127,Table2[#All],2,FALSE),0)</f>
        <v>1642</v>
      </c>
      <c r="P127" s="5">
        <f>Table1[[#This Row],[Quantity]]*Table1[[#This Row],[Unit Price]]</f>
        <v>2985</v>
      </c>
      <c r="Q127" s="5">
        <f>Table1[[#This Row],[Sales Revenue]]-Table1[[#This Row],[Total Cost]]</f>
        <v>1343</v>
      </c>
    </row>
    <row r="128" spans="1:17" x14ac:dyDescent="0.3">
      <c r="A128" t="s">
        <v>172</v>
      </c>
      <c r="B128" t="s">
        <v>16</v>
      </c>
      <c r="C128" t="s">
        <v>59</v>
      </c>
      <c r="D128" s="1">
        <v>45637</v>
      </c>
      <c r="E128" s="1">
        <v>45645</v>
      </c>
      <c r="F128">
        <v>9</v>
      </c>
      <c r="G128">
        <v>36</v>
      </c>
      <c r="H128" t="s">
        <v>13</v>
      </c>
      <c r="I128" t="s">
        <v>32</v>
      </c>
      <c r="J128" t="s">
        <v>45</v>
      </c>
      <c r="K128" t="str">
        <f t="shared" si="4"/>
        <v>2024</v>
      </c>
      <c r="L128" t="str">
        <f t="shared" si="5"/>
        <v>Dec</v>
      </c>
      <c r="M128" t="str">
        <f t="shared" si="6"/>
        <v>Wed</v>
      </c>
      <c r="N128" s="5">
        <f t="shared" si="7"/>
        <v>8</v>
      </c>
      <c r="O128" s="5">
        <f>ROUND(F128*G128*VLOOKUP(C128,Table2[#All],2,FALSE),0)</f>
        <v>211</v>
      </c>
      <c r="P128" s="5">
        <f>Table1[[#This Row],[Quantity]]*Table1[[#This Row],[Unit Price]]</f>
        <v>324</v>
      </c>
      <c r="Q128" s="5">
        <f>Table1[[#This Row],[Sales Revenue]]-Table1[[#This Row],[Total Cost]]</f>
        <v>113</v>
      </c>
    </row>
    <row r="129" spans="1:17" x14ac:dyDescent="0.3">
      <c r="A129" t="s">
        <v>173</v>
      </c>
      <c r="B129" t="s">
        <v>20</v>
      </c>
      <c r="C129" t="s">
        <v>82</v>
      </c>
      <c r="D129" s="1">
        <v>45651</v>
      </c>
      <c r="E129" s="1">
        <v>45660</v>
      </c>
      <c r="F129">
        <v>5</v>
      </c>
      <c r="G129">
        <v>953</v>
      </c>
      <c r="H129" t="s">
        <v>13</v>
      </c>
      <c r="I129" t="s">
        <v>546</v>
      </c>
      <c r="J129" t="s">
        <v>14</v>
      </c>
      <c r="K129" t="str">
        <f t="shared" si="4"/>
        <v>2024</v>
      </c>
      <c r="L129" t="str">
        <f t="shared" si="5"/>
        <v>Dec</v>
      </c>
      <c r="M129" t="str">
        <f t="shared" si="6"/>
        <v>Wed</v>
      </c>
      <c r="N129" s="5">
        <f t="shared" si="7"/>
        <v>9</v>
      </c>
      <c r="O129" s="5">
        <f>ROUND(F129*G129*VLOOKUP(C129,Table2[#All],2,FALSE),0)</f>
        <v>3812</v>
      </c>
      <c r="P129" s="5">
        <f>Table1[[#This Row],[Quantity]]*Table1[[#This Row],[Unit Price]]</f>
        <v>4765</v>
      </c>
      <c r="Q129" s="5">
        <f>Table1[[#This Row],[Sales Revenue]]-Table1[[#This Row],[Total Cost]]</f>
        <v>953</v>
      </c>
    </row>
    <row r="130" spans="1:17" x14ac:dyDescent="0.3">
      <c r="A130" t="s">
        <v>174</v>
      </c>
      <c r="B130" t="s">
        <v>20</v>
      </c>
      <c r="C130" t="s">
        <v>53</v>
      </c>
      <c r="D130" s="1">
        <v>45581</v>
      </c>
      <c r="E130" s="1">
        <v>45584</v>
      </c>
      <c r="F130">
        <v>7</v>
      </c>
      <c r="G130">
        <v>81</v>
      </c>
      <c r="H130" t="s">
        <v>13</v>
      </c>
      <c r="I130" t="s">
        <v>550</v>
      </c>
      <c r="J130" t="s">
        <v>18</v>
      </c>
      <c r="K130" t="str">
        <f t="shared" ref="K130:K193" si="8">TEXT(D130,"yyyy")</f>
        <v>2024</v>
      </c>
      <c r="L130" t="str">
        <f t="shared" ref="L130:L193" si="9">TEXT(D130,"mmm")</f>
        <v>Oct</v>
      </c>
      <c r="M130" t="str">
        <f t="shared" ref="M130:M193" si="10">TEXT(D130,"ddd")</f>
        <v>Wed</v>
      </c>
      <c r="N130" s="5">
        <f t="shared" ref="N130:N193" si="11">DATEDIF(D130,E130,"d")</f>
        <v>3</v>
      </c>
      <c r="O130" s="5">
        <f>ROUND(F130*G130*VLOOKUP(C130,Table2[#All],2,FALSE),0)</f>
        <v>397</v>
      </c>
      <c r="P130" s="5">
        <f>Table1[[#This Row],[Quantity]]*Table1[[#This Row],[Unit Price]]</f>
        <v>567</v>
      </c>
      <c r="Q130" s="5">
        <f>Table1[[#This Row],[Sales Revenue]]-Table1[[#This Row],[Total Cost]]</f>
        <v>170</v>
      </c>
    </row>
    <row r="131" spans="1:17" x14ac:dyDescent="0.3">
      <c r="A131" t="s">
        <v>175</v>
      </c>
      <c r="B131" t="s">
        <v>30</v>
      </c>
      <c r="C131" t="s">
        <v>78</v>
      </c>
      <c r="D131" s="1">
        <v>45582</v>
      </c>
      <c r="E131" s="1">
        <v>45594</v>
      </c>
      <c r="F131">
        <v>10</v>
      </c>
      <c r="G131">
        <v>96</v>
      </c>
      <c r="H131" t="s">
        <v>13</v>
      </c>
      <c r="I131" t="s">
        <v>550</v>
      </c>
      <c r="J131" t="s">
        <v>28</v>
      </c>
      <c r="K131" t="str">
        <f t="shared" si="8"/>
        <v>2024</v>
      </c>
      <c r="L131" t="str">
        <f t="shared" si="9"/>
        <v>Oct</v>
      </c>
      <c r="M131" t="str">
        <f t="shared" si="10"/>
        <v>Thu</v>
      </c>
      <c r="N131" s="5">
        <f t="shared" si="11"/>
        <v>12</v>
      </c>
      <c r="O131" s="5">
        <f>ROUND(F131*G131*VLOOKUP(C131,Table2[#All],2,FALSE),0)</f>
        <v>624</v>
      </c>
      <c r="P131" s="5">
        <f>Table1[[#This Row],[Quantity]]*Table1[[#This Row],[Unit Price]]</f>
        <v>960</v>
      </c>
      <c r="Q131" s="5">
        <f>Table1[[#This Row],[Sales Revenue]]-Table1[[#This Row],[Total Cost]]</f>
        <v>336</v>
      </c>
    </row>
    <row r="132" spans="1:17" x14ac:dyDescent="0.3">
      <c r="A132" t="s">
        <v>176</v>
      </c>
      <c r="B132" t="s">
        <v>16</v>
      </c>
      <c r="C132" t="s">
        <v>43</v>
      </c>
      <c r="D132" s="1">
        <v>45504</v>
      </c>
      <c r="E132" s="1">
        <v>45507</v>
      </c>
      <c r="F132">
        <v>5</v>
      </c>
      <c r="G132">
        <v>230</v>
      </c>
      <c r="H132" t="s">
        <v>13</v>
      </c>
      <c r="I132" t="s">
        <v>548</v>
      </c>
      <c r="J132" t="s">
        <v>18</v>
      </c>
      <c r="K132" t="str">
        <f t="shared" si="8"/>
        <v>2024</v>
      </c>
      <c r="L132" t="str">
        <f t="shared" si="9"/>
        <v>Jul</v>
      </c>
      <c r="M132" t="str">
        <f t="shared" si="10"/>
        <v>Wed</v>
      </c>
      <c r="N132" s="5">
        <f t="shared" si="11"/>
        <v>3</v>
      </c>
      <c r="O132" s="5">
        <f>ROUND(F132*G132*VLOOKUP(C132,Table2[#All],2,FALSE),0)</f>
        <v>690</v>
      </c>
      <c r="P132" s="5">
        <f>Table1[[#This Row],[Quantity]]*Table1[[#This Row],[Unit Price]]</f>
        <v>1150</v>
      </c>
      <c r="Q132" s="5">
        <f>Table1[[#This Row],[Sales Revenue]]-Table1[[#This Row],[Total Cost]]</f>
        <v>460</v>
      </c>
    </row>
    <row r="133" spans="1:17" x14ac:dyDescent="0.3">
      <c r="A133" t="s">
        <v>177</v>
      </c>
      <c r="B133" t="s">
        <v>16</v>
      </c>
      <c r="C133" t="s">
        <v>55</v>
      </c>
      <c r="D133" s="1">
        <v>45315</v>
      </c>
      <c r="E133" s="1">
        <v>45329</v>
      </c>
      <c r="F133">
        <v>4</v>
      </c>
      <c r="G133">
        <v>414</v>
      </c>
      <c r="H133" t="s">
        <v>13</v>
      </c>
      <c r="I133" t="s">
        <v>32</v>
      </c>
      <c r="J133" t="s">
        <v>14</v>
      </c>
      <c r="K133" t="str">
        <f t="shared" si="8"/>
        <v>2024</v>
      </c>
      <c r="L133" t="str">
        <f t="shared" si="9"/>
        <v>Jan</v>
      </c>
      <c r="M133" t="str">
        <f t="shared" si="10"/>
        <v>Wed</v>
      </c>
      <c r="N133" s="5">
        <f t="shared" si="11"/>
        <v>14</v>
      </c>
      <c r="O133" s="5">
        <f>ROUND(F133*G133*VLOOKUP(C133,Table2[#All],2,FALSE),0)</f>
        <v>911</v>
      </c>
      <c r="P133" s="5">
        <f>Table1[[#This Row],[Quantity]]*Table1[[#This Row],[Unit Price]]</f>
        <v>1656</v>
      </c>
      <c r="Q133" s="5">
        <f>Table1[[#This Row],[Sales Revenue]]-Table1[[#This Row],[Total Cost]]</f>
        <v>745</v>
      </c>
    </row>
    <row r="134" spans="1:17" x14ac:dyDescent="0.3">
      <c r="A134" t="s">
        <v>178</v>
      </c>
      <c r="B134" t="s">
        <v>11</v>
      </c>
      <c r="C134" t="s">
        <v>12</v>
      </c>
      <c r="D134" s="1">
        <v>45546</v>
      </c>
      <c r="E134" s="1">
        <v>45559</v>
      </c>
      <c r="F134">
        <v>7</v>
      </c>
      <c r="G134">
        <v>189</v>
      </c>
      <c r="H134" t="s">
        <v>27</v>
      </c>
      <c r="I134" t="s">
        <v>550</v>
      </c>
      <c r="J134" t="s">
        <v>18</v>
      </c>
      <c r="K134" t="str">
        <f t="shared" si="8"/>
        <v>2024</v>
      </c>
      <c r="L134" t="str">
        <f t="shared" si="9"/>
        <v>Sep</v>
      </c>
      <c r="M134" t="str">
        <f t="shared" si="10"/>
        <v>Wed</v>
      </c>
      <c r="N134" s="5">
        <f t="shared" si="11"/>
        <v>13</v>
      </c>
      <c r="O134" s="5">
        <f>ROUND(F134*G134*VLOOKUP(C134,Table2[#All],2,FALSE),0)</f>
        <v>992</v>
      </c>
      <c r="P134" s="5">
        <f>Table1[[#This Row],[Quantity]]*Table1[[#This Row],[Unit Price]]</f>
        <v>1323</v>
      </c>
      <c r="Q134" s="5">
        <f>Table1[[#This Row],[Sales Revenue]]-Table1[[#This Row],[Total Cost]]</f>
        <v>331</v>
      </c>
    </row>
    <row r="135" spans="1:17" x14ac:dyDescent="0.3">
      <c r="A135" t="s">
        <v>179</v>
      </c>
      <c r="B135" t="s">
        <v>23</v>
      </c>
      <c r="C135" t="s">
        <v>24</v>
      </c>
      <c r="D135" s="1">
        <v>45350</v>
      </c>
      <c r="E135" s="1">
        <v>45356</v>
      </c>
      <c r="F135">
        <v>7</v>
      </c>
      <c r="G135">
        <v>31</v>
      </c>
      <c r="H135" t="s">
        <v>27</v>
      </c>
      <c r="I135" t="s">
        <v>546</v>
      </c>
      <c r="J135" t="s">
        <v>18</v>
      </c>
      <c r="K135" t="str">
        <f t="shared" si="8"/>
        <v>2024</v>
      </c>
      <c r="L135" t="str">
        <f t="shared" si="9"/>
        <v>Feb</v>
      </c>
      <c r="M135" t="str">
        <f t="shared" si="10"/>
        <v>Wed</v>
      </c>
      <c r="N135" s="5">
        <f t="shared" si="11"/>
        <v>6</v>
      </c>
      <c r="O135" s="5">
        <f>ROUND(F135*G135*VLOOKUP(C135,Table2[#All],2,FALSE),0)</f>
        <v>119</v>
      </c>
      <c r="P135" s="5">
        <f>Table1[[#This Row],[Quantity]]*Table1[[#This Row],[Unit Price]]</f>
        <v>217</v>
      </c>
      <c r="Q135" s="5">
        <f>Table1[[#This Row],[Sales Revenue]]-Table1[[#This Row],[Total Cost]]</f>
        <v>98</v>
      </c>
    </row>
    <row r="136" spans="1:17" x14ac:dyDescent="0.3">
      <c r="A136" t="s">
        <v>180</v>
      </c>
      <c r="B136" t="s">
        <v>16</v>
      </c>
      <c r="C136" t="s">
        <v>43</v>
      </c>
      <c r="D136" s="1">
        <v>45560</v>
      </c>
      <c r="E136" s="1">
        <v>45572</v>
      </c>
      <c r="F136">
        <v>2</v>
      </c>
      <c r="G136">
        <v>415</v>
      </c>
      <c r="H136" t="s">
        <v>27</v>
      </c>
      <c r="I136" t="s">
        <v>548</v>
      </c>
      <c r="J136" t="s">
        <v>28</v>
      </c>
      <c r="K136" t="str">
        <f t="shared" si="8"/>
        <v>2024</v>
      </c>
      <c r="L136" t="str">
        <f t="shared" si="9"/>
        <v>Sep</v>
      </c>
      <c r="M136" t="str">
        <f t="shared" si="10"/>
        <v>Wed</v>
      </c>
      <c r="N136" s="5">
        <f t="shared" si="11"/>
        <v>12</v>
      </c>
      <c r="O136" s="5">
        <f>ROUND(F136*G136*VLOOKUP(C136,Table2[#All],2,FALSE),0)</f>
        <v>498</v>
      </c>
      <c r="P136" s="5">
        <f>Table1[[#This Row],[Quantity]]*Table1[[#This Row],[Unit Price]]</f>
        <v>830</v>
      </c>
      <c r="Q136" s="5">
        <f>Table1[[#This Row],[Sales Revenue]]-Table1[[#This Row],[Total Cost]]</f>
        <v>332</v>
      </c>
    </row>
    <row r="137" spans="1:17" x14ac:dyDescent="0.3">
      <c r="A137" t="s">
        <v>181</v>
      </c>
      <c r="B137" t="s">
        <v>30</v>
      </c>
      <c r="C137" t="s">
        <v>41</v>
      </c>
      <c r="D137" s="1">
        <v>45462</v>
      </c>
      <c r="E137" s="1">
        <v>45469</v>
      </c>
      <c r="F137">
        <v>3</v>
      </c>
      <c r="G137">
        <v>88</v>
      </c>
      <c r="H137" t="s">
        <v>27</v>
      </c>
      <c r="I137" t="s">
        <v>32</v>
      </c>
      <c r="J137" t="s">
        <v>14</v>
      </c>
      <c r="K137" t="str">
        <f t="shared" si="8"/>
        <v>2024</v>
      </c>
      <c r="L137" t="str">
        <f t="shared" si="9"/>
        <v>Jun</v>
      </c>
      <c r="M137" t="str">
        <f t="shared" si="10"/>
        <v>Wed</v>
      </c>
      <c r="N137" s="5">
        <f t="shared" si="11"/>
        <v>7</v>
      </c>
      <c r="O137" s="5">
        <f>ROUND(F137*G137*VLOOKUP(C137,Table2[#All],2,FALSE),0)</f>
        <v>172</v>
      </c>
      <c r="P137" s="5">
        <f>Table1[[#This Row],[Quantity]]*Table1[[#This Row],[Unit Price]]</f>
        <v>264</v>
      </c>
      <c r="Q137" s="5">
        <f>Table1[[#This Row],[Sales Revenue]]-Table1[[#This Row],[Total Cost]]</f>
        <v>92</v>
      </c>
    </row>
    <row r="138" spans="1:17" x14ac:dyDescent="0.3">
      <c r="A138" t="s">
        <v>182</v>
      </c>
      <c r="B138" t="s">
        <v>16</v>
      </c>
      <c r="C138" t="s">
        <v>63</v>
      </c>
      <c r="D138" s="1">
        <v>45470</v>
      </c>
      <c r="E138" s="1">
        <v>45478</v>
      </c>
      <c r="F138">
        <v>6</v>
      </c>
      <c r="G138">
        <v>754</v>
      </c>
      <c r="H138" t="s">
        <v>13</v>
      </c>
      <c r="I138" t="s">
        <v>548</v>
      </c>
      <c r="J138" t="s">
        <v>14</v>
      </c>
      <c r="K138" t="str">
        <f t="shared" si="8"/>
        <v>2024</v>
      </c>
      <c r="L138" t="str">
        <f t="shared" si="9"/>
        <v>Jun</v>
      </c>
      <c r="M138" t="str">
        <f t="shared" si="10"/>
        <v>Thu</v>
      </c>
      <c r="N138" s="5">
        <f t="shared" si="11"/>
        <v>8</v>
      </c>
      <c r="O138" s="5">
        <f>ROUND(F138*G138*VLOOKUP(C138,Table2[#All],2,FALSE),0)</f>
        <v>2262</v>
      </c>
      <c r="P138" s="5">
        <f>Table1[[#This Row],[Quantity]]*Table1[[#This Row],[Unit Price]]</f>
        <v>4524</v>
      </c>
      <c r="Q138" s="5">
        <f>Table1[[#This Row],[Sales Revenue]]-Table1[[#This Row],[Total Cost]]</f>
        <v>2262</v>
      </c>
    </row>
    <row r="139" spans="1:17" x14ac:dyDescent="0.3">
      <c r="A139" t="s">
        <v>183</v>
      </c>
      <c r="B139" t="s">
        <v>11</v>
      </c>
      <c r="C139" t="s">
        <v>57</v>
      </c>
      <c r="D139" s="1">
        <v>45423</v>
      </c>
      <c r="E139" s="1">
        <v>45435</v>
      </c>
      <c r="F139">
        <v>4</v>
      </c>
      <c r="G139">
        <v>187</v>
      </c>
      <c r="H139" t="s">
        <v>27</v>
      </c>
      <c r="I139" t="s">
        <v>32</v>
      </c>
      <c r="J139" t="s">
        <v>14</v>
      </c>
      <c r="K139" t="str">
        <f t="shared" si="8"/>
        <v>2024</v>
      </c>
      <c r="L139" t="str">
        <f t="shared" si="9"/>
        <v>May</v>
      </c>
      <c r="M139" t="str">
        <f t="shared" si="10"/>
        <v>Sat</v>
      </c>
      <c r="N139" s="5">
        <f t="shared" si="11"/>
        <v>12</v>
      </c>
      <c r="O139" s="5">
        <f>ROUND(F139*G139*VLOOKUP(C139,Table2[#All],2,FALSE),0)</f>
        <v>636</v>
      </c>
      <c r="P139" s="5">
        <f>Table1[[#This Row],[Quantity]]*Table1[[#This Row],[Unit Price]]</f>
        <v>748</v>
      </c>
      <c r="Q139" s="5">
        <f>Table1[[#This Row],[Sales Revenue]]-Table1[[#This Row],[Total Cost]]</f>
        <v>112</v>
      </c>
    </row>
    <row r="140" spans="1:17" x14ac:dyDescent="0.3">
      <c r="A140" t="s">
        <v>184</v>
      </c>
      <c r="B140" t="s">
        <v>11</v>
      </c>
      <c r="C140" t="s">
        <v>57</v>
      </c>
      <c r="D140" s="1">
        <v>45613</v>
      </c>
      <c r="E140" s="1">
        <v>45623</v>
      </c>
      <c r="F140">
        <v>8</v>
      </c>
      <c r="G140">
        <v>485</v>
      </c>
      <c r="H140" t="s">
        <v>27</v>
      </c>
      <c r="I140" t="s">
        <v>548</v>
      </c>
      <c r="J140" t="s">
        <v>45</v>
      </c>
      <c r="K140" t="str">
        <f t="shared" si="8"/>
        <v>2024</v>
      </c>
      <c r="L140" t="str">
        <f t="shared" si="9"/>
        <v>Nov</v>
      </c>
      <c r="M140" t="str">
        <f t="shared" si="10"/>
        <v>Sun</v>
      </c>
      <c r="N140" s="5">
        <f t="shared" si="11"/>
        <v>10</v>
      </c>
      <c r="O140" s="5">
        <f>ROUND(F140*G140*VLOOKUP(C140,Table2[#All],2,FALSE),0)</f>
        <v>3298</v>
      </c>
      <c r="P140" s="5">
        <f>Table1[[#This Row],[Quantity]]*Table1[[#This Row],[Unit Price]]</f>
        <v>3880</v>
      </c>
      <c r="Q140" s="5">
        <f>Table1[[#This Row],[Sales Revenue]]-Table1[[#This Row],[Total Cost]]</f>
        <v>582</v>
      </c>
    </row>
    <row r="141" spans="1:17" x14ac:dyDescent="0.3">
      <c r="A141" t="s">
        <v>185</v>
      </c>
      <c r="B141" t="s">
        <v>23</v>
      </c>
      <c r="C141" t="s">
        <v>69</v>
      </c>
      <c r="D141" s="1">
        <v>45621</v>
      </c>
      <c r="E141" s="1">
        <v>45624</v>
      </c>
      <c r="F141">
        <v>10</v>
      </c>
      <c r="G141">
        <v>340</v>
      </c>
      <c r="H141" t="s">
        <v>13</v>
      </c>
      <c r="I141" t="s">
        <v>548</v>
      </c>
      <c r="J141" t="s">
        <v>28</v>
      </c>
      <c r="K141" t="str">
        <f t="shared" si="8"/>
        <v>2024</v>
      </c>
      <c r="L141" t="str">
        <f t="shared" si="9"/>
        <v>Nov</v>
      </c>
      <c r="M141" t="str">
        <f t="shared" si="10"/>
        <v>Mon</v>
      </c>
      <c r="N141" s="5">
        <f t="shared" si="11"/>
        <v>3</v>
      </c>
      <c r="O141" s="5">
        <f>ROUND(F141*G141*VLOOKUP(C141,Table2[#All],2,FALSE),0)</f>
        <v>1870</v>
      </c>
      <c r="P141" s="5">
        <f>Table1[[#This Row],[Quantity]]*Table1[[#This Row],[Unit Price]]</f>
        <v>3400</v>
      </c>
      <c r="Q141" s="5">
        <f>Table1[[#This Row],[Sales Revenue]]-Table1[[#This Row],[Total Cost]]</f>
        <v>1530</v>
      </c>
    </row>
    <row r="142" spans="1:17" x14ac:dyDescent="0.3">
      <c r="A142" t="s">
        <v>186</v>
      </c>
      <c r="B142" t="s">
        <v>23</v>
      </c>
      <c r="C142" t="s">
        <v>114</v>
      </c>
      <c r="D142" s="1">
        <v>45532</v>
      </c>
      <c r="E142" s="1">
        <v>45543</v>
      </c>
      <c r="F142">
        <v>8</v>
      </c>
      <c r="G142">
        <v>656</v>
      </c>
      <c r="H142" t="s">
        <v>27</v>
      </c>
      <c r="I142" t="s">
        <v>546</v>
      </c>
      <c r="J142" t="s">
        <v>14</v>
      </c>
      <c r="K142" t="str">
        <f t="shared" si="8"/>
        <v>2024</v>
      </c>
      <c r="L142" t="str">
        <f t="shared" si="9"/>
        <v>Aug</v>
      </c>
      <c r="M142" t="str">
        <f t="shared" si="10"/>
        <v>Wed</v>
      </c>
      <c r="N142" s="5">
        <f t="shared" si="11"/>
        <v>11</v>
      </c>
      <c r="O142" s="5">
        <f>ROUND(F142*G142*VLOOKUP(C142,Table2[#All],2,FALSE),0)</f>
        <v>3149</v>
      </c>
      <c r="P142" s="5">
        <f>Table1[[#This Row],[Quantity]]*Table1[[#This Row],[Unit Price]]</f>
        <v>5248</v>
      </c>
      <c r="Q142" s="5">
        <f>Table1[[#This Row],[Sales Revenue]]-Table1[[#This Row],[Total Cost]]</f>
        <v>2099</v>
      </c>
    </row>
    <row r="143" spans="1:17" x14ac:dyDescent="0.3">
      <c r="A143" t="s">
        <v>187</v>
      </c>
      <c r="B143" t="s">
        <v>11</v>
      </c>
      <c r="C143" t="s">
        <v>95</v>
      </c>
      <c r="D143" s="1">
        <v>45551</v>
      </c>
      <c r="E143" s="1">
        <v>45555</v>
      </c>
      <c r="F143">
        <v>2</v>
      </c>
      <c r="G143">
        <v>327</v>
      </c>
      <c r="H143" t="s">
        <v>13</v>
      </c>
      <c r="I143" t="s">
        <v>549</v>
      </c>
      <c r="J143" t="s">
        <v>45</v>
      </c>
      <c r="K143" t="str">
        <f t="shared" si="8"/>
        <v>2024</v>
      </c>
      <c r="L143" t="str">
        <f t="shared" si="9"/>
        <v>Sep</v>
      </c>
      <c r="M143" t="str">
        <f t="shared" si="10"/>
        <v>Mon</v>
      </c>
      <c r="N143" s="5">
        <f t="shared" si="11"/>
        <v>4</v>
      </c>
      <c r="O143" s="5">
        <f>ROUND(F143*G143*VLOOKUP(C143,Table2[#All],2,FALSE),0)</f>
        <v>458</v>
      </c>
      <c r="P143" s="5">
        <f>Table1[[#This Row],[Quantity]]*Table1[[#This Row],[Unit Price]]</f>
        <v>654</v>
      </c>
      <c r="Q143" s="5">
        <f>Table1[[#This Row],[Sales Revenue]]-Table1[[#This Row],[Total Cost]]</f>
        <v>196</v>
      </c>
    </row>
    <row r="144" spans="1:17" x14ac:dyDescent="0.3">
      <c r="A144" t="s">
        <v>188</v>
      </c>
      <c r="B144" t="s">
        <v>11</v>
      </c>
      <c r="C144" t="s">
        <v>95</v>
      </c>
      <c r="D144" s="1">
        <v>45438</v>
      </c>
      <c r="E144" s="1">
        <v>45444</v>
      </c>
      <c r="F144">
        <v>2</v>
      </c>
      <c r="G144">
        <v>670</v>
      </c>
      <c r="H144" t="s">
        <v>27</v>
      </c>
      <c r="I144" t="s">
        <v>548</v>
      </c>
      <c r="J144" t="s">
        <v>18</v>
      </c>
      <c r="K144" t="str">
        <f t="shared" si="8"/>
        <v>2024</v>
      </c>
      <c r="L144" t="str">
        <f t="shared" si="9"/>
        <v>May</v>
      </c>
      <c r="M144" t="str">
        <f t="shared" si="10"/>
        <v>Sun</v>
      </c>
      <c r="N144" s="5">
        <f t="shared" si="11"/>
        <v>6</v>
      </c>
      <c r="O144" s="5">
        <f>ROUND(F144*G144*VLOOKUP(C144,Table2[#All],2,FALSE),0)</f>
        <v>938</v>
      </c>
      <c r="P144" s="5">
        <f>Table1[[#This Row],[Quantity]]*Table1[[#This Row],[Unit Price]]</f>
        <v>1340</v>
      </c>
      <c r="Q144" s="5">
        <f>Table1[[#This Row],[Sales Revenue]]-Table1[[#This Row],[Total Cost]]</f>
        <v>402</v>
      </c>
    </row>
    <row r="145" spans="1:17" x14ac:dyDescent="0.3">
      <c r="A145" t="s">
        <v>189</v>
      </c>
      <c r="B145" t="s">
        <v>16</v>
      </c>
      <c r="C145" t="s">
        <v>63</v>
      </c>
      <c r="D145" s="1">
        <v>45456</v>
      </c>
      <c r="E145" s="1">
        <v>45461</v>
      </c>
      <c r="F145">
        <v>10</v>
      </c>
      <c r="G145">
        <v>497</v>
      </c>
      <c r="H145" t="s">
        <v>13</v>
      </c>
      <c r="I145" t="s">
        <v>32</v>
      </c>
      <c r="J145" t="s">
        <v>45</v>
      </c>
      <c r="K145" t="str">
        <f t="shared" si="8"/>
        <v>2024</v>
      </c>
      <c r="L145" t="str">
        <f t="shared" si="9"/>
        <v>Jun</v>
      </c>
      <c r="M145" t="str">
        <f t="shared" si="10"/>
        <v>Thu</v>
      </c>
      <c r="N145" s="5">
        <f t="shared" si="11"/>
        <v>5</v>
      </c>
      <c r="O145" s="5">
        <f>ROUND(F145*G145*VLOOKUP(C145,Table2[#All],2,FALSE),0)</f>
        <v>2485</v>
      </c>
      <c r="P145" s="5">
        <f>Table1[[#This Row],[Quantity]]*Table1[[#This Row],[Unit Price]]</f>
        <v>4970</v>
      </c>
      <c r="Q145" s="5">
        <f>Table1[[#This Row],[Sales Revenue]]-Table1[[#This Row],[Total Cost]]</f>
        <v>2485</v>
      </c>
    </row>
    <row r="146" spans="1:17" x14ac:dyDescent="0.3">
      <c r="A146" t="s">
        <v>190</v>
      </c>
      <c r="B146" t="s">
        <v>23</v>
      </c>
      <c r="C146" t="s">
        <v>114</v>
      </c>
      <c r="D146" s="1">
        <v>45467</v>
      </c>
      <c r="E146" s="1">
        <v>45476</v>
      </c>
      <c r="F146">
        <v>2</v>
      </c>
      <c r="G146">
        <v>526</v>
      </c>
      <c r="H146" t="s">
        <v>13</v>
      </c>
      <c r="I146" t="s">
        <v>32</v>
      </c>
      <c r="J146" t="s">
        <v>28</v>
      </c>
      <c r="K146" t="str">
        <f t="shared" si="8"/>
        <v>2024</v>
      </c>
      <c r="L146" t="str">
        <f t="shared" si="9"/>
        <v>Jun</v>
      </c>
      <c r="M146" t="str">
        <f t="shared" si="10"/>
        <v>Mon</v>
      </c>
      <c r="N146" s="5">
        <f t="shared" si="11"/>
        <v>9</v>
      </c>
      <c r="O146" s="5">
        <f>ROUND(F146*G146*VLOOKUP(C146,Table2[#All],2,FALSE),0)</f>
        <v>631</v>
      </c>
      <c r="P146" s="5">
        <f>Table1[[#This Row],[Quantity]]*Table1[[#This Row],[Unit Price]]</f>
        <v>1052</v>
      </c>
      <c r="Q146" s="5">
        <f>Table1[[#This Row],[Sales Revenue]]-Table1[[#This Row],[Total Cost]]</f>
        <v>421</v>
      </c>
    </row>
    <row r="147" spans="1:17" x14ac:dyDescent="0.3">
      <c r="A147" t="s">
        <v>191</v>
      </c>
      <c r="B147" t="s">
        <v>30</v>
      </c>
      <c r="C147" t="s">
        <v>78</v>
      </c>
      <c r="D147" s="1">
        <v>45490</v>
      </c>
      <c r="E147" s="1">
        <v>45504</v>
      </c>
      <c r="F147">
        <v>7</v>
      </c>
      <c r="G147">
        <v>803</v>
      </c>
      <c r="H147" t="s">
        <v>13</v>
      </c>
      <c r="I147" t="s">
        <v>546</v>
      </c>
      <c r="J147" t="s">
        <v>14</v>
      </c>
      <c r="K147" t="str">
        <f t="shared" si="8"/>
        <v>2024</v>
      </c>
      <c r="L147" t="str">
        <f t="shared" si="9"/>
        <v>Jul</v>
      </c>
      <c r="M147" t="str">
        <f t="shared" si="10"/>
        <v>Wed</v>
      </c>
      <c r="N147" s="5">
        <f t="shared" si="11"/>
        <v>14</v>
      </c>
      <c r="O147" s="5">
        <f>ROUND(F147*G147*VLOOKUP(C147,Table2[#All],2,FALSE),0)</f>
        <v>3654</v>
      </c>
      <c r="P147" s="5">
        <f>Table1[[#This Row],[Quantity]]*Table1[[#This Row],[Unit Price]]</f>
        <v>5621</v>
      </c>
      <c r="Q147" s="5">
        <f>Table1[[#This Row],[Sales Revenue]]-Table1[[#This Row],[Total Cost]]</f>
        <v>1967</v>
      </c>
    </row>
    <row r="148" spans="1:17" x14ac:dyDescent="0.3">
      <c r="A148" t="s">
        <v>192</v>
      </c>
      <c r="B148" t="s">
        <v>30</v>
      </c>
      <c r="C148" t="s">
        <v>49</v>
      </c>
      <c r="D148" s="1">
        <v>45358</v>
      </c>
      <c r="E148" s="1">
        <v>45364</v>
      </c>
      <c r="F148">
        <v>10</v>
      </c>
      <c r="G148">
        <v>735</v>
      </c>
      <c r="H148" t="s">
        <v>27</v>
      </c>
      <c r="I148" t="s">
        <v>550</v>
      </c>
      <c r="J148" t="s">
        <v>18</v>
      </c>
      <c r="K148" t="str">
        <f t="shared" si="8"/>
        <v>2024</v>
      </c>
      <c r="L148" t="str">
        <f t="shared" si="9"/>
        <v>Mar</v>
      </c>
      <c r="M148" t="str">
        <f t="shared" si="10"/>
        <v>Thu</v>
      </c>
      <c r="N148" s="5">
        <f t="shared" si="11"/>
        <v>6</v>
      </c>
      <c r="O148" s="5">
        <f>ROUND(F148*G148*VLOOKUP(C148,Table2[#All],2,FALSE),0)</f>
        <v>5145</v>
      </c>
      <c r="P148" s="5">
        <f>Table1[[#This Row],[Quantity]]*Table1[[#This Row],[Unit Price]]</f>
        <v>7350</v>
      </c>
      <c r="Q148" s="5">
        <f>Table1[[#This Row],[Sales Revenue]]-Table1[[#This Row],[Total Cost]]</f>
        <v>2205</v>
      </c>
    </row>
    <row r="149" spans="1:17" x14ac:dyDescent="0.3">
      <c r="A149" t="s">
        <v>193</v>
      </c>
      <c r="B149" t="s">
        <v>23</v>
      </c>
      <c r="C149" t="s">
        <v>24</v>
      </c>
      <c r="D149" s="1">
        <v>45357</v>
      </c>
      <c r="E149" s="1">
        <v>45362</v>
      </c>
      <c r="F149">
        <v>9</v>
      </c>
      <c r="G149">
        <v>105</v>
      </c>
      <c r="H149" t="s">
        <v>27</v>
      </c>
      <c r="I149" t="s">
        <v>32</v>
      </c>
      <c r="J149" t="s">
        <v>45</v>
      </c>
      <c r="K149" t="str">
        <f t="shared" si="8"/>
        <v>2024</v>
      </c>
      <c r="L149" t="str">
        <f t="shared" si="9"/>
        <v>Mar</v>
      </c>
      <c r="M149" t="str">
        <f t="shared" si="10"/>
        <v>Wed</v>
      </c>
      <c r="N149" s="5">
        <f t="shared" si="11"/>
        <v>5</v>
      </c>
      <c r="O149" s="5">
        <f>ROUND(F149*G149*VLOOKUP(C149,Table2[#All],2,FALSE),0)</f>
        <v>520</v>
      </c>
      <c r="P149" s="5">
        <f>Table1[[#This Row],[Quantity]]*Table1[[#This Row],[Unit Price]]</f>
        <v>945</v>
      </c>
      <c r="Q149" s="5">
        <f>Table1[[#This Row],[Sales Revenue]]-Table1[[#This Row],[Total Cost]]</f>
        <v>425</v>
      </c>
    </row>
    <row r="150" spans="1:17" x14ac:dyDescent="0.3">
      <c r="A150" t="s">
        <v>194</v>
      </c>
      <c r="B150" t="s">
        <v>20</v>
      </c>
      <c r="C150" t="s">
        <v>53</v>
      </c>
      <c r="D150" s="1">
        <v>45362</v>
      </c>
      <c r="E150" s="1">
        <v>45367</v>
      </c>
      <c r="F150">
        <v>3</v>
      </c>
      <c r="G150">
        <v>89</v>
      </c>
      <c r="H150" t="s">
        <v>27</v>
      </c>
      <c r="I150" t="s">
        <v>546</v>
      </c>
      <c r="J150" t="s">
        <v>45</v>
      </c>
      <c r="K150" t="str">
        <f t="shared" si="8"/>
        <v>2024</v>
      </c>
      <c r="L150" t="str">
        <f t="shared" si="9"/>
        <v>Mar</v>
      </c>
      <c r="M150" t="str">
        <f t="shared" si="10"/>
        <v>Mon</v>
      </c>
      <c r="N150" s="5">
        <f t="shared" si="11"/>
        <v>5</v>
      </c>
      <c r="O150" s="5">
        <f>ROUND(F150*G150*VLOOKUP(C150,Table2[#All],2,FALSE),0)</f>
        <v>187</v>
      </c>
      <c r="P150" s="5">
        <f>Table1[[#This Row],[Quantity]]*Table1[[#This Row],[Unit Price]]</f>
        <v>267</v>
      </c>
      <c r="Q150" s="5">
        <f>Table1[[#This Row],[Sales Revenue]]-Table1[[#This Row],[Total Cost]]</f>
        <v>80</v>
      </c>
    </row>
    <row r="151" spans="1:17" x14ac:dyDescent="0.3">
      <c r="A151" t="s">
        <v>195</v>
      </c>
      <c r="B151" t="s">
        <v>16</v>
      </c>
      <c r="C151" t="s">
        <v>59</v>
      </c>
      <c r="D151" s="1">
        <v>45311</v>
      </c>
      <c r="E151" s="1">
        <v>45316</v>
      </c>
      <c r="F151">
        <v>6</v>
      </c>
      <c r="G151">
        <v>907</v>
      </c>
      <c r="H151" t="s">
        <v>13</v>
      </c>
      <c r="I151" t="s">
        <v>548</v>
      </c>
      <c r="J151" t="s">
        <v>14</v>
      </c>
      <c r="K151" t="str">
        <f t="shared" si="8"/>
        <v>2024</v>
      </c>
      <c r="L151" t="str">
        <f t="shared" si="9"/>
        <v>Jan</v>
      </c>
      <c r="M151" t="str">
        <f t="shared" si="10"/>
        <v>Sat</v>
      </c>
      <c r="N151" s="5">
        <f t="shared" si="11"/>
        <v>5</v>
      </c>
      <c r="O151" s="5">
        <f>ROUND(F151*G151*VLOOKUP(C151,Table2[#All],2,FALSE),0)</f>
        <v>3537</v>
      </c>
      <c r="P151" s="5">
        <f>Table1[[#This Row],[Quantity]]*Table1[[#This Row],[Unit Price]]</f>
        <v>5442</v>
      </c>
      <c r="Q151" s="5">
        <f>Table1[[#This Row],[Sales Revenue]]-Table1[[#This Row],[Total Cost]]</f>
        <v>1905</v>
      </c>
    </row>
    <row r="152" spans="1:17" x14ac:dyDescent="0.3">
      <c r="A152" t="s">
        <v>196</v>
      </c>
      <c r="B152" t="s">
        <v>16</v>
      </c>
      <c r="C152" t="s">
        <v>43</v>
      </c>
      <c r="D152" s="1">
        <v>45370</v>
      </c>
      <c r="E152" s="1">
        <v>45376</v>
      </c>
      <c r="F152">
        <v>3</v>
      </c>
      <c r="G152">
        <v>195</v>
      </c>
      <c r="H152" t="s">
        <v>13</v>
      </c>
      <c r="I152" t="s">
        <v>548</v>
      </c>
      <c r="J152" t="s">
        <v>14</v>
      </c>
      <c r="K152" t="str">
        <f t="shared" si="8"/>
        <v>2024</v>
      </c>
      <c r="L152" t="str">
        <f t="shared" si="9"/>
        <v>Mar</v>
      </c>
      <c r="M152" t="str">
        <f t="shared" si="10"/>
        <v>Tue</v>
      </c>
      <c r="N152" s="5">
        <f t="shared" si="11"/>
        <v>6</v>
      </c>
      <c r="O152" s="5">
        <f>ROUND(F152*G152*VLOOKUP(C152,Table2[#All],2,FALSE),0)</f>
        <v>351</v>
      </c>
      <c r="P152" s="5">
        <f>Table1[[#This Row],[Quantity]]*Table1[[#This Row],[Unit Price]]</f>
        <v>585</v>
      </c>
      <c r="Q152" s="5">
        <f>Table1[[#This Row],[Sales Revenue]]-Table1[[#This Row],[Total Cost]]</f>
        <v>234</v>
      </c>
    </row>
    <row r="153" spans="1:17" x14ac:dyDescent="0.3">
      <c r="A153" t="s">
        <v>197</v>
      </c>
      <c r="B153" t="s">
        <v>16</v>
      </c>
      <c r="C153" t="s">
        <v>59</v>
      </c>
      <c r="D153" s="1">
        <v>45506</v>
      </c>
      <c r="E153" s="1">
        <v>45515</v>
      </c>
      <c r="F153">
        <v>3</v>
      </c>
      <c r="G153">
        <v>846</v>
      </c>
      <c r="H153" t="s">
        <v>13</v>
      </c>
      <c r="I153" t="s">
        <v>550</v>
      </c>
      <c r="J153" t="s">
        <v>45</v>
      </c>
      <c r="K153" t="str">
        <f t="shared" si="8"/>
        <v>2024</v>
      </c>
      <c r="L153" t="str">
        <f t="shared" si="9"/>
        <v>Aug</v>
      </c>
      <c r="M153" t="str">
        <f t="shared" si="10"/>
        <v>Fri</v>
      </c>
      <c r="N153" s="5">
        <f t="shared" si="11"/>
        <v>9</v>
      </c>
      <c r="O153" s="5">
        <f>ROUND(F153*G153*VLOOKUP(C153,Table2[#All],2,FALSE),0)</f>
        <v>1650</v>
      </c>
      <c r="P153" s="5">
        <f>Table1[[#This Row],[Quantity]]*Table1[[#This Row],[Unit Price]]</f>
        <v>2538</v>
      </c>
      <c r="Q153" s="5">
        <f>Table1[[#This Row],[Sales Revenue]]-Table1[[#This Row],[Total Cost]]</f>
        <v>888</v>
      </c>
    </row>
    <row r="154" spans="1:17" x14ac:dyDescent="0.3">
      <c r="A154" t="s">
        <v>198</v>
      </c>
      <c r="B154" t="s">
        <v>30</v>
      </c>
      <c r="C154" t="s">
        <v>75</v>
      </c>
      <c r="D154" s="1">
        <v>45620</v>
      </c>
      <c r="E154" s="1">
        <v>45628</v>
      </c>
      <c r="F154">
        <v>8</v>
      </c>
      <c r="G154">
        <v>905</v>
      </c>
      <c r="H154" t="s">
        <v>13</v>
      </c>
      <c r="I154" t="s">
        <v>546</v>
      </c>
      <c r="J154" t="s">
        <v>45</v>
      </c>
      <c r="K154" t="str">
        <f t="shared" si="8"/>
        <v>2024</v>
      </c>
      <c r="L154" t="str">
        <f t="shared" si="9"/>
        <v>Nov</v>
      </c>
      <c r="M154" t="str">
        <f t="shared" si="10"/>
        <v>Sun</v>
      </c>
      <c r="N154" s="5">
        <f t="shared" si="11"/>
        <v>8</v>
      </c>
      <c r="O154" s="5">
        <f>ROUND(F154*G154*VLOOKUP(C154,Table2[#All],2,FALSE),0)</f>
        <v>5430</v>
      </c>
      <c r="P154" s="5">
        <f>Table1[[#This Row],[Quantity]]*Table1[[#This Row],[Unit Price]]</f>
        <v>7240</v>
      </c>
      <c r="Q154" s="5">
        <f>Table1[[#This Row],[Sales Revenue]]-Table1[[#This Row],[Total Cost]]</f>
        <v>1810</v>
      </c>
    </row>
    <row r="155" spans="1:17" x14ac:dyDescent="0.3">
      <c r="A155" t="s">
        <v>199</v>
      </c>
      <c r="B155" t="s">
        <v>11</v>
      </c>
      <c r="C155" t="s">
        <v>95</v>
      </c>
      <c r="D155" s="1">
        <v>45406</v>
      </c>
      <c r="E155" s="1">
        <v>45418</v>
      </c>
      <c r="F155">
        <v>1</v>
      </c>
      <c r="G155">
        <v>336</v>
      </c>
      <c r="H155" t="s">
        <v>13</v>
      </c>
      <c r="I155" t="s">
        <v>550</v>
      </c>
      <c r="J155" t="s">
        <v>18</v>
      </c>
      <c r="K155" t="str">
        <f t="shared" si="8"/>
        <v>2024</v>
      </c>
      <c r="L155" t="str">
        <f t="shared" si="9"/>
        <v>Apr</v>
      </c>
      <c r="M155" t="str">
        <f t="shared" si="10"/>
        <v>Wed</v>
      </c>
      <c r="N155" s="5">
        <f t="shared" si="11"/>
        <v>12</v>
      </c>
      <c r="O155" s="5">
        <f>ROUND(F155*G155*VLOOKUP(C155,Table2[#All],2,FALSE),0)</f>
        <v>235</v>
      </c>
      <c r="P155" s="5">
        <f>Table1[[#This Row],[Quantity]]*Table1[[#This Row],[Unit Price]]</f>
        <v>336</v>
      </c>
      <c r="Q155" s="5">
        <f>Table1[[#This Row],[Sales Revenue]]-Table1[[#This Row],[Total Cost]]</f>
        <v>101</v>
      </c>
    </row>
    <row r="156" spans="1:17" x14ac:dyDescent="0.3">
      <c r="A156" t="s">
        <v>200</v>
      </c>
      <c r="B156" t="s">
        <v>20</v>
      </c>
      <c r="C156" t="s">
        <v>39</v>
      </c>
      <c r="D156" s="1">
        <v>45438</v>
      </c>
      <c r="E156" s="1">
        <v>45452</v>
      </c>
      <c r="F156">
        <v>8</v>
      </c>
      <c r="G156">
        <v>722</v>
      </c>
      <c r="H156" t="s">
        <v>27</v>
      </c>
      <c r="I156" t="s">
        <v>548</v>
      </c>
      <c r="J156" t="s">
        <v>28</v>
      </c>
      <c r="K156" t="str">
        <f t="shared" si="8"/>
        <v>2024</v>
      </c>
      <c r="L156" t="str">
        <f t="shared" si="9"/>
        <v>May</v>
      </c>
      <c r="M156" t="str">
        <f t="shared" si="10"/>
        <v>Sun</v>
      </c>
      <c r="N156" s="5">
        <f t="shared" si="11"/>
        <v>14</v>
      </c>
      <c r="O156" s="5">
        <f>ROUND(F156*G156*VLOOKUP(C156,Table2[#All],2,FALSE),0)</f>
        <v>3754</v>
      </c>
      <c r="P156" s="5">
        <f>Table1[[#This Row],[Quantity]]*Table1[[#This Row],[Unit Price]]</f>
        <v>5776</v>
      </c>
      <c r="Q156" s="5">
        <f>Table1[[#This Row],[Sales Revenue]]-Table1[[#This Row],[Total Cost]]</f>
        <v>2022</v>
      </c>
    </row>
    <row r="157" spans="1:17" x14ac:dyDescent="0.3">
      <c r="A157" t="s">
        <v>201</v>
      </c>
      <c r="B157" t="s">
        <v>11</v>
      </c>
      <c r="C157" t="s">
        <v>12</v>
      </c>
      <c r="D157" s="1">
        <v>45547</v>
      </c>
      <c r="E157" s="1">
        <v>45558</v>
      </c>
      <c r="F157">
        <v>10</v>
      </c>
      <c r="G157">
        <v>558</v>
      </c>
      <c r="H157" t="s">
        <v>27</v>
      </c>
      <c r="I157" t="s">
        <v>550</v>
      </c>
      <c r="J157" t="s">
        <v>14</v>
      </c>
      <c r="K157" t="str">
        <f t="shared" si="8"/>
        <v>2024</v>
      </c>
      <c r="L157" t="str">
        <f t="shared" si="9"/>
        <v>Sep</v>
      </c>
      <c r="M157" t="str">
        <f t="shared" si="10"/>
        <v>Thu</v>
      </c>
      <c r="N157" s="5">
        <f t="shared" si="11"/>
        <v>11</v>
      </c>
      <c r="O157" s="5">
        <f>ROUND(F157*G157*VLOOKUP(C157,Table2[#All],2,FALSE),0)</f>
        <v>4185</v>
      </c>
      <c r="P157" s="5">
        <f>Table1[[#This Row],[Quantity]]*Table1[[#This Row],[Unit Price]]</f>
        <v>5580</v>
      </c>
      <c r="Q157" s="5">
        <f>Table1[[#This Row],[Sales Revenue]]-Table1[[#This Row],[Total Cost]]</f>
        <v>1395</v>
      </c>
    </row>
    <row r="158" spans="1:17" x14ac:dyDescent="0.3">
      <c r="A158" t="s">
        <v>202</v>
      </c>
      <c r="B158" t="s">
        <v>20</v>
      </c>
      <c r="C158" t="s">
        <v>53</v>
      </c>
      <c r="D158" s="1">
        <v>45441</v>
      </c>
      <c r="E158" s="1">
        <v>45446</v>
      </c>
      <c r="F158">
        <v>7</v>
      </c>
      <c r="G158">
        <v>11</v>
      </c>
      <c r="H158" t="s">
        <v>13</v>
      </c>
      <c r="I158" t="s">
        <v>32</v>
      </c>
      <c r="J158" t="s">
        <v>14</v>
      </c>
      <c r="K158" t="str">
        <f t="shared" si="8"/>
        <v>2024</v>
      </c>
      <c r="L158" t="str">
        <f t="shared" si="9"/>
        <v>May</v>
      </c>
      <c r="M158" t="str">
        <f t="shared" si="10"/>
        <v>Wed</v>
      </c>
      <c r="N158" s="5">
        <f t="shared" si="11"/>
        <v>5</v>
      </c>
      <c r="O158" s="5">
        <f>ROUND(F158*G158*VLOOKUP(C158,Table2[#All],2,FALSE),0)</f>
        <v>54</v>
      </c>
      <c r="P158" s="5">
        <f>Table1[[#This Row],[Quantity]]*Table1[[#This Row],[Unit Price]]</f>
        <v>77</v>
      </c>
      <c r="Q158" s="5">
        <f>Table1[[#This Row],[Sales Revenue]]-Table1[[#This Row],[Total Cost]]</f>
        <v>23</v>
      </c>
    </row>
    <row r="159" spans="1:17" x14ac:dyDescent="0.3">
      <c r="A159" t="s">
        <v>203</v>
      </c>
      <c r="B159" t="s">
        <v>16</v>
      </c>
      <c r="C159" t="s">
        <v>43</v>
      </c>
      <c r="D159" s="1">
        <v>45387</v>
      </c>
      <c r="E159" s="1">
        <v>45396</v>
      </c>
      <c r="F159">
        <v>2</v>
      </c>
      <c r="G159">
        <v>546</v>
      </c>
      <c r="H159" t="s">
        <v>27</v>
      </c>
      <c r="I159" t="s">
        <v>546</v>
      </c>
      <c r="J159" t="s">
        <v>28</v>
      </c>
      <c r="K159" t="str">
        <f t="shared" si="8"/>
        <v>2024</v>
      </c>
      <c r="L159" t="str">
        <f t="shared" si="9"/>
        <v>Apr</v>
      </c>
      <c r="M159" t="str">
        <f t="shared" si="10"/>
        <v>Fri</v>
      </c>
      <c r="N159" s="5">
        <f t="shared" si="11"/>
        <v>9</v>
      </c>
      <c r="O159" s="5">
        <f>ROUND(F159*G159*VLOOKUP(C159,Table2[#All],2,FALSE),0)</f>
        <v>655</v>
      </c>
      <c r="P159" s="5">
        <f>Table1[[#This Row],[Quantity]]*Table1[[#This Row],[Unit Price]]</f>
        <v>1092</v>
      </c>
      <c r="Q159" s="5">
        <f>Table1[[#This Row],[Sales Revenue]]-Table1[[#This Row],[Total Cost]]</f>
        <v>437</v>
      </c>
    </row>
    <row r="160" spans="1:17" x14ac:dyDescent="0.3">
      <c r="A160" t="s">
        <v>204</v>
      </c>
      <c r="B160" t="s">
        <v>16</v>
      </c>
      <c r="C160" t="s">
        <v>59</v>
      </c>
      <c r="D160" s="1">
        <v>45551</v>
      </c>
      <c r="E160" s="1">
        <v>45558</v>
      </c>
      <c r="F160">
        <v>9</v>
      </c>
      <c r="G160">
        <v>30</v>
      </c>
      <c r="H160" t="s">
        <v>13</v>
      </c>
      <c r="I160" t="s">
        <v>549</v>
      </c>
      <c r="J160" t="s">
        <v>14</v>
      </c>
      <c r="K160" t="str">
        <f t="shared" si="8"/>
        <v>2024</v>
      </c>
      <c r="L160" t="str">
        <f t="shared" si="9"/>
        <v>Sep</v>
      </c>
      <c r="M160" t="str">
        <f t="shared" si="10"/>
        <v>Mon</v>
      </c>
      <c r="N160" s="5">
        <f t="shared" si="11"/>
        <v>7</v>
      </c>
      <c r="O160" s="5">
        <f>ROUND(F160*G160*VLOOKUP(C160,Table2[#All],2,FALSE),0)</f>
        <v>176</v>
      </c>
      <c r="P160" s="5">
        <f>Table1[[#This Row],[Quantity]]*Table1[[#This Row],[Unit Price]]</f>
        <v>270</v>
      </c>
      <c r="Q160" s="5">
        <f>Table1[[#This Row],[Sales Revenue]]-Table1[[#This Row],[Total Cost]]</f>
        <v>94</v>
      </c>
    </row>
    <row r="161" spans="1:18" x14ac:dyDescent="0.3">
      <c r="A161" t="s">
        <v>205</v>
      </c>
      <c r="B161" t="s">
        <v>20</v>
      </c>
      <c r="C161" t="s">
        <v>39</v>
      </c>
      <c r="D161" s="1">
        <v>45589</v>
      </c>
      <c r="E161" s="1">
        <v>45608</v>
      </c>
      <c r="F161">
        <v>6</v>
      </c>
      <c r="G161">
        <v>146</v>
      </c>
      <c r="H161" t="s">
        <v>27</v>
      </c>
      <c r="I161" t="s">
        <v>550</v>
      </c>
      <c r="J161" t="s">
        <v>18</v>
      </c>
      <c r="K161" t="str">
        <f t="shared" si="8"/>
        <v>2024</v>
      </c>
      <c r="L161" t="str">
        <f t="shared" si="9"/>
        <v>Oct</v>
      </c>
      <c r="M161" t="str">
        <f t="shared" si="10"/>
        <v>Thu</v>
      </c>
      <c r="N161" s="5">
        <f t="shared" si="11"/>
        <v>19</v>
      </c>
      <c r="O161" s="5">
        <f>ROUND(F161*G161*VLOOKUP(C161,Table2[#All],2,FALSE),0)</f>
        <v>569</v>
      </c>
      <c r="P161" s="5">
        <f>Table1[[#This Row],[Quantity]]*Table1[[#This Row],[Unit Price]]</f>
        <v>876</v>
      </c>
      <c r="Q161" s="5">
        <f>Table1[[#This Row],[Sales Revenue]]-Table1[[#This Row],[Total Cost]]</f>
        <v>307</v>
      </c>
    </row>
    <row r="162" spans="1:18" x14ac:dyDescent="0.3">
      <c r="A162" t="s">
        <v>206</v>
      </c>
      <c r="B162" t="s">
        <v>30</v>
      </c>
      <c r="C162" t="s">
        <v>41</v>
      </c>
      <c r="D162" s="1">
        <v>45642</v>
      </c>
      <c r="E162" s="1">
        <v>45646</v>
      </c>
      <c r="F162">
        <v>8</v>
      </c>
      <c r="G162">
        <v>722</v>
      </c>
      <c r="H162" t="s">
        <v>13</v>
      </c>
      <c r="I162" t="s">
        <v>549</v>
      </c>
      <c r="J162" t="s">
        <v>45</v>
      </c>
      <c r="K162" t="str">
        <f t="shared" si="8"/>
        <v>2024</v>
      </c>
      <c r="L162" t="str">
        <f t="shared" si="9"/>
        <v>Dec</v>
      </c>
      <c r="M162" t="str">
        <f t="shared" si="10"/>
        <v>Mon</v>
      </c>
      <c r="N162" s="5">
        <f t="shared" si="11"/>
        <v>4</v>
      </c>
      <c r="O162" s="5">
        <f>ROUND(F162*G162*VLOOKUP(C162,Table2[#All],2,FALSE),0)</f>
        <v>3754</v>
      </c>
      <c r="P162" s="5">
        <f>Table1[[#This Row],[Quantity]]*Table1[[#This Row],[Unit Price]]</f>
        <v>5776</v>
      </c>
      <c r="Q162" s="5">
        <f>Table1[[#This Row],[Sales Revenue]]-Table1[[#This Row],[Total Cost]]</f>
        <v>2022</v>
      </c>
    </row>
    <row r="163" spans="1:18" x14ac:dyDescent="0.3">
      <c r="A163" t="s">
        <v>207</v>
      </c>
      <c r="B163" t="s">
        <v>11</v>
      </c>
      <c r="C163" t="s">
        <v>26</v>
      </c>
      <c r="D163" s="1">
        <v>45310</v>
      </c>
      <c r="E163" s="1">
        <v>45324</v>
      </c>
      <c r="F163">
        <v>5</v>
      </c>
      <c r="G163">
        <v>216</v>
      </c>
      <c r="H163" t="s">
        <v>13</v>
      </c>
      <c r="I163" t="s">
        <v>550</v>
      </c>
      <c r="J163" t="s">
        <v>45</v>
      </c>
      <c r="K163" t="str">
        <f t="shared" si="8"/>
        <v>2024</v>
      </c>
      <c r="L163" t="str">
        <f t="shared" si="9"/>
        <v>Jan</v>
      </c>
      <c r="M163" t="str">
        <f t="shared" si="10"/>
        <v>Fri</v>
      </c>
      <c r="N163" s="5">
        <f t="shared" si="11"/>
        <v>14</v>
      </c>
      <c r="O163" s="5">
        <f>ROUND(F163*G163*VLOOKUP(C163,Table2[#All],2,FALSE),0)</f>
        <v>702</v>
      </c>
      <c r="P163" s="5">
        <f>Table1[[#This Row],[Quantity]]*Table1[[#This Row],[Unit Price]]</f>
        <v>1080</v>
      </c>
      <c r="Q163" s="5">
        <f>Table1[[#This Row],[Sales Revenue]]-Table1[[#This Row],[Total Cost]]</f>
        <v>378</v>
      </c>
    </row>
    <row r="164" spans="1:18" x14ac:dyDescent="0.3">
      <c r="A164" t="s">
        <v>208</v>
      </c>
      <c r="B164" t="s">
        <v>11</v>
      </c>
      <c r="C164" t="s">
        <v>57</v>
      </c>
      <c r="D164" s="1">
        <v>45438</v>
      </c>
      <c r="E164" s="1">
        <v>45445</v>
      </c>
      <c r="F164">
        <v>6</v>
      </c>
      <c r="G164">
        <v>892</v>
      </c>
      <c r="H164" t="s">
        <v>27</v>
      </c>
      <c r="I164" t="s">
        <v>548</v>
      </c>
      <c r="J164" t="s">
        <v>18</v>
      </c>
      <c r="K164" t="str">
        <f t="shared" si="8"/>
        <v>2024</v>
      </c>
      <c r="L164" t="str">
        <f t="shared" si="9"/>
        <v>May</v>
      </c>
      <c r="M164" t="str">
        <f t="shared" si="10"/>
        <v>Sun</v>
      </c>
      <c r="N164" s="5">
        <f t="shared" si="11"/>
        <v>7</v>
      </c>
      <c r="O164" s="5">
        <f>ROUND(F164*G164*VLOOKUP(C164,Table2[#All],2,FALSE),0)</f>
        <v>4549</v>
      </c>
      <c r="P164" s="5">
        <f>Table1[[#This Row],[Quantity]]*Table1[[#This Row],[Unit Price]]</f>
        <v>5352</v>
      </c>
      <c r="Q164" s="5">
        <f>Table1[[#This Row],[Sales Revenue]]-Table1[[#This Row],[Total Cost]]</f>
        <v>803</v>
      </c>
    </row>
    <row r="165" spans="1:18" x14ac:dyDescent="0.3">
      <c r="A165" t="s">
        <v>209</v>
      </c>
      <c r="B165" t="s">
        <v>11</v>
      </c>
      <c r="C165" t="s">
        <v>26</v>
      </c>
      <c r="D165" s="1">
        <v>45332</v>
      </c>
      <c r="E165" s="1">
        <v>45340</v>
      </c>
      <c r="F165">
        <v>7</v>
      </c>
      <c r="G165">
        <v>626</v>
      </c>
      <c r="H165" t="s">
        <v>27</v>
      </c>
      <c r="I165" t="s">
        <v>548</v>
      </c>
      <c r="J165" t="s">
        <v>28</v>
      </c>
      <c r="K165" t="str">
        <f t="shared" si="8"/>
        <v>2024</v>
      </c>
      <c r="L165" t="str">
        <f t="shared" si="9"/>
        <v>Feb</v>
      </c>
      <c r="M165" t="str">
        <f t="shared" si="10"/>
        <v>Sat</v>
      </c>
      <c r="N165" s="5">
        <f t="shared" si="11"/>
        <v>8</v>
      </c>
      <c r="O165" s="5">
        <f>ROUND(F165*G165*VLOOKUP(C165,Table2[#All],2,FALSE),0)</f>
        <v>2848</v>
      </c>
      <c r="P165" s="5">
        <f>Table1[[#This Row],[Quantity]]*Table1[[#This Row],[Unit Price]]</f>
        <v>4382</v>
      </c>
      <c r="Q165" s="5">
        <f>Table1[[#This Row],[Sales Revenue]]-Table1[[#This Row],[Total Cost]]</f>
        <v>1534</v>
      </c>
      <c r="R165" t="s">
        <v>553</v>
      </c>
    </row>
    <row r="166" spans="1:18" x14ac:dyDescent="0.3">
      <c r="A166" t="s">
        <v>210</v>
      </c>
      <c r="B166" t="s">
        <v>11</v>
      </c>
      <c r="C166" t="s">
        <v>95</v>
      </c>
      <c r="D166" s="1">
        <v>45606</v>
      </c>
      <c r="E166" s="1">
        <v>45620</v>
      </c>
      <c r="F166">
        <v>7</v>
      </c>
      <c r="G166">
        <v>291</v>
      </c>
      <c r="H166" t="s">
        <v>13</v>
      </c>
      <c r="I166" t="s">
        <v>32</v>
      </c>
      <c r="J166" t="s">
        <v>18</v>
      </c>
      <c r="K166" t="str">
        <f t="shared" si="8"/>
        <v>2024</v>
      </c>
      <c r="L166" t="str">
        <f t="shared" si="9"/>
        <v>Nov</v>
      </c>
      <c r="M166" t="str">
        <f t="shared" si="10"/>
        <v>Sun</v>
      </c>
      <c r="N166" s="5">
        <f t="shared" si="11"/>
        <v>14</v>
      </c>
      <c r="O166" s="5">
        <f>ROUND(F166*G166*VLOOKUP(C166,Table2[#All],2,FALSE),0)</f>
        <v>1426</v>
      </c>
      <c r="P166" s="5">
        <f>Table1[[#This Row],[Quantity]]*Table1[[#This Row],[Unit Price]]</f>
        <v>2037</v>
      </c>
      <c r="Q166" s="5">
        <f>Table1[[#This Row],[Sales Revenue]]-Table1[[#This Row],[Total Cost]]</f>
        <v>611</v>
      </c>
    </row>
    <row r="167" spans="1:18" x14ac:dyDescent="0.3">
      <c r="A167" t="s">
        <v>211</v>
      </c>
      <c r="B167" t="s">
        <v>23</v>
      </c>
      <c r="C167" t="s">
        <v>24</v>
      </c>
      <c r="D167" s="1">
        <v>45554</v>
      </c>
      <c r="E167" s="1">
        <v>45574</v>
      </c>
      <c r="F167">
        <v>3</v>
      </c>
      <c r="G167">
        <v>985</v>
      </c>
      <c r="H167" t="s">
        <v>27</v>
      </c>
      <c r="I167" t="s">
        <v>550</v>
      </c>
      <c r="J167" t="s">
        <v>28</v>
      </c>
      <c r="K167" t="str">
        <f t="shared" si="8"/>
        <v>2024</v>
      </c>
      <c r="L167" t="str">
        <f t="shared" si="9"/>
        <v>Sep</v>
      </c>
      <c r="M167" t="str">
        <f t="shared" si="10"/>
        <v>Thu</v>
      </c>
      <c r="N167" s="5">
        <f t="shared" si="11"/>
        <v>20</v>
      </c>
      <c r="O167" s="5">
        <f>ROUND(F167*G167*VLOOKUP(C167,Table2[#All],2,FALSE),0)</f>
        <v>1625</v>
      </c>
      <c r="P167" s="5">
        <f>Table1[[#This Row],[Quantity]]*Table1[[#This Row],[Unit Price]]</f>
        <v>2955</v>
      </c>
      <c r="Q167" s="5">
        <f>Table1[[#This Row],[Sales Revenue]]-Table1[[#This Row],[Total Cost]]</f>
        <v>1330</v>
      </c>
    </row>
    <row r="168" spans="1:18" x14ac:dyDescent="0.3">
      <c r="A168" t="s">
        <v>212</v>
      </c>
      <c r="B168" t="s">
        <v>16</v>
      </c>
      <c r="C168" t="s">
        <v>43</v>
      </c>
      <c r="D168" s="1">
        <v>45579</v>
      </c>
      <c r="E168" s="1">
        <v>45592</v>
      </c>
      <c r="F168">
        <v>2</v>
      </c>
      <c r="G168">
        <v>278</v>
      </c>
      <c r="H168" t="s">
        <v>27</v>
      </c>
      <c r="I168" t="s">
        <v>548</v>
      </c>
      <c r="J168" t="s">
        <v>14</v>
      </c>
      <c r="K168" t="str">
        <f t="shared" si="8"/>
        <v>2024</v>
      </c>
      <c r="L168" t="str">
        <f t="shared" si="9"/>
        <v>Oct</v>
      </c>
      <c r="M168" t="str">
        <f t="shared" si="10"/>
        <v>Mon</v>
      </c>
      <c r="N168" s="5">
        <f t="shared" si="11"/>
        <v>13</v>
      </c>
      <c r="O168" s="5">
        <f>ROUND(F168*G168*VLOOKUP(C168,Table2[#All],2,FALSE),0)</f>
        <v>334</v>
      </c>
      <c r="P168" s="5">
        <f>Table1[[#This Row],[Quantity]]*Table1[[#This Row],[Unit Price]]</f>
        <v>556</v>
      </c>
      <c r="Q168" s="5">
        <f>Table1[[#This Row],[Sales Revenue]]-Table1[[#This Row],[Total Cost]]</f>
        <v>222</v>
      </c>
    </row>
    <row r="169" spans="1:18" x14ac:dyDescent="0.3">
      <c r="A169" t="s">
        <v>213</v>
      </c>
      <c r="B169" t="s">
        <v>23</v>
      </c>
      <c r="C169" t="s">
        <v>99</v>
      </c>
      <c r="D169" s="1">
        <v>45605</v>
      </c>
      <c r="E169" s="1">
        <v>45612</v>
      </c>
      <c r="F169">
        <v>5</v>
      </c>
      <c r="G169">
        <v>720</v>
      </c>
      <c r="H169" t="s">
        <v>13</v>
      </c>
      <c r="I169" t="s">
        <v>549</v>
      </c>
      <c r="J169" t="s">
        <v>18</v>
      </c>
      <c r="K169" t="str">
        <f t="shared" si="8"/>
        <v>2024</v>
      </c>
      <c r="L169" t="str">
        <f t="shared" si="9"/>
        <v>Nov</v>
      </c>
      <c r="M169" t="str">
        <f t="shared" si="10"/>
        <v>Sat</v>
      </c>
      <c r="N169" s="5">
        <f t="shared" si="11"/>
        <v>7</v>
      </c>
      <c r="O169" s="5">
        <f>ROUND(F169*G169*VLOOKUP(C169,Table2[#All],2,FALSE),0)</f>
        <v>2160</v>
      </c>
      <c r="P169" s="5">
        <f>Table1[[#This Row],[Quantity]]*Table1[[#This Row],[Unit Price]]</f>
        <v>3600</v>
      </c>
      <c r="Q169" s="5">
        <f>Table1[[#This Row],[Sales Revenue]]-Table1[[#This Row],[Total Cost]]</f>
        <v>1440</v>
      </c>
    </row>
    <row r="170" spans="1:18" x14ac:dyDescent="0.3">
      <c r="A170" t="s">
        <v>214</v>
      </c>
      <c r="B170" t="s">
        <v>20</v>
      </c>
      <c r="C170" t="s">
        <v>39</v>
      </c>
      <c r="D170" s="1">
        <v>45523</v>
      </c>
      <c r="E170" s="1">
        <v>45536</v>
      </c>
      <c r="F170">
        <v>3</v>
      </c>
      <c r="G170">
        <v>930</v>
      </c>
      <c r="H170" t="s">
        <v>13</v>
      </c>
      <c r="I170" t="s">
        <v>32</v>
      </c>
      <c r="J170" t="s">
        <v>28</v>
      </c>
      <c r="K170" t="str">
        <f t="shared" si="8"/>
        <v>2024</v>
      </c>
      <c r="L170" t="str">
        <f t="shared" si="9"/>
        <v>Aug</v>
      </c>
      <c r="M170" t="str">
        <f t="shared" si="10"/>
        <v>Mon</v>
      </c>
      <c r="N170" s="5">
        <f t="shared" si="11"/>
        <v>13</v>
      </c>
      <c r="O170" s="5">
        <f>ROUND(F170*G170*VLOOKUP(C170,Table2[#All],2,FALSE),0)</f>
        <v>1814</v>
      </c>
      <c r="P170" s="5">
        <f>Table1[[#This Row],[Quantity]]*Table1[[#This Row],[Unit Price]]</f>
        <v>2790</v>
      </c>
      <c r="Q170" s="5">
        <f>Table1[[#This Row],[Sales Revenue]]-Table1[[#This Row],[Total Cost]]</f>
        <v>976</v>
      </c>
    </row>
    <row r="171" spans="1:18" x14ac:dyDescent="0.3">
      <c r="A171" t="s">
        <v>215</v>
      </c>
      <c r="B171" t="s">
        <v>20</v>
      </c>
      <c r="C171" t="s">
        <v>53</v>
      </c>
      <c r="D171" s="1">
        <v>45477</v>
      </c>
      <c r="E171" s="1">
        <v>45490</v>
      </c>
      <c r="F171">
        <v>9</v>
      </c>
      <c r="G171">
        <v>239</v>
      </c>
      <c r="H171" t="s">
        <v>13</v>
      </c>
      <c r="I171" t="s">
        <v>550</v>
      </c>
      <c r="J171" t="s">
        <v>28</v>
      </c>
      <c r="K171" t="str">
        <f t="shared" si="8"/>
        <v>2024</v>
      </c>
      <c r="L171" t="str">
        <f t="shared" si="9"/>
        <v>Jul</v>
      </c>
      <c r="M171" t="str">
        <f t="shared" si="10"/>
        <v>Thu</v>
      </c>
      <c r="N171" s="5">
        <f t="shared" si="11"/>
        <v>13</v>
      </c>
      <c r="O171" s="5">
        <f>ROUND(F171*G171*VLOOKUP(C171,Table2[#All],2,FALSE),0)</f>
        <v>1506</v>
      </c>
      <c r="P171" s="5">
        <f>Table1[[#This Row],[Quantity]]*Table1[[#This Row],[Unit Price]]</f>
        <v>2151</v>
      </c>
      <c r="Q171" s="5">
        <f>Table1[[#This Row],[Sales Revenue]]-Table1[[#This Row],[Total Cost]]</f>
        <v>645</v>
      </c>
    </row>
    <row r="172" spans="1:18" x14ac:dyDescent="0.3">
      <c r="A172" t="s">
        <v>216</v>
      </c>
      <c r="B172" t="s">
        <v>16</v>
      </c>
      <c r="C172" t="s">
        <v>63</v>
      </c>
      <c r="D172" s="1">
        <v>45605</v>
      </c>
      <c r="E172" s="1">
        <v>45618</v>
      </c>
      <c r="F172">
        <v>2</v>
      </c>
      <c r="G172">
        <v>77</v>
      </c>
      <c r="H172" t="s">
        <v>27</v>
      </c>
      <c r="I172" t="s">
        <v>546</v>
      </c>
      <c r="J172" t="s">
        <v>18</v>
      </c>
      <c r="K172" t="str">
        <f t="shared" si="8"/>
        <v>2024</v>
      </c>
      <c r="L172" t="str">
        <f t="shared" si="9"/>
        <v>Nov</v>
      </c>
      <c r="M172" t="str">
        <f t="shared" si="10"/>
        <v>Sat</v>
      </c>
      <c r="N172" s="5">
        <f t="shared" si="11"/>
        <v>13</v>
      </c>
      <c r="O172" s="5">
        <f>ROUND(F172*G172*VLOOKUP(C172,Table2[#All],2,FALSE),0)</f>
        <v>77</v>
      </c>
      <c r="P172" s="5">
        <f>Table1[[#This Row],[Quantity]]*Table1[[#This Row],[Unit Price]]</f>
        <v>154</v>
      </c>
      <c r="Q172" s="5">
        <f>Table1[[#This Row],[Sales Revenue]]-Table1[[#This Row],[Total Cost]]</f>
        <v>77</v>
      </c>
    </row>
    <row r="173" spans="1:18" x14ac:dyDescent="0.3">
      <c r="A173" t="s">
        <v>217</v>
      </c>
      <c r="B173" t="s">
        <v>23</v>
      </c>
      <c r="C173" t="s">
        <v>69</v>
      </c>
      <c r="D173" s="1">
        <v>45502</v>
      </c>
      <c r="E173" s="1">
        <v>45512</v>
      </c>
      <c r="F173">
        <v>7</v>
      </c>
      <c r="G173">
        <v>853</v>
      </c>
      <c r="H173" t="s">
        <v>13</v>
      </c>
      <c r="I173" t="s">
        <v>32</v>
      </c>
      <c r="J173" t="s">
        <v>14</v>
      </c>
      <c r="K173" t="str">
        <f t="shared" si="8"/>
        <v>2024</v>
      </c>
      <c r="L173" t="str">
        <f t="shared" si="9"/>
        <v>Jul</v>
      </c>
      <c r="M173" t="str">
        <f t="shared" si="10"/>
        <v>Mon</v>
      </c>
      <c r="N173" s="5">
        <f t="shared" si="11"/>
        <v>10</v>
      </c>
      <c r="O173" s="5">
        <f>ROUND(F173*G173*VLOOKUP(C173,Table2[#All],2,FALSE),0)</f>
        <v>3284</v>
      </c>
      <c r="P173" s="5">
        <f>Table1[[#This Row],[Quantity]]*Table1[[#This Row],[Unit Price]]</f>
        <v>5971</v>
      </c>
      <c r="Q173" s="5">
        <f>Table1[[#This Row],[Sales Revenue]]-Table1[[#This Row],[Total Cost]]</f>
        <v>2687</v>
      </c>
    </row>
    <row r="174" spans="1:18" x14ac:dyDescent="0.3">
      <c r="A174" t="s">
        <v>218</v>
      </c>
      <c r="B174" t="s">
        <v>30</v>
      </c>
      <c r="C174" t="s">
        <v>75</v>
      </c>
      <c r="D174" s="1">
        <v>45522</v>
      </c>
      <c r="E174" s="1">
        <v>45529</v>
      </c>
      <c r="F174">
        <v>8</v>
      </c>
      <c r="G174">
        <v>706</v>
      </c>
      <c r="H174" t="s">
        <v>13</v>
      </c>
      <c r="I174" t="s">
        <v>32</v>
      </c>
      <c r="J174" t="s">
        <v>14</v>
      </c>
      <c r="K174" t="str">
        <f t="shared" si="8"/>
        <v>2024</v>
      </c>
      <c r="L174" t="str">
        <f t="shared" si="9"/>
        <v>Aug</v>
      </c>
      <c r="M174" t="str">
        <f t="shared" si="10"/>
        <v>Sun</v>
      </c>
      <c r="N174" s="5">
        <f t="shared" si="11"/>
        <v>7</v>
      </c>
      <c r="O174" s="5">
        <f>ROUND(F174*G174*VLOOKUP(C174,Table2[#All],2,FALSE),0)</f>
        <v>4236</v>
      </c>
      <c r="P174" s="5">
        <f>Table1[[#This Row],[Quantity]]*Table1[[#This Row],[Unit Price]]</f>
        <v>5648</v>
      </c>
      <c r="Q174" s="5">
        <f>Table1[[#This Row],[Sales Revenue]]-Table1[[#This Row],[Total Cost]]</f>
        <v>1412</v>
      </c>
    </row>
    <row r="175" spans="1:18" x14ac:dyDescent="0.3">
      <c r="A175" t="s">
        <v>219</v>
      </c>
      <c r="B175" t="s">
        <v>16</v>
      </c>
      <c r="C175" t="s">
        <v>59</v>
      </c>
      <c r="D175" s="1">
        <v>45385</v>
      </c>
      <c r="E175" s="1">
        <v>45393</v>
      </c>
      <c r="F175">
        <v>3</v>
      </c>
      <c r="G175">
        <v>453</v>
      </c>
      <c r="H175" t="s">
        <v>13</v>
      </c>
      <c r="I175" t="s">
        <v>32</v>
      </c>
      <c r="J175" t="s">
        <v>28</v>
      </c>
      <c r="K175" t="str">
        <f t="shared" si="8"/>
        <v>2024</v>
      </c>
      <c r="L175" t="str">
        <f t="shared" si="9"/>
        <v>Apr</v>
      </c>
      <c r="M175" t="str">
        <f t="shared" si="10"/>
        <v>Wed</v>
      </c>
      <c r="N175" s="5">
        <f t="shared" si="11"/>
        <v>8</v>
      </c>
      <c r="O175" s="5">
        <f>ROUND(F175*G175*VLOOKUP(C175,Table2[#All],2,FALSE),0)</f>
        <v>883</v>
      </c>
      <c r="P175" s="5">
        <f>Table1[[#This Row],[Quantity]]*Table1[[#This Row],[Unit Price]]</f>
        <v>1359</v>
      </c>
      <c r="Q175" s="5">
        <f>Table1[[#This Row],[Sales Revenue]]-Table1[[#This Row],[Total Cost]]</f>
        <v>476</v>
      </c>
    </row>
    <row r="176" spans="1:18" x14ac:dyDescent="0.3">
      <c r="A176" t="s">
        <v>220</v>
      </c>
      <c r="B176" t="s">
        <v>20</v>
      </c>
      <c r="C176" t="s">
        <v>82</v>
      </c>
      <c r="D176" s="1">
        <v>45606</v>
      </c>
      <c r="E176" s="1">
        <v>45614</v>
      </c>
      <c r="F176">
        <v>9</v>
      </c>
      <c r="G176">
        <v>105</v>
      </c>
      <c r="H176" t="s">
        <v>27</v>
      </c>
      <c r="I176" t="s">
        <v>32</v>
      </c>
      <c r="J176" t="s">
        <v>28</v>
      </c>
      <c r="K176" t="str">
        <f t="shared" si="8"/>
        <v>2024</v>
      </c>
      <c r="L176" t="str">
        <f t="shared" si="9"/>
        <v>Nov</v>
      </c>
      <c r="M176" t="str">
        <f t="shared" si="10"/>
        <v>Sun</v>
      </c>
      <c r="N176" s="5">
        <f t="shared" si="11"/>
        <v>8</v>
      </c>
      <c r="O176" s="5">
        <f>ROUND(F176*G176*VLOOKUP(C176,Table2[#All],2,FALSE),0)</f>
        <v>756</v>
      </c>
      <c r="P176" s="5">
        <f>Table1[[#This Row],[Quantity]]*Table1[[#This Row],[Unit Price]]</f>
        <v>945</v>
      </c>
      <c r="Q176" s="5">
        <f>Table1[[#This Row],[Sales Revenue]]-Table1[[#This Row],[Total Cost]]</f>
        <v>189</v>
      </c>
    </row>
    <row r="177" spans="1:17" x14ac:dyDescent="0.3">
      <c r="A177" t="s">
        <v>221</v>
      </c>
      <c r="B177" t="s">
        <v>16</v>
      </c>
      <c r="C177" t="s">
        <v>63</v>
      </c>
      <c r="D177" s="1">
        <v>45379</v>
      </c>
      <c r="E177" s="1">
        <v>45390</v>
      </c>
      <c r="F177">
        <v>10</v>
      </c>
      <c r="G177">
        <v>747</v>
      </c>
      <c r="H177" t="s">
        <v>27</v>
      </c>
      <c r="I177" t="s">
        <v>32</v>
      </c>
      <c r="J177" t="s">
        <v>28</v>
      </c>
      <c r="K177" t="str">
        <f t="shared" si="8"/>
        <v>2024</v>
      </c>
      <c r="L177" t="str">
        <f t="shared" si="9"/>
        <v>Mar</v>
      </c>
      <c r="M177" t="str">
        <f t="shared" si="10"/>
        <v>Thu</v>
      </c>
      <c r="N177" s="5">
        <f t="shared" si="11"/>
        <v>11</v>
      </c>
      <c r="O177" s="5">
        <f>ROUND(F177*G177*VLOOKUP(C177,Table2[#All],2,FALSE),0)</f>
        <v>3735</v>
      </c>
      <c r="P177" s="5">
        <f>Table1[[#This Row],[Quantity]]*Table1[[#This Row],[Unit Price]]</f>
        <v>7470</v>
      </c>
      <c r="Q177" s="5">
        <f>Table1[[#This Row],[Sales Revenue]]-Table1[[#This Row],[Total Cost]]</f>
        <v>3735</v>
      </c>
    </row>
    <row r="178" spans="1:17" x14ac:dyDescent="0.3">
      <c r="A178" t="s">
        <v>222</v>
      </c>
      <c r="B178" t="s">
        <v>20</v>
      </c>
      <c r="C178" t="s">
        <v>51</v>
      </c>
      <c r="D178" s="1">
        <v>45505</v>
      </c>
      <c r="E178" s="1">
        <v>45515</v>
      </c>
      <c r="F178">
        <v>10</v>
      </c>
      <c r="G178">
        <v>664</v>
      </c>
      <c r="H178" t="s">
        <v>27</v>
      </c>
      <c r="I178" t="s">
        <v>550</v>
      </c>
      <c r="J178" t="s">
        <v>45</v>
      </c>
      <c r="K178" t="str">
        <f t="shared" si="8"/>
        <v>2024</v>
      </c>
      <c r="L178" t="str">
        <f t="shared" si="9"/>
        <v>Aug</v>
      </c>
      <c r="M178" t="str">
        <f t="shared" si="10"/>
        <v>Thu</v>
      </c>
      <c r="N178" s="5">
        <f t="shared" si="11"/>
        <v>10</v>
      </c>
      <c r="O178" s="5">
        <f>ROUND(F178*G178*VLOOKUP(C178,Table2[#All],2,FALSE),0)</f>
        <v>4648</v>
      </c>
      <c r="P178" s="5">
        <f>Table1[[#This Row],[Quantity]]*Table1[[#This Row],[Unit Price]]</f>
        <v>6640</v>
      </c>
      <c r="Q178" s="5">
        <f>Table1[[#This Row],[Sales Revenue]]-Table1[[#This Row],[Total Cost]]</f>
        <v>1992</v>
      </c>
    </row>
    <row r="179" spans="1:17" x14ac:dyDescent="0.3">
      <c r="A179" t="s">
        <v>223</v>
      </c>
      <c r="B179" t="s">
        <v>23</v>
      </c>
      <c r="C179" t="s">
        <v>99</v>
      </c>
      <c r="D179" s="1">
        <v>45466</v>
      </c>
      <c r="E179" s="1">
        <v>45470</v>
      </c>
      <c r="F179">
        <v>10</v>
      </c>
      <c r="G179">
        <v>157</v>
      </c>
      <c r="H179" t="s">
        <v>27</v>
      </c>
      <c r="I179" t="s">
        <v>546</v>
      </c>
      <c r="J179" t="s">
        <v>45</v>
      </c>
      <c r="K179" t="str">
        <f t="shared" si="8"/>
        <v>2024</v>
      </c>
      <c r="L179" t="str">
        <f t="shared" si="9"/>
        <v>Jun</v>
      </c>
      <c r="M179" t="str">
        <f t="shared" si="10"/>
        <v>Sun</v>
      </c>
      <c r="N179" s="5">
        <f t="shared" si="11"/>
        <v>4</v>
      </c>
      <c r="O179" s="5">
        <f>ROUND(F179*G179*VLOOKUP(C179,Table2[#All],2,FALSE),0)</f>
        <v>942</v>
      </c>
      <c r="P179" s="5">
        <f>Table1[[#This Row],[Quantity]]*Table1[[#This Row],[Unit Price]]</f>
        <v>1570</v>
      </c>
      <c r="Q179" s="5">
        <f>Table1[[#This Row],[Sales Revenue]]-Table1[[#This Row],[Total Cost]]</f>
        <v>628</v>
      </c>
    </row>
    <row r="180" spans="1:17" x14ac:dyDescent="0.3">
      <c r="A180" t="s">
        <v>224</v>
      </c>
      <c r="B180" t="s">
        <v>20</v>
      </c>
      <c r="C180" t="s">
        <v>21</v>
      </c>
      <c r="D180" s="1">
        <v>45354</v>
      </c>
      <c r="E180" s="1">
        <v>45366</v>
      </c>
      <c r="F180">
        <v>5</v>
      </c>
      <c r="G180">
        <v>470</v>
      </c>
      <c r="H180" t="s">
        <v>13</v>
      </c>
      <c r="I180" t="s">
        <v>550</v>
      </c>
      <c r="J180" t="s">
        <v>45</v>
      </c>
      <c r="K180" t="str">
        <f t="shared" si="8"/>
        <v>2024</v>
      </c>
      <c r="L180" t="str">
        <f t="shared" si="9"/>
        <v>Mar</v>
      </c>
      <c r="M180" t="str">
        <f t="shared" si="10"/>
        <v>Sun</v>
      </c>
      <c r="N180" s="5">
        <f t="shared" si="11"/>
        <v>12</v>
      </c>
      <c r="O180" s="5">
        <f>ROUND(F180*G180*VLOOKUP(C180,Table2[#All],2,FALSE),0)</f>
        <v>1763</v>
      </c>
      <c r="P180" s="5">
        <f>Table1[[#This Row],[Quantity]]*Table1[[#This Row],[Unit Price]]</f>
        <v>2350</v>
      </c>
      <c r="Q180" s="5">
        <f>Table1[[#This Row],[Sales Revenue]]-Table1[[#This Row],[Total Cost]]</f>
        <v>587</v>
      </c>
    </row>
    <row r="181" spans="1:17" x14ac:dyDescent="0.3">
      <c r="A181" t="s">
        <v>225</v>
      </c>
      <c r="B181" t="s">
        <v>20</v>
      </c>
      <c r="C181" t="s">
        <v>82</v>
      </c>
      <c r="D181" s="1">
        <v>45479</v>
      </c>
      <c r="E181" s="1">
        <v>45489</v>
      </c>
      <c r="F181">
        <v>7</v>
      </c>
      <c r="G181">
        <v>384</v>
      </c>
      <c r="H181" t="s">
        <v>13</v>
      </c>
      <c r="I181" t="s">
        <v>550</v>
      </c>
      <c r="J181" t="s">
        <v>14</v>
      </c>
      <c r="K181" t="str">
        <f t="shared" si="8"/>
        <v>2024</v>
      </c>
      <c r="L181" t="str">
        <f t="shared" si="9"/>
        <v>Jul</v>
      </c>
      <c r="M181" t="str">
        <f t="shared" si="10"/>
        <v>Sat</v>
      </c>
      <c r="N181" s="5">
        <f t="shared" si="11"/>
        <v>10</v>
      </c>
      <c r="O181" s="5">
        <f>ROUND(F181*G181*VLOOKUP(C181,Table2[#All],2,FALSE),0)</f>
        <v>2150</v>
      </c>
      <c r="P181" s="5">
        <f>Table1[[#This Row],[Quantity]]*Table1[[#This Row],[Unit Price]]</f>
        <v>2688</v>
      </c>
      <c r="Q181" s="5">
        <f>Table1[[#This Row],[Sales Revenue]]-Table1[[#This Row],[Total Cost]]</f>
        <v>538</v>
      </c>
    </row>
    <row r="182" spans="1:17" x14ac:dyDescent="0.3">
      <c r="A182" t="s">
        <v>226</v>
      </c>
      <c r="B182" t="s">
        <v>16</v>
      </c>
      <c r="C182" t="s">
        <v>43</v>
      </c>
      <c r="D182" s="1">
        <v>45573</v>
      </c>
      <c r="E182" s="1">
        <v>45577</v>
      </c>
      <c r="F182">
        <v>5</v>
      </c>
      <c r="G182">
        <v>855</v>
      </c>
      <c r="H182" t="s">
        <v>13</v>
      </c>
      <c r="I182" t="s">
        <v>32</v>
      </c>
      <c r="J182" t="s">
        <v>28</v>
      </c>
      <c r="K182" t="str">
        <f t="shared" si="8"/>
        <v>2024</v>
      </c>
      <c r="L182" t="str">
        <f t="shared" si="9"/>
        <v>Oct</v>
      </c>
      <c r="M182" t="str">
        <f t="shared" si="10"/>
        <v>Tue</v>
      </c>
      <c r="N182" s="5">
        <f t="shared" si="11"/>
        <v>4</v>
      </c>
      <c r="O182" s="5">
        <f>ROUND(F182*G182*VLOOKUP(C182,Table2[#All],2,FALSE),0)</f>
        <v>2565</v>
      </c>
      <c r="P182" s="5">
        <f>Table1[[#This Row],[Quantity]]*Table1[[#This Row],[Unit Price]]</f>
        <v>4275</v>
      </c>
      <c r="Q182" s="5">
        <f>Table1[[#This Row],[Sales Revenue]]-Table1[[#This Row],[Total Cost]]</f>
        <v>1710</v>
      </c>
    </row>
    <row r="183" spans="1:17" x14ac:dyDescent="0.3">
      <c r="A183" t="s">
        <v>227</v>
      </c>
      <c r="B183" t="s">
        <v>20</v>
      </c>
      <c r="C183" t="s">
        <v>53</v>
      </c>
      <c r="D183" s="1">
        <v>45600</v>
      </c>
      <c r="E183" s="1">
        <v>45612</v>
      </c>
      <c r="F183">
        <v>9</v>
      </c>
      <c r="G183">
        <v>421</v>
      </c>
      <c r="H183" t="s">
        <v>13</v>
      </c>
      <c r="I183" t="s">
        <v>32</v>
      </c>
      <c r="J183" t="s">
        <v>14</v>
      </c>
      <c r="K183" t="str">
        <f t="shared" si="8"/>
        <v>2024</v>
      </c>
      <c r="L183" t="str">
        <f t="shared" si="9"/>
        <v>Nov</v>
      </c>
      <c r="M183" t="str">
        <f t="shared" si="10"/>
        <v>Mon</v>
      </c>
      <c r="N183" s="5">
        <f t="shared" si="11"/>
        <v>12</v>
      </c>
      <c r="O183" s="5">
        <f>ROUND(F183*G183*VLOOKUP(C183,Table2[#All],2,FALSE),0)</f>
        <v>2652</v>
      </c>
      <c r="P183" s="5">
        <f>Table1[[#This Row],[Quantity]]*Table1[[#This Row],[Unit Price]]</f>
        <v>3789</v>
      </c>
      <c r="Q183" s="5">
        <f>Table1[[#This Row],[Sales Revenue]]-Table1[[#This Row],[Total Cost]]</f>
        <v>1137</v>
      </c>
    </row>
    <row r="184" spans="1:17" x14ac:dyDescent="0.3">
      <c r="A184" t="s">
        <v>228</v>
      </c>
      <c r="B184" t="s">
        <v>20</v>
      </c>
      <c r="C184" t="s">
        <v>51</v>
      </c>
      <c r="D184" s="1">
        <v>45555</v>
      </c>
      <c r="E184" s="1">
        <v>45562</v>
      </c>
      <c r="F184">
        <v>3</v>
      </c>
      <c r="G184">
        <v>345</v>
      </c>
      <c r="H184" t="s">
        <v>13</v>
      </c>
      <c r="I184" t="s">
        <v>32</v>
      </c>
      <c r="J184" t="s">
        <v>45</v>
      </c>
      <c r="K184" t="str">
        <f t="shared" si="8"/>
        <v>2024</v>
      </c>
      <c r="L184" t="str">
        <f t="shared" si="9"/>
        <v>Sep</v>
      </c>
      <c r="M184" t="str">
        <f t="shared" si="10"/>
        <v>Fri</v>
      </c>
      <c r="N184" s="5">
        <f t="shared" si="11"/>
        <v>7</v>
      </c>
      <c r="O184" s="5">
        <f>ROUND(F184*G184*VLOOKUP(C184,Table2[#All],2,FALSE),0)</f>
        <v>725</v>
      </c>
      <c r="P184" s="5">
        <f>Table1[[#This Row],[Quantity]]*Table1[[#This Row],[Unit Price]]</f>
        <v>1035</v>
      </c>
      <c r="Q184" s="5">
        <f>Table1[[#This Row],[Sales Revenue]]-Table1[[#This Row],[Total Cost]]</f>
        <v>310</v>
      </c>
    </row>
    <row r="185" spans="1:17" x14ac:dyDescent="0.3">
      <c r="A185" t="s">
        <v>229</v>
      </c>
      <c r="B185" t="s">
        <v>23</v>
      </c>
      <c r="C185" t="s">
        <v>69</v>
      </c>
      <c r="D185" s="1">
        <v>45445</v>
      </c>
      <c r="E185" s="1">
        <v>45458</v>
      </c>
      <c r="F185">
        <v>10</v>
      </c>
      <c r="G185">
        <v>354</v>
      </c>
      <c r="H185" t="s">
        <v>27</v>
      </c>
      <c r="I185" t="s">
        <v>32</v>
      </c>
      <c r="J185" t="s">
        <v>45</v>
      </c>
      <c r="K185" t="str">
        <f t="shared" si="8"/>
        <v>2024</v>
      </c>
      <c r="L185" t="str">
        <f t="shared" si="9"/>
        <v>Jun</v>
      </c>
      <c r="M185" t="str">
        <f t="shared" si="10"/>
        <v>Sun</v>
      </c>
      <c r="N185" s="5">
        <f t="shared" si="11"/>
        <v>13</v>
      </c>
      <c r="O185" s="5">
        <f>ROUND(F185*G185*VLOOKUP(C185,Table2[#All],2,FALSE),0)</f>
        <v>1947</v>
      </c>
      <c r="P185" s="5">
        <f>Table1[[#This Row],[Quantity]]*Table1[[#This Row],[Unit Price]]</f>
        <v>3540</v>
      </c>
      <c r="Q185" s="5">
        <f>Table1[[#This Row],[Sales Revenue]]-Table1[[#This Row],[Total Cost]]</f>
        <v>1593</v>
      </c>
    </row>
    <row r="186" spans="1:17" x14ac:dyDescent="0.3">
      <c r="A186" t="s">
        <v>230</v>
      </c>
      <c r="B186" t="s">
        <v>11</v>
      </c>
      <c r="C186" t="s">
        <v>26</v>
      </c>
      <c r="D186" s="1">
        <v>45590</v>
      </c>
      <c r="E186" s="1">
        <v>45602</v>
      </c>
      <c r="F186">
        <v>5</v>
      </c>
      <c r="G186">
        <v>825</v>
      </c>
      <c r="H186" t="s">
        <v>27</v>
      </c>
      <c r="I186" t="s">
        <v>32</v>
      </c>
      <c r="J186" t="s">
        <v>14</v>
      </c>
      <c r="K186" t="str">
        <f t="shared" si="8"/>
        <v>2024</v>
      </c>
      <c r="L186" t="str">
        <f t="shared" si="9"/>
        <v>Oct</v>
      </c>
      <c r="M186" t="str">
        <f t="shared" si="10"/>
        <v>Fri</v>
      </c>
      <c r="N186" s="5">
        <f t="shared" si="11"/>
        <v>12</v>
      </c>
      <c r="O186" s="5">
        <f>ROUND(F186*G186*VLOOKUP(C186,Table2[#All],2,FALSE),0)</f>
        <v>2681</v>
      </c>
      <c r="P186" s="5">
        <f>Table1[[#This Row],[Quantity]]*Table1[[#This Row],[Unit Price]]</f>
        <v>4125</v>
      </c>
      <c r="Q186" s="5">
        <f>Table1[[#This Row],[Sales Revenue]]-Table1[[#This Row],[Total Cost]]</f>
        <v>1444</v>
      </c>
    </row>
    <row r="187" spans="1:17" x14ac:dyDescent="0.3">
      <c r="A187" t="s">
        <v>231</v>
      </c>
      <c r="B187" t="s">
        <v>23</v>
      </c>
      <c r="C187" t="s">
        <v>24</v>
      </c>
      <c r="D187" s="1">
        <v>45627</v>
      </c>
      <c r="E187" s="1">
        <v>45630</v>
      </c>
      <c r="F187">
        <v>10</v>
      </c>
      <c r="G187">
        <v>601</v>
      </c>
      <c r="H187" t="s">
        <v>27</v>
      </c>
      <c r="I187" t="s">
        <v>550</v>
      </c>
      <c r="J187" t="s">
        <v>14</v>
      </c>
      <c r="K187" t="str">
        <f t="shared" si="8"/>
        <v>2024</v>
      </c>
      <c r="L187" t="str">
        <f t="shared" si="9"/>
        <v>Dec</v>
      </c>
      <c r="M187" t="str">
        <f t="shared" si="10"/>
        <v>Sun</v>
      </c>
      <c r="N187" s="5">
        <f t="shared" si="11"/>
        <v>3</v>
      </c>
      <c r="O187" s="5">
        <f>ROUND(F187*G187*VLOOKUP(C187,Table2[#All],2,FALSE),0)</f>
        <v>3306</v>
      </c>
      <c r="P187" s="5">
        <f>Table1[[#This Row],[Quantity]]*Table1[[#This Row],[Unit Price]]</f>
        <v>6010</v>
      </c>
      <c r="Q187" s="5">
        <f>Table1[[#This Row],[Sales Revenue]]-Table1[[#This Row],[Total Cost]]</f>
        <v>2704</v>
      </c>
    </row>
    <row r="188" spans="1:17" x14ac:dyDescent="0.3">
      <c r="A188" t="s">
        <v>232</v>
      </c>
      <c r="B188" t="s">
        <v>23</v>
      </c>
      <c r="C188" t="s">
        <v>99</v>
      </c>
      <c r="D188" s="1">
        <v>45560</v>
      </c>
      <c r="E188" s="1">
        <v>45572</v>
      </c>
      <c r="F188">
        <v>10</v>
      </c>
      <c r="G188">
        <v>803</v>
      </c>
      <c r="H188" t="s">
        <v>13</v>
      </c>
      <c r="I188" t="s">
        <v>548</v>
      </c>
      <c r="J188" t="s">
        <v>45</v>
      </c>
      <c r="K188" t="str">
        <f t="shared" si="8"/>
        <v>2024</v>
      </c>
      <c r="L188" t="str">
        <f t="shared" si="9"/>
        <v>Sep</v>
      </c>
      <c r="M188" t="str">
        <f t="shared" si="10"/>
        <v>Wed</v>
      </c>
      <c r="N188" s="5">
        <f t="shared" si="11"/>
        <v>12</v>
      </c>
      <c r="O188" s="5">
        <f>ROUND(F188*G188*VLOOKUP(C188,Table2[#All],2,FALSE),0)</f>
        <v>4818</v>
      </c>
      <c r="P188" s="5">
        <f>Table1[[#This Row],[Quantity]]*Table1[[#This Row],[Unit Price]]</f>
        <v>8030</v>
      </c>
      <c r="Q188" s="5">
        <f>Table1[[#This Row],[Sales Revenue]]-Table1[[#This Row],[Total Cost]]</f>
        <v>3212</v>
      </c>
    </row>
    <row r="189" spans="1:17" x14ac:dyDescent="0.3">
      <c r="A189" t="s">
        <v>233</v>
      </c>
      <c r="B189" t="s">
        <v>11</v>
      </c>
      <c r="C189" t="s">
        <v>57</v>
      </c>
      <c r="D189" s="1">
        <v>45557</v>
      </c>
      <c r="E189" s="1">
        <v>45572</v>
      </c>
      <c r="F189">
        <v>4</v>
      </c>
      <c r="G189">
        <v>584</v>
      </c>
      <c r="H189" t="s">
        <v>27</v>
      </c>
      <c r="I189" t="s">
        <v>546</v>
      </c>
      <c r="J189" t="s">
        <v>14</v>
      </c>
      <c r="K189" t="str">
        <f t="shared" si="8"/>
        <v>2024</v>
      </c>
      <c r="L189" t="str">
        <f t="shared" si="9"/>
        <v>Sep</v>
      </c>
      <c r="M189" t="str">
        <f t="shared" si="10"/>
        <v>Sun</v>
      </c>
      <c r="N189" s="5">
        <f t="shared" si="11"/>
        <v>15</v>
      </c>
      <c r="O189" s="5">
        <f>ROUND(F189*G189*VLOOKUP(C189,Table2[#All],2,FALSE),0)</f>
        <v>1986</v>
      </c>
      <c r="P189" s="5">
        <f>Table1[[#This Row],[Quantity]]*Table1[[#This Row],[Unit Price]]</f>
        <v>2336</v>
      </c>
      <c r="Q189" s="5">
        <f>Table1[[#This Row],[Sales Revenue]]-Table1[[#This Row],[Total Cost]]</f>
        <v>350</v>
      </c>
    </row>
    <row r="190" spans="1:17" x14ac:dyDescent="0.3">
      <c r="A190" t="s">
        <v>234</v>
      </c>
      <c r="B190" t="s">
        <v>23</v>
      </c>
      <c r="C190" t="s">
        <v>24</v>
      </c>
      <c r="D190" s="1">
        <v>45380</v>
      </c>
      <c r="E190" s="1">
        <v>45385</v>
      </c>
      <c r="F190">
        <v>8</v>
      </c>
      <c r="G190">
        <v>944</v>
      </c>
      <c r="H190" t="s">
        <v>27</v>
      </c>
      <c r="I190" t="s">
        <v>32</v>
      </c>
      <c r="J190" t="s">
        <v>18</v>
      </c>
      <c r="K190" t="str">
        <f t="shared" si="8"/>
        <v>2024</v>
      </c>
      <c r="L190" t="str">
        <f t="shared" si="9"/>
        <v>Mar</v>
      </c>
      <c r="M190" t="str">
        <f t="shared" si="10"/>
        <v>Fri</v>
      </c>
      <c r="N190" s="5">
        <f t="shared" si="11"/>
        <v>5</v>
      </c>
      <c r="O190" s="5">
        <f>ROUND(F190*G190*VLOOKUP(C190,Table2[#All],2,FALSE),0)</f>
        <v>4154</v>
      </c>
      <c r="P190" s="5">
        <f>Table1[[#This Row],[Quantity]]*Table1[[#This Row],[Unit Price]]</f>
        <v>7552</v>
      </c>
      <c r="Q190" s="5">
        <f>Table1[[#This Row],[Sales Revenue]]-Table1[[#This Row],[Total Cost]]</f>
        <v>3398</v>
      </c>
    </row>
    <row r="191" spans="1:17" x14ac:dyDescent="0.3">
      <c r="A191" t="s">
        <v>235</v>
      </c>
      <c r="B191" t="s">
        <v>30</v>
      </c>
      <c r="C191" t="s">
        <v>78</v>
      </c>
      <c r="D191" s="1">
        <v>45604</v>
      </c>
      <c r="E191" s="1">
        <v>45616</v>
      </c>
      <c r="F191">
        <v>8</v>
      </c>
      <c r="G191">
        <v>206</v>
      </c>
      <c r="H191" t="s">
        <v>27</v>
      </c>
      <c r="I191" t="s">
        <v>550</v>
      </c>
      <c r="J191" t="s">
        <v>28</v>
      </c>
      <c r="K191" t="str">
        <f t="shared" si="8"/>
        <v>2024</v>
      </c>
      <c r="L191" t="str">
        <f t="shared" si="9"/>
        <v>Nov</v>
      </c>
      <c r="M191" t="str">
        <f t="shared" si="10"/>
        <v>Fri</v>
      </c>
      <c r="N191" s="5">
        <f t="shared" si="11"/>
        <v>12</v>
      </c>
      <c r="O191" s="5">
        <f>ROUND(F191*G191*VLOOKUP(C191,Table2[#All],2,FALSE),0)</f>
        <v>1071</v>
      </c>
      <c r="P191" s="5">
        <f>Table1[[#This Row],[Quantity]]*Table1[[#This Row],[Unit Price]]</f>
        <v>1648</v>
      </c>
      <c r="Q191" s="5">
        <f>Table1[[#This Row],[Sales Revenue]]-Table1[[#This Row],[Total Cost]]</f>
        <v>577</v>
      </c>
    </row>
    <row r="192" spans="1:17" x14ac:dyDescent="0.3">
      <c r="A192" t="s">
        <v>236</v>
      </c>
      <c r="B192" t="s">
        <v>23</v>
      </c>
      <c r="C192" t="s">
        <v>24</v>
      </c>
      <c r="D192" s="1">
        <v>45578</v>
      </c>
      <c r="E192" s="1">
        <v>45586</v>
      </c>
      <c r="F192">
        <v>5</v>
      </c>
      <c r="G192">
        <v>304</v>
      </c>
      <c r="H192" t="s">
        <v>27</v>
      </c>
      <c r="I192" t="s">
        <v>550</v>
      </c>
      <c r="J192" t="s">
        <v>45</v>
      </c>
      <c r="K192" t="str">
        <f t="shared" si="8"/>
        <v>2024</v>
      </c>
      <c r="L192" t="str">
        <f t="shared" si="9"/>
        <v>Oct</v>
      </c>
      <c r="M192" t="str">
        <f t="shared" si="10"/>
        <v>Sun</v>
      </c>
      <c r="N192" s="5">
        <f t="shared" si="11"/>
        <v>8</v>
      </c>
      <c r="O192" s="5">
        <f>ROUND(F192*G192*VLOOKUP(C192,Table2[#All],2,FALSE),0)</f>
        <v>836</v>
      </c>
      <c r="P192" s="5">
        <f>Table1[[#This Row],[Quantity]]*Table1[[#This Row],[Unit Price]]</f>
        <v>1520</v>
      </c>
      <c r="Q192" s="5">
        <f>Table1[[#This Row],[Sales Revenue]]-Table1[[#This Row],[Total Cost]]</f>
        <v>684</v>
      </c>
    </row>
    <row r="193" spans="1:17" x14ac:dyDescent="0.3">
      <c r="A193" t="s">
        <v>237</v>
      </c>
      <c r="B193" t="s">
        <v>11</v>
      </c>
      <c r="C193" t="s">
        <v>95</v>
      </c>
      <c r="D193" s="1">
        <v>45657</v>
      </c>
      <c r="E193" s="1">
        <v>45671</v>
      </c>
      <c r="F193">
        <v>2</v>
      </c>
      <c r="G193">
        <v>364</v>
      </c>
      <c r="H193" t="s">
        <v>27</v>
      </c>
      <c r="I193" t="s">
        <v>549</v>
      </c>
      <c r="J193" t="s">
        <v>28</v>
      </c>
      <c r="K193" t="str">
        <f t="shared" si="8"/>
        <v>2024</v>
      </c>
      <c r="L193" t="str">
        <f t="shared" si="9"/>
        <v>Dec</v>
      </c>
      <c r="M193" t="str">
        <f t="shared" si="10"/>
        <v>Tue</v>
      </c>
      <c r="N193" s="5">
        <f t="shared" si="11"/>
        <v>14</v>
      </c>
      <c r="O193" s="5">
        <f>ROUND(F193*G193*VLOOKUP(C193,Table2[#All],2,FALSE),0)</f>
        <v>510</v>
      </c>
      <c r="P193" s="5">
        <f>Table1[[#This Row],[Quantity]]*Table1[[#This Row],[Unit Price]]</f>
        <v>728</v>
      </c>
      <c r="Q193" s="5">
        <f>Table1[[#This Row],[Sales Revenue]]-Table1[[#This Row],[Total Cost]]</f>
        <v>218</v>
      </c>
    </row>
    <row r="194" spans="1:17" x14ac:dyDescent="0.3">
      <c r="A194" t="s">
        <v>238</v>
      </c>
      <c r="B194" t="s">
        <v>23</v>
      </c>
      <c r="C194" t="s">
        <v>99</v>
      </c>
      <c r="D194" s="1">
        <v>45395</v>
      </c>
      <c r="E194" s="1">
        <v>45408</v>
      </c>
      <c r="F194">
        <v>9</v>
      </c>
      <c r="G194">
        <v>287</v>
      </c>
      <c r="H194" t="s">
        <v>13</v>
      </c>
      <c r="I194" t="s">
        <v>32</v>
      </c>
      <c r="J194" t="s">
        <v>18</v>
      </c>
      <c r="K194" t="str">
        <f t="shared" ref="K194:K257" si="12">TEXT(D194,"yyyy")</f>
        <v>2024</v>
      </c>
      <c r="L194" t="str">
        <f t="shared" ref="L194:L257" si="13">TEXT(D194,"mmm")</f>
        <v>Apr</v>
      </c>
      <c r="M194" t="str">
        <f t="shared" ref="M194:M257" si="14">TEXT(D194,"ddd")</f>
        <v>Sat</v>
      </c>
      <c r="N194" s="5">
        <f t="shared" ref="N194:N257" si="15">DATEDIF(D194,E194,"d")</f>
        <v>13</v>
      </c>
      <c r="O194" s="5">
        <f>ROUND(F194*G194*VLOOKUP(C194,Table2[#All],2,FALSE),0)</f>
        <v>1550</v>
      </c>
      <c r="P194" s="5">
        <f>Table1[[#This Row],[Quantity]]*Table1[[#This Row],[Unit Price]]</f>
        <v>2583</v>
      </c>
      <c r="Q194" s="5">
        <f>Table1[[#This Row],[Sales Revenue]]-Table1[[#This Row],[Total Cost]]</f>
        <v>1033</v>
      </c>
    </row>
    <row r="195" spans="1:17" x14ac:dyDescent="0.3">
      <c r="A195" t="s">
        <v>239</v>
      </c>
      <c r="B195" t="s">
        <v>11</v>
      </c>
      <c r="C195" t="s">
        <v>35</v>
      </c>
      <c r="D195" s="1">
        <v>45592</v>
      </c>
      <c r="E195" s="1">
        <v>45599</v>
      </c>
      <c r="F195">
        <v>4</v>
      </c>
      <c r="G195">
        <v>258</v>
      </c>
      <c r="H195" t="s">
        <v>13</v>
      </c>
      <c r="I195" t="s">
        <v>550</v>
      </c>
      <c r="J195" t="s">
        <v>18</v>
      </c>
      <c r="K195" t="str">
        <f t="shared" si="12"/>
        <v>2024</v>
      </c>
      <c r="L195" t="str">
        <f t="shared" si="13"/>
        <v>Oct</v>
      </c>
      <c r="M195" t="str">
        <f t="shared" si="14"/>
        <v>Sun</v>
      </c>
      <c r="N195" s="5">
        <f t="shared" si="15"/>
        <v>7</v>
      </c>
      <c r="O195" s="5">
        <f>ROUND(F195*G195*VLOOKUP(C195,Table2[#All],2,FALSE),0)</f>
        <v>826</v>
      </c>
      <c r="P195" s="5">
        <f>Table1[[#This Row],[Quantity]]*Table1[[#This Row],[Unit Price]]</f>
        <v>1032</v>
      </c>
      <c r="Q195" s="5">
        <f>Table1[[#This Row],[Sales Revenue]]-Table1[[#This Row],[Total Cost]]</f>
        <v>206</v>
      </c>
    </row>
    <row r="196" spans="1:17" x14ac:dyDescent="0.3">
      <c r="A196" t="s">
        <v>240</v>
      </c>
      <c r="B196" t="s">
        <v>20</v>
      </c>
      <c r="C196" t="s">
        <v>39</v>
      </c>
      <c r="D196" s="1">
        <v>45343</v>
      </c>
      <c r="E196" s="1">
        <v>45357</v>
      </c>
      <c r="F196">
        <v>7</v>
      </c>
      <c r="G196">
        <v>348</v>
      </c>
      <c r="H196" t="s">
        <v>13</v>
      </c>
      <c r="I196" t="s">
        <v>32</v>
      </c>
      <c r="J196" t="s">
        <v>18</v>
      </c>
      <c r="K196" t="str">
        <f t="shared" si="12"/>
        <v>2024</v>
      </c>
      <c r="L196" t="str">
        <f t="shared" si="13"/>
        <v>Feb</v>
      </c>
      <c r="M196" t="str">
        <f t="shared" si="14"/>
        <v>Wed</v>
      </c>
      <c r="N196" s="5">
        <f t="shared" si="15"/>
        <v>14</v>
      </c>
      <c r="O196" s="5">
        <f>ROUND(F196*G196*VLOOKUP(C196,Table2[#All],2,FALSE),0)</f>
        <v>1583</v>
      </c>
      <c r="P196" s="5">
        <f>Table1[[#This Row],[Quantity]]*Table1[[#This Row],[Unit Price]]</f>
        <v>2436</v>
      </c>
      <c r="Q196" s="5">
        <f>Table1[[#This Row],[Sales Revenue]]-Table1[[#This Row],[Total Cost]]</f>
        <v>853</v>
      </c>
    </row>
    <row r="197" spans="1:17" x14ac:dyDescent="0.3">
      <c r="A197" t="s">
        <v>241</v>
      </c>
      <c r="B197" t="s">
        <v>20</v>
      </c>
      <c r="C197" t="s">
        <v>82</v>
      </c>
      <c r="D197" s="1">
        <v>45456</v>
      </c>
      <c r="E197" s="1">
        <v>45460</v>
      </c>
      <c r="F197">
        <v>5</v>
      </c>
      <c r="G197">
        <v>671</v>
      </c>
      <c r="H197" t="s">
        <v>27</v>
      </c>
      <c r="I197" t="s">
        <v>550</v>
      </c>
      <c r="J197" t="s">
        <v>14</v>
      </c>
      <c r="K197" t="str">
        <f t="shared" si="12"/>
        <v>2024</v>
      </c>
      <c r="L197" t="str">
        <f t="shared" si="13"/>
        <v>Jun</v>
      </c>
      <c r="M197" t="str">
        <f t="shared" si="14"/>
        <v>Thu</v>
      </c>
      <c r="N197" s="5">
        <f t="shared" si="15"/>
        <v>4</v>
      </c>
      <c r="O197" s="5">
        <f>ROUND(F197*G197*VLOOKUP(C197,Table2[#All],2,FALSE),0)</f>
        <v>2684</v>
      </c>
      <c r="P197" s="5">
        <f>Table1[[#This Row],[Quantity]]*Table1[[#This Row],[Unit Price]]</f>
        <v>3355</v>
      </c>
      <c r="Q197" s="5">
        <f>Table1[[#This Row],[Sales Revenue]]-Table1[[#This Row],[Total Cost]]</f>
        <v>671</v>
      </c>
    </row>
    <row r="198" spans="1:17" x14ac:dyDescent="0.3">
      <c r="A198" t="s">
        <v>242</v>
      </c>
      <c r="B198" t="s">
        <v>16</v>
      </c>
      <c r="C198" t="s">
        <v>63</v>
      </c>
      <c r="D198" s="1">
        <v>45565</v>
      </c>
      <c r="E198" s="1">
        <v>45571</v>
      </c>
      <c r="F198">
        <v>1</v>
      </c>
      <c r="G198">
        <v>945</v>
      </c>
      <c r="H198" t="s">
        <v>13</v>
      </c>
      <c r="I198" t="s">
        <v>550</v>
      </c>
      <c r="J198" t="s">
        <v>45</v>
      </c>
      <c r="K198" t="str">
        <f t="shared" si="12"/>
        <v>2024</v>
      </c>
      <c r="L198" t="str">
        <f t="shared" si="13"/>
        <v>Sep</v>
      </c>
      <c r="M198" t="str">
        <f t="shared" si="14"/>
        <v>Mon</v>
      </c>
      <c r="N198" s="5">
        <f t="shared" si="15"/>
        <v>6</v>
      </c>
      <c r="O198" s="5">
        <f>ROUND(F198*G198*VLOOKUP(C198,Table2[#All],2,FALSE),0)</f>
        <v>473</v>
      </c>
      <c r="P198" s="5">
        <f>Table1[[#This Row],[Quantity]]*Table1[[#This Row],[Unit Price]]</f>
        <v>945</v>
      </c>
      <c r="Q198" s="5">
        <f>Table1[[#This Row],[Sales Revenue]]-Table1[[#This Row],[Total Cost]]</f>
        <v>472</v>
      </c>
    </row>
    <row r="199" spans="1:17" x14ac:dyDescent="0.3">
      <c r="A199" t="s">
        <v>243</v>
      </c>
      <c r="B199" t="s">
        <v>11</v>
      </c>
      <c r="C199" t="s">
        <v>26</v>
      </c>
      <c r="D199" s="1">
        <v>45545</v>
      </c>
      <c r="E199" s="1">
        <v>45556</v>
      </c>
      <c r="F199">
        <v>3</v>
      </c>
      <c r="G199">
        <v>969</v>
      </c>
      <c r="H199" t="s">
        <v>13</v>
      </c>
      <c r="I199" t="s">
        <v>32</v>
      </c>
      <c r="J199" t="s">
        <v>28</v>
      </c>
      <c r="K199" t="str">
        <f t="shared" si="12"/>
        <v>2024</v>
      </c>
      <c r="L199" t="str">
        <f t="shared" si="13"/>
        <v>Sep</v>
      </c>
      <c r="M199" t="str">
        <f t="shared" si="14"/>
        <v>Tue</v>
      </c>
      <c r="N199" s="5">
        <f t="shared" si="15"/>
        <v>11</v>
      </c>
      <c r="O199" s="5">
        <f>ROUND(F199*G199*VLOOKUP(C199,Table2[#All],2,FALSE),0)</f>
        <v>1890</v>
      </c>
      <c r="P199" s="5">
        <f>Table1[[#This Row],[Quantity]]*Table1[[#This Row],[Unit Price]]</f>
        <v>2907</v>
      </c>
      <c r="Q199" s="5">
        <f>Table1[[#This Row],[Sales Revenue]]-Table1[[#This Row],[Total Cost]]</f>
        <v>1017</v>
      </c>
    </row>
    <row r="200" spans="1:17" x14ac:dyDescent="0.3">
      <c r="A200" t="s">
        <v>244</v>
      </c>
      <c r="B200" t="s">
        <v>20</v>
      </c>
      <c r="C200" t="s">
        <v>39</v>
      </c>
      <c r="D200" s="1">
        <v>45461</v>
      </c>
      <c r="E200" s="1">
        <v>45467</v>
      </c>
      <c r="F200">
        <v>3</v>
      </c>
      <c r="G200">
        <v>758</v>
      </c>
      <c r="H200" t="s">
        <v>27</v>
      </c>
      <c r="I200" t="s">
        <v>549</v>
      </c>
      <c r="J200" t="s">
        <v>28</v>
      </c>
      <c r="K200" t="str">
        <f t="shared" si="12"/>
        <v>2024</v>
      </c>
      <c r="L200" t="str">
        <f t="shared" si="13"/>
        <v>Jun</v>
      </c>
      <c r="M200" t="str">
        <f t="shared" si="14"/>
        <v>Tue</v>
      </c>
      <c r="N200" s="5">
        <f t="shared" si="15"/>
        <v>6</v>
      </c>
      <c r="O200" s="5">
        <f>ROUND(F200*G200*VLOOKUP(C200,Table2[#All],2,FALSE),0)</f>
        <v>1478</v>
      </c>
      <c r="P200" s="5">
        <f>Table1[[#This Row],[Quantity]]*Table1[[#This Row],[Unit Price]]</f>
        <v>2274</v>
      </c>
      <c r="Q200" s="5">
        <f>Table1[[#This Row],[Sales Revenue]]-Table1[[#This Row],[Total Cost]]</f>
        <v>796</v>
      </c>
    </row>
    <row r="201" spans="1:17" x14ac:dyDescent="0.3">
      <c r="A201" t="s">
        <v>245</v>
      </c>
      <c r="B201" t="s">
        <v>20</v>
      </c>
      <c r="C201" t="s">
        <v>39</v>
      </c>
      <c r="D201" s="1">
        <v>45464</v>
      </c>
      <c r="E201" s="1">
        <v>45468</v>
      </c>
      <c r="F201">
        <v>5</v>
      </c>
      <c r="G201">
        <v>591</v>
      </c>
      <c r="H201" t="s">
        <v>13</v>
      </c>
      <c r="I201" t="s">
        <v>32</v>
      </c>
      <c r="J201" t="s">
        <v>14</v>
      </c>
      <c r="K201" t="str">
        <f t="shared" si="12"/>
        <v>2024</v>
      </c>
      <c r="L201" t="str">
        <f t="shared" si="13"/>
        <v>Jun</v>
      </c>
      <c r="M201" t="str">
        <f t="shared" si="14"/>
        <v>Fri</v>
      </c>
      <c r="N201" s="5">
        <f t="shared" si="15"/>
        <v>4</v>
      </c>
      <c r="O201" s="5">
        <f>ROUND(F201*G201*VLOOKUP(C201,Table2[#All],2,FALSE),0)</f>
        <v>1921</v>
      </c>
      <c r="P201" s="5">
        <f>Table1[[#This Row],[Quantity]]*Table1[[#This Row],[Unit Price]]</f>
        <v>2955</v>
      </c>
      <c r="Q201" s="5">
        <f>Table1[[#This Row],[Sales Revenue]]-Table1[[#This Row],[Total Cost]]</f>
        <v>1034</v>
      </c>
    </row>
    <row r="202" spans="1:17" x14ac:dyDescent="0.3">
      <c r="A202" t="s">
        <v>246</v>
      </c>
      <c r="B202" t="s">
        <v>16</v>
      </c>
      <c r="C202" t="s">
        <v>43</v>
      </c>
      <c r="D202" s="1">
        <v>45510</v>
      </c>
      <c r="E202" s="1">
        <v>45522</v>
      </c>
      <c r="F202">
        <v>9</v>
      </c>
      <c r="G202">
        <v>345</v>
      </c>
      <c r="H202" t="s">
        <v>27</v>
      </c>
      <c r="I202" t="s">
        <v>550</v>
      </c>
      <c r="J202" t="s">
        <v>45</v>
      </c>
      <c r="K202" t="str">
        <f t="shared" si="12"/>
        <v>2024</v>
      </c>
      <c r="L202" t="str">
        <f t="shared" si="13"/>
        <v>Aug</v>
      </c>
      <c r="M202" t="str">
        <f t="shared" si="14"/>
        <v>Tue</v>
      </c>
      <c r="N202" s="5">
        <f t="shared" si="15"/>
        <v>12</v>
      </c>
      <c r="O202" s="5">
        <f>ROUND(F202*G202*VLOOKUP(C202,Table2[#All],2,FALSE),0)</f>
        <v>1863</v>
      </c>
      <c r="P202" s="5">
        <f>Table1[[#This Row],[Quantity]]*Table1[[#This Row],[Unit Price]]</f>
        <v>3105</v>
      </c>
      <c r="Q202" s="5">
        <f>Table1[[#This Row],[Sales Revenue]]-Table1[[#This Row],[Total Cost]]</f>
        <v>1242</v>
      </c>
    </row>
    <row r="203" spans="1:17" x14ac:dyDescent="0.3">
      <c r="A203" t="s">
        <v>247</v>
      </c>
      <c r="B203" t="s">
        <v>23</v>
      </c>
      <c r="C203" t="s">
        <v>99</v>
      </c>
      <c r="D203" s="1">
        <v>45520</v>
      </c>
      <c r="E203" s="1">
        <v>45533</v>
      </c>
      <c r="F203">
        <v>5</v>
      </c>
      <c r="G203">
        <v>986</v>
      </c>
      <c r="H203" t="s">
        <v>27</v>
      </c>
      <c r="I203" t="s">
        <v>546</v>
      </c>
      <c r="J203" t="s">
        <v>14</v>
      </c>
      <c r="K203" t="str">
        <f t="shared" si="12"/>
        <v>2024</v>
      </c>
      <c r="L203" t="str">
        <f t="shared" si="13"/>
        <v>Aug</v>
      </c>
      <c r="M203" t="str">
        <f t="shared" si="14"/>
        <v>Fri</v>
      </c>
      <c r="N203" s="5">
        <f t="shared" si="15"/>
        <v>13</v>
      </c>
      <c r="O203" s="5">
        <f>ROUND(F203*G203*VLOOKUP(C203,Table2[#All],2,FALSE),0)</f>
        <v>2958</v>
      </c>
      <c r="P203" s="5">
        <f>Table1[[#This Row],[Quantity]]*Table1[[#This Row],[Unit Price]]</f>
        <v>4930</v>
      </c>
      <c r="Q203" s="5">
        <f>Table1[[#This Row],[Sales Revenue]]-Table1[[#This Row],[Total Cost]]</f>
        <v>1972</v>
      </c>
    </row>
    <row r="204" spans="1:17" x14ac:dyDescent="0.3">
      <c r="A204" t="s">
        <v>248</v>
      </c>
      <c r="B204" t="s">
        <v>16</v>
      </c>
      <c r="C204" t="s">
        <v>17</v>
      </c>
      <c r="D204" s="1">
        <v>45425</v>
      </c>
      <c r="E204" s="1">
        <v>45432</v>
      </c>
      <c r="F204">
        <v>6</v>
      </c>
      <c r="G204">
        <v>719</v>
      </c>
      <c r="H204" t="s">
        <v>27</v>
      </c>
      <c r="I204" t="s">
        <v>550</v>
      </c>
      <c r="J204" t="s">
        <v>45</v>
      </c>
      <c r="K204" t="str">
        <f t="shared" si="12"/>
        <v>2024</v>
      </c>
      <c r="L204" t="str">
        <f t="shared" si="13"/>
        <v>May</v>
      </c>
      <c r="M204" t="str">
        <f t="shared" si="14"/>
        <v>Mon</v>
      </c>
      <c r="N204" s="5">
        <f t="shared" si="15"/>
        <v>7</v>
      </c>
      <c r="O204" s="5">
        <f>ROUND(F204*G204*VLOOKUP(C204,Table2[#All],2,FALSE),0)</f>
        <v>2157</v>
      </c>
      <c r="P204" s="5">
        <f>Table1[[#This Row],[Quantity]]*Table1[[#This Row],[Unit Price]]</f>
        <v>4314</v>
      </c>
      <c r="Q204" s="5">
        <f>Table1[[#This Row],[Sales Revenue]]-Table1[[#This Row],[Total Cost]]</f>
        <v>2157</v>
      </c>
    </row>
    <row r="205" spans="1:17" x14ac:dyDescent="0.3">
      <c r="A205" t="s">
        <v>249</v>
      </c>
      <c r="B205" t="s">
        <v>11</v>
      </c>
      <c r="C205" t="s">
        <v>26</v>
      </c>
      <c r="D205" s="1">
        <v>45449</v>
      </c>
      <c r="E205" s="1">
        <v>45461</v>
      </c>
      <c r="F205">
        <v>3</v>
      </c>
      <c r="G205">
        <v>425</v>
      </c>
      <c r="H205" t="s">
        <v>27</v>
      </c>
      <c r="I205" t="s">
        <v>32</v>
      </c>
      <c r="J205" t="s">
        <v>45</v>
      </c>
      <c r="K205" t="str">
        <f t="shared" si="12"/>
        <v>2024</v>
      </c>
      <c r="L205" t="str">
        <f t="shared" si="13"/>
        <v>Jun</v>
      </c>
      <c r="M205" t="str">
        <f t="shared" si="14"/>
        <v>Thu</v>
      </c>
      <c r="N205" s="5">
        <f t="shared" si="15"/>
        <v>12</v>
      </c>
      <c r="O205" s="5">
        <f>ROUND(F205*G205*VLOOKUP(C205,Table2[#All],2,FALSE),0)</f>
        <v>829</v>
      </c>
      <c r="P205" s="5">
        <f>Table1[[#This Row],[Quantity]]*Table1[[#This Row],[Unit Price]]</f>
        <v>1275</v>
      </c>
      <c r="Q205" s="5">
        <f>Table1[[#This Row],[Sales Revenue]]-Table1[[#This Row],[Total Cost]]</f>
        <v>446</v>
      </c>
    </row>
    <row r="206" spans="1:17" x14ac:dyDescent="0.3">
      <c r="A206" t="s">
        <v>250</v>
      </c>
      <c r="B206" t="s">
        <v>30</v>
      </c>
      <c r="C206" t="s">
        <v>75</v>
      </c>
      <c r="D206" s="1">
        <v>45619</v>
      </c>
      <c r="E206" s="1">
        <v>45625</v>
      </c>
      <c r="F206">
        <v>5</v>
      </c>
      <c r="G206">
        <v>386</v>
      </c>
      <c r="H206" t="s">
        <v>13</v>
      </c>
      <c r="I206" t="s">
        <v>32</v>
      </c>
      <c r="J206" t="s">
        <v>45</v>
      </c>
      <c r="K206" t="str">
        <f t="shared" si="12"/>
        <v>2024</v>
      </c>
      <c r="L206" t="str">
        <f t="shared" si="13"/>
        <v>Nov</v>
      </c>
      <c r="M206" t="str">
        <f t="shared" si="14"/>
        <v>Sat</v>
      </c>
      <c r="N206" s="5">
        <f t="shared" si="15"/>
        <v>6</v>
      </c>
      <c r="O206" s="5">
        <f>ROUND(F206*G206*VLOOKUP(C206,Table2[#All],2,FALSE),0)</f>
        <v>1448</v>
      </c>
      <c r="P206" s="5">
        <f>Table1[[#This Row],[Quantity]]*Table1[[#This Row],[Unit Price]]</f>
        <v>1930</v>
      </c>
      <c r="Q206" s="5">
        <f>Table1[[#This Row],[Sales Revenue]]-Table1[[#This Row],[Total Cost]]</f>
        <v>482</v>
      </c>
    </row>
    <row r="207" spans="1:17" x14ac:dyDescent="0.3">
      <c r="A207" t="s">
        <v>251</v>
      </c>
      <c r="B207" t="s">
        <v>16</v>
      </c>
      <c r="C207" t="s">
        <v>43</v>
      </c>
      <c r="D207" s="1">
        <v>45567</v>
      </c>
      <c r="E207" s="1">
        <v>45574</v>
      </c>
      <c r="F207">
        <v>4</v>
      </c>
      <c r="G207">
        <v>790</v>
      </c>
      <c r="H207" t="s">
        <v>13</v>
      </c>
      <c r="I207" t="s">
        <v>550</v>
      </c>
      <c r="J207" t="s">
        <v>18</v>
      </c>
      <c r="K207" t="str">
        <f t="shared" si="12"/>
        <v>2024</v>
      </c>
      <c r="L207" t="str">
        <f t="shared" si="13"/>
        <v>Oct</v>
      </c>
      <c r="M207" t="str">
        <f t="shared" si="14"/>
        <v>Wed</v>
      </c>
      <c r="N207" s="5">
        <f t="shared" si="15"/>
        <v>7</v>
      </c>
      <c r="O207" s="5">
        <f>ROUND(F207*G207*VLOOKUP(C207,Table2[#All],2,FALSE),0)</f>
        <v>1896</v>
      </c>
      <c r="P207" s="5">
        <f>Table1[[#This Row],[Quantity]]*Table1[[#This Row],[Unit Price]]</f>
        <v>3160</v>
      </c>
      <c r="Q207" s="5">
        <f>Table1[[#This Row],[Sales Revenue]]-Table1[[#This Row],[Total Cost]]</f>
        <v>1264</v>
      </c>
    </row>
    <row r="208" spans="1:17" x14ac:dyDescent="0.3">
      <c r="A208" t="s">
        <v>252</v>
      </c>
      <c r="B208" t="s">
        <v>16</v>
      </c>
      <c r="C208" t="s">
        <v>43</v>
      </c>
      <c r="D208" s="1">
        <v>45562</v>
      </c>
      <c r="E208" s="1">
        <v>45572</v>
      </c>
      <c r="F208">
        <v>6</v>
      </c>
      <c r="G208">
        <v>89</v>
      </c>
      <c r="H208" t="s">
        <v>13</v>
      </c>
      <c r="I208" t="s">
        <v>32</v>
      </c>
      <c r="J208" t="s">
        <v>18</v>
      </c>
      <c r="K208" t="str">
        <f t="shared" si="12"/>
        <v>2024</v>
      </c>
      <c r="L208" t="str">
        <f t="shared" si="13"/>
        <v>Sep</v>
      </c>
      <c r="M208" t="str">
        <f t="shared" si="14"/>
        <v>Fri</v>
      </c>
      <c r="N208" s="5">
        <f t="shared" si="15"/>
        <v>10</v>
      </c>
      <c r="O208" s="5">
        <f>ROUND(F208*G208*VLOOKUP(C208,Table2[#All],2,FALSE),0)</f>
        <v>320</v>
      </c>
      <c r="P208" s="5">
        <f>Table1[[#This Row],[Quantity]]*Table1[[#This Row],[Unit Price]]</f>
        <v>534</v>
      </c>
      <c r="Q208" s="5">
        <f>Table1[[#This Row],[Sales Revenue]]-Table1[[#This Row],[Total Cost]]</f>
        <v>214</v>
      </c>
    </row>
    <row r="209" spans="1:17" x14ac:dyDescent="0.3">
      <c r="A209" t="s">
        <v>253</v>
      </c>
      <c r="B209" t="s">
        <v>16</v>
      </c>
      <c r="C209" t="s">
        <v>43</v>
      </c>
      <c r="D209" s="1">
        <v>45351</v>
      </c>
      <c r="E209" s="1">
        <v>45359</v>
      </c>
      <c r="F209">
        <v>4</v>
      </c>
      <c r="G209">
        <v>744</v>
      </c>
      <c r="H209" t="s">
        <v>13</v>
      </c>
      <c r="I209" t="s">
        <v>32</v>
      </c>
      <c r="J209" t="s">
        <v>18</v>
      </c>
      <c r="K209" t="str">
        <f t="shared" si="12"/>
        <v>2024</v>
      </c>
      <c r="L209" t="str">
        <f t="shared" si="13"/>
        <v>Feb</v>
      </c>
      <c r="M209" t="str">
        <f t="shared" si="14"/>
        <v>Thu</v>
      </c>
      <c r="N209" s="5">
        <f t="shared" si="15"/>
        <v>8</v>
      </c>
      <c r="O209" s="5">
        <f>ROUND(F209*G209*VLOOKUP(C209,Table2[#All],2,FALSE),0)</f>
        <v>1786</v>
      </c>
      <c r="P209" s="5">
        <f>Table1[[#This Row],[Quantity]]*Table1[[#This Row],[Unit Price]]</f>
        <v>2976</v>
      </c>
      <c r="Q209" s="5">
        <f>Table1[[#This Row],[Sales Revenue]]-Table1[[#This Row],[Total Cost]]</f>
        <v>1190</v>
      </c>
    </row>
    <row r="210" spans="1:17" x14ac:dyDescent="0.3">
      <c r="A210" t="s">
        <v>254</v>
      </c>
      <c r="B210" t="s">
        <v>16</v>
      </c>
      <c r="C210" t="s">
        <v>17</v>
      </c>
      <c r="D210" s="1">
        <v>45578</v>
      </c>
      <c r="E210" s="1">
        <v>45590</v>
      </c>
      <c r="F210">
        <v>8</v>
      </c>
      <c r="G210">
        <v>698</v>
      </c>
      <c r="H210" t="s">
        <v>27</v>
      </c>
      <c r="I210" t="s">
        <v>548</v>
      </c>
      <c r="J210" t="s">
        <v>45</v>
      </c>
      <c r="K210" t="str">
        <f t="shared" si="12"/>
        <v>2024</v>
      </c>
      <c r="L210" t="str">
        <f t="shared" si="13"/>
        <v>Oct</v>
      </c>
      <c r="M210" t="str">
        <f t="shared" si="14"/>
        <v>Sun</v>
      </c>
      <c r="N210" s="5">
        <f t="shared" si="15"/>
        <v>12</v>
      </c>
      <c r="O210" s="5">
        <f>ROUND(F210*G210*VLOOKUP(C210,Table2[#All],2,FALSE),0)</f>
        <v>2792</v>
      </c>
      <c r="P210" s="5">
        <f>Table1[[#This Row],[Quantity]]*Table1[[#This Row],[Unit Price]]</f>
        <v>5584</v>
      </c>
      <c r="Q210" s="5">
        <f>Table1[[#This Row],[Sales Revenue]]-Table1[[#This Row],[Total Cost]]</f>
        <v>2792</v>
      </c>
    </row>
    <row r="211" spans="1:17" x14ac:dyDescent="0.3">
      <c r="A211" t="s">
        <v>255</v>
      </c>
      <c r="B211" t="s">
        <v>11</v>
      </c>
      <c r="C211" t="s">
        <v>26</v>
      </c>
      <c r="D211" s="1">
        <v>45422</v>
      </c>
      <c r="E211" s="1">
        <v>45425</v>
      </c>
      <c r="F211">
        <v>1</v>
      </c>
      <c r="G211">
        <v>773</v>
      </c>
      <c r="H211" t="s">
        <v>13</v>
      </c>
      <c r="I211" t="s">
        <v>550</v>
      </c>
      <c r="J211" t="s">
        <v>45</v>
      </c>
      <c r="K211" t="str">
        <f t="shared" si="12"/>
        <v>2024</v>
      </c>
      <c r="L211" t="str">
        <f t="shared" si="13"/>
        <v>May</v>
      </c>
      <c r="M211" t="str">
        <f t="shared" si="14"/>
        <v>Fri</v>
      </c>
      <c r="N211" s="5">
        <f t="shared" si="15"/>
        <v>3</v>
      </c>
      <c r="O211" s="5">
        <f>ROUND(F211*G211*VLOOKUP(C211,Table2[#All],2,FALSE),0)</f>
        <v>502</v>
      </c>
      <c r="P211" s="5">
        <f>Table1[[#This Row],[Quantity]]*Table1[[#This Row],[Unit Price]]</f>
        <v>773</v>
      </c>
      <c r="Q211" s="5">
        <f>Table1[[#This Row],[Sales Revenue]]-Table1[[#This Row],[Total Cost]]</f>
        <v>271</v>
      </c>
    </row>
    <row r="212" spans="1:17" x14ac:dyDescent="0.3">
      <c r="A212" t="s">
        <v>256</v>
      </c>
      <c r="B212" t="s">
        <v>23</v>
      </c>
      <c r="C212" t="s">
        <v>37</v>
      </c>
      <c r="D212" s="1">
        <v>45485</v>
      </c>
      <c r="E212" s="1">
        <v>45490</v>
      </c>
      <c r="F212">
        <v>7</v>
      </c>
      <c r="G212">
        <v>92</v>
      </c>
      <c r="H212" t="s">
        <v>13</v>
      </c>
      <c r="I212" t="s">
        <v>32</v>
      </c>
      <c r="J212" t="s">
        <v>14</v>
      </c>
      <c r="K212" t="str">
        <f t="shared" si="12"/>
        <v>2024</v>
      </c>
      <c r="L212" t="str">
        <f t="shared" si="13"/>
        <v>Jul</v>
      </c>
      <c r="M212" t="str">
        <f t="shared" si="14"/>
        <v>Fri</v>
      </c>
      <c r="N212" s="5">
        <f t="shared" si="15"/>
        <v>5</v>
      </c>
      <c r="O212" s="5">
        <f>ROUND(F212*G212*VLOOKUP(C212,Table2[#All],2,FALSE),0)</f>
        <v>322</v>
      </c>
      <c r="P212" s="5">
        <f>Table1[[#This Row],[Quantity]]*Table1[[#This Row],[Unit Price]]</f>
        <v>644</v>
      </c>
      <c r="Q212" s="5">
        <f>Table1[[#This Row],[Sales Revenue]]-Table1[[#This Row],[Total Cost]]</f>
        <v>322</v>
      </c>
    </row>
    <row r="213" spans="1:17" x14ac:dyDescent="0.3">
      <c r="A213" t="s">
        <v>257</v>
      </c>
      <c r="B213" t="s">
        <v>30</v>
      </c>
      <c r="C213" t="s">
        <v>75</v>
      </c>
      <c r="D213" s="1">
        <v>45383</v>
      </c>
      <c r="E213" s="1">
        <v>45394</v>
      </c>
      <c r="F213">
        <v>9</v>
      </c>
      <c r="G213">
        <v>412</v>
      </c>
      <c r="H213" t="s">
        <v>27</v>
      </c>
      <c r="I213" t="s">
        <v>32</v>
      </c>
      <c r="J213" t="s">
        <v>18</v>
      </c>
      <c r="K213" t="str">
        <f t="shared" si="12"/>
        <v>2024</v>
      </c>
      <c r="L213" t="str">
        <f t="shared" si="13"/>
        <v>Apr</v>
      </c>
      <c r="M213" t="str">
        <f t="shared" si="14"/>
        <v>Mon</v>
      </c>
      <c r="N213" s="5">
        <f t="shared" si="15"/>
        <v>11</v>
      </c>
      <c r="O213" s="5">
        <f>ROUND(F213*G213*VLOOKUP(C213,Table2[#All],2,FALSE),0)</f>
        <v>2781</v>
      </c>
      <c r="P213" s="5">
        <f>Table1[[#This Row],[Quantity]]*Table1[[#This Row],[Unit Price]]</f>
        <v>3708</v>
      </c>
      <c r="Q213" s="5">
        <f>Table1[[#This Row],[Sales Revenue]]-Table1[[#This Row],[Total Cost]]</f>
        <v>927</v>
      </c>
    </row>
    <row r="214" spans="1:17" x14ac:dyDescent="0.3">
      <c r="A214" t="s">
        <v>258</v>
      </c>
      <c r="B214" t="s">
        <v>20</v>
      </c>
      <c r="C214" t="s">
        <v>39</v>
      </c>
      <c r="D214" s="1">
        <v>45308</v>
      </c>
      <c r="E214" s="1">
        <v>45318</v>
      </c>
      <c r="F214">
        <v>7</v>
      </c>
      <c r="G214">
        <v>639</v>
      </c>
      <c r="H214" t="s">
        <v>13</v>
      </c>
      <c r="I214" t="s">
        <v>548</v>
      </c>
      <c r="J214" t="s">
        <v>18</v>
      </c>
      <c r="K214" t="str">
        <f t="shared" si="12"/>
        <v>2024</v>
      </c>
      <c r="L214" t="str">
        <f t="shared" si="13"/>
        <v>Jan</v>
      </c>
      <c r="M214" t="str">
        <f t="shared" si="14"/>
        <v>Wed</v>
      </c>
      <c r="N214" s="5">
        <f t="shared" si="15"/>
        <v>10</v>
      </c>
      <c r="O214" s="5">
        <f>ROUND(F214*G214*VLOOKUP(C214,Table2[#All],2,FALSE),0)</f>
        <v>2907</v>
      </c>
      <c r="P214" s="5">
        <f>Table1[[#This Row],[Quantity]]*Table1[[#This Row],[Unit Price]]</f>
        <v>4473</v>
      </c>
      <c r="Q214" s="5">
        <f>Table1[[#This Row],[Sales Revenue]]-Table1[[#This Row],[Total Cost]]</f>
        <v>1566</v>
      </c>
    </row>
    <row r="215" spans="1:17" x14ac:dyDescent="0.3">
      <c r="A215" t="s">
        <v>259</v>
      </c>
      <c r="B215" t="s">
        <v>20</v>
      </c>
      <c r="C215" t="s">
        <v>39</v>
      </c>
      <c r="D215" s="1">
        <v>45343</v>
      </c>
      <c r="E215" s="1">
        <v>45356</v>
      </c>
      <c r="F215">
        <v>10</v>
      </c>
      <c r="G215">
        <v>44</v>
      </c>
      <c r="H215" t="s">
        <v>27</v>
      </c>
      <c r="I215" t="s">
        <v>549</v>
      </c>
      <c r="J215" t="s">
        <v>28</v>
      </c>
      <c r="K215" t="str">
        <f t="shared" si="12"/>
        <v>2024</v>
      </c>
      <c r="L215" t="str">
        <f t="shared" si="13"/>
        <v>Feb</v>
      </c>
      <c r="M215" t="str">
        <f t="shared" si="14"/>
        <v>Wed</v>
      </c>
      <c r="N215" s="5">
        <f t="shared" si="15"/>
        <v>13</v>
      </c>
      <c r="O215" s="5">
        <f>ROUND(F215*G215*VLOOKUP(C215,Table2[#All],2,FALSE),0)</f>
        <v>286</v>
      </c>
      <c r="P215" s="5">
        <f>Table1[[#This Row],[Quantity]]*Table1[[#This Row],[Unit Price]]</f>
        <v>440</v>
      </c>
      <c r="Q215" s="5">
        <f>Table1[[#This Row],[Sales Revenue]]-Table1[[#This Row],[Total Cost]]</f>
        <v>154</v>
      </c>
    </row>
    <row r="216" spans="1:17" x14ac:dyDescent="0.3">
      <c r="A216" t="s">
        <v>260</v>
      </c>
      <c r="B216" t="s">
        <v>11</v>
      </c>
      <c r="C216" t="s">
        <v>57</v>
      </c>
      <c r="D216" s="1">
        <v>45314</v>
      </c>
      <c r="E216" s="1">
        <v>45327</v>
      </c>
      <c r="F216">
        <v>7</v>
      </c>
      <c r="G216">
        <v>459</v>
      </c>
      <c r="H216" t="s">
        <v>13</v>
      </c>
      <c r="I216" t="s">
        <v>550</v>
      </c>
      <c r="J216" t="s">
        <v>18</v>
      </c>
      <c r="K216" t="str">
        <f t="shared" si="12"/>
        <v>2024</v>
      </c>
      <c r="L216" t="str">
        <f t="shared" si="13"/>
        <v>Jan</v>
      </c>
      <c r="M216" t="str">
        <f t="shared" si="14"/>
        <v>Tue</v>
      </c>
      <c r="N216" s="5">
        <f t="shared" si="15"/>
        <v>13</v>
      </c>
      <c r="O216" s="5">
        <f>ROUND(F216*G216*VLOOKUP(C216,Table2[#All],2,FALSE),0)</f>
        <v>2731</v>
      </c>
      <c r="P216" s="5">
        <f>Table1[[#This Row],[Quantity]]*Table1[[#This Row],[Unit Price]]</f>
        <v>3213</v>
      </c>
      <c r="Q216" s="5">
        <f>Table1[[#This Row],[Sales Revenue]]-Table1[[#This Row],[Total Cost]]</f>
        <v>482</v>
      </c>
    </row>
    <row r="217" spans="1:17" x14ac:dyDescent="0.3">
      <c r="A217" t="s">
        <v>261</v>
      </c>
      <c r="B217" t="s">
        <v>16</v>
      </c>
      <c r="C217" t="s">
        <v>59</v>
      </c>
      <c r="D217" s="1">
        <v>45636</v>
      </c>
      <c r="E217" s="1">
        <v>45645</v>
      </c>
      <c r="F217">
        <v>6</v>
      </c>
      <c r="G217">
        <v>252</v>
      </c>
      <c r="H217" t="s">
        <v>27</v>
      </c>
      <c r="I217" t="s">
        <v>546</v>
      </c>
      <c r="J217" t="s">
        <v>28</v>
      </c>
      <c r="K217" t="str">
        <f t="shared" si="12"/>
        <v>2024</v>
      </c>
      <c r="L217" t="str">
        <f t="shared" si="13"/>
        <v>Dec</v>
      </c>
      <c r="M217" t="str">
        <f t="shared" si="14"/>
        <v>Tue</v>
      </c>
      <c r="N217" s="5">
        <f t="shared" si="15"/>
        <v>9</v>
      </c>
      <c r="O217" s="5">
        <f>ROUND(F217*G217*VLOOKUP(C217,Table2[#All],2,FALSE),0)</f>
        <v>983</v>
      </c>
      <c r="P217" s="5">
        <f>Table1[[#This Row],[Quantity]]*Table1[[#This Row],[Unit Price]]</f>
        <v>1512</v>
      </c>
      <c r="Q217" s="5">
        <f>Table1[[#This Row],[Sales Revenue]]-Table1[[#This Row],[Total Cost]]</f>
        <v>529</v>
      </c>
    </row>
    <row r="218" spans="1:17" x14ac:dyDescent="0.3">
      <c r="A218" t="s">
        <v>262</v>
      </c>
      <c r="B218" t="s">
        <v>16</v>
      </c>
      <c r="C218" t="s">
        <v>63</v>
      </c>
      <c r="D218" s="1">
        <v>45503</v>
      </c>
      <c r="E218" s="1">
        <v>45510</v>
      </c>
      <c r="F218">
        <v>5</v>
      </c>
      <c r="G218">
        <v>291</v>
      </c>
      <c r="H218" t="s">
        <v>27</v>
      </c>
      <c r="I218" t="s">
        <v>550</v>
      </c>
      <c r="J218" t="s">
        <v>28</v>
      </c>
      <c r="K218" t="str">
        <f t="shared" si="12"/>
        <v>2024</v>
      </c>
      <c r="L218" t="str">
        <f t="shared" si="13"/>
        <v>Jul</v>
      </c>
      <c r="M218" t="str">
        <f t="shared" si="14"/>
        <v>Tue</v>
      </c>
      <c r="N218" s="5">
        <f t="shared" si="15"/>
        <v>7</v>
      </c>
      <c r="O218" s="5">
        <f>ROUND(F218*G218*VLOOKUP(C218,Table2[#All],2,FALSE),0)</f>
        <v>728</v>
      </c>
      <c r="P218" s="5">
        <f>Table1[[#This Row],[Quantity]]*Table1[[#This Row],[Unit Price]]</f>
        <v>1455</v>
      </c>
      <c r="Q218" s="5">
        <f>Table1[[#This Row],[Sales Revenue]]-Table1[[#This Row],[Total Cost]]</f>
        <v>727</v>
      </c>
    </row>
    <row r="219" spans="1:17" x14ac:dyDescent="0.3">
      <c r="A219" t="s">
        <v>263</v>
      </c>
      <c r="B219" t="s">
        <v>20</v>
      </c>
      <c r="C219" t="s">
        <v>21</v>
      </c>
      <c r="D219" s="1">
        <v>45576</v>
      </c>
      <c r="E219" s="1">
        <v>45584</v>
      </c>
      <c r="F219">
        <v>8</v>
      </c>
      <c r="G219">
        <v>58</v>
      </c>
      <c r="H219" t="s">
        <v>27</v>
      </c>
      <c r="I219" t="s">
        <v>546</v>
      </c>
      <c r="J219" t="s">
        <v>45</v>
      </c>
      <c r="K219" t="str">
        <f t="shared" si="12"/>
        <v>2024</v>
      </c>
      <c r="L219" t="str">
        <f t="shared" si="13"/>
        <v>Oct</v>
      </c>
      <c r="M219" t="str">
        <f t="shared" si="14"/>
        <v>Fri</v>
      </c>
      <c r="N219" s="5">
        <f t="shared" si="15"/>
        <v>8</v>
      </c>
      <c r="O219" s="5">
        <f>ROUND(F219*G219*VLOOKUP(C219,Table2[#All],2,FALSE),0)</f>
        <v>348</v>
      </c>
      <c r="P219" s="5">
        <f>Table1[[#This Row],[Quantity]]*Table1[[#This Row],[Unit Price]]</f>
        <v>464</v>
      </c>
      <c r="Q219" s="5">
        <f>Table1[[#This Row],[Sales Revenue]]-Table1[[#This Row],[Total Cost]]</f>
        <v>116</v>
      </c>
    </row>
    <row r="220" spans="1:17" x14ac:dyDescent="0.3">
      <c r="A220" t="s">
        <v>264</v>
      </c>
      <c r="B220" t="s">
        <v>30</v>
      </c>
      <c r="C220" t="s">
        <v>49</v>
      </c>
      <c r="D220" s="1">
        <v>45501</v>
      </c>
      <c r="E220" s="1">
        <v>45513</v>
      </c>
      <c r="F220">
        <v>3</v>
      </c>
      <c r="G220">
        <v>317</v>
      </c>
      <c r="H220" t="s">
        <v>27</v>
      </c>
      <c r="I220" t="s">
        <v>549</v>
      </c>
      <c r="J220" t="s">
        <v>28</v>
      </c>
      <c r="K220" t="str">
        <f t="shared" si="12"/>
        <v>2024</v>
      </c>
      <c r="L220" t="str">
        <f t="shared" si="13"/>
        <v>Jul</v>
      </c>
      <c r="M220" t="str">
        <f t="shared" si="14"/>
        <v>Sun</v>
      </c>
      <c r="N220" s="5">
        <f t="shared" si="15"/>
        <v>12</v>
      </c>
      <c r="O220" s="5">
        <f>ROUND(F220*G220*VLOOKUP(C220,Table2[#All],2,FALSE),0)</f>
        <v>666</v>
      </c>
      <c r="P220" s="5">
        <f>Table1[[#This Row],[Quantity]]*Table1[[#This Row],[Unit Price]]</f>
        <v>951</v>
      </c>
      <c r="Q220" s="5">
        <f>Table1[[#This Row],[Sales Revenue]]-Table1[[#This Row],[Total Cost]]</f>
        <v>285</v>
      </c>
    </row>
    <row r="221" spans="1:17" x14ac:dyDescent="0.3">
      <c r="A221" t="s">
        <v>265</v>
      </c>
      <c r="B221" t="s">
        <v>11</v>
      </c>
      <c r="C221" t="s">
        <v>35</v>
      </c>
      <c r="D221" s="1">
        <v>45389</v>
      </c>
      <c r="E221" s="1">
        <v>45401</v>
      </c>
      <c r="F221">
        <v>1</v>
      </c>
      <c r="G221">
        <v>284</v>
      </c>
      <c r="H221" t="s">
        <v>27</v>
      </c>
      <c r="I221" t="s">
        <v>549</v>
      </c>
      <c r="J221" t="s">
        <v>14</v>
      </c>
      <c r="K221" t="str">
        <f t="shared" si="12"/>
        <v>2024</v>
      </c>
      <c r="L221" t="str">
        <f t="shared" si="13"/>
        <v>Apr</v>
      </c>
      <c r="M221" t="str">
        <f t="shared" si="14"/>
        <v>Sun</v>
      </c>
      <c r="N221" s="5">
        <f t="shared" si="15"/>
        <v>12</v>
      </c>
      <c r="O221" s="5">
        <f>ROUND(F221*G221*VLOOKUP(C221,Table2[#All],2,FALSE),0)</f>
        <v>227</v>
      </c>
      <c r="P221" s="5">
        <f>Table1[[#This Row],[Quantity]]*Table1[[#This Row],[Unit Price]]</f>
        <v>284</v>
      </c>
      <c r="Q221" s="5">
        <f>Table1[[#This Row],[Sales Revenue]]-Table1[[#This Row],[Total Cost]]</f>
        <v>57</v>
      </c>
    </row>
    <row r="222" spans="1:17" x14ac:dyDescent="0.3">
      <c r="A222" t="s">
        <v>266</v>
      </c>
      <c r="B222" t="s">
        <v>11</v>
      </c>
      <c r="C222" t="s">
        <v>12</v>
      </c>
      <c r="D222" s="1">
        <v>45388</v>
      </c>
      <c r="E222" s="1">
        <v>45391</v>
      </c>
      <c r="F222">
        <v>10</v>
      </c>
      <c r="G222">
        <v>751</v>
      </c>
      <c r="H222" t="s">
        <v>13</v>
      </c>
      <c r="I222" t="s">
        <v>32</v>
      </c>
      <c r="J222" t="s">
        <v>28</v>
      </c>
      <c r="K222" t="str">
        <f t="shared" si="12"/>
        <v>2024</v>
      </c>
      <c r="L222" t="str">
        <f t="shared" si="13"/>
        <v>Apr</v>
      </c>
      <c r="M222" t="str">
        <f t="shared" si="14"/>
        <v>Sat</v>
      </c>
      <c r="N222" s="5">
        <f t="shared" si="15"/>
        <v>3</v>
      </c>
      <c r="O222" s="5">
        <f>ROUND(F222*G222*VLOOKUP(C222,Table2[#All],2,FALSE),0)</f>
        <v>5633</v>
      </c>
      <c r="P222" s="5">
        <f>Table1[[#This Row],[Quantity]]*Table1[[#This Row],[Unit Price]]</f>
        <v>7510</v>
      </c>
      <c r="Q222" s="5">
        <f>Table1[[#This Row],[Sales Revenue]]-Table1[[#This Row],[Total Cost]]</f>
        <v>1877</v>
      </c>
    </row>
    <row r="223" spans="1:17" x14ac:dyDescent="0.3">
      <c r="A223" t="s">
        <v>267</v>
      </c>
      <c r="B223" t="s">
        <v>23</v>
      </c>
      <c r="C223" t="s">
        <v>99</v>
      </c>
      <c r="D223" s="1">
        <v>45462</v>
      </c>
      <c r="E223" s="1">
        <v>45476</v>
      </c>
      <c r="F223">
        <v>5</v>
      </c>
      <c r="G223">
        <v>989</v>
      </c>
      <c r="H223" t="s">
        <v>13</v>
      </c>
      <c r="I223" t="s">
        <v>550</v>
      </c>
      <c r="J223" t="s">
        <v>14</v>
      </c>
      <c r="K223" t="str">
        <f t="shared" si="12"/>
        <v>2024</v>
      </c>
      <c r="L223" t="str">
        <f t="shared" si="13"/>
        <v>Jun</v>
      </c>
      <c r="M223" t="str">
        <f t="shared" si="14"/>
        <v>Wed</v>
      </c>
      <c r="N223" s="5">
        <f t="shared" si="15"/>
        <v>14</v>
      </c>
      <c r="O223" s="5">
        <f>ROUND(F223*G223*VLOOKUP(C223,Table2[#All],2,FALSE),0)</f>
        <v>2967</v>
      </c>
      <c r="P223" s="5">
        <f>Table1[[#This Row],[Quantity]]*Table1[[#This Row],[Unit Price]]</f>
        <v>4945</v>
      </c>
      <c r="Q223" s="5">
        <f>Table1[[#This Row],[Sales Revenue]]-Table1[[#This Row],[Total Cost]]</f>
        <v>1978</v>
      </c>
    </row>
    <row r="224" spans="1:17" x14ac:dyDescent="0.3">
      <c r="A224" t="s">
        <v>268</v>
      </c>
      <c r="B224" t="s">
        <v>11</v>
      </c>
      <c r="C224" t="s">
        <v>26</v>
      </c>
      <c r="D224" s="1">
        <v>45416</v>
      </c>
      <c r="E224" s="1">
        <v>45429</v>
      </c>
      <c r="F224">
        <v>10</v>
      </c>
      <c r="G224">
        <v>730</v>
      </c>
      <c r="H224" t="s">
        <v>13</v>
      </c>
      <c r="I224" t="s">
        <v>550</v>
      </c>
      <c r="J224" t="s">
        <v>14</v>
      </c>
      <c r="K224" t="str">
        <f t="shared" si="12"/>
        <v>2024</v>
      </c>
      <c r="L224" t="str">
        <f t="shared" si="13"/>
        <v>May</v>
      </c>
      <c r="M224" t="str">
        <f t="shared" si="14"/>
        <v>Sat</v>
      </c>
      <c r="N224" s="5">
        <f t="shared" si="15"/>
        <v>13</v>
      </c>
      <c r="O224" s="5">
        <f>ROUND(F224*G224*VLOOKUP(C224,Table2[#All],2,FALSE),0)</f>
        <v>4745</v>
      </c>
      <c r="P224" s="5">
        <f>Table1[[#This Row],[Quantity]]*Table1[[#This Row],[Unit Price]]</f>
        <v>7300</v>
      </c>
      <c r="Q224" s="5">
        <f>Table1[[#This Row],[Sales Revenue]]-Table1[[#This Row],[Total Cost]]</f>
        <v>2555</v>
      </c>
    </row>
    <row r="225" spans="1:17" x14ac:dyDescent="0.3">
      <c r="A225" t="s">
        <v>269</v>
      </c>
      <c r="B225" t="s">
        <v>20</v>
      </c>
      <c r="C225" t="s">
        <v>82</v>
      </c>
      <c r="D225" s="1">
        <v>45452</v>
      </c>
      <c r="E225" s="1">
        <v>45462</v>
      </c>
      <c r="F225">
        <v>7</v>
      </c>
      <c r="G225">
        <v>56</v>
      </c>
      <c r="H225" t="s">
        <v>27</v>
      </c>
      <c r="I225" t="s">
        <v>32</v>
      </c>
      <c r="J225" t="s">
        <v>28</v>
      </c>
      <c r="K225" t="str">
        <f t="shared" si="12"/>
        <v>2024</v>
      </c>
      <c r="L225" t="str">
        <f t="shared" si="13"/>
        <v>Jun</v>
      </c>
      <c r="M225" t="str">
        <f t="shared" si="14"/>
        <v>Sun</v>
      </c>
      <c r="N225" s="5">
        <f t="shared" si="15"/>
        <v>10</v>
      </c>
      <c r="O225" s="5">
        <f>ROUND(F225*G225*VLOOKUP(C225,Table2[#All],2,FALSE),0)</f>
        <v>314</v>
      </c>
      <c r="P225" s="5">
        <f>Table1[[#This Row],[Quantity]]*Table1[[#This Row],[Unit Price]]</f>
        <v>392</v>
      </c>
      <c r="Q225" s="5">
        <f>Table1[[#This Row],[Sales Revenue]]-Table1[[#This Row],[Total Cost]]</f>
        <v>78</v>
      </c>
    </row>
    <row r="226" spans="1:17" x14ac:dyDescent="0.3">
      <c r="A226" t="s">
        <v>270</v>
      </c>
      <c r="B226" t="s">
        <v>20</v>
      </c>
      <c r="C226" t="s">
        <v>39</v>
      </c>
      <c r="D226" s="1">
        <v>45425</v>
      </c>
      <c r="E226" s="1">
        <v>45428</v>
      </c>
      <c r="F226">
        <v>9</v>
      </c>
      <c r="G226">
        <v>967</v>
      </c>
      <c r="H226" t="s">
        <v>27</v>
      </c>
      <c r="I226" t="s">
        <v>32</v>
      </c>
      <c r="J226" t="s">
        <v>14</v>
      </c>
      <c r="K226" t="str">
        <f t="shared" si="12"/>
        <v>2024</v>
      </c>
      <c r="L226" t="str">
        <f t="shared" si="13"/>
        <v>May</v>
      </c>
      <c r="M226" t="str">
        <f t="shared" si="14"/>
        <v>Mon</v>
      </c>
      <c r="N226" s="5">
        <f t="shared" si="15"/>
        <v>3</v>
      </c>
      <c r="O226" s="5">
        <f>ROUND(F226*G226*VLOOKUP(C226,Table2[#All],2,FALSE),0)</f>
        <v>5657</v>
      </c>
      <c r="P226" s="5">
        <f>Table1[[#This Row],[Quantity]]*Table1[[#This Row],[Unit Price]]</f>
        <v>8703</v>
      </c>
      <c r="Q226" s="5">
        <f>Table1[[#This Row],[Sales Revenue]]-Table1[[#This Row],[Total Cost]]</f>
        <v>3046</v>
      </c>
    </row>
    <row r="227" spans="1:17" x14ac:dyDescent="0.3">
      <c r="A227" t="s">
        <v>271</v>
      </c>
      <c r="B227" t="s">
        <v>23</v>
      </c>
      <c r="C227" t="s">
        <v>24</v>
      </c>
      <c r="D227" s="1">
        <v>45370</v>
      </c>
      <c r="E227" s="1">
        <v>45390</v>
      </c>
      <c r="F227">
        <v>4</v>
      </c>
      <c r="G227">
        <v>347</v>
      </c>
      <c r="H227" t="s">
        <v>27</v>
      </c>
      <c r="I227" t="s">
        <v>550</v>
      </c>
      <c r="J227" t="s">
        <v>18</v>
      </c>
      <c r="K227" t="str">
        <f t="shared" si="12"/>
        <v>2024</v>
      </c>
      <c r="L227" t="str">
        <f t="shared" si="13"/>
        <v>Mar</v>
      </c>
      <c r="M227" t="str">
        <f t="shared" si="14"/>
        <v>Tue</v>
      </c>
      <c r="N227" s="5">
        <f t="shared" si="15"/>
        <v>20</v>
      </c>
      <c r="O227" s="5">
        <f>ROUND(F227*G227*VLOOKUP(C227,Table2[#All],2,FALSE),0)</f>
        <v>763</v>
      </c>
      <c r="P227" s="5">
        <f>Table1[[#This Row],[Quantity]]*Table1[[#This Row],[Unit Price]]</f>
        <v>1388</v>
      </c>
      <c r="Q227" s="5">
        <f>Table1[[#This Row],[Sales Revenue]]-Table1[[#This Row],[Total Cost]]</f>
        <v>625</v>
      </c>
    </row>
    <row r="228" spans="1:17" x14ac:dyDescent="0.3">
      <c r="A228" t="s">
        <v>272</v>
      </c>
      <c r="B228" t="s">
        <v>20</v>
      </c>
      <c r="C228" t="s">
        <v>21</v>
      </c>
      <c r="D228" s="1">
        <v>45573</v>
      </c>
      <c r="E228" s="1">
        <v>45582</v>
      </c>
      <c r="F228">
        <v>6</v>
      </c>
      <c r="G228">
        <v>273</v>
      </c>
      <c r="H228" t="s">
        <v>27</v>
      </c>
      <c r="I228" t="s">
        <v>548</v>
      </c>
      <c r="J228" t="s">
        <v>45</v>
      </c>
      <c r="K228" t="str">
        <f t="shared" si="12"/>
        <v>2024</v>
      </c>
      <c r="L228" t="str">
        <f t="shared" si="13"/>
        <v>Oct</v>
      </c>
      <c r="M228" t="str">
        <f t="shared" si="14"/>
        <v>Tue</v>
      </c>
      <c r="N228" s="5">
        <f t="shared" si="15"/>
        <v>9</v>
      </c>
      <c r="O228" s="5">
        <f>ROUND(F228*G228*VLOOKUP(C228,Table2[#All],2,FALSE),0)</f>
        <v>1229</v>
      </c>
      <c r="P228" s="5">
        <f>Table1[[#This Row],[Quantity]]*Table1[[#This Row],[Unit Price]]</f>
        <v>1638</v>
      </c>
      <c r="Q228" s="5">
        <f>Table1[[#This Row],[Sales Revenue]]-Table1[[#This Row],[Total Cost]]</f>
        <v>409</v>
      </c>
    </row>
    <row r="229" spans="1:17" x14ac:dyDescent="0.3">
      <c r="A229" t="s">
        <v>273</v>
      </c>
      <c r="B229" t="s">
        <v>20</v>
      </c>
      <c r="C229" t="s">
        <v>51</v>
      </c>
      <c r="D229" s="1">
        <v>45620</v>
      </c>
      <c r="E229" s="1">
        <v>45623</v>
      </c>
      <c r="F229">
        <v>1</v>
      </c>
      <c r="G229">
        <v>546</v>
      </c>
      <c r="H229" t="s">
        <v>27</v>
      </c>
      <c r="I229" t="s">
        <v>550</v>
      </c>
      <c r="J229" t="s">
        <v>28</v>
      </c>
      <c r="K229" t="str">
        <f t="shared" si="12"/>
        <v>2024</v>
      </c>
      <c r="L229" t="str">
        <f t="shared" si="13"/>
        <v>Nov</v>
      </c>
      <c r="M229" t="str">
        <f t="shared" si="14"/>
        <v>Sun</v>
      </c>
      <c r="N229" s="5">
        <f t="shared" si="15"/>
        <v>3</v>
      </c>
      <c r="O229" s="5">
        <f>ROUND(F229*G229*VLOOKUP(C229,Table2[#All],2,FALSE),0)</f>
        <v>382</v>
      </c>
      <c r="P229" s="5">
        <f>Table1[[#This Row],[Quantity]]*Table1[[#This Row],[Unit Price]]</f>
        <v>546</v>
      </c>
      <c r="Q229" s="5">
        <f>Table1[[#This Row],[Sales Revenue]]-Table1[[#This Row],[Total Cost]]</f>
        <v>164</v>
      </c>
    </row>
    <row r="230" spans="1:17" x14ac:dyDescent="0.3">
      <c r="A230" t="s">
        <v>274</v>
      </c>
      <c r="B230" t="s">
        <v>11</v>
      </c>
      <c r="C230" t="s">
        <v>12</v>
      </c>
      <c r="D230" s="1">
        <v>45503</v>
      </c>
      <c r="E230" s="1">
        <v>45514</v>
      </c>
      <c r="F230">
        <v>3</v>
      </c>
      <c r="G230">
        <v>872</v>
      </c>
      <c r="H230" t="s">
        <v>13</v>
      </c>
      <c r="I230" t="s">
        <v>32</v>
      </c>
      <c r="J230" t="s">
        <v>28</v>
      </c>
      <c r="K230" t="str">
        <f t="shared" si="12"/>
        <v>2024</v>
      </c>
      <c r="L230" t="str">
        <f t="shared" si="13"/>
        <v>Jul</v>
      </c>
      <c r="M230" t="str">
        <f t="shared" si="14"/>
        <v>Tue</v>
      </c>
      <c r="N230" s="5">
        <f t="shared" si="15"/>
        <v>11</v>
      </c>
      <c r="O230" s="5">
        <f>ROUND(F230*G230*VLOOKUP(C230,Table2[#All],2,FALSE),0)</f>
        <v>1962</v>
      </c>
      <c r="P230" s="5">
        <f>Table1[[#This Row],[Quantity]]*Table1[[#This Row],[Unit Price]]</f>
        <v>2616</v>
      </c>
      <c r="Q230" s="5">
        <f>Table1[[#This Row],[Sales Revenue]]-Table1[[#This Row],[Total Cost]]</f>
        <v>654</v>
      </c>
    </row>
    <row r="231" spans="1:17" x14ac:dyDescent="0.3">
      <c r="A231" t="s">
        <v>275</v>
      </c>
      <c r="B231" t="s">
        <v>20</v>
      </c>
      <c r="C231" t="s">
        <v>39</v>
      </c>
      <c r="D231" s="1">
        <v>45403</v>
      </c>
      <c r="E231" s="1">
        <v>45410</v>
      </c>
      <c r="F231">
        <v>9</v>
      </c>
      <c r="G231">
        <v>476</v>
      </c>
      <c r="H231" t="s">
        <v>27</v>
      </c>
      <c r="I231" t="s">
        <v>546</v>
      </c>
      <c r="J231" t="s">
        <v>45</v>
      </c>
      <c r="K231" t="str">
        <f t="shared" si="12"/>
        <v>2024</v>
      </c>
      <c r="L231" t="str">
        <f t="shared" si="13"/>
        <v>Apr</v>
      </c>
      <c r="M231" t="str">
        <f t="shared" si="14"/>
        <v>Sun</v>
      </c>
      <c r="N231" s="5">
        <f t="shared" si="15"/>
        <v>7</v>
      </c>
      <c r="O231" s="5">
        <f>ROUND(F231*G231*VLOOKUP(C231,Table2[#All],2,FALSE),0)</f>
        <v>2785</v>
      </c>
      <c r="P231" s="5">
        <f>Table1[[#This Row],[Quantity]]*Table1[[#This Row],[Unit Price]]</f>
        <v>4284</v>
      </c>
      <c r="Q231" s="5">
        <f>Table1[[#This Row],[Sales Revenue]]-Table1[[#This Row],[Total Cost]]</f>
        <v>1499</v>
      </c>
    </row>
    <row r="232" spans="1:17" x14ac:dyDescent="0.3">
      <c r="A232" t="s">
        <v>276</v>
      </c>
      <c r="B232" t="s">
        <v>16</v>
      </c>
      <c r="C232" t="s">
        <v>43</v>
      </c>
      <c r="D232" s="1">
        <v>45629</v>
      </c>
      <c r="E232" s="1">
        <v>45638</v>
      </c>
      <c r="F232">
        <v>8</v>
      </c>
      <c r="G232">
        <v>26</v>
      </c>
      <c r="H232" t="s">
        <v>27</v>
      </c>
      <c r="I232" t="s">
        <v>550</v>
      </c>
      <c r="J232" t="s">
        <v>28</v>
      </c>
      <c r="K232" t="str">
        <f t="shared" si="12"/>
        <v>2024</v>
      </c>
      <c r="L232" t="str">
        <f t="shared" si="13"/>
        <v>Dec</v>
      </c>
      <c r="M232" t="str">
        <f t="shared" si="14"/>
        <v>Tue</v>
      </c>
      <c r="N232" s="5">
        <f t="shared" si="15"/>
        <v>9</v>
      </c>
      <c r="O232" s="5">
        <f>ROUND(F232*G232*VLOOKUP(C232,Table2[#All],2,FALSE),0)</f>
        <v>125</v>
      </c>
      <c r="P232" s="5">
        <f>Table1[[#This Row],[Quantity]]*Table1[[#This Row],[Unit Price]]</f>
        <v>208</v>
      </c>
      <c r="Q232" s="5">
        <f>Table1[[#This Row],[Sales Revenue]]-Table1[[#This Row],[Total Cost]]</f>
        <v>83</v>
      </c>
    </row>
    <row r="233" spans="1:17" x14ac:dyDescent="0.3">
      <c r="A233" t="s">
        <v>277</v>
      </c>
      <c r="B233" t="s">
        <v>11</v>
      </c>
      <c r="C233" t="s">
        <v>35</v>
      </c>
      <c r="D233" s="1">
        <v>45649</v>
      </c>
      <c r="E233" s="1">
        <v>45662</v>
      </c>
      <c r="F233">
        <v>7</v>
      </c>
      <c r="G233">
        <v>835</v>
      </c>
      <c r="H233" t="s">
        <v>13</v>
      </c>
      <c r="I233" t="s">
        <v>550</v>
      </c>
      <c r="J233" t="s">
        <v>45</v>
      </c>
      <c r="K233" t="str">
        <f t="shared" si="12"/>
        <v>2024</v>
      </c>
      <c r="L233" t="str">
        <f t="shared" si="13"/>
        <v>Dec</v>
      </c>
      <c r="M233" t="str">
        <f t="shared" si="14"/>
        <v>Mon</v>
      </c>
      <c r="N233" s="5">
        <f t="shared" si="15"/>
        <v>13</v>
      </c>
      <c r="O233" s="5">
        <f>ROUND(F233*G233*VLOOKUP(C233,Table2[#All],2,FALSE),0)</f>
        <v>4676</v>
      </c>
      <c r="P233" s="5">
        <f>Table1[[#This Row],[Quantity]]*Table1[[#This Row],[Unit Price]]</f>
        <v>5845</v>
      </c>
      <c r="Q233" s="5">
        <f>Table1[[#This Row],[Sales Revenue]]-Table1[[#This Row],[Total Cost]]</f>
        <v>1169</v>
      </c>
    </row>
    <row r="234" spans="1:17" x14ac:dyDescent="0.3">
      <c r="A234" t="s">
        <v>278</v>
      </c>
      <c r="B234" t="s">
        <v>30</v>
      </c>
      <c r="C234" t="s">
        <v>49</v>
      </c>
      <c r="D234" s="1">
        <v>45332</v>
      </c>
      <c r="E234" s="1">
        <v>45345</v>
      </c>
      <c r="F234">
        <v>6</v>
      </c>
      <c r="G234">
        <v>992</v>
      </c>
      <c r="H234" t="s">
        <v>27</v>
      </c>
      <c r="I234" t="s">
        <v>549</v>
      </c>
      <c r="J234" t="s">
        <v>14</v>
      </c>
      <c r="K234" t="str">
        <f t="shared" si="12"/>
        <v>2024</v>
      </c>
      <c r="L234" t="str">
        <f t="shared" si="13"/>
        <v>Feb</v>
      </c>
      <c r="M234" t="str">
        <f t="shared" si="14"/>
        <v>Sat</v>
      </c>
      <c r="N234" s="5">
        <f t="shared" si="15"/>
        <v>13</v>
      </c>
      <c r="O234" s="5">
        <f>ROUND(F234*G234*VLOOKUP(C234,Table2[#All],2,FALSE),0)</f>
        <v>4166</v>
      </c>
      <c r="P234" s="5">
        <f>Table1[[#This Row],[Quantity]]*Table1[[#This Row],[Unit Price]]</f>
        <v>5952</v>
      </c>
      <c r="Q234" s="5">
        <f>Table1[[#This Row],[Sales Revenue]]-Table1[[#This Row],[Total Cost]]</f>
        <v>1786</v>
      </c>
    </row>
    <row r="235" spans="1:17" x14ac:dyDescent="0.3">
      <c r="A235" t="s">
        <v>279</v>
      </c>
      <c r="B235" t="s">
        <v>20</v>
      </c>
      <c r="C235" t="s">
        <v>53</v>
      </c>
      <c r="D235" s="1">
        <v>45445</v>
      </c>
      <c r="E235" s="1">
        <v>45454</v>
      </c>
      <c r="F235">
        <v>2</v>
      </c>
      <c r="G235">
        <v>679</v>
      </c>
      <c r="H235" t="s">
        <v>13</v>
      </c>
      <c r="I235" t="s">
        <v>548</v>
      </c>
      <c r="J235" t="s">
        <v>14</v>
      </c>
      <c r="K235" t="str">
        <f t="shared" si="12"/>
        <v>2024</v>
      </c>
      <c r="L235" t="str">
        <f t="shared" si="13"/>
        <v>Jun</v>
      </c>
      <c r="M235" t="str">
        <f t="shared" si="14"/>
        <v>Sun</v>
      </c>
      <c r="N235" s="5">
        <f t="shared" si="15"/>
        <v>9</v>
      </c>
      <c r="O235" s="5">
        <f>ROUND(F235*G235*VLOOKUP(C235,Table2[#All],2,FALSE),0)</f>
        <v>951</v>
      </c>
      <c r="P235" s="5">
        <f>Table1[[#This Row],[Quantity]]*Table1[[#This Row],[Unit Price]]</f>
        <v>1358</v>
      </c>
      <c r="Q235" s="5">
        <f>Table1[[#This Row],[Sales Revenue]]-Table1[[#This Row],[Total Cost]]</f>
        <v>407</v>
      </c>
    </row>
    <row r="236" spans="1:17" x14ac:dyDescent="0.3">
      <c r="A236" t="s">
        <v>280</v>
      </c>
      <c r="B236" t="s">
        <v>23</v>
      </c>
      <c r="C236" t="s">
        <v>37</v>
      </c>
      <c r="D236" s="1">
        <v>45485</v>
      </c>
      <c r="E236" s="1">
        <v>45498</v>
      </c>
      <c r="F236">
        <v>9</v>
      </c>
      <c r="G236">
        <v>497</v>
      </c>
      <c r="H236" t="s">
        <v>27</v>
      </c>
      <c r="I236" t="s">
        <v>550</v>
      </c>
      <c r="J236" t="s">
        <v>45</v>
      </c>
      <c r="K236" t="str">
        <f t="shared" si="12"/>
        <v>2024</v>
      </c>
      <c r="L236" t="str">
        <f t="shared" si="13"/>
        <v>Jul</v>
      </c>
      <c r="M236" t="str">
        <f t="shared" si="14"/>
        <v>Fri</v>
      </c>
      <c r="N236" s="5">
        <f t="shared" si="15"/>
        <v>13</v>
      </c>
      <c r="O236" s="5">
        <f>ROUND(F236*G236*VLOOKUP(C236,Table2[#All],2,FALSE),0)</f>
        <v>2237</v>
      </c>
      <c r="P236" s="5">
        <f>Table1[[#This Row],[Quantity]]*Table1[[#This Row],[Unit Price]]</f>
        <v>4473</v>
      </c>
      <c r="Q236" s="5">
        <f>Table1[[#This Row],[Sales Revenue]]-Table1[[#This Row],[Total Cost]]</f>
        <v>2236</v>
      </c>
    </row>
    <row r="237" spans="1:17" x14ac:dyDescent="0.3">
      <c r="A237" t="s">
        <v>281</v>
      </c>
      <c r="B237" t="s">
        <v>20</v>
      </c>
      <c r="C237" t="s">
        <v>39</v>
      </c>
      <c r="D237" s="1">
        <v>45547</v>
      </c>
      <c r="E237" s="1">
        <v>45555</v>
      </c>
      <c r="F237">
        <v>7</v>
      </c>
      <c r="G237">
        <v>670</v>
      </c>
      <c r="H237" t="s">
        <v>27</v>
      </c>
      <c r="I237" t="s">
        <v>548</v>
      </c>
      <c r="J237" t="s">
        <v>45</v>
      </c>
      <c r="K237" t="str">
        <f t="shared" si="12"/>
        <v>2024</v>
      </c>
      <c r="L237" t="str">
        <f t="shared" si="13"/>
        <v>Sep</v>
      </c>
      <c r="M237" t="str">
        <f t="shared" si="14"/>
        <v>Thu</v>
      </c>
      <c r="N237" s="5">
        <f t="shared" si="15"/>
        <v>8</v>
      </c>
      <c r="O237" s="5">
        <f>ROUND(F237*G237*VLOOKUP(C237,Table2[#All],2,FALSE),0)</f>
        <v>3049</v>
      </c>
      <c r="P237" s="5">
        <f>Table1[[#This Row],[Quantity]]*Table1[[#This Row],[Unit Price]]</f>
        <v>4690</v>
      </c>
      <c r="Q237" s="5">
        <f>Table1[[#This Row],[Sales Revenue]]-Table1[[#This Row],[Total Cost]]</f>
        <v>1641</v>
      </c>
    </row>
    <row r="238" spans="1:17" x14ac:dyDescent="0.3">
      <c r="A238" t="s">
        <v>282</v>
      </c>
      <c r="B238" t="s">
        <v>30</v>
      </c>
      <c r="C238" t="s">
        <v>75</v>
      </c>
      <c r="D238" s="1">
        <v>45330</v>
      </c>
      <c r="E238" s="1">
        <v>45343</v>
      </c>
      <c r="F238">
        <v>5</v>
      </c>
      <c r="G238">
        <v>930</v>
      </c>
      <c r="H238" t="s">
        <v>27</v>
      </c>
      <c r="I238" t="s">
        <v>32</v>
      </c>
      <c r="J238" t="s">
        <v>18</v>
      </c>
      <c r="K238" t="str">
        <f t="shared" si="12"/>
        <v>2024</v>
      </c>
      <c r="L238" t="str">
        <f t="shared" si="13"/>
        <v>Feb</v>
      </c>
      <c r="M238" t="str">
        <f t="shared" si="14"/>
        <v>Thu</v>
      </c>
      <c r="N238" s="5">
        <f t="shared" si="15"/>
        <v>13</v>
      </c>
      <c r="O238" s="5">
        <f>ROUND(F238*G238*VLOOKUP(C238,Table2[#All],2,FALSE),0)</f>
        <v>3488</v>
      </c>
      <c r="P238" s="5">
        <f>Table1[[#This Row],[Quantity]]*Table1[[#This Row],[Unit Price]]</f>
        <v>4650</v>
      </c>
      <c r="Q238" s="5">
        <f>Table1[[#This Row],[Sales Revenue]]-Table1[[#This Row],[Total Cost]]</f>
        <v>1162</v>
      </c>
    </row>
    <row r="239" spans="1:17" x14ac:dyDescent="0.3">
      <c r="A239" t="s">
        <v>283</v>
      </c>
      <c r="B239" t="s">
        <v>11</v>
      </c>
      <c r="C239" t="s">
        <v>57</v>
      </c>
      <c r="D239" s="1">
        <v>45453</v>
      </c>
      <c r="E239" s="1">
        <v>45462</v>
      </c>
      <c r="F239">
        <v>1</v>
      </c>
      <c r="G239">
        <v>994</v>
      </c>
      <c r="H239" t="s">
        <v>13</v>
      </c>
      <c r="I239" t="s">
        <v>550</v>
      </c>
      <c r="J239" t="s">
        <v>14</v>
      </c>
      <c r="K239" t="str">
        <f t="shared" si="12"/>
        <v>2024</v>
      </c>
      <c r="L239" t="str">
        <f t="shared" si="13"/>
        <v>Jun</v>
      </c>
      <c r="M239" t="str">
        <f t="shared" si="14"/>
        <v>Mon</v>
      </c>
      <c r="N239" s="5">
        <f t="shared" si="15"/>
        <v>9</v>
      </c>
      <c r="O239" s="5">
        <f>ROUND(F239*G239*VLOOKUP(C239,Table2[#All],2,FALSE),0)</f>
        <v>845</v>
      </c>
      <c r="P239" s="5">
        <f>Table1[[#This Row],[Quantity]]*Table1[[#This Row],[Unit Price]]</f>
        <v>994</v>
      </c>
      <c r="Q239" s="5">
        <f>Table1[[#This Row],[Sales Revenue]]-Table1[[#This Row],[Total Cost]]</f>
        <v>149</v>
      </c>
    </row>
    <row r="240" spans="1:17" x14ac:dyDescent="0.3">
      <c r="A240" t="s">
        <v>284</v>
      </c>
      <c r="B240" t="s">
        <v>16</v>
      </c>
      <c r="C240" t="s">
        <v>55</v>
      </c>
      <c r="D240" s="1">
        <v>45488</v>
      </c>
      <c r="E240" s="1">
        <v>45501</v>
      </c>
      <c r="F240">
        <v>3</v>
      </c>
      <c r="G240">
        <v>819</v>
      </c>
      <c r="H240" t="s">
        <v>27</v>
      </c>
      <c r="I240" t="s">
        <v>32</v>
      </c>
      <c r="J240" t="s">
        <v>14</v>
      </c>
      <c r="K240" t="str">
        <f t="shared" si="12"/>
        <v>2024</v>
      </c>
      <c r="L240" t="str">
        <f t="shared" si="13"/>
        <v>Jul</v>
      </c>
      <c r="M240" t="str">
        <f t="shared" si="14"/>
        <v>Mon</v>
      </c>
      <c r="N240" s="5">
        <f t="shared" si="15"/>
        <v>13</v>
      </c>
      <c r="O240" s="5">
        <f>ROUND(F240*G240*VLOOKUP(C240,Table2[#All],2,FALSE),0)</f>
        <v>1351</v>
      </c>
      <c r="P240" s="5">
        <f>Table1[[#This Row],[Quantity]]*Table1[[#This Row],[Unit Price]]</f>
        <v>2457</v>
      </c>
      <c r="Q240" s="5">
        <f>Table1[[#This Row],[Sales Revenue]]-Table1[[#This Row],[Total Cost]]</f>
        <v>1106</v>
      </c>
    </row>
    <row r="241" spans="1:17" x14ac:dyDescent="0.3">
      <c r="A241" t="s">
        <v>285</v>
      </c>
      <c r="B241" t="s">
        <v>16</v>
      </c>
      <c r="C241" t="s">
        <v>59</v>
      </c>
      <c r="D241" s="1">
        <v>45596</v>
      </c>
      <c r="E241" s="1">
        <v>45610</v>
      </c>
      <c r="F241">
        <v>7</v>
      </c>
      <c r="G241">
        <v>802</v>
      </c>
      <c r="H241" t="s">
        <v>27</v>
      </c>
      <c r="I241" t="s">
        <v>546</v>
      </c>
      <c r="J241" t="s">
        <v>18</v>
      </c>
      <c r="K241" t="str">
        <f t="shared" si="12"/>
        <v>2024</v>
      </c>
      <c r="L241" t="str">
        <f t="shared" si="13"/>
        <v>Oct</v>
      </c>
      <c r="M241" t="str">
        <f t="shared" si="14"/>
        <v>Thu</v>
      </c>
      <c r="N241" s="5">
        <f t="shared" si="15"/>
        <v>14</v>
      </c>
      <c r="O241" s="5">
        <f>ROUND(F241*G241*VLOOKUP(C241,Table2[#All],2,FALSE),0)</f>
        <v>3649</v>
      </c>
      <c r="P241" s="5">
        <f>Table1[[#This Row],[Quantity]]*Table1[[#This Row],[Unit Price]]</f>
        <v>5614</v>
      </c>
      <c r="Q241" s="5">
        <f>Table1[[#This Row],[Sales Revenue]]-Table1[[#This Row],[Total Cost]]</f>
        <v>1965</v>
      </c>
    </row>
    <row r="242" spans="1:17" x14ac:dyDescent="0.3">
      <c r="A242" t="s">
        <v>286</v>
      </c>
      <c r="B242" t="s">
        <v>20</v>
      </c>
      <c r="C242" t="s">
        <v>39</v>
      </c>
      <c r="D242" s="1">
        <v>45334</v>
      </c>
      <c r="E242" s="1">
        <v>45345</v>
      </c>
      <c r="F242">
        <v>5</v>
      </c>
      <c r="G242">
        <v>167</v>
      </c>
      <c r="H242" t="s">
        <v>27</v>
      </c>
      <c r="I242" t="s">
        <v>549</v>
      </c>
      <c r="J242" t="s">
        <v>28</v>
      </c>
      <c r="K242" t="str">
        <f t="shared" si="12"/>
        <v>2024</v>
      </c>
      <c r="L242" t="str">
        <f t="shared" si="13"/>
        <v>Feb</v>
      </c>
      <c r="M242" t="str">
        <f t="shared" si="14"/>
        <v>Mon</v>
      </c>
      <c r="N242" s="5">
        <f t="shared" si="15"/>
        <v>11</v>
      </c>
      <c r="O242" s="5">
        <f>ROUND(F242*G242*VLOOKUP(C242,Table2[#All],2,FALSE),0)</f>
        <v>543</v>
      </c>
      <c r="P242" s="5">
        <f>Table1[[#This Row],[Quantity]]*Table1[[#This Row],[Unit Price]]</f>
        <v>835</v>
      </c>
      <c r="Q242" s="5">
        <f>Table1[[#This Row],[Sales Revenue]]-Table1[[#This Row],[Total Cost]]</f>
        <v>292</v>
      </c>
    </row>
    <row r="243" spans="1:17" x14ac:dyDescent="0.3">
      <c r="A243" t="s">
        <v>287</v>
      </c>
      <c r="B243" t="s">
        <v>16</v>
      </c>
      <c r="C243" t="s">
        <v>17</v>
      </c>
      <c r="D243" s="1">
        <v>45597</v>
      </c>
      <c r="E243" s="1">
        <v>45602</v>
      </c>
      <c r="F243">
        <v>10</v>
      </c>
      <c r="G243">
        <v>813</v>
      </c>
      <c r="H243" t="s">
        <v>13</v>
      </c>
      <c r="I243" t="s">
        <v>546</v>
      </c>
      <c r="J243" t="s">
        <v>14</v>
      </c>
      <c r="K243" t="str">
        <f t="shared" si="12"/>
        <v>2024</v>
      </c>
      <c r="L243" t="str">
        <f t="shared" si="13"/>
        <v>Nov</v>
      </c>
      <c r="M243" t="str">
        <f t="shared" si="14"/>
        <v>Fri</v>
      </c>
      <c r="N243" s="5">
        <f t="shared" si="15"/>
        <v>5</v>
      </c>
      <c r="O243" s="5">
        <f>ROUND(F243*G243*VLOOKUP(C243,Table2[#All],2,FALSE),0)</f>
        <v>4065</v>
      </c>
      <c r="P243" s="5">
        <f>Table1[[#This Row],[Quantity]]*Table1[[#This Row],[Unit Price]]</f>
        <v>8130</v>
      </c>
      <c r="Q243" s="5">
        <f>Table1[[#This Row],[Sales Revenue]]-Table1[[#This Row],[Total Cost]]</f>
        <v>4065</v>
      </c>
    </row>
    <row r="244" spans="1:17" x14ac:dyDescent="0.3">
      <c r="A244" t="s">
        <v>288</v>
      </c>
      <c r="B244" t="s">
        <v>30</v>
      </c>
      <c r="C244" t="s">
        <v>49</v>
      </c>
      <c r="D244" s="1">
        <v>45490</v>
      </c>
      <c r="E244" s="1">
        <v>45496</v>
      </c>
      <c r="F244">
        <v>2</v>
      </c>
      <c r="G244">
        <v>752</v>
      </c>
      <c r="H244" t="s">
        <v>27</v>
      </c>
      <c r="I244" t="s">
        <v>32</v>
      </c>
      <c r="J244" t="s">
        <v>18</v>
      </c>
      <c r="K244" t="str">
        <f t="shared" si="12"/>
        <v>2024</v>
      </c>
      <c r="L244" t="str">
        <f t="shared" si="13"/>
        <v>Jul</v>
      </c>
      <c r="M244" t="str">
        <f t="shared" si="14"/>
        <v>Wed</v>
      </c>
      <c r="N244" s="5">
        <f t="shared" si="15"/>
        <v>6</v>
      </c>
      <c r="O244" s="5">
        <f>ROUND(F244*G244*VLOOKUP(C244,Table2[#All],2,FALSE),0)</f>
        <v>1053</v>
      </c>
      <c r="P244" s="5">
        <f>Table1[[#This Row],[Quantity]]*Table1[[#This Row],[Unit Price]]</f>
        <v>1504</v>
      </c>
      <c r="Q244" s="5">
        <f>Table1[[#This Row],[Sales Revenue]]-Table1[[#This Row],[Total Cost]]</f>
        <v>451</v>
      </c>
    </row>
    <row r="245" spans="1:17" x14ac:dyDescent="0.3">
      <c r="A245" t="s">
        <v>289</v>
      </c>
      <c r="B245" t="s">
        <v>30</v>
      </c>
      <c r="C245" t="s">
        <v>49</v>
      </c>
      <c r="D245" s="1">
        <v>45331</v>
      </c>
      <c r="E245" s="1">
        <v>45335</v>
      </c>
      <c r="F245">
        <v>6</v>
      </c>
      <c r="G245">
        <v>267</v>
      </c>
      <c r="H245" t="s">
        <v>27</v>
      </c>
      <c r="I245" t="s">
        <v>547</v>
      </c>
      <c r="J245" t="s">
        <v>28</v>
      </c>
      <c r="K245" t="str">
        <f t="shared" si="12"/>
        <v>2024</v>
      </c>
      <c r="L245" t="str">
        <f t="shared" si="13"/>
        <v>Feb</v>
      </c>
      <c r="M245" t="str">
        <f t="shared" si="14"/>
        <v>Fri</v>
      </c>
      <c r="N245" s="5">
        <f t="shared" si="15"/>
        <v>4</v>
      </c>
      <c r="O245" s="5">
        <f>ROUND(F245*G245*VLOOKUP(C245,Table2[#All],2,FALSE),0)</f>
        <v>1121</v>
      </c>
      <c r="P245" s="5">
        <f>Table1[[#This Row],[Quantity]]*Table1[[#This Row],[Unit Price]]</f>
        <v>1602</v>
      </c>
      <c r="Q245" s="5">
        <f>Table1[[#This Row],[Sales Revenue]]-Table1[[#This Row],[Total Cost]]</f>
        <v>481</v>
      </c>
    </row>
    <row r="246" spans="1:17" x14ac:dyDescent="0.3">
      <c r="A246" t="s">
        <v>290</v>
      </c>
      <c r="B246" t="s">
        <v>30</v>
      </c>
      <c r="C246" t="s">
        <v>31</v>
      </c>
      <c r="D246" s="1">
        <v>45486</v>
      </c>
      <c r="E246" s="1">
        <v>45492</v>
      </c>
      <c r="F246">
        <v>6</v>
      </c>
      <c r="G246">
        <v>460</v>
      </c>
      <c r="H246" t="s">
        <v>27</v>
      </c>
      <c r="I246" t="s">
        <v>546</v>
      </c>
      <c r="J246" t="s">
        <v>14</v>
      </c>
      <c r="K246" t="str">
        <f t="shared" si="12"/>
        <v>2024</v>
      </c>
      <c r="L246" t="str">
        <f t="shared" si="13"/>
        <v>Jul</v>
      </c>
      <c r="M246" t="str">
        <f t="shared" si="14"/>
        <v>Sat</v>
      </c>
      <c r="N246" s="5">
        <f t="shared" si="15"/>
        <v>6</v>
      </c>
      <c r="O246" s="5">
        <f>ROUND(F246*G246*VLOOKUP(C246,Table2[#All],2,FALSE),0)</f>
        <v>2070</v>
      </c>
      <c r="P246" s="5">
        <f>Table1[[#This Row],[Quantity]]*Table1[[#This Row],[Unit Price]]</f>
        <v>2760</v>
      </c>
      <c r="Q246" s="5">
        <f>Table1[[#This Row],[Sales Revenue]]-Table1[[#This Row],[Total Cost]]</f>
        <v>690</v>
      </c>
    </row>
    <row r="247" spans="1:17" x14ac:dyDescent="0.3">
      <c r="A247" t="s">
        <v>291</v>
      </c>
      <c r="B247" t="s">
        <v>30</v>
      </c>
      <c r="C247" t="s">
        <v>41</v>
      </c>
      <c r="D247" s="1">
        <v>45495</v>
      </c>
      <c r="E247" s="1">
        <v>45498</v>
      </c>
      <c r="F247">
        <v>6</v>
      </c>
      <c r="G247">
        <v>308</v>
      </c>
      <c r="H247" t="s">
        <v>27</v>
      </c>
      <c r="I247" t="s">
        <v>551</v>
      </c>
      <c r="J247" t="s">
        <v>28</v>
      </c>
      <c r="K247" t="str">
        <f t="shared" si="12"/>
        <v>2024</v>
      </c>
      <c r="L247" t="str">
        <f t="shared" si="13"/>
        <v>Jul</v>
      </c>
      <c r="M247" t="str">
        <f t="shared" si="14"/>
        <v>Mon</v>
      </c>
      <c r="N247" s="5">
        <f t="shared" si="15"/>
        <v>3</v>
      </c>
      <c r="O247" s="5">
        <f>ROUND(F247*G247*VLOOKUP(C247,Table2[#All],2,FALSE),0)</f>
        <v>1201</v>
      </c>
      <c r="P247" s="5">
        <f>Table1[[#This Row],[Quantity]]*Table1[[#This Row],[Unit Price]]</f>
        <v>1848</v>
      </c>
      <c r="Q247" s="5">
        <f>Table1[[#This Row],[Sales Revenue]]-Table1[[#This Row],[Total Cost]]</f>
        <v>647</v>
      </c>
    </row>
    <row r="248" spans="1:17" x14ac:dyDescent="0.3">
      <c r="A248" t="s">
        <v>292</v>
      </c>
      <c r="B248" t="s">
        <v>11</v>
      </c>
      <c r="C248" t="s">
        <v>35</v>
      </c>
      <c r="D248" s="1">
        <v>45394</v>
      </c>
      <c r="E248" s="1">
        <v>45403</v>
      </c>
      <c r="F248">
        <v>10</v>
      </c>
      <c r="G248">
        <v>568</v>
      </c>
      <c r="H248" t="s">
        <v>13</v>
      </c>
      <c r="I248" t="s">
        <v>547</v>
      </c>
      <c r="J248" t="s">
        <v>45</v>
      </c>
      <c r="K248" t="str">
        <f t="shared" si="12"/>
        <v>2024</v>
      </c>
      <c r="L248" t="str">
        <f t="shared" si="13"/>
        <v>Apr</v>
      </c>
      <c r="M248" t="str">
        <f t="shared" si="14"/>
        <v>Fri</v>
      </c>
      <c r="N248" s="5">
        <f t="shared" si="15"/>
        <v>9</v>
      </c>
      <c r="O248" s="5">
        <f>ROUND(F248*G248*VLOOKUP(C248,Table2[#All],2,FALSE),0)</f>
        <v>4544</v>
      </c>
      <c r="P248" s="5">
        <f>Table1[[#This Row],[Quantity]]*Table1[[#This Row],[Unit Price]]</f>
        <v>5680</v>
      </c>
      <c r="Q248" s="5">
        <f>Table1[[#This Row],[Sales Revenue]]-Table1[[#This Row],[Total Cost]]</f>
        <v>1136</v>
      </c>
    </row>
    <row r="249" spans="1:17" x14ac:dyDescent="0.3">
      <c r="A249" t="s">
        <v>293</v>
      </c>
      <c r="B249" t="s">
        <v>23</v>
      </c>
      <c r="C249" t="s">
        <v>99</v>
      </c>
      <c r="D249" s="1">
        <v>45616</v>
      </c>
      <c r="E249" s="1">
        <v>45638</v>
      </c>
      <c r="F249">
        <v>5</v>
      </c>
      <c r="G249">
        <v>257</v>
      </c>
      <c r="H249" t="s">
        <v>27</v>
      </c>
      <c r="I249" t="s">
        <v>546</v>
      </c>
      <c r="J249" t="s">
        <v>45</v>
      </c>
      <c r="K249" t="str">
        <f t="shared" si="12"/>
        <v>2024</v>
      </c>
      <c r="L249" t="str">
        <f t="shared" si="13"/>
        <v>Nov</v>
      </c>
      <c r="M249" t="str">
        <f t="shared" si="14"/>
        <v>Wed</v>
      </c>
      <c r="N249" s="5">
        <f t="shared" si="15"/>
        <v>22</v>
      </c>
      <c r="O249" s="5">
        <f>ROUND(F249*G249*VLOOKUP(C249,Table2[#All],2,FALSE),0)</f>
        <v>771</v>
      </c>
      <c r="P249" s="5">
        <f>Table1[[#This Row],[Quantity]]*Table1[[#This Row],[Unit Price]]</f>
        <v>1285</v>
      </c>
      <c r="Q249" s="5">
        <f>Table1[[#This Row],[Sales Revenue]]-Table1[[#This Row],[Total Cost]]</f>
        <v>514</v>
      </c>
    </row>
    <row r="250" spans="1:17" x14ac:dyDescent="0.3">
      <c r="A250" t="s">
        <v>294</v>
      </c>
      <c r="B250" t="s">
        <v>16</v>
      </c>
      <c r="C250" t="s">
        <v>59</v>
      </c>
      <c r="D250" s="1">
        <v>45646</v>
      </c>
      <c r="E250" s="1">
        <v>45654</v>
      </c>
      <c r="F250">
        <v>7</v>
      </c>
      <c r="G250">
        <v>566</v>
      </c>
      <c r="H250" t="s">
        <v>27</v>
      </c>
      <c r="I250" t="s">
        <v>547</v>
      </c>
      <c r="J250" t="s">
        <v>14</v>
      </c>
      <c r="K250" t="str">
        <f t="shared" si="12"/>
        <v>2024</v>
      </c>
      <c r="L250" t="str">
        <f t="shared" si="13"/>
        <v>Dec</v>
      </c>
      <c r="M250" t="str">
        <f t="shared" si="14"/>
        <v>Fri</v>
      </c>
      <c r="N250" s="5">
        <f t="shared" si="15"/>
        <v>8</v>
      </c>
      <c r="O250" s="5">
        <f>ROUND(F250*G250*VLOOKUP(C250,Table2[#All],2,FALSE),0)</f>
        <v>2575</v>
      </c>
      <c r="P250" s="5">
        <f>Table1[[#This Row],[Quantity]]*Table1[[#This Row],[Unit Price]]</f>
        <v>3962</v>
      </c>
      <c r="Q250" s="5">
        <f>Table1[[#This Row],[Sales Revenue]]-Table1[[#This Row],[Total Cost]]</f>
        <v>1387</v>
      </c>
    </row>
    <row r="251" spans="1:17" x14ac:dyDescent="0.3">
      <c r="A251" t="s">
        <v>295</v>
      </c>
      <c r="B251" t="s">
        <v>16</v>
      </c>
      <c r="C251" t="s">
        <v>59</v>
      </c>
      <c r="D251" s="1">
        <v>45618</v>
      </c>
      <c r="E251" s="1">
        <v>45631</v>
      </c>
      <c r="F251">
        <v>2</v>
      </c>
      <c r="G251">
        <v>121</v>
      </c>
      <c r="H251" t="s">
        <v>27</v>
      </c>
      <c r="I251" t="s">
        <v>548</v>
      </c>
      <c r="J251" t="s">
        <v>45</v>
      </c>
      <c r="K251" t="str">
        <f t="shared" si="12"/>
        <v>2024</v>
      </c>
      <c r="L251" t="str">
        <f t="shared" si="13"/>
        <v>Nov</v>
      </c>
      <c r="M251" t="str">
        <f t="shared" si="14"/>
        <v>Fri</v>
      </c>
      <c r="N251" s="5">
        <f t="shared" si="15"/>
        <v>13</v>
      </c>
      <c r="O251" s="5">
        <f>ROUND(F251*G251*VLOOKUP(C251,Table2[#All],2,FALSE),0)</f>
        <v>157</v>
      </c>
      <c r="P251" s="5">
        <f>Table1[[#This Row],[Quantity]]*Table1[[#This Row],[Unit Price]]</f>
        <v>242</v>
      </c>
      <c r="Q251" s="5">
        <f>Table1[[#This Row],[Sales Revenue]]-Table1[[#This Row],[Total Cost]]</f>
        <v>85</v>
      </c>
    </row>
    <row r="252" spans="1:17" x14ac:dyDescent="0.3">
      <c r="A252" t="s">
        <v>296</v>
      </c>
      <c r="B252" t="s">
        <v>23</v>
      </c>
      <c r="C252" t="s">
        <v>114</v>
      </c>
      <c r="D252" s="1">
        <v>45297</v>
      </c>
      <c r="E252" s="1">
        <v>45305</v>
      </c>
      <c r="F252">
        <v>2</v>
      </c>
      <c r="G252">
        <v>274</v>
      </c>
      <c r="H252" t="s">
        <v>27</v>
      </c>
      <c r="I252" t="s">
        <v>547</v>
      </c>
      <c r="J252" t="s">
        <v>18</v>
      </c>
      <c r="K252" t="str">
        <f t="shared" si="12"/>
        <v>2024</v>
      </c>
      <c r="L252" t="str">
        <f t="shared" si="13"/>
        <v>Jan</v>
      </c>
      <c r="M252" t="str">
        <f t="shared" si="14"/>
        <v>Sat</v>
      </c>
      <c r="N252" s="5">
        <f t="shared" si="15"/>
        <v>8</v>
      </c>
      <c r="O252" s="5">
        <f>ROUND(F252*G252*VLOOKUP(C252,Table2[#All],2,FALSE),0)</f>
        <v>329</v>
      </c>
      <c r="P252" s="5">
        <f>Table1[[#This Row],[Quantity]]*Table1[[#This Row],[Unit Price]]</f>
        <v>548</v>
      </c>
      <c r="Q252" s="5">
        <f>Table1[[#This Row],[Sales Revenue]]-Table1[[#This Row],[Total Cost]]</f>
        <v>219</v>
      </c>
    </row>
    <row r="253" spans="1:17" x14ac:dyDescent="0.3">
      <c r="A253" t="s">
        <v>297</v>
      </c>
      <c r="B253" t="s">
        <v>11</v>
      </c>
      <c r="C253" t="s">
        <v>26</v>
      </c>
      <c r="D253" s="1">
        <v>45648</v>
      </c>
      <c r="E253" s="1">
        <v>45656</v>
      </c>
      <c r="F253">
        <v>8</v>
      </c>
      <c r="G253">
        <v>336</v>
      </c>
      <c r="H253" t="s">
        <v>13</v>
      </c>
      <c r="I253" t="s">
        <v>547</v>
      </c>
      <c r="J253" t="s">
        <v>18</v>
      </c>
      <c r="K253" t="str">
        <f t="shared" si="12"/>
        <v>2024</v>
      </c>
      <c r="L253" t="str">
        <f t="shared" si="13"/>
        <v>Dec</v>
      </c>
      <c r="M253" t="str">
        <f t="shared" si="14"/>
        <v>Sun</v>
      </c>
      <c r="N253" s="5">
        <f t="shared" si="15"/>
        <v>8</v>
      </c>
      <c r="O253" s="5">
        <f>ROUND(F253*G253*VLOOKUP(C253,Table2[#All],2,FALSE),0)</f>
        <v>1747</v>
      </c>
      <c r="P253" s="5">
        <f>Table1[[#This Row],[Quantity]]*Table1[[#This Row],[Unit Price]]</f>
        <v>2688</v>
      </c>
      <c r="Q253" s="5">
        <f>Table1[[#This Row],[Sales Revenue]]-Table1[[#This Row],[Total Cost]]</f>
        <v>941</v>
      </c>
    </row>
    <row r="254" spans="1:17" x14ac:dyDescent="0.3">
      <c r="A254" t="s">
        <v>298</v>
      </c>
      <c r="B254" t="s">
        <v>11</v>
      </c>
      <c r="C254" t="s">
        <v>12</v>
      </c>
      <c r="D254" s="1">
        <v>45467</v>
      </c>
      <c r="E254" s="1">
        <v>45472</v>
      </c>
      <c r="F254">
        <v>2</v>
      </c>
      <c r="G254">
        <v>703</v>
      </c>
      <c r="H254" t="s">
        <v>27</v>
      </c>
      <c r="I254" t="s">
        <v>548</v>
      </c>
      <c r="J254" t="s">
        <v>28</v>
      </c>
      <c r="K254" t="str">
        <f t="shared" si="12"/>
        <v>2024</v>
      </c>
      <c r="L254" t="str">
        <f t="shared" si="13"/>
        <v>Jun</v>
      </c>
      <c r="M254" t="str">
        <f t="shared" si="14"/>
        <v>Mon</v>
      </c>
      <c r="N254" s="5">
        <f t="shared" si="15"/>
        <v>5</v>
      </c>
      <c r="O254" s="5">
        <f>ROUND(F254*G254*VLOOKUP(C254,Table2[#All],2,FALSE),0)</f>
        <v>1055</v>
      </c>
      <c r="P254" s="5">
        <f>Table1[[#This Row],[Quantity]]*Table1[[#This Row],[Unit Price]]</f>
        <v>1406</v>
      </c>
      <c r="Q254" s="5">
        <f>Table1[[#This Row],[Sales Revenue]]-Table1[[#This Row],[Total Cost]]</f>
        <v>351</v>
      </c>
    </row>
    <row r="255" spans="1:17" x14ac:dyDescent="0.3">
      <c r="A255" t="s">
        <v>299</v>
      </c>
      <c r="B255" t="s">
        <v>11</v>
      </c>
      <c r="C255" t="s">
        <v>35</v>
      </c>
      <c r="D255" s="1">
        <v>45393</v>
      </c>
      <c r="E255" s="1">
        <v>45403</v>
      </c>
      <c r="F255">
        <v>8</v>
      </c>
      <c r="G255">
        <v>616</v>
      </c>
      <c r="H255" t="s">
        <v>13</v>
      </c>
      <c r="I255" t="s">
        <v>549</v>
      </c>
      <c r="J255" t="s">
        <v>28</v>
      </c>
      <c r="K255" t="str">
        <f t="shared" si="12"/>
        <v>2024</v>
      </c>
      <c r="L255" t="str">
        <f t="shared" si="13"/>
        <v>Apr</v>
      </c>
      <c r="M255" t="str">
        <f t="shared" si="14"/>
        <v>Thu</v>
      </c>
      <c r="N255" s="5">
        <f t="shared" si="15"/>
        <v>10</v>
      </c>
      <c r="O255" s="5">
        <f>ROUND(F255*G255*VLOOKUP(C255,Table2[#All],2,FALSE),0)</f>
        <v>3942</v>
      </c>
      <c r="P255" s="5">
        <f>Table1[[#This Row],[Quantity]]*Table1[[#This Row],[Unit Price]]</f>
        <v>4928</v>
      </c>
      <c r="Q255" s="5">
        <f>Table1[[#This Row],[Sales Revenue]]-Table1[[#This Row],[Total Cost]]</f>
        <v>986</v>
      </c>
    </row>
    <row r="256" spans="1:17" x14ac:dyDescent="0.3">
      <c r="A256" t="s">
        <v>300</v>
      </c>
      <c r="B256" t="s">
        <v>20</v>
      </c>
      <c r="C256" t="s">
        <v>53</v>
      </c>
      <c r="D256" s="1">
        <v>45434</v>
      </c>
      <c r="E256" s="1">
        <v>45448</v>
      </c>
      <c r="F256">
        <v>2</v>
      </c>
      <c r="G256">
        <v>601</v>
      </c>
      <c r="H256" t="s">
        <v>13</v>
      </c>
      <c r="I256" t="s">
        <v>547</v>
      </c>
      <c r="J256" t="s">
        <v>18</v>
      </c>
      <c r="K256" t="str">
        <f t="shared" si="12"/>
        <v>2024</v>
      </c>
      <c r="L256" t="str">
        <f t="shared" si="13"/>
        <v>May</v>
      </c>
      <c r="M256" t="str">
        <f t="shared" si="14"/>
        <v>Wed</v>
      </c>
      <c r="N256" s="5">
        <f t="shared" si="15"/>
        <v>14</v>
      </c>
      <c r="O256" s="5">
        <f>ROUND(F256*G256*VLOOKUP(C256,Table2[#All],2,FALSE),0)</f>
        <v>841</v>
      </c>
      <c r="P256" s="5">
        <f>Table1[[#This Row],[Quantity]]*Table1[[#This Row],[Unit Price]]</f>
        <v>1202</v>
      </c>
      <c r="Q256" s="5">
        <f>Table1[[#This Row],[Sales Revenue]]-Table1[[#This Row],[Total Cost]]</f>
        <v>361</v>
      </c>
    </row>
    <row r="257" spans="1:17" x14ac:dyDescent="0.3">
      <c r="A257" t="s">
        <v>301</v>
      </c>
      <c r="B257" t="s">
        <v>30</v>
      </c>
      <c r="C257" t="s">
        <v>78</v>
      </c>
      <c r="D257" s="1">
        <v>45392</v>
      </c>
      <c r="E257" s="1">
        <v>45402</v>
      </c>
      <c r="F257">
        <v>8</v>
      </c>
      <c r="G257">
        <v>126</v>
      </c>
      <c r="H257" t="s">
        <v>27</v>
      </c>
      <c r="I257" t="s">
        <v>546</v>
      </c>
      <c r="J257" t="s">
        <v>14</v>
      </c>
      <c r="K257" t="str">
        <f t="shared" si="12"/>
        <v>2024</v>
      </c>
      <c r="L257" t="str">
        <f t="shared" si="13"/>
        <v>Apr</v>
      </c>
      <c r="M257" t="str">
        <f t="shared" si="14"/>
        <v>Wed</v>
      </c>
      <c r="N257" s="5">
        <f t="shared" si="15"/>
        <v>10</v>
      </c>
      <c r="O257" s="5">
        <f>ROUND(F257*G257*VLOOKUP(C257,Table2[#All],2,FALSE),0)</f>
        <v>655</v>
      </c>
      <c r="P257" s="5">
        <f>Table1[[#This Row],[Quantity]]*Table1[[#This Row],[Unit Price]]</f>
        <v>1008</v>
      </c>
      <c r="Q257" s="5">
        <f>Table1[[#This Row],[Sales Revenue]]-Table1[[#This Row],[Total Cost]]</f>
        <v>353</v>
      </c>
    </row>
    <row r="258" spans="1:17" x14ac:dyDescent="0.3">
      <c r="A258" t="s">
        <v>302</v>
      </c>
      <c r="B258" t="s">
        <v>30</v>
      </c>
      <c r="C258" t="s">
        <v>49</v>
      </c>
      <c r="D258" s="1">
        <v>45608</v>
      </c>
      <c r="E258" s="1">
        <v>45620</v>
      </c>
      <c r="F258">
        <v>3</v>
      </c>
      <c r="G258">
        <v>843</v>
      </c>
      <c r="H258" t="s">
        <v>27</v>
      </c>
      <c r="I258" t="s">
        <v>551</v>
      </c>
      <c r="J258" t="s">
        <v>18</v>
      </c>
      <c r="K258" t="str">
        <f t="shared" ref="K258:K321" si="16">TEXT(D258,"yyyy")</f>
        <v>2024</v>
      </c>
      <c r="L258" t="str">
        <f t="shared" ref="L258:L321" si="17">TEXT(D258,"mmm")</f>
        <v>Nov</v>
      </c>
      <c r="M258" t="str">
        <f t="shared" ref="M258:M321" si="18">TEXT(D258,"ddd")</f>
        <v>Tue</v>
      </c>
      <c r="N258" s="5">
        <f t="shared" ref="N258:N321" si="19">DATEDIF(D258,E258,"d")</f>
        <v>12</v>
      </c>
      <c r="O258" s="5">
        <f>ROUND(F258*G258*VLOOKUP(C258,Table2[#All],2,FALSE),0)</f>
        <v>1770</v>
      </c>
      <c r="P258" s="5">
        <f>Table1[[#This Row],[Quantity]]*Table1[[#This Row],[Unit Price]]</f>
        <v>2529</v>
      </c>
      <c r="Q258" s="5">
        <f>Table1[[#This Row],[Sales Revenue]]-Table1[[#This Row],[Total Cost]]</f>
        <v>759</v>
      </c>
    </row>
    <row r="259" spans="1:17" x14ac:dyDescent="0.3">
      <c r="A259" t="s">
        <v>303</v>
      </c>
      <c r="B259" t="s">
        <v>11</v>
      </c>
      <c r="C259" t="s">
        <v>57</v>
      </c>
      <c r="D259" s="1">
        <v>45483</v>
      </c>
      <c r="E259" s="1">
        <v>45487</v>
      </c>
      <c r="F259">
        <v>3</v>
      </c>
      <c r="G259">
        <v>533</v>
      </c>
      <c r="H259" t="s">
        <v>27</v>
      </c>
      <c r="I259" t="s">
        <v>549</v>
      </c>
      <c r="J259" t="s">
        <v>18</v>
      </c>
      <c r="K259" t="str">
        <f t="shared" si="16"/>
        <v>2024</v>
      </c>
      <c r="L259" t="str">
        <f t="shared" si="17"/>
        <v>Jul</v>
      </c>
      <c r="M259" t="str">
        <f t="shared" si="18"/>
        <v>Wed</v>
      </c>
      <c r="N259" s="5">
        <f t="shared" si="19"/>
        <v>4</v>
      </c>
      <c r="O259" s="5">
        <f>ROUND(F259*G259*VLOOKUP(C259,Table2[#All],2,FALSE),0)</f>
        <v>1359</v>
      </c>
      <c r="P259" s="5">
        <f>Table1[[#This Row],[Quantity]]*Table1[[#This Row],[Unit Price]]</f>
        <v>1599</v>
      </c>
      <c r="Q259" s="5">
        <f>Table1[[#This Row],[Sales Revenue]]-Table1[[#This Row],[Total Cost]]</f>
        <v>240</v>
      </c>
    </row>
    <row r="260" spans="1:17" x14ac:dyDescent="0.3">
      <c r="A260" t="s">
        <v>304</v>
      </c>
      <c r="B260" t="s">
        <v>20</v>
      </c>
      <c r="C260" t="s">
        <v>51</v>
      </c>
      <c r="D260" s="1">
        <v>45488</v>
      </c>
      <c r="E260" s="1">
        <v>45500</v>
      </c>
      <c r="F260">
        <v>7</v>
      </c>
      <c r="G260">
        <v>200</v>
      </c>
      <c r="H260" t="s">
        <v>27</v>
      </c>
      <c r="I260" t="s">
        <v>549</v>
      </c>
      <c r="J260" t="s">
        <v>45</v>
      </c>
      <c r="K260" t="str">
        <f t="shared" si="16"/>
        <v>2024</v>
      </c>
      <c r="L260" t="str">
        <f t="shared" si="17"/>
        <v>Jul</v>
      </c>
      <c r="M260" t="str">
        <f t="shared" si="18"/>
        <v>Mon</v>
      </c>
      <c r="N260" s="5">
        <f t="shared" si="19"/>
        <v>12</v>
      </c>
      <c r="O260" s="5">
        <f>ROUND(F260*G260*VLOOKUP(C260,Table2[#All],2,FALSE),0)</f>
        <v>980</v>
      </c>
      <c r="P260" s="5">
        <f>Table1[[#This Row],[Quantity]]*Table1[[#This Row],[Unit Price]]</f>
        <v>1400</v>
      </c>
      <c r="Q260" s="5">
        <f>Table1[[#This Row],[Sales Revenue]]-Table1[[#This Row],[Total Cost]]</f>
        <v>420</v>
      </c>
    </row>
    <row r="261" spans="1:17" x14ac:dyDescent="0.3">
      <c r="A261" t="s">
        <v>305</v>
      </c>
      <c r="B261" t="s">
        <v>23</v>
      </c>
      <c r="C261" t="s">
        <v>69</v>
      </c>
      <c r="D261" s="1">
        <v>45319</v>
      </c>
      <c r="E261" s="1">
        <v>45329</v>
      </c>
      <c r="F261">
        <v>6</v>
      </c>
      <c r="G261">
        <v>984</v>
      </c>
      <c r="H261" t="s">
        <v>13</v>
      </c>
      <c r="I261" t="s">
        <v>547</v>
      </c>
      <c r="J261" t="s">
        <v>45</v>
      </c>
      <c r="K261" t="str">
        <f t="shared" si="16"/>
        <v>2024</v>
      </c>
      <c r="L261" t="str">
        <f t="shared" si="17"/>
        <v>Jan</v>
      </c>
      <c r="M261" t="str">
        <f t="shared" si="18"/>
        <v>Sun</v>
      </c>
      <c r="N261" s="5">
        <f t="shared" si="19"/>
        <v>10</v>
      </c>
      <c r="O261" s="5">
        <f>ROUND(F261*G261*VLOOKUP(C261,Table2[#All],2,FALSE),0)</f>
        <v>3247</v>
      </c>
      <c r="P261" s="5">
        <f>Table1[[#This Row],[Quantity]]*Table1[[#This Row],[Unit Price]]</f>
        <v>5904</v>
      </c>
      <c r="Q261" s="5">
        <f>Table1[[#This Row],[Sales Revenue]]-Table1[[#This Row],[Total Cost]]</f>
        <v>2657</v>
      </c>
    </row>
    <row r="262" spans="1:17" x14ac:dyDescent="0.3">
      <c r="A262" t="s">
        <v>306</v>
      </c>
      <c r="B262" t="s">
        <v>20</v>
      </c>
      <c r="C262" t="s">
        <v>21</v>
      </c>
      <c r="D262" s="1">
        <v>45579</v>
      </c>
      <c r="E262" s="1">
        <v>45593</v>
      </c>
      <c r="F262">
        <v>9</v>
      </c>
      <c r="G262">
        <v>678</v>
      </c>
      <c r="H262" t="s">
        <v>27</v>
      </c>
      <c r="I262" t="s">
        <v>549</v>
      </c>
      <c r="J262" t="s">
        <v>45</v>
      </c>
      <c r="K262" t="str">
        <f t="shared" si="16"/>
        <v>2024</v>
      </c>
      <c r="L262" t="str">
        <f t="shared" si="17"/>
        <v>Oct</v>
      </c>
      <c r="M262" t="str">
        <f t="shared" si="18"/>
        <v>Mon</v>
      </c>
      <c r="N262" s="5">
        <f t="shared" si="19"/>
        <v>14</v>
      </c>
      <c r="O262" s="5">
        <f>ROUND(F262*G262*VLOOKUP(C262,Table2[#All],2,FALSE),0)</f>
        <v>4577</v>
      </c>
      <c r="P262" s="5">
        <f>Table1[[#This Row],[Quantity]]*Table1[[#This Row],[Unit Price]]</f>
        <v>6102</v>
      </c>
      <c r="Q262" s="5">
        <f>Table1[[#This Row],[Sales Revenue]]-Table1[[#This Row],[Total Cost]]</f>
        <v>1525</v>
      </c>
    </row>
    <row r="263" spans="1:17" x14ac:dyDescent="0.3">
      <c r="A263" t="s">
        <v>307</v>
      </c>
      <c r="B263" t="s">
        <v>23</v>
      </c>
      <c r="C263" t="s">
        <v>37</v>
      </c>
      <c r="D263" s="1">
        <v>45655</v>
      </c>
      <c r="E263" s="1">
        <v>45659</v>
      </c>
      <c r="F263">
        <v>8</v>
      </c>
      <c r="G263">
        <v>510</v>
      </c>
      <c r="H263" t="s">
        <v>27</v>
      </c>
      <c r="I263" t="s">
        <v>547</v>
      </c>
      <c r="J263" t="s">
        <v>14</v>
      </c>
      <c r="K263" t="str">
        <f t="shared" si="16"/>
        <v>2024</v>
      </c>
      <c r="L263" t="str">
        <f t="shared" si="17"/>
        <v>Dec</v>
      </c>
      <c r="M263" t="str">
        <f t="shared" si="18"/>
        <v>Sun</v>
      </c>
      <c r="N263" s="5">
        <f t="shared" si="19"/>
        <v>4</v>
      </c>
      <c r="O263" s="5">
        <f>ROUND(F263*G263*VLOOKUP(C263,Table2[#All],2,FALSE),0)</f>
        <v>2040</v>
      </c>
      <c r="P263" s="5">
        <f>Table1[[#This Row],[Quantity]]*Table1[[#This Row],[Unit Price]]</f>
        <v>4080</v>
      </c>
      <c r="Q263" s="5">
        <f>Table1[[#This Row],[Sales Revenue]]-Table1[[#This Row],[Total Cost]]</f>
        <v>2040</v>
      </c>
    </row>
    <row r="264" spans="1:17" x14ac:dyDescent="0.3">
      <c r="A264" t="s">
        <v>308</v>
      </c>
      <c r="B264" t="s">
        <v>20</v>
      </c>
      <c r="C264" t="s">
        <v>21</v>
      </c>
      <c r="D264" s="1">
        <v>45581</v>
      </c>
      <c r="E264" s="1">
        <v>45594</v>
      </c>
      <c r="F264">
        <v>8</v>
      </c>
      <c r="G264">
        <v>572</v>
      </c>
      <c r="H264" t="s">
        <v>27</v>
      </c>
      <c r="I264" t="s">
        <v>551</v>
      </c>
      <c r="J264" t="s">
        <v>45</v>
      </c>
      <c r="K264" t="str">
        <f t="shared" si="16"/>
        <v>2024</v>
      </c>
      <c r="L264" t="str">
        <f t="shared" si="17"/>
        <v>Oct</v>
      </c>
      <c r="M264" t="str">
        <f t="shared" si="18"/>
        <v>Wed</v>
      </c>
      <c r="N264" s="5">
        <f t="shared" si="19"/>
        <v>13</v>
      </c>
      <c r="O264" s="5">
        <f>ROUND(F264*G264*VLOOKUP(C264,Table2[#All],2,FALSE),0)</f>
        <v>3432</v>
      </c>
      <c r="P264" s="5">
        <f>Table1[[#This Row],[Quantity]]*Table1[[#This Row],[Unit Price]]</f>
        <v>4576</v>
      </c>
      <c r="Q264" s="5">
        <f>Table1[[#This Row],[Sales Revenue]]-Table1[[#This Row],[Total Cost]]</f>
        <v>1144</v>
      </c>
    </row>
    <row r="265" spans="1:17" x14ac:dyDescent="0.3">
      <c r="A265" t="s">
        <v>309</v>
      </c>
      <c r="B265" t="s">
        <v>11</v>
      </c>
      <c r="C265" t="s">
        <v>95</v>
      </c>
      <c r="D265" s="1">
        <v>45570</v>
      </c>
      <c r="E265" s="1">
        <v>45574</v>
      </c>
      <c r="F265">
        <v>6</v>
      </c>
      <c r="G265">
        <v>565</v>
      </c>
      <c r="H265" t="s">
        <v>27</v>
      </c>
      <c r="I265" t="s">
        <v>548</v>
      </c>
      <c r="J265" t="s">
        <v>45</v>
      </c>
      <c r="K265" t="str">
        <f t="shared" si="16"/>
        <v>2024</v>
      </c>
      <c r="L265" t="str">
        <f t="shared" si="17"/>
        <v>Oct</v>
      </c>
      <c r="M265" t="str">
        <f t="shared" si="18"/>
        <v>Sat</v>
      </c>
      <c r="N265" s="5">
        <f t="shared" si="19"/>
        <v>4</v>
      </c>
      <c r="O265" s="5">
        <f>ROUND(F265*G265*VLOOKUP(C265,Table2[#All],2,FALSE),0)</f>
        <v>2373</v>
      </c>
      <c r="P265" s="5">
        <f>Table1[[#This Row],[Quantity]]*Table1[[#This Row],[Unit Price]]</f>
        <v>3390</v>
      </c>
      <c r="Q265" s="5">
        <f>Table1[[#This Row],[Sales Revenue]]-Table1[[#This Row],[Total Cost]]</f>
        <v>1017</v>
      </c>
    </row>
    <row r="266" spans="1:17" x14ac:dyDescent="0.3">
      <c r="A266" t="s">
        <v>310</v>
      </c>
      <c r="B266" t="s">
        <v>11</v>
      </c>
      <c r="C266" t="s">
        <v>57</v>
      </c>
      <c r="D266" s="1">
        <v>45399</v>
      </c>
      <c r="E266" s="1">
        <v>45406</v>
      </c>
      <c r="F266">
        <v>10</v>
      </c>
      <c r="G266">
        <v>715</v>
      </c>
      <c r="H266" t="s">
        <v>27</v>
      </c>
      <c r="I266" t="s">
        <v>546</v>
      </c>
      <c r="J266" t="s">
        <v>28</v>
      </c>
      <c r="K266" t="str">
        <f t="shared" si="16"/>
        <v>2024</v>
      </c>
      <c r="L266" t="str">
        <f t="shared" si="17"/>
        <v>Apr</v>
      </c>
      <c r="M266" t="str">
        <f t="shared" si="18"/>
        <v>Wed</v>
      </c>
      <c r="N266" s="5">
        <f t="shared" si="19"/>
        <v>7</v>
      </c>
      <c r="O266" s="5">
        <f>ROUND(F266*G266*VLOOKUP(C266,Table2[#All],2,FALSE),0)</f>
        <v>6078</v>
      </c>
      <c r="P266" s="5">
        <f>Table1[[#This Row],[Quantity]]*Table1[[#This Row],[Unit Price]]</f>
        <v>7150</v>
      </c>
      <c r="Q266" s="5">
        <f>Table1[[#This Row],[Sales Revenue]]-Table1[[#This Row],[Total Cost]]</f>
        <v>1072</v>
      </c>
    </row>
    <row r="267" spans="1:17" x14ac:dyDescent="0.3">
      <c r="A267" t="s">
        <v>311</v>
      </c>
      <c r="B267" t="s">
        <v>23</v>
      </c>
      <c r="C267" t="s">
        <v>99</v>
      </c>
      <c r="D267" s="1">
        <v>45607</v>
      </c>
      <c r="E267" s="1">
        <v>45620</v>
      </c>
      <c r="F267">
        <v>3</v>
      </c>
      <c r="G267">
        <v>813</v>
      </c>
      <c r="H267" t="s">
        <v>13</v>
      </c>
      <c r="I267" t="s">
        <v>547</v>
      </c>
      <c r="J267" t="s">
        <v>14</v>
      </c>
      <c r="K267" t="str">
        <f t="shared" si="16"/>
        <v>2024</v>
      </c>
      <c r="L267" t="str">
        <f t="shared" si="17"/>
        <v>Nov</v>
      </c>
      <c r="M267" t="str">
        <f t="shared" si="18"/>
        <v>Mon</v>
      </c>
      <c r="N267" s="5">
        <f t="shared" si="19"/>
        <v>13</v>
      </c>
      <c r="O267" s="5">
        <f>ROUND(F267*G267*VLOOKUP(C267,Table2[#All],2,FALSE),0)</f>
        <v>1463</v>
      </c>
      <c r="P267" s="5">
        <f>Table1[[#This Row],[Quantity]]*Table1[[#This Row],[Unit Price]]</f>
        <v>2439</v>
      </c>
      <c r="Q267" s="5">
        <f>Table1[[#This Row],[Sales Revenue]]-Table1[[#This Row],[Total Cost]]</f>
        <v>976</v>
      </c>
    </row>
    <row r="268" spans="1:17" x14ac:dyDescent="0.3">
      <c r="A268" t="s">
        <v>312</v>
      </c>
      <c r="B268" t="s">
        <v>30</v>
      </c>
      <c r="C268" t="s">
        <v>78</v>
      </c>
      <c r="D268" s="1">
        <v>45585</v>
      </c>
      <c r="E268" s="1">
        <v>45596</v>
      </c>
      <c r="F268">
        <v>5</v>
      </c>
      <c r="G268">
        <v>985</v>
      </c>
      <c r="H268" t="s">
        <v>27</v>
      </c>
      <c r="I268" t="s">
        <v>548</v>
      </c>
      <c r="J268" t="s">
        <v>45</v>
      </c>
      <c r="K268" t="str">
        <f t="shared" si="16"/>
        <v>2024</v>
      </c>
      <c r="L268" t="str">
        <f t="shared" si="17"/>
        <v>Oct</v>
      </c>
      <c r="M268" t="str">
        <f t="shared" si="18"/>
        <v>Sun</v>
      </c>
      <c r="N268" s="5">
        <f t="shared" si="19"/>
        <v>11</v>
      </c>
      <c r="O268" s="5">
        <f>ROUND(F268*G268*VLOOKUP(C268,Table2[#All],2,FALSE),0)</f>
        <v>3201</v>
      </c>
      <c r="P268" s="5">
        <f>Table1[[#This Row],[Quantity]]*Table1[[#This Row],[Unit Price]]</f>
        <v>4925</v>
      </c>
      <c r="Q268" s="5">
        <f>Table1[[#This Row],[Sales Revenue]]-Table1[[#This Row],[Total Cost]]</f>
        <v>1724</v>
      </c>
    </row>
    <row r="269" spans="1:17" x14ac:dyDescent="0.3">
      <c r="A269" t="s">
        <v>313</v>
      </c>
      <c r="B269" t="s">
        <v>11</v>
      </c>
      <c r="C269" t="s">
        <v>57</v>
      </c>
      <c r="D269" s="1">
        <v>45502</v>
      </c>
      <c r="E269" s="1">
        <v>45508</v>
      </c>
      <c r="F269">
        <v>1</v>
      </c>
      <c r="G269">
        <v>293</v>
      </c>
      <c r="H269" t="s">
        <v>27</v>
      </c>
      <c r="I269" t="s">
        <v>548</v>
      </c>
      <c r="J269" t="s">
        <v>18</v>
      </c>
      <c r="K269" t="str">
        <f t="shared" si="16"/>
        <v>2024</v>
      </c>
      <c r="L269" t="str">
        <f t="shared" si="17"/>
        <v>Jul</v>
      </c>
      <c r="M269" t="str">
        <f t="shared" si="18"/>
        <v>Mon</v>
      </c>
      <c r="N269" s="5">
        <f t="shared" si="19"/>
        <v>6</v>
      </c>
      <c r="O269" s="5">
        <f>ROUND(F269*G269*VLOOKUP(C269,Table2[#All],2,FALSE),0)</f>
        <v>249</v>
      </c>
      <c r="P269" s="5">
        <f>Table1[[#This Row],[Quantity]]*Table1[[#This Row],[Unit Price]]</f>
        <v>293</v>
      </c>
      <c r="Q269" s="5">
        <f>Table1[[#This Row],[Sales Revenue]]-Table1[[#This Row],[Total Cost]]</f>
        <v>44</v>
      </c>
    </row>
    <row r="270" spans="1:17" x14ac:dyDescent="0.3">
      <c r="A270" t="s">
        <v>314</v>
      </c>
      <c r="B270" t="s">
        <v>23</v>
      </c>
      <c r="C270" t="s">
        <v>24</v>
      </c>
      <c r="D270" s="1">
        <v>45589</v>
      </c>
      <c r="E270" s="1">
        <v>45595</v>
      </c>
      <c r="F270">
        <v>1</v>
      </c>
      <c r="G270">
        <v>899</v>
      </c>
      <c r="H270" t="s">
        <v>27</v>
      </c>
      <c r="I270" t="s">
        <v>548</v>
      </c>
      <c r="J270" t="s">
        <v>45</v>
      </c>
      <c r="K270" t="str">
        <f t="shared" si="16"/>
        <v>2024</v>
      </c>
      <c r="L270" t="str">
        <f t="shared" si="17"/>
        <v>Oct</v>
      </c>
      <c r="M270" t="str">
        <f t="shared" si="18"/>
        <v>Thu</v>
      </c>
      <c r="N270" s="5">
        <f t="shared" si="19"/>
        <v>6</v>
      </c>
      <c r="O270" s="5">
        <f>ROUND(F270*G270*VLOOKUP(C270,Table2[#All],2,FALSE),0)</f>
        <v>494</v>
      </c>
      <c r="P270" s="5">
        <f>Table1[[#This Row],[Quantity]]*Table1[[#This Row],[Unit Price]]</f>
        <v>899</v>
      </c>
      <c r="Q270" s="5">
        <f>Table1[[#This Row],[Sales Revenue]]-Table1[[#This Row],[Total Cost]]</f>
        <v>405</v>
      </c>
    </row>
    <row r="271" spans="1:17" x14ac:dyDescent="0.3">
      <c r="A271" t="s">
        <v>315</v>
      </c>
      <c r="B271" t="s">
        <v>23</v>
      </c>
      <c r="C271" t="s">
        <v>24</v>
      </c>
      <c r="D271" s="1">
        <v>45324</v>
      </c>
      <c r="E271" s="1">
        <v>45333</v>
      </c>
      <c r="F271">
        <v>9</v>
      </c>
      <c r="G271">
        <v>417</v>
      </c>
      <c r="H271" t="s">
        <v>13</v>
      </c>
      <c r="I271" t="s">
        <v>547</v>
      </c>
      <c r="J271" t="s">
        <v>45</v>
      </c>
      <c r="K271" t="str">
        <f t="shared" si="16"/>
        <v>2024</v>
      </c>
      <c r="L271" t="str">
        <f t="shared" si="17"/>
        <v>Feb</v>
      </c>
      <c r="M271" t="str">
        <f t="shared" si="18"/>
        <v>Fri</v>
      </c>
      <c r="N271" s="5">
        <f t="shared" si="19"/>
        <v>9</v>
      </c>
      <c r="O271" s="5">
        <f>ROUND(F271*G271*VLOOKUP(C271,Table2[#All],2,FALSE),0)</f>
        <v>2064</v>
      </c>
      <c r="P271" s="5">
        <f>Table1[[#This Row],[Quantity]]*Table1[[#This Row],[Unit Price]]</f>
        <v>3753</v>
      </c>
      <c r="Q271" s="5">
        <f>Table1[[#This Row],[Sales Revenue]]-Table1[[#This Row],[Total Cost]]</f>
        <v>1689</v>
      </c>
    </row>
    <row r="272" spans="1:17" x14ac:dyDescent="0.3">
      <c r="A272" t="s">
        <v>316</v>
      </c>
      <c r="B272" t="s">
        <v>23</v>
      </c>
      <c r="C272" t="s">
        <v>24</v>
      </c>
      <c r="D272" s="1">
        <v>45457</v>
      </c>
      <c r="E272" s="1">
        <v>45461</v>
      </c>
      <c r="F272">
        <v>5</v>
      </c>
      <c r="G272">
        <v>355</v>
      </c>
      <c r="H272" t="s">
        <v>13</v>
      </c>
      <c r="I272" t="s">
        <v>551</v>
      </c>
      <c r="J272" t="s">
        <v>45</v>
      </c>
      <c r="K272" t="str">
        <f t="shared" si="16"/>
        <v>2024</v>
      </c>
      <c r="L272" t="str">
        <f t="shared" si="17"/>
        <v>Jun</v>
      </c>
      <c r="M272" t="str">
        <f t="shared" si="18"/>
        <v>Fri</v>
      </c>
      <c r="N272" s="5">
        <f t="shared" si="19"/>
        <v>4</v>
      </c>
      <c r="O272" s="5">
        <f>ROUND(F272*G272*VLOOKUP(C272,Table2[#All],2,FALSE),0)</f>
        <v>976</v>
      </c>
      <c r="P272" s="5">
        <f>Table1[[#This Row],[Quantity]]*Table1[[#This Row],[Unit Price]]</f>
        <v>1775</v>
      </c>
      <c r="Q272" s="5">
        <f>Table1[[#This Row],[Sales Revenue]]-Table1[[#This Row],[Total Cost]]</f>
        <v>799</v>
      </c>
    </row>
    <row r="273" spans="1:17" x14ac:dyDescent="0.3">
      <c r="A273" t="s">
        <v>317</v>
      </c>
      <c r="B273" t="s">
        <v>16</v>
      </c>
      <c r="C273" t="s">
        <v>43</v>
      </c>
      <c r="D273" s="1">
        <v>45467</v>
      </c>
      <c r="E273" s="1">
        <v>45471</v>
      </c>
      <c r="F273">
        <v>1</v>
      </c>
      <c r="G273">
        <v>57</v>
      </c>
      <c r="H273" t="s">
        <v>13</v>
      </c>
      <c r="I273" t="s">
        <v>547</v>
      </c>
      <c r="J273" t="s">
        <v>28</v>
      </c>
      <c r="K273" t="str">
        <f t="shared" si="16"/>
        <v>2024</v>
      </c>
      <c r="L273" t="str">
        <f t="shared" si="17"/>
        <v>Jun</v>
      </c>
      <c r="M273" t="str">
        <f t="shared" si="18"/>
        <v>Mon</v>
      </c>
      <c r="N273" s="5">
        <f t="shared" si="19"/>
        <v>4</v>
      </c>
      <c r="O273" s="5">
        <f>ROUND(F273*G273*VLOOKUP(C273,Table2[#All],2,FALSE),0)</f>
        <v>34</v>
      </c>
      <c r="P273" s="5">
        <f>Table1[[#This Row],[Quantity]]*Table1[[#This Row],[Unit Price]]</f>
        <v>57</v>
      </c>
      <c r="Q273" s="5">
        <f>Table1[[#This Row],[Sales Revenue]]-Table1[[#This Row],[Total Cost]]</f>
        <v>23</v>
      </c>
    </row>
    <row r="274" spans="1:17" x14ac:dyDescent="0.3">
      <c r="A274" t="s">
        <v>318</v>
      </c>
      <c r="B274" t="s">
        <v>11</v>
      </c>
      <c r="C274" t="s">
        <v>57</v>
      </c>
      <c r="D274" s="1">
        <v>45517</v>
      </c>
      <c r="E274" s="1">
        <v>45529</v>
      </c>
      <c r="F274">
        <v>8</v>
      </c>
      <c r="G274">
        <v>10</v>
      </c>
      <c r="H274" t="s">
        <v>27</v>
      </c>
      <c r="I274" t="s">
        <v>549</v>
      </c>
      <c r="J274" t="s">
        <v>18</v>
      </c>
      <c r="K274" t="str">
        <f t="shared" si="16"/>
        <v>2024</v>
      </c>
      <c r="L274" t="str">
        <f t="shared" si="17"/>
        <v>Aug</v>
      </c>
      <c r="M274" t="str">
        <f t="shared" si="18"/>
        <v>Tue</v>
      </c>
      <c r="N274" s="5">
        <f t="shared" si="19"/>
        <v>12</v>
      </c>
      <c r="O274" s="5">
        <f>ROUND(F274*G274*VLOOKUP(C274,Table2[#All],2,FALSE),0)</f>
        <v>68</v>
      </c>
      <c r="P274" s="5">
        <f>Table1[[#This Row],[Quantity]]*Table1[[#This Row],[Unit Price]]</f>
        <v>80</v>
      </c>
      <c r="Q274" s="5">
        <f>Table1[[#This Row],[Sales Revenue]]-Table1[[#This Row],[Total Cost]]</f>
        <v>12</v>
      </c>
    </row>
    <row r="275" spans="1:17" x14ac:dyDescent="0.3">
      <c r="A275" t="s">
        <v>319</v>
      </c>
      <c r="B275" t="s">
        <v>11</v>
      </c>
      <c r="C275" t="s">
        <v>95</v>
      </c>
      <c r="D275" s="1">
        <v>45632</v>
      </c>
      <c r="E275" s="1">
        <v>45639</v>
      </c>
      <c r="F275">
        <v>3</v>
      </c>
      <c r="G275">
        <v>63</v>
      </c>
      <c r="H275" t="s">
        <v>27</v>
      </c>
      <c r="I275" t="s">
        <v>549</v>
      </c>
      <c r="J275" t="s">
        <v>18</v>
      </c>
      <c r="K275" t="str">
        <f t="shared" si="16"/>
        <v>2024</v>
      </c>
      <c r="L275" t="str">
        <f t="shared" si="17"/>
        <v>Dec</v>
      </c>
      <c r="M275" t="str">
        <f t="shared" si="18"/>
        <v>Fri</v>
      </c>
      <c r="N275" s="5">
        <f t="shared" si="19"/>
        <v>7</v>
      </c>
      <c r="O275" s="5">
        <f>ROUND(F275*G275*VLOOKUP(C275,Table2[#All],2,FALSE),0)</f>
        <v>132</v>
      </c>
      <c r="P275" s="5">
        <f>Table1[[#This Row],[Quantity]]*Table1[[#This Row],[Unit Price]]</f>
        <v>189</v>
      </c>
      <c r="Q275" s="5">
        <f>Table1[[#This Row],[Sales Revenue]]-Table1[[#This Row],[Total Cost]]</f>
        <v>57</v>
      </c>
    </row>
    <row r="276" spans="1:17" x14ac:dyDescent="0.3">
      <c r="A276" t="s">
        <v>320</v>
      </c>
      <c r="B276" t="s">
        <v>20</v>
      </c>
      <c r="C276" t="s">
        <v>21</v>
      </c>
      <c r="D276" s="1">
        <v>45627</v>
      </c>
      <c r="E276" s="1">
        <v>45636</v>
      </c>
      <c r="F276">
        <v>2</v>
      </c>
      <c r="G276">
        <v>730</v>
      </c>
      <c r="H276" t="s">
        <v>13</v>
      </c>
      <c r="I276" t="s">
        <v>547</v>
      </c>
      <c r="J276" t="s">
        <v>18</v>
      </c>
      <c r="K276" t="str">
        <f t="shared" si="16"/>
        <v>2024</v>
      </c>
      <c r="L276" t="str">
        <f t="shared" si="17"/>
        <v>Dec</v>
      </c>
      <c r="M276" t="str">
        <f t="shared" si="18"/>
        <v>Sun</v>
      </c>
      <c r="N276" s="5">
        <f t="shared" si="19"/>
        <v>9</v>
      </c>
      <c r="O276" s="5">
        <f>ROUND(F276*G276*VLOOKUP(C276,Table2[#All],2,FALSE),0)</f>
        <v>1095</v>
      </c>
      <c r="P276" s="5">
        <f>Table1[[#This Row],[Quantity]]*Table1[[#This Row],[Unit Price]]</f>
        <v>1460</v>
      </c>
      <c r="Q276" s="5">
        <f>Table1[[#This Row],[Sales Revenue]]-Table1[[#This Row],[Total Cost]]</f>
        <v>365</v>
      </c>
    </row>
    <row r="277" spans="1:17" x14ac:dyDescent="0.3">
      <c r="A277" t="s">
        <v>321</v>
      </c>
      <c r="B277" t="s">
        <v>23</v>
      </c>
      <c r="C277" t="s">
        <v>114</v>
      </c>
      <c r="D277" s="1">
        <v>45359</v>
      </c>
      <c r="E277" s="1">
        <v>45366</v>
      </c>
      <c r="F277">
        <v>10</v>
      </c>
      <c r="G277">
        <v>241</v>
      </c>
      <c r="H277" t="s">
        <v>13</v>
      </c>
      <c r="I277" t="s">
        <v>551</v>
      </c>
      <c r="J277" t="s">
        <v>18</v>
      </c>
      <c r="K277" t="str">
        <f t="shared" si="16"/>
        <v>2024</v>
      </c>
      <c r="L277" t="str">
        <f t="shared" si="17"/>
        <v>Mar</v>
      </c>
      <c r="M277" t="str">
        <f t="shared" si="18"/>
        <v>Fri</v>
      </c>
      <c r="N277" s="5">
        <f t="shared" si="19"/>
        <v>7</v>
      </c>
      <c r="O277" s="5">
        <f>ROUND(F277*G277*VLOOKUP(C277,Table2[#All],2,FALSE),0)</f>
        <v>1446</v>
      </c>
      <c r="P277" s="5">
        <f>Table1[[#This Row],[Quantity]]*Table1[[#This Row],[Unit Price]]</f>
        <v>2410</v>
      </c>
      <c r="Q277" s="5">
        <f>Table1[[#This Row],[Sales Revenue]]-Table1[[#This Row],[Total Cost]]</f>
        <v>964</v>
      </c>
    </row>
    <row r="278" spans="1:17" x14ac:dyDescent="0.3">
      <c r="A278" t="s">
        <v>322</v>
      </c>
      <c r="B278" t="s">
        <v>11</v>
      </c>
      <c r="C278" t="s">
        <v>95</v>
      </c>
      <c r="D278" s="1">
        <v>45353</v>
      </c>
      <c r="E278" s="1">
        <v>45366</v>
      </c>
      <c r="F278">
        <v>7</v>
      </c>
      <c r="G278">
        <v>720</v>
      </c>
      <c r="H278" t="s">
        <v>13</v>
      </c>
      <c r="I278" t="s">
        <v>547</v>
      </c>
      <c r="J278" t="s">
        <v>18</v>
      </c>
      <c r="K278" t="str">
        <f t="shared" si="16"/>
        <v>2024</v>
      </c>
      <c r="L278" t="str">
        <f t="shared" si="17"/>
        <v>Mar</v>
      </c>
      <c r="M278" t="str">
        <f t="shared" si="18"/>
        <v>Sat</v>
      </c>
      <c r="N278" s="5">
        <f t="shared" si="19"/>
        <v>13</v>
      </c>
      <c r="O278" s="5">
        <f>ROUND(F278*G278*VLOOKUP(C278,Table2[#All],2,FALSE),0)</f>
        <v>3528</v>
      </c>
      <c r="P278" s="5">
        <f>Table1[[#This Row],[Quantity]]*Table1[[#This Row],[Unit Price]]</f>
        <v>5040</v>
      </c>
      <c r="Q278" s="5">
        <f>Table1[[#This Row],[Sales Revenue]]-Table1[[#This Row],[Total Cost]]</f>
        <v>1512</v>
      </c>
    </row>
    <row r="279" spans="1:17" x14ac:dyDescent="0.3">
      <c r="A279" t="s">
        <v>323</v>
      </c>
      <c r="B279" t="s">
        <v>20</v>
      </c>
      <c r="C279" t="s">
        <v>21</v>
      </c>
      <c r="D279" s="1">
        <v>45360</v>
      </c>
      <c r="E279" s="1">
        <v>45371</v>
      </c>
      <c r="F279">
        <v>3</v>
      </c>
      <c r="G279">
        <v>80</v>
      </c>
      <c r="H279" t="s">
        <v>13</v>
      </c>
      <c r="I279" t="s">
        <v>551</v>
      </c>
      <c r="J279" t="s">
        <v>45</v>
      </c>
      <c r="K279" t="str">
        <f t="shared" si="16"/>
        <v>2024</v>
      </c>
      <c r="L279" t="str">
        <f t="shared" si="17"/>
        <v>Mar</v>
      </c>
      <c r="M279" t="str">
        <f t="shared" si="18"/>
        <v>Sat</v>
      </c>
      <c r="N279" s="5">
        <f t="shared" si="19"/>
        <v>11</v>
      </c>
      <c r="O279" s="5">
        <f>ROUND(F279*G279*VLOOKUP(C279,Table2[#All],2,FALSE),0)</f>
        <v>180</v>
      </c>
      <c r="P279" s="5">
        <f>Table1[[#This Row],[Quantity]]*Table1[[#This Row],[Unit Price]]</f>
        <v>240</v>
      </c>
      <c r="Q279" s="5">
        <f>Table1[[#This Row],[Sales Revenue]]-Table1[[#This Row],[Total Cost]]</f>
        <v>60</v>
      </c>
    </row>
    <row r="280" spans="1:17" x14ac:dyDescent="0.3">
      <c r="A280" t="s">
        <v>324</v>
      </c>
      <c r="B280" t="s">
        <v>16</v>
      </c>
      <c r="C280" t="s">
        <v>43</v>
      </c>
      <c r="D280" s="1">
        <v>45403</v>
      </c>
      <c r="E280" s="1">
        <v>45409</v>
      </c>
      <c r="F280">
        <v>2</v>
      </c>
      <c r="G280">
        <v>928</v>
      </c>
      <c r="H280" t="s">
        <v>13</v>
      </c>
      <c r="I280" t="s">
        <v>547</v>
      </c>
      <c r="J280" t="s">
        <v>14</v>
      </c>
      <c r="K280" t="str">
        <f t="shared" si="16"/>
        <v>2024</v>
      </c>
      <c r="L280" t="str">
        <f t="shared" si="17"/>
        <v>Apr</v>
      </c>
      <c r="M280" t="str">
        <f t="shared" si="18"/>
        <v>Sun</v>
      </c>
      <c r="N280" s="5">
        <f t="shared" si="19"/>
        <v>6</v>
      </c>
      <c r="O280" s="5">
        <f>ROUND(F280*G280*VLOOKUP(C280,Table2[#All],2,FALSE),0)</f>
        <v>1114</v>
      </c>
      <c r="P280" s="5">
        <f>Table1[[#This Row],[Quantity]]*Table1[[#This Row],[Unit Price]]</f>
        <v>1856</v>
      </c>
      <c r="Q280" s="5">
        <f>Table1[[#This Row],[Sales Revenue]]-Table1[[#This Row],[Total Cost]]</f>
        <v>742</v>
      </c>
    </row>
    <row r="281" spans="1:17" x14ac:dyDescent="0.3">
      <c r="A281" t="s">
        <v>325</v>
      </c>
      <c r="B281" t="s">
        <v>16</v>
      </c>
      <c r="C281" t="s">
        <v>43</v>
      </c>
      <c r="D281" s="1">
        <v>45471</v>
      </c>
      <c r="E281" s="1">
        <v>45484</v>
      </c>
      <c r="F281">
        <v>7</v>
      </c>
      <c r="G281">
        <v>332</v>
      </c>
      <c r="H281" t="s">
        <v>13</v>
      </c>
      <c r="I281" t="s">
        <v>548</v>
      </c>
      <c r="J281" t="s">
        <v>45</v>
      </c>
      <c r="K281" t="str">
        <f t="shared" si="16"/>
        <v>2024</v>
      </c>
      <c r="L281" t="str">
        <f t="shared" si="17"/>
        <v>Jun</v>
      </c>
      <c r="M281" t="str">
        <f t="shared" si="18"/>
        <v>Fri</v>
      </c>
      <c r="N281" s="5">
        <f t="shared" si="19"/>
        <v>13</v>
      </c>
      <c r="O281" s="5">
        <f>ROUND(F281*G281*VLOOKUP(C281,Table2[#All],2,FALSE),0)</f>
        <v>1394</v>
      </c>
      <c r="P281" s="5">
        <f>Table1[[#This Row],[Quantity]]*Table1[[#This Row],[Unit Price]]</f>
        <v>2324</v>
      </c>
      <c r="Q281" s="5">
        <f>Table1[[#This Row],[Sales Revenue]]-Table1[[#This Row],[Total Cost]]</f>
        <v>930</v>
      </c>
    </row>
    <row r="282" spans="1:17" x14ac:dyDescent="0.3">
      <c r="A282" t="s">
        <v>326</v>
      </c>
      <c r="B282" t="s">
        <v>11</v>
      </c>
      <c r="C282" t="s">
        <v>95</v>
      </c>
      <c r="D282" s="1">
        <v>45397</v>
      </c>
      <c r="E282" s="1">
        <v>45400</v>
      </c>
      <c r="F282">
        <v>9</v>
      </c>
      <c r="G282">
        <v>631</v>
      </c>
      <c r="H282" t="s">
        <v>27</v>
      </c>
      <c r="I282" t="s">
        <v>551</v>
      </c>
      <c r="J282" t="s">
        <v>18</v>
      </c>
      <c r="K282" t="str">
        <f t="shared" si="16"/>
        <v>2024</v>
      </c>
      <c r="L282" t="str">
        <f t="shared" si="17"/>
        <v>Apr</v>
      </c>
      <c r="M282" t="str">
        <f t="shared" si="18"/>
        <v>Mon</v>
      </c>
      <c r="N282" s="5">
        <f t="shared" si="19"/>
        <v>3</v>
      </c>
      <c r="O282" s="5">
        <f>ROUND(F282*G282*VLOOKUP(C282,Table2[#All],2,FALSE),0)</f>
        <v>3975</v>
      </c>
      <c r="P282" s="5">
        <f>Table1[[#This Row],[Quantity]]*Table1[[#This Row],[Unit Price]]</f>
        <v>5679</v>
      </c>
      <c r="Q282" s="5">
        <f>Table1[[#This Row],[Sales Revenue]]-Table1[[#This Row],[Total Cost]]</f>
        <v>1704</v>
      </c>
    </row>
    <row r="283" spans="1:17" x14ac:dyDescent="0.3">
      <c r="A283" t="s">
        <v>327</v>
      </c>
      <c r="B283" t="s">
        <v>23</v>
      </c>
      <c r="C283" t="s">
        <v>114</v>
      </c>
      <c r="D283" s="1">
        <v>45415</v>
      </c>
      <c r="E283" s="1">
        <v>45419</v>
      </c>
      <c r="F283">
        <v>8</v>
      </c>
      <c r="G283">
        <v>663</v>
      </c>
      <c r="H283" t="s">
        <v>27</v>
      </c>
      <c r="I283" t="s">
        <v>551</v>
      </c>
      <c r="J283" t="s">
        <v>28</v>
      </c>
      <c r="K283" t="str">
        <f t="shared" si="16"/>
        <v>2024</v>
      </c>
      <c r="L283" t="str">
        <f t="shared" si="17"/>
        <v>May</v>
      </c>
      <c r="M283" t="str">
        <f t="shared" si="18"/>
        <v>Fri</v>
      </c>
      <c r="N283" s="5">
        <f t="shared" si="19"/>
        <v>4</v>
      </c>
      <c r="O283" s="5">
        <f>ROUND(F283*G283*VLOOKUP(C283,Table2[#All],2,FALSE),0)</f>
        <v>3182</v>
      </c>
      <c r="P283" s="5">
        <f>Table1[[#This Row],[Quantity]]*Table1[[#This Row],[Unit Price]]</f>
        <v>5304</v>
      </c>
      <c r="Q283" s="5">
        <f>Table1[[#This Row],[Sales Revenue]]-Table1[[#This Row],[Total Cost]]</f>
        <v>2122</v>
      </c>
    </row>
    <row r="284" spans="1:17" x14ac:dyDescent="0.3">
      <c r="A284" t="s">
        <v>328</v>
      </c>
      <c r="B284" t="s">
        <v>30</v>
      </c>
      <c r="C284" t="s">
        <v>31</v>
      </c>
      <c r="D284" s="1">
        <v>45641</v>
      </c>
      <c r="E284" s="1">
        <v>45646</v>
      </c>
      <c r="F284">
        <v>3</v>
      </c>
      <c r="G284">
        <v>791</v>
      </c>
      <c r="H284" t="s">
        <v>13</v>
      </c>
      <c r="I284" t="s">
        <v>549</v>
      </c>
      <c r="J284" t="s">
        <v>14</v>
      </c>
      <c r="K284" t="str">
        <f t="shared" si="16"/>
        <v>2024</v>
      </c>
      <c r="L284" t="str">
        <f t="shared" si="17"/>
        <v>Dec</v>
      </c>
      <c r="M284" t="str">
        <f t="shared" si="18"/>
        <v>Sun</v>
      </c>
      <c r="N284" s="5">
        <f t="shared" si="19"/>
        <v>5</v>
      </c>
      <c r="O284" s="5">
        <f>ROUND(F284*G284*VLOOKUP(C284,Table2[#All],2,FALSE),0)</f>
        <v>1780</v>
      </c>
      <c r="P284" s="5">
        <f>Table1[[#This Row],[Quantity]]*Table1[[#This Row],[Unit Price]]</f>
        <v>2373</v>
      </c>
      <c r="Q284" s="5">
        <f>Table1[[#This Row],[Sales Revenue]]-Table1[[#This Row],[Total Cost]]</f>
        <v>593</v>
      </c>
    </row>
    <row r="285" spans="1:17" x14ac:dyDescent="0.3">
      <c r="A285" t="s">
        <v>329</v>
      </c>
      <c r="B285" t="s">
        <v>16</v>
      </c>
      <c r="C285" t="s">
        <v>55</v>
      </c>
      <c r="D285" s="1">
        <v>45613</v>
      </c>
      <c r="E285" s="1">
        <v>45616</v>
      </c>
      <c r="F285">
        <v>9</v>
      </c>
      <c r="G285">
        <v>795</v>
      </c>
      <c r="H285" t="s">
        <v>27</v>
      </c>
      <c r="I285" t="s">
        <v>549</v>
      </c>
      <c r="J285" t="s">
        <v>45</v>
      </c>
      <c r="K285" t="str">
        <f t="shared" si="16"/>
        <v>2024</v>
      </c>
      <c r="L285" t="str">
        <f t="shared" si="17"/>
        <v>Nov</v>
      </c>
      <c r="M285" t="str">
        <f t="shared" si="18"/>
        <v>Sun</v>
      </c>
      <c r="N285" s="5">
        <f t="shared" si="19"/>
        <v>3</v>
      </c>
      <c r="O285" s="5">
        <f>ROUND(F285*G285*VLOOKUP(C285,Table2[#All],2,FALSE),0)</f>
        <v>3935</v>
      </c>
      <c r="P285" s="5">
        <f>Table1[[#This Row],[Quantity]]*Table1[[#This Row],[Unit Price]]</f>
        <v>7155</v>
      </c>
      <c r="Q285" s="5">
        <f>Table1[[#This Row],[Sales Revenue]]-Table1[[#This Row],[Total Cost]]</f>
        <v>3220</v>
      </c>
    </row>
    <row r="286" spans="1:17" x14ac:dyDescent="0.3">
      <c r="A286" t="s">
        <v>330</v>
      </c>
      <c r="B286" t="s">
        <v>11</v>
      </c>
      <c r="C286" t="s">
        <v>95</v>
      </c>
      <c r="D286" s="1">
        <v>45332</v>
      </c>
      <c r="E286" s="1">
        <v>45346</v>
      </c>
      <c r="F286">
        <v>9</v>
      </c>
      <c r="G286">
        <v>953</v>
      </c>
      <c r="H286" t="s">
        <v>27</v>
      </c>
      <c r="I286" t="s">
        <v>547</v>
      </c>
      <c r="J286" t="s">
        <v>28</v>
      </c>
      <c r="K286" t="str">
        <f t="shared" si="16"/>
        <v>2024</v>
      </c>
      <c r="L286" t="str">
        <f t="shared" si="17"/>
        <v>Feb</v>
      </c>
      <c r="M286" t="str">
        <f t="shared" si="18"/>
        <v>Sat</v>
      </c>
      <c r="N286" s="5">
        <f t="shared" si="19"/>
        <v>14</v>
      </c>
      <c r="O286" s="5">
        <f>ROUND(F286*G286*VLOOKUP(C286,Table2[#All],2,FALSE),0)</f>
        <v>6004</v>
      </c>
      <c r="P286" s="5">
        <f>Table1[[#This Row],[Quantity]]*Table1[[#This Row],[Unit Price]]</f>
        <v>8577</v>
      </c>
      <c r="Q286" s="5">
        <f>Table1[[#This Row],[Sales Revenue]]-Table1[[#This Row],[Total Cost]]</f>
        <v>2573</v>
      </c>
    </row>
    <row r="287" spans="1:17" x14ac:dyDescent="0.3">
      <c r="A287" t="s">
        <v>331</v>
      </c>
      <c r="B287" t="s">
        <v>30</v>
      </c>
      <c r="C287" t="s">
        <v>49</v>
      </c>
      <c r="D287" s="1">
        <v>45592</v>
      </c>
      <c r="E287" s="1">
        <v>45606</v>
      </c>
      <c r="F287">
        <v>2</v>
      </c>
      <c r="G287">
        <v>327</v>
      </c>
      <c r="H287" t="s">
        <v>27</v>
      </c>
      <c r="I287" t="s">
        <v>551</v>
      </c>
      <c r="J287" t="s">
        <v>28</v>
      </c>
      <c r="K287" t="str">
        <f t="shared" si="16"/>
        <v>2024</v>
      </c>
      <c r="L287" t="str">
        <f t="shared" si="17"/>
        <v>Oct</v>
      </c>
      <c r="M287" t="str">
        <f t="shared" si="18"/>
        <v>Sun</v>
      </c>
      <c r="N287" s="5">
        <f t="shared" si="19"/>
        <v>14</v>
      </c>
      <c r="O287" s="5">
        <f>ROUND(F287*G287*VLOOKUP(C287,Table2[#All],2,FALSE),0)</f>
        <v>458</v>
      </c>
      <c r="P287" s="5">
        <f>Table1[[#This Row],[Quantity]]*Table1[[#This Row],[Unit Price]]</f>
        <v>654</v>
      </c>
      <c r="Q287" s="5">
        <f>Table1[[#This Row],[Sales Revenue]]-Table1[[#This Row],[Total Cost]]</f>
        <v>196</v>
      </c>
    </row>
    <row r="288" spans="1:17" x14ac:dyDescent="0.3">
      <c r="A288" t="s">
        <v>332</v>
      </c>
      <c r="B288" t="s">
        <v>16</v>
      </c>
      <c r="C288" t="s">
        <v>59</v>
      </c>
      <c r="D288" s="1">
        <v>45320</v>
      </c>
      <c r="E288" s="1">
        <v>45324</v>
      </c>
      <c r="F288">
        <v>5</v>
      </c>
      <c r="G288">
        <v>692</v>
      </c>
      <c r="H288" t="s">
        <v>13</v>
      </c>
      <c r="I288" t="s">
        <v>551</v>
      </c>
      <c r="J288" t="s">
        <v>18</v>
      </c>
      <c r="K288" t="str">
        <f t="shared" si="16"/>
        <v>2024</v>
      </c>
      <c r="L288" t="str">
        <f t="shared" si="17"/>
        <v>Jan</v>
      </c>
      <c r="M288" t="str">
        <f t="shared" si="18"/>
        <v>Mon</v>
      </c>
      <c r="N288" s="5">
        <f t="shared" si="19"/>
        <v>4</v>
      </c>
      <c r="O288" s="5">
        <f>ROUND(F288*G288*VLOOKUP(C288,Table2[#All],2,FALSE),0)</f>
        <v>2249</v>
      </c>
      <c r="P288" s="5">
        <f>Table1[[#This Row],[Quantity]]*Table1[[#This Row],[Unit Price]]</f>
        <v>3460</v>
      </c>
      <c r="Q288" s="5">
        <f>Table1[[#This Row],[Sales Revenue]]-Table1[[#This Row],[Total Cost]]</f>
        <v>1211</v>
      </c>
    </row>
    <row r="289" spans="1:17" x14ac:dyDescent="0.3">
      <c r="A289" t="s">
        <v>333</v>
      </c>
      <c r="B289" t="s">
        <v>11</v>
      </c>
      <c r="C289" t="s">
        <v>57</v>
      </c>
      <c r="D289" s="1">
        <v>45651</v>
      </c>
      <c r="E289" s="1">
        <v>45658</v>
      </c>
      <c r="F289">
        <v>1</v>
      </c>
      <c r="G289">
        <v>177</v>
      </c>
      <c r="H289" t="s">
        <v>27</v>
      </c>
      <c r="I289" t="s">
        <v>549</v>
      </c>
      <c r="J289" t="s">
        <v>18</v>
      </c>
      <c r="K289" t="str">
        <f t="shared" si="16"/>
        <v>2024</v>
      </c>
      <c r="L289" t="str">
        <f t="shared" si="17"/>
        <v>Dec</v>
      </c>
      <c r="M289" t="str">
        <f t="shared" si="18"/>
        <v>Wed</v>
      </c>
      <c r="N289" s="5">
        <f t="shared" si="19"/>
        <v>7</v>
      </c>
      <c r="O289" s="5">
        <f>ROUND(F289*G289*VLOOKUP(C289,Table2[#All],2,FALSE),0)</f>
        <v>150</v>
      </c>
      <c r="P289" s="5">
        <f>Table1[[#This Row],[Quantity]]*Table1[[#This Row],[Unit Price]]</f>
        <v>177</v>
      </c>
      <c r="Q289" s="5">
        <f>Table1[[#This Row],[Sales Revenue]]-Table1[[#This Row],[Total Cost]]</f>
        <v>27</v>
      </c>
    </row>
    <row r="290" spans="1:17" x14ac:dyDescent="0.3">
      <c r="A290" t="s">
        <v>334</v>
      </c>
      <c r="B290" t="s">
        <v>16</v>
      </c>
      <c r="C290" t="s">
        <v>55</v>
      </c>
      <c r="D290" s="1">
        <v>45377</v>
      </c>
      <c r="E290" s="1">
        <v>45390</v>
      </c>
      <c r="F290">
        <v>6</v>
      </c>
      <c r="G290">
        <v>139</v>
      </c>
      <c r="H290" t="s">
        <v>27</v>
      </c>
      <c r="I290" t="s">
        <v>551</v>
      </c>
      <c r="J290" t="s">
        <v>45</v>
      </c>
      <c r="K290" t="str">
        <f t="shared" si="16"/>
        <v>2024</v>
      </c>
      <c r="L290" t="str">
        <f t="shared" si="17"/>
        <v>Mar</v>
      </c>
      <c r="M290" t="str">
        <f t="shared" si="18"/>
        <v>Tue</v>
      </c>
      <c r="N290" s="5">
        <f t="shared" si="19"/>
        <v>13</v>
      </c>
      <c r="O290" s="5">
        <f>ROUND(F290*G290*VLOOKUP(C290,Table2[#All],2,FALSE),0)</f>
        <v>459</v>
      </c>
      <c r="P290" s="5">
        <f>Table1[[#This Row],[Quantity]]*Table1[[#This Row],[Unit Price]]</f>
        <v>834</v>
      </c>
      <c r="Q290" s="5">
        <f>Table1[[#This Row],[Sales Revenue]]-Table1[[#This Row],[Total Cost]]</f>
        <v>375</v>
      </c>
    </row>
    <row r="291" spans="1:17" x14ac:dyDescent="0.3">
      <c r="A291" t="s">
        <v>335</v>
      </c>
      <c r="B291" t="s">
        <v>16</v>
      </c>
      <c r="C291" t="s">
        <v>63</v>
      </c>
      <c r="D291" s="1">
        <v>45480</v>
      </c>
      <c r="E291" s="1">
        <v>45490</v>
      </c>
      <c r="F291">
        <v>3</v>
      </c>
      <c r="G291">
        <v>271</v>
      </c>
      <c r="H291" t="s">
        <v>27</v>
      </c>
      <c r="I291" t="s">
        <v>548</v>
      </c>
      <c r="J291" t="s">
        <v>14</v>
      </c>
      <c r="K291" t="str">
        <f t="shared" si="16"/>
        <v>2024</v>
      </c>
      <c r="L291" t="str">
        <f t="shared" si="17"/>
        <v>Jul</v>
      </c>
      <c r="M291" t="str">
        <f t="shared" si="18"/>
        <v>Sun</v>
      </c>
      <c r="N291" s="5">
        <f t="shared" si="19"/>
        <v>10</v>
      </c>
      <c r="O291" s="5">
        <f>ROUND(F291*G291*VLOOKUP(C291,Table2[#All],2,FALSE),0)</f>
        <v>407</v>
      </c>
      <c r="P291" s="5">
        <f>Table1[[#This Row],[Quantity]]*Table1[[#This Row],[Unit Price]]</f>
        <v>813</v>
      </c>
      <c r="Q291" s="5">
        <f>Table1[[#This Row],[Sales Revenue]]-Table1[[#This Row],[Total Cost]]</f>
        <v>406</v>
      </c>
    </row>
    <row r="292" spans="1:17" x14ac:dyDescent="0.3">
      <c r="A292" t="s">
        <v>336</v>
      </c>
      <c r="B292" t="s">
        <v>11</v>
      </c>
      <c r="C292" t="s">
        <v>57</v>
      </c>
      <c r="D292" s="1">
        <v>45552</v>
      </c>
      <c r="E292" s="1">
        <v>45555</v>
      </c>
      <c r="F292">
        <v>1</v>
      </c>
      <c r="G292">
        <v>55</v>
      </c>
      <c r="H292" t="s">
        <v>13</v>
      </c>
      <c r="I292" t="s">
        <v>548</v>
      </c>
      <c r="J292" t="s">
        <v>45</v>
      </c>
      <c r="K292" t="str">
        <f t="shared" si="16"/>
        <v>2024</v>
      </c>
      <c r="L292" t="str">
        <f t="shared" si="17"/>
        <v>Sep</v>
      </c>
      <c r="M292" t="str">
        <f t="shared" si="18"/>
        <v>Tue</v>
      </c>
      <c r="N292" s="5">
        <f t="shared" si="19"/>
        <v>3</v>
      </c>
      <c r="O292" s="5">
        <f>ROUND(F292*G292*VLOOKUP(C292,Table2[#All],2,FALSE),0)</f>
        <v>47</v>
      </c>
      <c r="P292" s="5">
        <f>Table1[[#This Row],[Quantity]]*Table1[[#This Row],[Unit Price]]</f>
        <v>55</v>
      </c>
      <c r="Q292" s="5">
        <f>Table1[[#This Row],[Sales Revenue]]-Table1[[#This Row],[Total Cost]]</f>
        <v>8</v>
      </c>
    </row>
    <row r="293" spans="1:17" x14ac:dyDescent="0.3">
      <c r="A293" t="s">
        <v>337</v>
      </c>
      <c r="B293" t="s">
        <v>11</v>
      </c>
      <c r="C293" t="s">
        <v>26</v>
      </c>
      <c r="D293" s="1">
        <v>45478</v>
      </c>
      <c r="E293" s="1">
        <v>45491</v>
      </c>
      <c r="F293">
        <v>7</v>
      </c>
      <c r="G293">
        <v>952</v>
      </c>
      <c r="H293" t="s">
        <v>13</v>
      </c>
      <c r="I293" t="s">
        <v>547</v>
      </c>
      <c r="J293" t="s">
        <v>14</v>
      </c>
      <c r="K293" t="str">
        <f t="shared" si="16"/>
        <v>2024</v>
      </c>
      <c r="L293" t="str">
        <f t="shared" si="17"/>
        <v>Jul</v>
      </c>
      <c r="M293" t="str">
        <f t="shared" si="18"/>
        <v>Fri</v>
      </c>
      <c r="N293" s="5">
        <f t="shared" si="19"/>
        <v>13</v>
      </c>
      <c r="O293" s="5">
        <f>ROUND(F293*G293*VLOOKUP(C293,Table2[#All],2,FALSE),0)</f>
        <v>4332</v>
      </c>
      <c r="P293" s="5">
        <f>Table1[[#This Row],[Quantity]]*Table1[[#This Row],[Unit Price]]</f>
        <v>6664</v>
      </c>
      <c r="Q293" s="5">
        <f>Table1[[#This Row],[Sales Revenue]]-Table1[[#This Row],[Total Cost]]</f>
        <v>2332</v>
      </c>
    </row>
    <row r="294" spans="1:17" x14ac:dyDescent="0.3">
      <c r="A294" t="s">
        <v>338</v>
      </c>
      <c r="B294" t="s">
        <v>11</v>
      </c>
      <c r="C294" t="s">
        <v>35</v>
      </c>
      <c r="D294" s="1">
        <v>45482</v>
      </c>
      <c r="E294" s="1">
        <v>45488</v>
      </c>
      <c r="F294">
        <v>2</v>
      </c>
      <c r="G294">
        <v>524</v>
      </c>
      <c r="H294" t="s">
        <v>13</v>
      </c>
      <c r="I294" t="s">
        <v>551</v>
      </c>
      <c r="J294" t="s">
        <v>18</v>
      </c>
      <c r="K294" t="str">
        <f t="shared" si="16"/>
        <v>2024</v>
      </c>
      <c r="L294" t="str">
        <f t="shared" si="17"/>
        <v>Jul</v>
      </c>
      <c r="M294" t="str">
        <f t="shared" si="18"/>
        <v>Tue</v>
      </c>
      <c r="N294" s="5">
        <f t="shared" si="19"/>
        <v>6</v>
      </c>
      <c r="O294" s="5">
        <f>ROUND(F294*G294*VLOOKUP(C294,Table2[#All],2,FALSE),0)</f>
        <v>838</v>
      </c>
      <c r="P294" s="5">
        <f>Table1[[#This Row],[Quantity]]*Table1[[#This Row],[Unit Price]]</f>
        <v>1048</v>
      </c>
      <c r="Q294" s="5">
        <f>Table1[[#This Row],[Sales Revenue]]-Table1[[#This Row],[Total Cost]]</f>
        <v>210</v>
      </c>
    </row>
    <row r="295" spans="1:17" x14ac:dyDescent="0.3">
      <c r="A295" t="s">
        <v>339</v>
      </c>
      <c r="B295" t="s">
        <v>20</v>
      </c>
      <c r="C295" t="s">
        <v>51</v>
      </c>
      <c r="D295" s="1">
        <v>45417</v>
      </c>
      <c r="E295" s="1">
        <v>45421</v>
      </c>
      <c r="F295">
        <v>3</v>
      </c>
      <c r="G295">
        <v>16</v>
      </c>
      <c r="H295" t="s">
        <v>13</v>
      </c>
      <c r="I295" t="s">
        <v>549</v>
      </c>
      <c r="J295" t="s">
        <v>28</v>
      </c>
      <c r="K295" t="str">
        <f t="shared" si="16"/>
        <v>2024</v>
      </c>
      <c r="L295" t="str">
        <f t="shared" si="17"/>
        <v>May</v>
      </c>
      <c r="M295" t="str">
        <f t="shared" si="18"/>
        <v>Sun</v>
      </c>
      <c r="N295" s="5">
        <f t="shared" si="19"/>
        <v>4</v>
      </c>
      <c r="O295" s="5">
        <f>ROUND(F295*G295*VLOOKUP(C295,Table2[#All],2,FALSE),0)</f>
        <v>34</v>
      </c>
      <c r="P295" s="5">
        <f>Table1[[#This Row],[Quantity]]*Table1[[#This Row],[Unit Price]]</f>
        <v>48</v>
      </c>
      <c r="Q295" s="5">
        <f>Table1[[#This Row],[Sales Revenue]]-Table1[[#This Row],[Total Cost]]</f>
        <v>14</v>
      </c>
    </row>
    <row r="296" spans="1:17" x14ac:dyDescent="0.3">
      <c r="A296" t="s">
        <v>340</v>
      </c>
      <c r="B296" t="s">
        <v>16</v>
      </c>
      <c r="C296" t="s">
        <v>55</v>
      </c>
      <c r="D296" s="1">
        <v>45617</v>
      </c>
      <c r="E296" s="1">
        <v>45621</v>
      </c>
      <c r="F296">
        <v>1</v>
      </c>
      <c r="G296">
        <v>983</v>
      </c>
      <c r="H296" t="s">
        <v>27</v>
      </c>
      <c r="I296" t="s">
        <v>546</v>
      </c>
      <c r="J296" t="s">
        <v>18</v>
      </c>
      <c r="K296" t="str">
        <f t="shared" si="16"/>
        <v>2024</v>
      </c>
      <c r="L296" t="str">
        <f t="shared" si="17"/>
        <v>Nov</v>
      </c>
      <c r="M296" t="str">
        <f t="shared" si="18"/>
        <v>Thu</v>
      </c>
      <c r="N296" s="5">
        <f t="shared" si="19"/>
        <v>4</v>
      </c>
      <c r="O296" s="5">
        <f>ROUND(F296*G296*VLOOKUP(C296,Table2[#All],2,FALSE),0)</f>
        <v>541</v>
      </c>
      <c r="P296" s="5">
        <f>Table1[[#This Row],[Quantity]]*Table1[[#This Row],[Unit Price]]</f>
        <v>983</v>
      </c>
      <c r="Q296" s="5">
        <f>Table1[[#This Row],[Sales Revenue]]-Table1[[#This Row],[Total Cost]]</f>
        <v>442</v>
      </c>
    </row>
    <row r="297" spans="1:17" x14ac:dyDescent="0.3">
      <c r="A297" t="s">
        <v>341</v>
      </c>
      <c r="B297" t="s">
        <v>11</v>
      </c>
      <c r="C297" t="s">
        <v>57</v>
      </c>
      <c r="D297" s="1">
        <v>45646</v>
      </c>
      <c r="E297" s="1">
        <v>45657</v>
      </c>
      <c r="F297">
        <v>5</v>
      </c>
      <c r="G297">
        <v>105</v>
      </c>
      <c r="H297" t="s">
        <v>27</v>
      </c>
      <c r="I297" t="s">
        <v>547</v>
      </c>
      <c r="J297" t="s">
        <v>28</v>
      </c>
      <c r="K297" t="str">
        <f t="shared" si="16"/>
        <v>2024</v>
      </c>
      <c r="L297" t="str">
        <f t="shared" si="17"/>
        <v>Dec</v>
      </c>
      <c r="M297" t="str">
        <f t="shared" si="18"/>
        <v>Fri</v>
      </c>
      <c r="N297" s="5">
        <f t="shared" si="19"/>
        <v>11</v>
      </c>
      <c r="O297" s="5">
        <f>ROUND(F297*G297*VLOOKUP(C297,Table2[#All],2,FALSE),0)</f>
        <v>446</v>
      </c>
      <c r="P297" s="5">
        <f>Table1[[#This Row],[Quantity]]*Table1[[#This Row],[Unit Price]]</f>
        <v>525</v>
      </c>
      <c r="Q297" s="5">
        <f>Table1[[#This Row],[Sales Revenue]]-Table1[[#This Row],[Total Cost]]</f>
        <v>79</v>
      </c>
    </row>
    <row r="298" spans="1:17" x14ac:dyDescent="0.3">
      <c r="A298" t="s">
        <v>342</v>
      </c>
      <c r="B298" t="s">
        <v>23</v>
      </c>
      <c r="C298" t="s">
        <v>24</v>
      </c>
      <c r="D298" s="1">
        <v>45526</v>
      </c>
      <c r="E298" s="1">
        <v>45540</v>
      </c>
      <c r="F298">
        <v>2</v>
      </c>
      <c r="G298">
        <v>604</v>
      </c>
      <c r="H298" t="s">
        <v>13</v>
      </c>
      <c r="I298" t="s">
        <v>547</v>
      </c>
      <c r="J298" t="s">
        <v>14</v>
      </c>
      <c r="K298" t="str">
        <f t="shared" si="16"/>
        <v>2024</v>
      </c>
      <c r="L298" t="str">
        <f t="shared" si="17"/>
        <v>Aug</v>
      </c>
      <c r="M298" t="str">
        <f t="shared" si="18"/>
        <v>Thu</v>
      </c>
      <c r="N298" s="5">
        <f t="shared" si="19"/>
        <v>14</v>
      </c>
      <c r="O298" s="5">
        <f>ROUND(F298*G298*VLOOKUP(C298,Table2[#All],2,FALSE),0)</f>
        <v>664</v>
      </c>
      <c r="P298" s="5">
        <f>Table1[[#This Row],[Quantity]]*Table1[[#This Row],[Unit Price]]</f>
        <v>1208</v>
      </c>
      <c r="Q298" s="5">
        <f>Table1[[#This Row],[Sales Revenue]]-Table1[[#This Row],[Total Cost]]</f>
        <v>544</v>
      </c>
    </row>
    <row r="299" spans="1:17" x14ac:dyDescent="0.3">
      <c r="A299" t="s">
        <v>343</v>
      </c>
      <c r="B299" t="s">
        <v>23</v>
      </c>
      <c r="C299" t="s">
        <v>114</v>
      </c>
      <c r="D299" s="1">
        <v>45595</v>
      </c>
      <c r="E299" s="1">
        <v>45605</v>
      </c>
      <c r="F299">
        <v>10</v>
      </c>
      <c r="G299">
        <v>73</v>
      </c>
      <c r="H299" t="s">
        <v>13</v>
      </c>
      <c r="I299" t="s">
        <v>549</v>
      </c>
      <c r="J299" t="s">
        <v>18</v>
      </c>
      <c r="K299" t="str">
        <f t="shared" si="16"/>
        <v>2024</v>
      </c>
      <c r="L299" t="str">
        <f t="shared" si="17"/>
        <v>Oct</v>
      </c>
      <c r="M299" t="str">
        <f t="shared" si="18"/>
        <v>Wed</v>
      </c>
      <c r="N299" s="5">
        <f t="shared" si="19"/>
        <v>10</v>
      </c>
      <c r="O299" s="5">
        <f>ROUND(F299*G299*VLOOKUP(C299,Table2[#All],2,FALSE),0)</f>
        <v>438</v>
      </c>
      <c r="P299" s="5">
        <f>Table1[[#This Row],[Quantity]]*Table1[[#This Row],[Unit Price]]</f>
        <v>730</v>
      </c>
      <c r="Q299" s="5">
        <f>Table1[[#This Row],[Sales Revenue]]-Table1[[#This Row],[Total Cost]]</f>
        <v>292</v>
      </c>
    </row>
    <row r="300" spans="1:17" x14ac:dyDescent="0.3">
      <c r="A300" t="s">
        <v>344</v>
      </c>
      <c r="B300" t="s">
        <v>23</v>
      </c>
      <c r="C300" t="s">
        <v>24</v>
      </c>
      <c r="D300" s="1">
        <v>45411</v>
      </c>
      <c r="E300" s="1">
        <v>45426</v>
      </c>
      <c r="F300">
        <v>2</v>
      </c>
      <c r="G300">
        <v>976</v>
      </c>
      <c r="H300" t="s">
        <v>27</v>
      </c>
      <c r="I300" t="s">
        <v>547</v>
      </c>
      <c r="J300" t="s">
        <v>45</v>
      </c>
      <c r="K300" t="str">
        <f t="shared" si="16"/>
        <v>2024</v>
      </c>
      <c r="L300" t="str">
        <f t="shared" si="17"/>
        <v>Apr</v>
      </c>
      <c r="M300" t="str">
        <f t="shared" si="18"/>
        <v>Mon</v>
      </c>
      <c r="N300" s="5">
        <f t="shared" si="19"/>
        <v>15</v>
      </c>
      <c r="O300" s="5">
        <f>ROUND(F300*G300*VLOOKUP(C300,Table2[#All],2,FALSE),0)</f>
        <v>1074</v>
      </c>
      <c r="P300" s="5">
        <f>Table1[[#This Row],[Quantity]]*Table1[[#This Row],[Unit Price]]</f>
        <v>1952</v>
      </c>
      <c r="Q300" s="5">
        <f>Table1[[#This Row],[Sales Revenue]]-Table1[[#This Row],[Total Cost]]</f>
        <v>878</v>
      </c>
    </row>
    <row r="301" spans="1:17" x14ac:dyDescent="0.3">
      <c r="A301" t="s">
        <v>345</v>
      </c>
      <c r="B301" t="s">
        <v>11</v>
      </c>
      <c r="C301" t="s">
        <v>12</v>
      </c>
      <c r="D301" s="1">
        <v>45372</v>
      </c>
      <c r="E301" s="1">
        <v>45375</v>
      </c>
      <c r="F301">
        <v>5</v>
      </c>
      <c r="G301">
        <v>856</v>
      </c>
      <c r="H301" t="s">
        <v>13</v>
      </c>
      <c r="I301" t="s">
        <v>551</v>
      </c>
      <c r="J301" t="s">
        <v>18</v>
      </c>
      <c r="K301" t="str">
        <f t="shared" si="16"/>
        <v>2024</v>
      </c>
      <c r="L301" t="str">
        <f t="shared" si="17"/>
        <v>Mar</v>
      </c>
      <c r="M301" t="str">
        <f t="shared" si="18"/>
        <v>Thu</v>
      </c>
      <c r="N301" s="5">
        <f t="shared" si="19"/>
        <v>3</v>
      </c>
      <c r="O301" s="5">
        <f>ROUND(F301*G301*VLOOKUP(C301,Table2[#All],2,FALSE),0)</f>
        <v>3210</v>
      </c>
      <c r="P301" s="5">
        <f>Table1[[#This Row],[Quantity]]*Table1[[#This Row],[Unit Price]]</f>
        <v>4280</v>
      </c>
      <c r="Q301" s="5">
        <f>Table1[[#This Row],[Sales Revenue]]-Table1[[#This Row],[Total Cost]]</f>
        <v>1070</v>
      </c>
    </row>
    <row r="302" spans="1:17" x14ac:dyDescent="0.3">
      <c r="A302" t="s">
        <v>346</v>
      </c>
      <c r="B302" t="s">
        <v>16</v>
      </c>
      <c r="C302" t="s">
        <v>17</v>
      </c>
      <c r="D302" s="1">
        <v>45638</v>
      </c>
      <c r="E302" s="1">
        <v>45651</v>
      </c>
      <c r="F302">
        <v>5</v>
      </c>
      <c r="G302">
        <v>276</v>
      </c>
      <c r="H302" t="s">
        <v>13</v>
      </c>
      <c r="I302" t="s">
        <v>548</v>
      </c>
      <c r="J302" t="s">
        <v>45</v>
      </c>
      <c r="K302" t="str">
        <f t="shared" si="16"/>
        <v>2024</v>
      </c>
      <c r="L302" t="str">
        <f t="shared" si="17"/>
        <v>Dec</v>
      </c>
      <c r="M302" t="str">
        <f t="shared" si="18"/>
        <v>Thu</v>
      </c>
      <c r="N302" s="5">
        <f t="shared" si="19"/>
        <v>13</v>
      </c>
      <c r="O302" s="5">
        <f>ROUND(F302*G302*VLOOKUP(C302,Table2[#All],2,FALSE),0)</f>
        <v>690</v>
      </c>
      <c r="P302" s="5">
        <f>Table1[[#This Row],[Quantity]]*Table1[[#This Row],[Unit Price]]</f>
        <v>1380</v>
      </c>
      <c r="Q302" s="5">
        <f>Table1[[#This Row],[Sales Revenue]]-Table1[[#This Row],[Total Cost]]</f>
        <v>690</v>
      </c>
    </row>
    <row r="303" spans="1:17" x14ac:dyDescent="0.3">
      <c r="A303" t="s">
        <v>347</v>
      </c>
      <c r="B303" t="s">
        <v>23</v>
      </c>
      <c r="C303" t="s">
        <v>37</v>
      </c>
      <c r="D303" s="1">
        <v>45576</v>
      </c>
      <c r="E303" s="1">
        <v>45588</v>
      </c>
      <c r="F303">
        <v>9</v>
      </c>
      <c r="G303">
        <v>265</v>
      </c>
      <c r="H303" t="s">
        <v>13</v>
      </c>
      <c r="I303" t="s">
        <v>547</v>
      </c>
      <c r="J303" t="s">
        <v>28</v>
      </c>
      <c r="K303" t="str">
        <f t="shared" si="16"/>
        <v>2024</v>
      </c>
      <c r="L303" t="str">
        <f t="shared" si="17"/>
        <v>Oct</v>
      </c>
      <c r="M303" t="str">
        <f t="shared" si="18"/>
        <v>Fri</v>
      </c>
      <c r="N303" s="5">
        <f t="shared" si="19"/>
        <v>12</v>
      </c>
      <c r="O303" s="5">
        <f>ROUND(F303*G303*VLOOKUP(C303,Table2[#All],2,FALSE),0)</f>
        <v>1193</v>
      </c>
      <c r="P303" s="5">
        <f>Table1[[#This Row],[Quantity]]*Table1[[#This Row],[Unit Price]]</f>
        <v>2385</v>
      </c>
      <c r="Q303" s="5">
        <f>Table1[[#This Row],[Sales Revenue]]-Table1[[#This Row],[Total Cost]]</f>
        <v>1192</v>
      </c>
    </row>
    <row r="304" spans="1:17" x14ac:dyDescent="0.3">
      <c r="A304" t="s">
        <v>348</v>
      </c>
      <c r="B304" t="s">
        <v>20</v>
      </c>
      <c r="C304" t="s">
        <v>39</v>
      </c>
      <c r="D304" s="1">
        <v>45298</v>
      </c>
      <c r="E304" s="1">
        <v>45303</v>
      </c>
      <c r="F304">
        <v>1</v>
      </c>
      <c r="G304">
        <v>860</v>
      </c>
      <c r="H304" t="s">
        <v>13</v>
      </c>
      <c r="I304" t="s">
        <v>548</v>
      </c>
      <c r="J304" t="s">
        <v>18</v>
      </c>
      <c r="K304" t="str">
        <f t="shared" si="16"/>
        <v>2024</v>
      </c>
      <c r="L304" t="str">
        <f t="shared" si="17"/>
        <v>Jan</v>
      </c>
      <c r="M304" t="str">
        <f t="shared" si="18"/>
        <v>Sun</v>
      </c>
      <c r="N304" s="5">
        <f t="shared" si="19"/>
        <v>5</v>
      </c>
      <c r="O304" s="5">
        <f>ROUND(F304*G304*VLOOKUP(C304,Table2[#All],2,FALSE),0)</f>
        <v>559</v>
      </c>
      <c r="P304" s="5">
        <f>Table1[[#This Row],[Quantity]]*Table1[[#This Row],[Unit Price]]</f>
        <v>860</v>
      </c>
      <c r="Q304" s="5">
        <f>Table1[[#This Row],[Sales Revenue]]-Table1[[#This Row],[Total Cost]]</f>
        <v>301</v>
      </c>
    </row>
    <row r="305" spans="1:17" x14ac:dyDescent="0.3">
      <c r="A305" t="s">
        <v>349</v>
      </c>
      <c r="B305" t="s">
        <v>20</v>
      </c>
      <c r="C305" t="s">
        <v>21</v>
      </c>
      <c r="D305" s="1">
        <v>45482</v>
      </c>
      <c r="E305" s="1">
        <v>45493</v>
      </c>
      <c r="F305">
        <v>2</v>
      </c>
      <c r="G305">
        <v>606</v>
      </c>
      <c r="H305" t="s">
        <v>13</v>
      </c>
      <c r="I305" t="s">
        <v>551</v>
      </c>
      <c r="J305" t="s">
        <v>14</v>
      </c>
      <c r="K305" t="str">
        <f t="shared" si="16"/>
        <v>2024</v>
      </c>
      <c r="L305" t="str">
        <f t="shared" si="17"/>
        <v>Jul</v>
      </c>
      <c r="M305" t="str">
        <f t="shared" si="18"/>
        <v>Tue</v>
      </c>
      <c r="N305" s="5">
        <f t="shared" si="19"/>
        <v>11</v>
      </c>
      <c r="O305" s="5">
        <f>ROUND(F305*G305*VLOOKUP(C305,Table2[#All],2,FALSE),0)</f>
        <v>909</v>
      </c>
      <c r="P305" s="5">
        <f>Table1[[#This Row],[Quantity]]*Table1[[#This Row],[Unit Price]]</f>
        <v>1212</v>
      </c>
      <c r="Q305" s="5">
        <f>Table1[[#This Row],[Sales Revenue]]-Table1[[#This Row],[Total Cost]]</f>
        <v>303</v>
      </c>
    </row>
    <row r="306" spans="1:17" x14ac:dyDescent="0.3">
      <c r="A306" t="s">
        <v>350</v>
      </c>
      <c r="B306" t="s">
        <v>11</v>
      </c>
      <c r="C306" t="s">
        <v>12</v>
      </c>
      <c r="D306" s="1">
        <v>45528</v>
      </c>
      <c r="E306" s="1">
        <v>45534</v>
      </c>
      <c r="F306">
        <v>1</v>
      </c>
      <c r="G306">
        <v>182</v>
      </c>
      <c r="H306" t="s">
        <v>27</v>
      </c>
      <c r="I306" t="s">
        <v>551</v>
      </c>
      <c r="J306" t="s">
        <v>18</v>
      </c>
      <c r="K306" t="str">
        <f t="shared" si="16"/>
        <v>2024</v>
      </c>
      <c r="L306" t="str">
        <f t="shared" si="17"/>
        <v>Aug</v>
      </c>
      <c r="M306" t="str">
        <f t="shared" si="18"/>
        <v>Sat</v>
      </c>
      <c r="N306" s="5">
        <f t="shared" si="19"/>
        <v>6</v>
      </c>
      <c r="O306" s="5">
        <f>ROUND(F306*G306*VLOOKUP(C306,Table2[#All],2,FALSE),0)</f>
        <v>137</v>
      </c>
      <c r="P306" s="5">
        <f>Table1[[#This Row],[Quantity]]*Table1[[#This Row],[Unit Price]]</f>
        <v>182</v>
      </c>
      <c r="Q306" s="5">
        <f>Table1[[#This Row],[Sales Revenue]]-Table1[[#This Row],[Total Cost]]</f>
        <v>45</v>
      </c>
    </row>
    <row r="307" spans="1:17" x14ac:dyDescent="0.3">
      <c r="A307" t="s">
        <v>351</v>
      </c>
      <c r="B307" t="s">
        <v>23</v>
      </c>
      <c r="C307" t="s">
        <v>24</v>
      </c>
      <c r="D307" s="1">
        <v>45826</v>
      </c>
      <c r="E307" s="1">
        <v>45836</v>
      </c>
      <c r="F307">
        <v>6</v>
      </c>
      <c r="G307">
        <v>973</v>
      </c>
      <c r="H307" t="s">
        <v>13</v>
      </c>
      <c r="I307" t="s">
        <v>548</v>
      </c>
      <c r="J307" t="s">
        <v>14</v>
      </c>
      <c r="K307" t="str">
        <f t="shared" si="16"/>
        <v>2025</v>
      </c>
      <c r="L307" t="str">
        <f t="shared" si="17"/>
        <v>Jun</v>
      </c>
      <c r="M307" t="str">
        <f t="shared" si="18"/>
        <v>Wed</v>
      </c>
      <c r="N307" s="5">
        <f t="shared" si="19"/>
        <v>10</v>
      </c>
      <c r="O307" s="5">
        <f>ROUND(F307*G307*VLOOKUP(C307,Table2[#All],2,FALSE),0)</f>
        <v>3211</v>
      </c>
      <c r="P307" s="5">
        <f>Table1[[#This Row],[Quantity]]*Table1[[#This Row],[Unit Price]]</f>
        <v>5838</v>
      </c>
      <c r="Q307" s="5">
        <f>Table1[[#This Row],[Sales Revenue]]-Table1[[#This Row],[Total Cost]]</f>
        <v>2627</v>
      </c>
    </row>
    <row r="308" spans="1:17" x14ac:dyDescent="0.3">
      <c r="A308" t="s">
        <v>352</v>
      </c>
      <c r="B308" t="s">
        <v>23</v>
      </c>
      <c r="C308" t="s">
        <v>24</v>
      </c>
      <c r="D308" s="1">
        <v>45690</v>
      </c>
      <c r="E308" s="1">
        <v>45696</v>
      </c>
      <c r="F308">
        <v>2</v>
      </c>
      <c r="G308">
        <v>947</v>
      </c>
      <c r="H308" t="s">
        <v>13</v>
      </c>
      <c r="I308" t="s">
        <v>549</v>
      </c>
      <c r="J308" t="s">
        <v>14</v>
      </c>
      <c r="K308" t="str">
        <f t="shared" si="16"/>
        <v>2025</v>
      </c>
      <c r="L308" t="str">
        <f t="shared" si="17"/>
        <v>Feb</v>
      </c>
      <c r="M308" t="str">
        <f t="shared" si="18"/>
        <v>Sun</v>
      </c>
      <c r="N308" s="5">
        <f t="shared" si="19"/>
        <v>6</v>
      </c>
      <c r="O308" s="5">
        <f>ROUND(F308*G308*VLOOKUP(C308,Table2[#All],2,FALSE),0)</f>
        <v>1042</v>
      </c>
      <c r="P308" s="5">
        <f>Table1[[#This Row],[Quantity]]*Table1[[#This Row],[Unit Price]]</f>
        <v>1894</v>
      </c>
      <c r="Q308" s="5">
        <f>Table1[[#This Row],[Sales Revenue]]-Table1[[#This Row],[Total Cost]]</f>
        <v>852</v>
      </c>
    </row>
    <row r="309" spans="1:17" x14ac:dyDescent="0.3">
      <c r="A309" t="s">
        <v>353</v>
      </c>
      <c r="B309" t="s">
        <v>20</v>
      </c>
      <c r="C309" t="s">
        <v>21</v>
      </c>
      <c r="D309" s="1">
        <v>45665</v>
      </c>
      <c r="E309" s="1">
        <v>45678</v>
      </c>
      <c r="F309">
        <v>1</v>
      </c>
      <c r="G309">
        <v>713</v>
      </c>
      <c r="H309" t="s">
        <v>27</v>
      </c>
      <c r="I309" t="s">
        <v>549</v>
      </c>
      <c r="J309" t="s">
        <v>18</v>
      </c>
      <c r="K309" t="str">
        <f t="shared" si="16"/>
        <v>2025</v>
      </c>
      <c r="L309" t="str">
        <f t="shared" si="17"/>
        <v>Jan</v>
      </c>
      <c r="M309" t="str">
        <f t="shared" si="18"/>
        <v>Wed</v>
      </c>
      <c r="N309" s="5">
        <f t="shared" si="19"/>
        <v>13</v>
      </c>
      <c r="O309" s="5">
        <f>ROUND(F309*G309*VLOOKUP(C309,Table2[#All],2,FALSE),0)</f>
        <v>535</v>
      </c>
      <c r="P309" s="5">
        <f>Table1[[#This Row],[Quantity]]*Table1[[#This Row],[Unit Price]]</f>
        <v>713</v>
      </c>
      <c r="Q309" s="5">
        <f>Table1[[#This Row],[Sales Revenue]]-Table1[[#This Row],[Total Cost]]</f>
        <v>178</v>
      </c>
    </row>
    <row r="310" spans="1:17" x14ac:dyDescent="0.3">
      <c r="A310" t="s">
        <v>354</v>
      </c>
      <c r="B310" t="s">
        <v>30</v>
      </c>
      <c r="C310" t="s">
        <v>41</v>
      </c>
      <c r="D310" s="1">
        <v>45811</v>
      </c>
      <c r="E310" s="1">
        <v>45819</v>
      </c>
      <c r="F310">
        <v>9</v>
      </c>
      <c r="G310">
        <v>692</v>
      </c>
      <c r="H310" t="s">
        <v>27</v>
      </c>
      <c r="I310" t="s">
        <v>548</v>
      </c>
      <c r="J310" t="s">
        <v>45</v>
      </c>
      <c r="K310" t="str">
        <f t="shared" si="16"/>
        <v>2025</v>
      </c>
      <c r="L310" t="str">
        <f t="shared" si="17"/>
        <v>Jun</v>
      </c>
      <c r="M310" t="str">
        <f t="shared" si="18"/>
        <v>Tue</v>
      </c>
      <c r="N310" s="5">
        <f t="shared" si="19"/>
        <v>8</v>
      </c>
      <c r="O310" s="5">
        <f>ROUND(F310*G310*VLOOKUP(C310,Table2[#All],2,FALSE),0)</f>
        <v>4048</v>
      </c>
      <c r="P310" s="5">
        <f>Table1[[#This Row],[Quantity]]*Table1[[#This Row],[Unit Price]]</f>
        <v>6228</v>
      </c>
      <c r="Q310" s="5">
        <f>Table1[[#This Row],[Sales Revenue]]-Table1[[#This Row],[Total Cost]]</f>
        <v>2180</v>
      </c>
    </row>
    <row r="311" spans="1:17" x14ac:dyDescent="0.3">
      <c r="A311" t="s">
        <v>355</v>
      </c>
      <c r="B311" t="s">
        <v>16</v>
      </c>
      <c r="C311" t="s">
        <v>43</v>
      </c>
      <c r="D311" s="1">
        <v>45803</v>
      </c>
      <c r="E311" s="1">
        <v>45814</v>
      </c>
      <c r="F311">
        <v>7</v>
      </c>
      <c r="G311">
        <v>305</v>
      </c>
      <c r="H311" t="s">
        <v>27</v>
      </c>
      <c r="I311" t="s">
        <v>32</v>
      </c>
      <c r="J311" t="s">
        <v>14</v>
      </c>
      <c r="K311" t="str">
        <f t="shared" si="16"/>
        <v>2025</v>
      </c>
      <c r="L311" t="str">
        <f t="shared" si="17"/>
        <v>May</v>
      </c>
      <c r="M311" t="str">
        <f t="shared" si="18"/>
        <v>Mon</v>
      </c>
      <c r="N311" s="5">
        <f t="shared" si="19"/>
        <v>11</v>
      </c>
      <c r="O311" s="5">
        <f>ROUND(F311*G311*VLOOKUP(C311,Table2[#All],2,FALSE),0)</f>
        <v>1281</v>
      </c>
      <c r="P311" s="5">
        <f>Table1[[#This Row],[Quantity]]*Table1[[#This Row],[Unit Price]]</f>
        <v>2135</v>
      </c>
      <c r="Q311" s="5">
        <f>Table1[[#This Row],[Sales Revenue]]-Table1[[#This Row],[Total Cost]]</f>
        <v>854</v>
      </c>
    </row>
    <row r="312" spans="1:17" x14ac:dyDescent="0.3">
      <c r="A312" t="s">
        <v>356</v>
      </c>
      <c r="B312" t="s">
        <v>11</v>
      </c>
      <c r="C312" t="s">
        <v>12</v>
      </c>
      <c r="D312" s="1">
        <v>45882</v>
      </c>
      <c r="E312" s="1">
        <v>45887</v>
      </c>
      <c r="F312">
        <v>7</v>
      </c>
      <c r="G312">
        <v>501</v>
      </c>
      <c r="H312" t="s">
        <v>27</v>
      </c>
      <c r="I312" t="s">
        <v>549</v>
      </c>
      <c r="J312" t="s">
        <v>45</v>
      </c>
      <c r="K312" t="str">
        <f t="shared" si="16"/>
        <v>2025</v>
      </c>
      <c r="L312" t="str">
        <f t="shared" si="17"/>
        <v>Aug</v>
      </c>
      <c r="M312" t="str">
        <f t="shared" si="18"/>
        <v>Wed</v>
      </c>
      <c r="N312" s="5">
        <f t="shared" si="19"/>
        <v>5</v>
      </c>
      <c r="O312" s="5">
        <f>ROUND(F312*G312*VLOOKUP(C312,Table2[#All],2,FALSE),0)</f>
        <v>2630</v>
      </c>
      <c r="P312" s="5">
        <f>Table1[[#This Row],[Quantity]]*Table1[[#This Row],[Unit Price]]</f>
        <v>3507</v>
      </c>
      <c r="Q312" s="5">
        <f>Table1[[#This Row],[Sales Revenue]]-Table1[[#This Row],[Total Cost]]</f>
        <v>877</v>
      </c>
    </row>
    <row r="313" spans="1:17" x14ac:dyDescent="0.3">
      <c r="A313" t="s">
        <v>357</v>
      </c>
      <c r="B313" t="s">
        <v>23</v>
      </c>
      <c r="C313" t="s">
        <v>37</v>
      </c>
      <c r="D313" s="1">
        <v>45815</v>
      </c>
      <c r="E313" s="1">
        <v>45819</v>
      </c>
      <c r="F313">
        <v>8</v>
      </c>
      <c r="G313">
        <v>329</v>
      </c>
      <c r="H313" t="s">
        <v>13</v>
      </c>
      <c r="I313" t="s">
        <v>549</v>
      </c>
      <c r="J313" t="s">
        <v>14</v>
      </c>
      <c r="K313" t="str">
        <f t="shared" si="16"/>
        <v>2025</v>
      </c>
      <c r="L313" t="str">
        <f t="shared" si="17"/>
        <v>Jun</v>
      </c>
      <c r="M313" t="str">
        <f t="shared" si="18"/>
        <v>Sat</v>
      </c>
      <c r="N313" s="5">
        <f t="shared" si="19"/>
        <v>4</v>
      </c>
      <c r="O313" s="5">
        <f>ROUND(F313*G313*VLOOKUP(C313,Table2[#All],2,FALSE),0)</f>
        <v>1316</v>
      </c>
      <c r="P313" s="5">
        <f>Table1[[#This Row],[Quantity]]*Table1[[#This Row],[Unit Price]]</f>
        <v>2632</v>
      </c>
      <c r="Q313" s="5">
        <f>Table1[[#This Row],[Sales Revenue]]-Table1[[#This Row],[Total Cost]]</f>
        <v>1316</v>
      </c>
    </row>
    <row r="314" spans="1:17" x14ac:dyDescent="0.3">
      <c r="A314" t="s">
        <v>358</v>
      </c>
      <c r="B314" t="s">
        <v>20</v>
      </c>
      <c r="C314" t="s">
        <v>21</v>
      </c>
      <c r="D314" s="1">
        <v>45665</v>
      </c>
      <c r="E314" s="1">
        <v>45672</v>
      </c>
      <c r="F314">
        <v>9</v>
      </c>
      <c r="G314">
        <v>785</v>
      </c>
      <c r="H314" t="s">
        <v>13</v>
      </c>
      <c r="I314" t="s">
        <v>546</v>
      </c>
      <c r="J314" t="s">
        <v>45</v>
      </c>
      <c r="K314" t="str">
        <f t="shared" si="16"/>
        <v>2025</v>
      </c>
      <c r="L314" t="str">
        <f t="shared" si="17"/>
        <v>Jan</v>
      </c>
      <c r="M314" t="str">
        <f t="shared" si="18"/>
        <v>Wed</v>
      </c>
      <c r="N314" s="5">
        <f t="shared" si="19"/>
        <v>7</v>
      </c>
      <c r="O314" s="5">
        <f>ROUND(F314*G314*VLOOKUP(C314,Table2[#All],2,FALSE),0)</f>
        <v>5299</v>
      </c>
      <c r="P314" s="5">
        <f>Table1[[#This Row],[Quantity]]*Table1[[#This Row],[Unit Price]]</f>
        <v>7065</v>
      </c>
      <c r="Q314" s="5">
        <f>Table1[[#This Row],[Sales Revenue]]-Table1[[#This Row],[Total Cost]]</f>
        <v>1766</v>
      </c>
    </row>
    <row r="315" spans="1:17" x14ac:dyDescent="0.3">
      <c r="A315" t="s">
        <v>359</v>
      </c>
      <c r="B315" t="s">
        <v>30</v>
      </c>
      <c r="C315" t="s">
        <v>75</v>
      </c>
      <c r="D315" s="1">
        <v>45902</v>
      </c>
      <c r="E315" s="1">
        <v>45916</v>
      </c>
      <c r="F315">
        <v>2</v>
      </c>
      <c r="G315">
        <v>530</v>
      </c>
      <c r="H315" t="s">
        <v>27</v>
      </c>
      <c r="I315" t="s">
        <v>549</v>
      </c>
      <c r="J315" t="s">
        <v>18</v>
      </c>
      <c r="K315" t="str">
        <f t="shared" si="16"/>
        <v>2025</v>
      </c>
      <c r="L315" t="str">
        <f t="shared" si="17"/>
        <v>Sep</v>
      </c>
      <c r="M315" t="str">
        <f t="shared" si="18"/>
        <v>Tue</v>
      </c>
      <c r="N315" s="5">
        <f t="shared" si="19"/>
        <v>14</v>
      </c>
      <c r="O315" s="5">
        <f>ROUND(F315*G315*VLOOKUP(C315,Table2[#All],2,FALSE),0)</f>
        <v>795</v>
      </c>
      <c r="P315" s="5">
        <f>Table1[[#This Row],[Quantity]]*Table1[[#This Row],[Unit Price]]</f>
        <v>1060</v>
      </c>
      <c r="Q315" s="5">
        <f>Table1[[#This Row],[Sales Revenue]]-Table1[[#This Row],[Total Cost]]</f>
        <v>265</v>
      </c>
    </row>
    <row r="316" spans="1:17" x14ac:dyDescent="0.3">
      <c r="A316" t="s">
        <v>360</v>
      </c>
      <c r="B316" t="s">
        <v>30</v>
      </c>
      <c r="C316" t="s">
        <v>41</v>
      </c>
      <c r="D316" s="1">
        <v>45995</v>
      </c>
      <c r="E316" s="1">
        <v>46004</v>
      </c>
      <c r="F316">
        <v>3</v>
      </c>
      <c r="G316">
        <v>799</v>
      </c>
      <c r="H316" t="s">
        <v>13</v>
      </c>
      <c r="I316" t="s">
        <v>548</v>
      </c>
      <c r="J316" t="s">
        <v>45</v>
      </c>
      <c r="K316" t="str">
        <f t="shared" si="16"/>
        <v>2025</v>
      </c>
      <c r="L316" t="str">
        <f t="shared" si="17"/>
        <v>Dec</v>
      </c>
      <c r="M316" t="str">
        <f t="shared" si="18"/>
        <v>Thu</v>
      </c>
      <c r="N316" s="5">
        <f t="shared" si="19"/>
        <v>9</v>
      </c>
      <c r="O316" s="5">
        <f>ROUND(F316*G316*VLOOKUP(C316,Table2[#All],2,FALSE),0)</f>
        <v>1558</v>
      </c>
      <c r="P316" s="5">
        <f>Table1[[#This Row],[Quantity]]*Table1[[#This Row],[Unit Price]]</f>
        <v>2397</v>
      </c>
      <c r="Q316" s="5">
        <f>Table1[[#This Row],[Sales Revenue]]-Table1[[#This Row],[Total Cost]]</f>
        <v>839</v>
      </c>
    </row>
    <row r="317" spans="1:17" x14ac:dyDescent="0.3">
      <c r="A317" t="s">
        <v>361</v>
      </c>
      <c r="B317" t="s">
        <v>30</v>
      </c>
      <c r="C317" t="s">
        <v>75</v>
      </c>
      <c r="D317" s="1">
        <v>45851</v>
      </c>
      <c r="E317" s="1">
        <v>45856</v>
      </c>
      <c r="F317">
        <v>10</v>
      </c>
      <c r="G317">
        <v>974</v>
      </c>
      <c r="H317" t="s">
        <v>13</v>
      </c>
      <c r="I317" t="s">
        <v>549</v>
      </c>
      <c r="J317" t="s">
        <v>18</v>
      </c>
      <c r="K317" t="str">
        <f t="shared" si="16"/>
        <v>2025</v>
      </c>
      <c r="L317" t="str">
        <f t="shared" si="17"/>
        <v>Jul</v>
      </c>
      <c r="M317" t="str">
        <f t="shared" si="18"/>
        <v>Sun</v>
      </c>
      <c r="N317" s="5">
        <f t="shared" si="19"/>
        <v>5</v>
      </c>
      <c r="O317" s="5">
        <f>ROUND(F317*G317*VLOOKUP(C317,Table2[#All],2,FALSE),0)</f>
        <v>7305</v>
      </c>
      <c r="P317" s="5">
        <f>Table1[[#This Row],[Quantity]]*Table1[[#This Row],[Unit Price]]</f>
        <v>9740</v>
      </c>
      <c r="Q317" s="5">
        <f>Table1[[#This Row],[Sales Revenue]]-Table1[[#This Row],[Total Cost]]</f>
        <v>2435</v>
      </c>
    </row>
    <row r="318" spans="1:17" x14ac:dyDescent="0.3">
      <c r="A318" t="s">
        <v>362</v>
      </c>
      <c r="B318" t="s">
        <v>16</v>
      </c>
      <c r="C318" t="s">
        <v>63</v>
      </c>
      <c r="D318" s="1">
        <v>45835</v>
      </c>
      <c r="E318" s="1">
        <v>45840</v>
      </c>
      <c r="F318">
        <v>3</v>
      </c>
      <c r="G318">
        <v>179</v>
      </c>
      <c r="H318" t="s">
        <v>13</v>
      </c>
      <c r="I318" t="s">
        <v>548</v>
      </c>
      <c r="J318" t="s">
        <v>45</v>
      </c>
      <c r="K318" t="str">
        <f t="shared" si="16"/>
        <v>2025</v>
      </c>
      <c r="L318" t="str">
        <f t="shared" si="17"/>
        <v>Jun</v>
      </c>
      <c r="M318" t="str">
        <f t="shared" si="18"/>
        <v>Fri</v>
      </c>
      <c r="N318" s="5">
        <f t="shared" si="19"/>
        <v>5</v>
      </c>
      <c r="O318" s="5">
        <f>ROUND(F318*G318*VLOOKUP(C318,Table2[#All],2,FALSE),0)</f>
        <v>269</v>
      </c>
      <c r="P318" s="5">
        <f>Table1[[#This Row],[Quantity]]*Table1[[#This Row],[Unit Price]]</f>
        <v>537</v>
      </c>
      <c r="Q318" s="5">
        <f>Table1[[#This Row],[Sales Revenue]]-Table1[[#This Row],[Total Cost]]</f>
        <v>268</v>
      </c>
    </row>
    <row r="319" spans="1:17" x14ac:dyDescent="0.3">
      <c r="A319" t="s">
        <v>363</v>
      </c>
      <c r="B319" t="s">
        <v>16</v>
      </c>
      <c r="C319" t="s">
        <v>63</v>
      </c>
      <c r="D319" s="1">
        <v>45725</v>
      </c>
      <c r="E319" s="1">
        <v>45730</v>
      </c>
      <c r="F319">
        <v>4</v>
      </c>
      <c r="G319">
        <v>49</v>
      </c>
      <c r="H319" t="s">
        <v>27</v>
      </c>
      <c r="I319" t="s">
        <v>546</v>
      </c>
      <c r="J319" t="s">
        <v>18</v>
      </c>
      <c r="K319" t="str">
        <f t="shared" si="16"/>
        <v>2025</v>
      </c>
      <c r="L319" t="str">
        <f t="shared" si="17"/>
        <v>Mar</v>
      </c>
      <c r="M319" t="str">
        <f t="shared" si="18"/>
        <v>Sun</v>
      </c>
      <c r="N319" s="5">
        <f t="shared" si="19"/>
        <v>5</v>
      </c>
      <c r="O319" s="5">
        <f>ROUND(F319*G319*VLOOKUP(C319,Table2[#All],2,FALSE),0)</f>
        <v>98</v>
      </c>
      <c r="P319" s="5">
        <f>Table1[[#This Row],[Quantity]]*Table1[[#This Row],[Unit Price]]</f>
        <v>196</v>
      </c>
      <c r="Q319" s="5">
        <f>Table1[[#This Row],[Sales Revenue]]-Table1[[#This Row],[Total Cost]]</f>
        <v>98</v>
      </c>
    </row>
    <row r="320" spans="1:17" x14ac:dyDescent="0.3">
      <c r="A320" t="s">
        <v>364</v>
      </c>
      <c r="B320" t="s">
        <v>23</v>
      </c>
      <c r="C320" t="s">
        <v>37</v>
      </c>
      <c r="D320" s="1">
        <v>45827</v>
      </c>
      <c r="E320" s="1">
        <v>45833</v>
      </c>
      <c r="F320">
        <v>7</v>
      </c>
      <c r="G320">
        <v>409</v>
      </c>
      <c r="H320" t="s">
        <v>13</v>
      </c>
      <c r="I320" t="s">
        <v>32</v>
      </c>
      <c r="J320" t="s">
        <v>28</v>
      </c>
      <c r="K320" t="str">
        <f t="shared" si="16"/>
        <v>2025</v>
      </c>
      <c r="L320" t="str">
        <f t="shared" si="17"/>
        <v>Jun</v>
      </c>
      <c r="M320" t="str">
        <f t="shared" si="18"/>
        <v>Thu</v>
      </c>
      <c r="N320" s="5">
        <f t="shared" si="19"/>
        <v>6</v>
      </c>
      <c r="O320" s="5">
        <f>ROUND(F320*G320*VLOOKUP(C320,Table2[#All],2,FALSE),0)</f>
        <v>1432</v>
      </c>
      <c r="P320" s="5">
        <f>Table1[[#This Row],[Quantity]]*Table1[[#This Row],[Unit Price]]</f>
        <v>2863</v>
      </c>
      <c r="Q320" s="5">
        <f>Table1[[#This Row],[Sales Revenue]]-Table1[[#This Row],[Total Cost]]</f>
        <v>1431</v>
      </c>
    </row>
    <row r="321" spans="1:17" x14ac:dyDescent="0.3">
      <c r="A321" t="s">
        <v>365</v>
      </c>
      <c r="B321" t="s">
        <v>30</v>
      </c>
      <c r="C321" t="s">
        <v>41</v>
      </c>
      <c r="D321" s="1">
        <v>45978</v>
      </c>
      <c r="E321" s="1">
        <v>45984</v>
      </c>
      <c r="F321">
        <v>4</v>
      </c>
      <c r="G321">
        <v>149</v>
      </c>
      <c r="H321" t="s">
        <v>13</v>
      </c>
      <c r="I321" t="s">
        <v>548</v>
      </c>
      <c r="J321" t="s">
        <v>28</v>
      </c>
      <c r="K321" t="str">
        <f t="shared" si="16"/>
        <v>2025</v>
      </c>
      <c r="L321" t="str">
        <f t="shared" si="17"/>
        <v>Nov</v>
      </c>
      <c r="M321" t="str">
        <f t="shared" si="18"/>
        <v>Mon</v>
      </c>
      <c r="N321" s="5">
        <f t="shared" si="19"/>
        <v>6</v>
      </c>
      <c r="O321" s="5">
        <f>ROUND(F321*G321*VLOOKUP(C321,Table2[#All],2,FALSE),0)</f>
        <v>387</v>
      </c>
      <c r="P321" s="5">
        <f>Table1[[#This Row],[Quantity]]*Table1[[#This Row],[Unit Price]]</f>
        <v>596</v>
      </c>
      <c r="Q321" s="5">
        <f>Table1[[#This Row],[Sales Revenue]]-Table1[[#This Row],[Total Cost]]</f>
        <v>209</v>
      </c>
    </row>
    <row r="322" spans="1:17" x14ac:dyDescent="0.3">
      <c r="A322" t="s">
        <v>366</v>
      </c>
      <c r="B322" t="s">
        <v>20</v>
      </c>
      <c r="C322" t="s">
        <v>53</v>
      </c>
      <c r="D322" s="1">
        <v>45875</v>
      </c>
      <c r="E322" s="1">
        <v>45881</v>
      </c>
      <c r="F322">
        <v>5</v>
      </c>
      <c r="G322">
        <v>285</v>
      </c>
      <c r="H322" t="s">
        <v>13</v>
      </c>
      <c r="I322" t="s">
        <v>550</v>
      </c>
      <c r="J322" t="s">
        <v>45</v>
      </c>
      <c r="K322" t="str">
        <f t="shared" ref="K322:K385" si="20">TEXT(D322,"yyyy")</f>
        <v>2025</v>
      </c>
      <c r="L322" t="str">
        <f t="shared" ref="L322:L385" si="21">TEXT(D322,"mmm")</f>
        <v>Aug</v>
      </c>
      <c r="M322" t="str">
        <f t="shared" ref="M322:M385" si="22">TEXT(D322,"ddd")</f>
        <v>Wed</v>
      </c>
      <c r="N322" s="5">
        <f t="shared" ref="N322:N385" si="23">DATEDIF(D322,E322,"d")</f>
        <v>6</v>
      </c>
      <c r="O322" s="5">
        <f>ROUND(F322*G322*VLOOKUP(C322,Table2[#All],2,FALSE),0)</f>
        <v>998</v>
      </c>
      <c r="P322" s="5">
        <f>Table1[[#This Row],[Quantity]]*Table1[[#This Row],[Unit Price]]</f>
        <v>1425</v>
      </c>
      <c r="Q322" s="5">
        <f>Table1[[#This Row],[Sales Revenue]]-Table1[[#This Row],[Total Cost]]</f>
        <v>427</v>
      </c>
    </row>
    <row r="323" spans="1:17" x14ac:dyDescent="0.3">
      <c r="A323" t="s">
        <v>367</v>
      </c>
      <c r="B323" t="s">
        <v>20</v>
      </c>
      <c r="C323" t="s">
        <v>53</v>
      </c>
      <c r="D323" s="1">
        <v>45793</v>
      </c>
      <c r="E323" s="1">
        <v>45799</v>
      </c>
      <c r="F323">
        <v>10</v>
      </c>
      <c r="G323">
        <v>434</v>
      </c>
      <c r="H323" t="s">
        <v>13</v>
      </c>
      <c r="I323" t="s">
        <v>549</v>
      </c>
      <c r="J323" t="s">
        <v>14</v>
      </c>
      <c r="K323" t="str">
        <f t="shared" si="20"/>
        <v>2025</v>
      </c>
      <c r="L323" t="str">
        <f t="shared" si="21"/>
        <v>May</v>
      </c>
      <c r="M323" t="str">
        <f t="shared" si="22"/>
        <v>Fri</v>
      </c>
      <c r="N323" s="5">
        <f t="shared" si="23"/>
        <v>6</v>
      </c>
      <c r="O323" s="5">
        <f>ROUND(F323*G323*VLOOKUP(C323,Table2[#All],2,FALSE),0)</f>
        <v>3038</v>
      </c>
      <c r="P323" s="5">
        <f>Table1[[#This Row],[Quantity]]*Table1[[#This Row],[Unit Price]]</f>
        <v>4340</v>
      </c>
      <c r="Q323" s="5">
        <f>Table1[[#This Row],[Sales Revenue]]-Table1[[#This Row],[Total Cost]]</f>
        <v>1302</v>
      </c>
    </row>
    <row r="324" spans="1:17" x14ac:dyDescent="0.3">
      <c r="A324" t="s">
        <v>368</v>
      </c>
      <c r="B324" t="s">
        <v>20</v>
      </c>
      <c r="C324" t="s">
        <v>39</v>
      </c>
      <c r="D324" s="1">
        <v>45839</v>
      </c>
      <c r="E324" s="1">
        <v>45845</v>
      </c>
      <c r="F324">
        <v>7</v>
      </c>
      <c r="G324">
        <v>195</v>
      </c>
      <c r="H324" t="s">
        <v>13</v>
      </c>
      <c r="I324" t="s">
        <v>32</v>
      </c>
      <c r="J324" t="s">
        <v>45</v>
      </c>
      <c r="K324" t="str">
        <f t="shared" si="20"/>
        <v>2025</v>
      </c>
      <c r="L324" t="str">
        <f t="shared" si="21"/>
        <v>Jul</v>
      </c>
      <c r="M324" t="str">
        <f t="shared" si="22"/>
        <v>Tue</v>
      </c>
      <c r="N324" s="5">
        <f t="shared" si="23"/>
        <v>6</v>
      </c>
      <c r="O324" s="5">
        <f>ROUND(F324*G324*VLOOKUP(C324,Table2[#All],2,FALSE),0)</f>
        <v>887</v>
      </c>
      <c r="P324" s="5">
        <f>Table1[[#This Row],[Quantity]]*Table1[[#This Row],[Unit Price]]</f>
        <v>1365</v>
      </c>
      <c r="Q324" s="5">
        <f>Table1[[#This Row],[Sales Revenue]]-Table1[[#This Row],[Total Cost]]</f>
        <v>478</v>
      </c>
    </row>
    <row r="325" spans="1:17" x14ac:dyDescent="0.3">
      <c r="A325" t="s">
        <v>369</v>
      </c>
      <c r="B325" t="s">
        <v>30</v>
      </c>
      <c r="C325" t="s">
        <v>49</v>
      </c>
      <c r="D325" s="1">
        <v>45855</v>
      </c>
      <c r="E325" s="1">
        <v>45864</v>
      </c>
      <c r="F325">
        <v>4</v>
      </c>
      <c r="G325">
        <v>432</v>
      </c>
      <c r="H325" t="s">
        <v>13</v>
      </c>
      <c r="I325" t="s">
        <v>549</v>
      </c>
      <c r="J325" t="s">
        <v>14</v>
      </c>
      <c r="K325" t="str">
        <f t="shared" si="20"/>
        <v>2025</v>
      </c>
      <c r="L325" t="str">
        <f t="shared" si="21"/>
        <v>Jul</v>
      </c>
      <c r="M325" t="str">
        <f t="shared" si="22"/>
        <v>Thu</v>
      </c>
      <c r="N325" s="5">
        <f t="shared" si="23"/>
        <v>9</v>
      </c>
      <c r="O325" s="5">
        <f>ROUND(F325*G325*VLOOKUP(C325,Table2[#All],2,FALSE),0)</f>
        <v>1210</v>
      </c>
      <c r="P325" s="5">
        <f>Table1[[#This Row],[Quantity]]*Table1[[#This Row],[Unit Price]]</f>
        <v>1728</v>
      </c>
      <c r="Q325" s="5">
        <f>Table1[[#This Row],[Sales Revenue]]-Table1[[#This Row],[Total Cost]]</f>
        <v>518</v>
      </c>
    </row>
    <row r="326" spans="1:17" x14ac:dyDescent="0.3">
      <c r="A326" t="s">
        <v>370</v>
      </c>
      <c r="B326" t="s">
        <v>11</v>
      </c>
      <c r="C326" t="s">
        <v>12</v>
      </c>
      <c r="D326" s="1">
        <v>45865</v>
      </c>
      <c r="E326" s="1">
        <v>45871</v>
      </c>
      <c r="F326">
        <v>2</v>
      </c>
      <c r="G326">
        <v>708</v>
      </c>
      <c r="H326" t="s">
        <v>27</v>
      </c>
      <c r="I326" t="s">
        <v>32</v>
      </c>
      <c r="J326" t="s">
        <v>14</v>
      </c>
      <c r="K326" t="str">
        <f t="shared" si="20"/>
        <v>2025</v>
      </c>
      <c r="L326" t="str">
        <f t="shared" si="21"/>
        <v>Jul</v>
      </c>
      <c r="M326" t="str">
        <f t="shared" si="22"/>
        <v>Sun</v>
      </c>
      <c r="N326" s="5">
        <f t="shared" si="23"/>
        <v>6</v>
      </c>
      <c r="O326" s="5">
        <f>ROUND(F326*G326*VLOOKUP(C326,Table2[#All],2,FALSE),0)</f>
        <v>1062</v>
      </c>
      <c r="P326" s="5">
        <f>Table1[[#This Row],[Quantity]]*Table1[[#This Row],[Unit Price]]</f>
        <v>1416</v>
      </c>
      <c r="Q326" s="5">
        <f>Table1[[#This Row],[Sales Revenue]]-Table1[[#This Row],[Total Cost]]</f>
        <v>354</v>
      </c>
    </row>
    <row r="327" spans="1:17" x14ac:dyDescent="0.3">
      <c r="A327" t="s">
        <v>371</v>
      </c>
      <c r="B327" t="s">
        <v>16</v>
      </c>
      <c r="C327" t="s">
        <v>43</v>
      </c>
      <c r="D327" s="1">
        <v>46008</v>
      </c>
      <c r="E327" s="1">
        <v>46017</v>
      </c>
      <c r="F327">
        <v>3</v>
      </c>
      <c r="G327">
        <v>868</v>
      </c>
      <c r="H327" t="s">
        <v>13</v>
      </c>
      <c r="I327" t="s">
        <v>548</v>
      </c>
      <c r="J327" t="s">
        <v>18</v>
      </c>
      <c r="K327" t="str">
        <f t="shared" si="20"/>
        <v>2025</v>
      </c>
      <c r="L327" t="str">
        <f t="shared" si="21"/>
        <v>Dec</v>
      </c>
      <c r="M327" t="str">
        <f t="shared" si="22"/>
        <v>Wed</v>
      </c>
      <c r="N327" s="5">
        <f t="shared" si="23"/>
        <v>9</v>
      </c>
      <c r="O327" s="5">
        <f>ROUND(F327*G327*VLOOKUP(C327,Table2[#All],2,FALSE),0)</f>
        <v>1562</v>
      </c>
      <c r="P327" s="5">
        <f>Table1[[#This Row],[Quantity]]*Table1[[#This Row],[Unit Price]]</f>
        <v>2604</v>
      </c>
      <c r="Q327" s="5">
        <f>Table1[[#This Row],[Sales Revenue]]-Table1[[#This Row],[Total Cost]]</f>
        <v>1042</v>
      </c>
    </row>
    <row r="328" spans="1:17" x14ac:dyDescent="0.3">
      <c r="A328" t="s">
        <v>372</v>
      </c>
      <c r="B328" t="s">
        <v>20</v>
      </c>
      <c r="C328" t="s">
        <v>82</v>
      </c>
      <c r="D328" s="1">
        <v>46007</v>
      </c>
      <c r="E328" s="1">
        <v>46018</v>
      </c>
      <c r="F328">
        <v>1</v>
      </c>
      <c r="G328">
        <v>130</v>
      </c>
      <c r="H328" t="s">
        <v>27</v>
      </c>
      <c r="I328" t="s">
        <v>550</v>
      </c>
      <c r="J328" t="s">
        <v>14</v>
      </c>
      <c r="K328" t="str">
        <f t="shared" si="20"/>
        <v>2025</v>
      </c>
      <c r="L328" t="str">
        <f t="shared" si="21"/>
        <v>Dec</v>
      </c>
      <c r="M328" t="str">
        <f t="shared" si="22"/>
        <v>Tue</v>
      </c>
      <c r="N328" s="5">
        <f t="shared" si="23"/>
        <v>11</v>
      </c>
      <c r="O328" s="5">
        <f>ROUND(F328*G328*VLOOKUP(C328,Table2[#All],2,FALSE),0)</f>
        <v>104</v>
      </c>
      <c r="P328" s="5">
        <f>Table1[[#This Row],[Quantity]]*Table1[[#This Row],[Unit Price]]</f>
        <v>130</v>
      </c>
      <c r="Q328" s="5">
        <f>Table1[[#This Row],[Sales Revenue]]-Table1[[#This Row],[Total Cost]]</f>
        <v>26</v>
      </c>
    </row>
    <row r="329" spans="1:17" x14ac:dyDescent="0.3">
      <c r="A329" t="s">
        <v>373</v>
      </c>
      <c r="B329" t="s">
        <v>20</v>
      </c>
      <c r="C329" t="s">
        <v>39</v>
      </c>
      <c r="D329" s="1">
        <v>46004</v>
      </c>
      <c r="E329" s="1">
        <v>46019</v>
      </c>
      <c r="F329">
        <v>3</v>
      </c>
      <c r="G329">
        <v>744</v>
      </c>
      <c r="H329" t="s">
        <v>27</v>
      </c>
      <c r="I329" t="s">
        <v>546</v>
      </c>
      <c r="J329" t="s">
        <v>45</v>
      </c>
      <c r="K329" t="str">
        <f t="shared" si="20"/>
        <v>2025</v>
      </c>
      <c r="L329" t="str">
        <f t="shared" si="21"/>
        <v>Dec</v>
      </c>
      <c r="M329" t="str">
        <f t="shared" si="22"/>
        <v>Sat</v>
      </c>
      <c r="N329" s="5">
        <f t="shared" si="23"/>
        <v>15</v>
      </c>
      <c r="O329" s="5">
        <f>ROUND(F329*G329*VLOOKUP(C329,Table2[#All],2,FALSE),0)</f>
        <v>1451</v>
      </c>
      <c r="P329" s="5">
        <f>Table1[[#This Row],[Quantity]]*Table1[[#This Row],[Unit Price]]</f>
        <v>2232</v>
      </c>
      <c r="Q329" s="5">
        <f>Table1[[#This Row],[Sales Revenue]]-Table1[[#This Row],[Total Cost]]</f>
        <v>781</v>
      </c>
    </row>
    <row r="330" spans="1:17" x14ac:dyDescent="0.3">
      <c r="A330" t="s">
        <v>374</v>
      </c>
      <c r="B330" t="s">
        <v>16</v>
      </c>
      <c r="C330" t="s">
        <v>55</v>
      </c>
      <c r="D330" s="1">
        <v>45760</v>
      </c>
      <c r="E330" s="1">
        <v>45764</v>
      </c>
      <c r="F330">
        <v>1</v>
      </c>
      <c r="G330">
        <v>62</v>
      </c>
      <c r="H330" t="s">
        <v>27</v>
      </c>
      <c r="I330" t="s">
        <v>32</v>
      </c>
      <c r="J330" t="s">
        <v>14</v>
      </c>
      <c r="K330" t="str">
        <f t="shared" si="20"/>
        <v>2025</v>
      </c>
      <c r="L330" t="str">
        <f t="shared" si="21"/>
        <v>Apr</v>
      </c>
      <c r="M330" t="str">
        <f t="shared" si="22"/>
        <v>Sun</v>
      </c>
      <c r="N330" s="5">
        <f t="shared" si="23"/>
        <v>4</v>
      </c>
      <c r="O330" s="5">
        <f>ROUND(F330*G330*VLOOKUP(C330,Table2[#All],2,FALSE),0)</f>
        <v>34</v>
      </c>
      <c r="P330" s="5">
        <f>Table1[[#This Row],[Quantity]]*Table1[[#This Row],[Unit Price]]</f>
        <v>62</v>
      </c>
      <c r="Q330" s="5">
        <f>Table1[[#This Row],[Sales Revenue]]-Table1[[#This Row],[Total Cost]]</f>
        <v>28</v>
      </c>
    </row>
    <row r="331" spans="1:17" x14ac:dyDescent="0.3">
      <c r="A331" t="s">
        <v>375</v>
      </c>
      <c r="B331" t="s">
        <v>30</v>
      </c>
      <c r="C331" t="s">
        <v>41</v>
      </c>
      <c r="D331" s="1">
        <v>45887</v>
      </c>
      <c r="E331" s="1">
        <v>45896</v>
      </c>
      <c r="F331">
        <v>9</v>
      </c>
      <c r="G331">
        <v>385</v>
      </c>
      <c r="H331" t="s">
        <v>27</v>
      </c>
      <c r="I331" t="s">
        <v>32</v>
      </c>
      <c r="J331" t="s">
        <v>28</v>
      </c>
      <c r="K331" t="str">
        <f t="shared" si="20"/>
        <v>2025</v>
      </c>
      <c r="L331" t="str">
        <f t="shared" si="21"/>
        <v>Aug</v>
      </c>
      <c r="M331" t="str">
        <f t="shared" si="22"/>
        <v>Mon</v>
      </c>
      <c r="N331" s="5">
        <f t="shared" si="23"/>
        <v>9</v>
      </c>
      <c r="O331" s="5">
        <f>ROUND(F331*G331*VLOOKUP(C331,Table2[#All],2,FALSE),0)</f>
        <v>2252</v>
      </c>
      <c r="P331" s="5">
        <f>Table1[[#This Row],[Quantity]]*Table1[[#This Row],[Unit Price]]</f>
        <v>3465</v>
      </c>
      <c r="Q331" s="5">
        <f>Table1[[#This Row],[Sales Revenue]]-Table1[[#This Row],[Total Cost]]</f>
        <v>1213</v>
      </c>
    </row>
    <row r="332" spans="1:17" x14ac:dyDescent="0.3">
      <c r="A332" t="s">
        <v>376</v>
      </c>
      <c r="B332" t="s">
        <v>20</v>
      </c>
      <c r="C332" t="s">
        <v>39</v>
      </c>
      <c r="D332" s="1">
        <v>46003</v>
      </c>
      <c r="E332" s="1">
        <v>46004</v>
      </c>
      <c r="F332">
        <v>5</v>
      </c>
      <c r="G332">
        <v>465</v>
      </c>
      <c r="H332" t="s">
        <v>13</v>
      </c>
      <c r="I332" t="s">
        <v>32</v>
      </c>
      <c r="J332" t="s">
        <v>14</v>
      </c>
      <c r="K332" t="str">
        <f t="shared" si="20"/>
        <v>2025</v>
      </c>
      <c r="L332" t="str">
        <f t="shared" si="21"/>
        <v>Dec</v>
      </c>
      <c r="M332" t="str">
        <f t="shared" si="22"/>
        <v>Fri</v>
      </c>
      <c r="N332" s="5">
        <f t="shared" si="23"/>
        <v>1</v>
      </c>
      <c r="O332" s="5">
        <f>ROUND(F332*G332*VLOOKUP(C332,Table2[#All],2,FALSE),0)</f>
        <v>1511</v>
      </c>
      <c r="P332" s="5">
        <f>Table1[[#This Row],[Quantity]]*Table1[[#This Row],[Unit Price]]</f>
        <v>2325</v>
      </c>
      <c r="Q332" s="5">
        <f>Table1[[#This Row],[Sales Revenue]]-Table1[[#This Row],[Total Cost]]</f>
        <v>814</v>
      </c>
    </row>
    <row r="333" spans="1:17" x14ac:dyDescent="0.3">
      <c r="A333" t="s">
        <v>377</v>
      </c>
      <c r="B333" t="s">
        <v>11</v>
      </c>
      <c r="C333" t="s">
        <v>35</v>
      </c>
      <c r="D333" s="1">
        <v>45762</v>
      </c>
      <c r="E333" s="1">
        <v>45767</v>
      </c>
      <c r="F333">
        <v>2</v>
      </c>
      <c r="G333">
        <v>280</v>
      </c>
      <c r="H333" t="s">
        <v>13</v>
      </c>
      <c r="I333" t="s">
        <v>32</v>
      </c>
      <c r="J333" t="s">
        <v>18</v>
      </c>
      <c r="K333" t="str">
        <f t="shared" si="20"/>
        <v>2025</v>
      </c>
      <c r="L333" t="str">
        <f t="shared" si="21"/>
        <v>Apr</v>
      </c>
      <c r="M333" t="str">
        <f t="shared" si="22"/>
        <v>Tue</v>
      </c>
      <c r="N333" s="5">
        <f t="shared" si="23"/>
        <v>5</v>
      </c>
      <c r="O333" s="5">
        <f>ROUND(F333*G333*VLOOKUP(C333,Table2[#All],2,FALSE),0)</f>
        <v>448</v>
      </c>
      <c r="P333" s="5">
        <f>Table1[[#This Row],[Quantity]]*Table1[[#This Row],[Unit Price]]</f>
        <v>560</v>
      </c>
      <c r="Q333" s="5">
        <f>Table1[[#This Row],[Sales Revenue]]-Table1[[#This Row],[Total Cost]]</f>
        <v>112</v>
      </c>
    </row>
    <row r="334" spans="1:17" x14ac:dyDescent="0.3">
      <c r="A334" t="s">
        <v>378</v>
      </c>
      <c r="B334" t="s">
        <v>16</v>
      </c>
      <c r="C334" t="s">
        <v>63</v>
      </c>
      <c r="D334" s="1">
        <v>45722</v>
      </c>
      <c r="E334" s="1">
        <v>45732</v>
      </c>
      <c r="F334">
        <v>5</v>
      </c>
      <c r="G334">
        <v>536</v>
      </c>
      <c r="H334" t="s">
        <v>27</v>
      </c>
      <c r="I334" t="s">
        <v>546</v>
      </c>
      <c r="J334" t="s">
        <v>45</v>
      </c>
      <c r="K334" t="str">
        <f t="shared" si="20"/>
        <v>2025</v>
      </c>
      <c r="L334" t="str">
        <f t="shared" si="21"/>
        <v>Mar</v>
      </c>
      <c r="M334" t="str">
        <f t="shared" si="22"/>
        <v>Thu</v>
      </c>
      <c r="N334" s="5">
        <f t="shared" si="23"/>
        <v>10</v>
      </c>
      <c r="O334" s="5">
        <f>ROUND(F334*G334*VLOOKUP(C334,Table2[#All],2,FALSE),0)</f>
        <v>1340</v>
      </c>
      <c r="P334" s="5">
        <f>Table1[[#This Row],[Quantity]]*Table1[[#This Row],[Unit Price]]</f>
        <v>2680</v>
      </c>
      <c r="Q334" s="5">
        <f>Table1[[#This Row],[Sales Revenue]]-Table1[[#This Row],[Total Cost]]</f>
        <v>1340</v>
      </c>
    </row>
    <row r="335" spans="1:17" x14ac:dyDescent="0.3">
      <c r="A335" t="s">
        <v>379</v>
      </c>
      <c r="B335" t="s">
        <v>20</v>
      </c>
      <c r="C335" t="s">
        <v>82</v>
      </c>
      <c r="D335" s="1">
        <v>45945</v>
      </c>
      <c r="E335" s="1">
        <v>45949</v>
      </c>
      <c r="F335">
        <v>9</v>
      </c>
      <c r="G335">
        <v>754</v>
      </c>
      <c r="H335" t="s">
        <v>13</v>
      </c>
      <c r="I335" t="s">
        <v>549</v>
      </c>
      <c r="J335" t="s">
        <v>28</v>
      </c>
      <c r="K335" t="str">
        <f t="shared" si="20"/>
        <v>2025</v>
      </c>
      <c r="L335" t="str">
        <f t="shared" si="21"/>
        <v>Oct</v>
      </c>
      <c r="M335" t="str">
        <f t="shared" si="22"/>
        <v>Wed</v>
      </c>
      <c r="N335" s="5">
        <f t="shared" si="23"/>
        <v>4</v>
      </c>
      <c r="O335" s="5">
        <f>ROUND(F335*G335*VLOOKUP(C335,Table2[#All],2,FALSE),0)</f>
        <v>5429</v>
      </c>
      <c r="P335" s="5">
        <f>Table1[[#This Row],[Quantity]]*Table1[[#This Row],[Unit Price]]</f>
        <v>6786</v>
      </c>
      <c r="Q335" s="5">
        <f>Table1[[#This Row],[Sales Revenue]]-Table1[[#This Row],[Total Cost]]</f>
        <v>1357</v>
      </c>
    </row>
    <row r="336" spans="1:17" x14ac:dyDescent="0.3">
      <c r="A336" t="s">
        <v>380</v>
      </c>
      <c r="B336" t="s">
        <v>23</v>
      </c>
      <c r="C336" t="s">
        <v>37</v>
      </c>
      <c r="D336" s="1">
        <v>45878</v>
      </c>
      <c r="E336" s="1">
        <v>45883</v>
      </c>
      <c r="F336">
        <v>5</v>
      </c>
      <c r="G336">
        <v>292</v>
      </c>
      <c r="H336" t="s">
        <v>27</v>
      </c>
      <c r="I336" t="s">
        <v>32</v>
      </c>
      <c r="J336" t="s">
        <v>28</v>
      </c>
      <c r="K336" t="str">
        <f t="shared" si="20"/>
        <v>2025</v>
      </c>
      <c r="L336" t="str">
        <f t="shared" si="21"/>
        <v>Aug</v>
      </c>
      <c r="M336" t="str">
        <f t="shared" si="22"/>
        <v>Sat</v>
      </c>
      <c r="N336" s="5">
        <f t="shared" si="23"/>
        <v>5</v>
      </c>
      <c r="O336" s="5">
        <f>ROUND(F336*G336*VLOOKUP(C336,Table2[#All],2,FALSE),0)</f>
        <v>730</v>
      </c>
      <c r="P336" s="5">
        <f>Table1[[#This Row],[Quantity]]*Table1[[#This Row],[Unit Price]]</f>
        <v>1460</v>
      </c>
      <c r="Q336" s="5">
        <f>Table1[[#This Row],[Sales Revenue]]-Table1[[#This Row],[Total Cost]]</f>
        <v>730</v>
      </c>
    </row>
    <row r="337" spans="1:17" x14ac:dyDescent="0.3">
      <c r="A337" t="s">
        <v>381</v>
      </c>
      <c r="B337" t="s">
        <v>30</v>
      </c>
      <c r="C337" t="s">
        <v>75</v>
      </c>
      <c r="D337" s="1">
        <v>45881</v>
      </c>
      <c r="E337" s="1">
        <v>45890</v>
      </c>
      <c r="F337">
        <v>1</v>
      </c>
      <c r="G337">
        <v>521</v>
      </c>
      <c r="H337" t="s">
        <v>27</v>
      </c>
      <c r="I337" t="s">
        <v>546</v>
      </c>
      <c r="J337" t="s">
        <v>45</v>
      </c>
      <c r="K337" t="str">
        <f t="shared" si="20"/>
        <v>2025</v>
      </c>
      <c r="L337" t="str">
        <f t="shared" si="21"/>
        <v>Aug</v>
      </c>
      <c r="M337" t="str">
        <f t="shared" si="22"/>
        <v>Tue</v>
      </c>
      <c r="N337" s="5">
        <f t="shared" si="23"/>
        <v>9</v>
      </c>
      <c r="O337" s="5">
        <f>ROUND(F337*G337*VLOOKUP(C337,Table2[#All],2,FALSE),0)</f>
        <v>391</v>
      </c>
      <c r="P337" s="5">
        <f>Table1[[#This Row],[Quantity]]*Table1[[#This Row],[Unit Price]]</f>
        <v>521</v>
      </c>
      <c r="Q337" s="5">
        <f>Table1[[#This Row],[Sales Revenue]]-Table1[[#This Row],[Total Cost]]</f>
        <v>130</v>
      </c>
    </row>
    <row r="338" spans="1:17" x14ac:dyDescent="0.3">
      <c r="A338" t="s">
        <v>382</v>
      </c>
      <c r="B338" t="s">
        <v>16</v>
      </c>
      <c r="C338" t="s">
        <v>55</v>
      </c>
      <c r="D338" s="1">
        <v>46000</v>
      </c>
      <c r="E338" s="1">
        <v>46001</v>
      </c>
      <c r="F338">
        <v>5</v>
      </c>
      <c r="G338">
        <v>630</v>
      </c>
      <c r="H338" t="s">
        <v>13</v>
      </c>
      <c r="I338" t="s">
        <v>550</v>
      </c>
      <c r="J338" t="s">
        <v>45</v>
      </c>
      <c r="K338" t="str">
        <f t="shared" si="20"/>
        <v>2025</v>
      </c>
      <c r="L338" t="str">
        <f t="shared" si="21"/>
        <v>Dec</v>
      </c>
      <c r="M338" t="str">
        <f t="shared" si="22"/>
        <v>Tue</v>
      </c>
      <c r="N338" s="5">
        <f t="shared" si="23"/>
        <v>1</v>
      </c>
      <c r="O338" s="5">
        <f>ROUND(F338*G338*VLOOKUP(C338,Table2[#All],2,FALSE),0)</f>
        <v>1733</v>
      </c>
      <c r="P338" s="5">
        <f>Table1[[#This Row],[Quantity]]*Table1[[#This Row],[Unit Price]]</f>
        <v>3150</v>
      </c>
      <c r="Q338" s="5">
        <f>Table1[[#This Row],[Sales Revenue]]-Table1[[#This Row],[Total Cost]]</f>
        <v>1417</v>
      </c>
    </row>
    <row r="339" spans="1:17" x14ac:dyDescent="0.3">
      <c r="A339" t="s">
        <v>383</v>
      </c>
      <c r="B339" t="s">
        <v>16</v>
      </c>
      <c r="C339" t="s">
        <v>63</v>
      </c>
      <c r="D339" s="1">
        <v>45775</v>
      </c>
      <c r="E339" s="1">
        <v>45778</v>
      </c>
      <c r="F339">
        <v>10</v>
      </c>
      <c r="G339">
        <v>678</v>
      </c>
      <c r="H339" t="s">
        <v>13</v>
      </c>
      <c r="I339" t="s">
        <v>549</v>
      </c>
      <c r="J339" t="s">
        <v>45</v>
      </c>
      <c r="K339" t="str">
        <f t="shared" si="20"/>
        <v>2025</v>
      </c>
      <c r="L339" t="str">
        <f t="shared" si="21"/>
        <v>Apr</v>
      </c>
      <c r="M339" t="str">
        <f t="shared" si="22"/>
        <v>Mon</v>
      </c>
      <c r="N339" s="5">
        <f t="shared" si="23"/>
        <v>3</v>
      </c>
      <c r="O339" s="5">
        <f>ROUND(F339*G339*VLOOKUP(C339,Table2[#All],2,FALSE),0)</f>
        <v>3390</v>
      </c>
      <c r="P339" s="5">
        <f>Table1[[#This Row],[Quantity]]*Table1[[#This Row],[Unit Price]]</f>
        <v>6780</v>
      </c>
      <c r="Q339" s="5">
        <f>Table1[[#This Row],[Sales Revenue]]-Table1[[#This Row],[Total Cost]]</f>
        <v>3390</v>
      </c>
    </row>
    <row r="340" spans="1:17" x14ac:dyDescent="0.3">
      <c r="A340" t="s">
        <v>384</v>
      </c>
      <c r="B340" t="s">
        <v>16</v>
      </c>
      <c r="C340" t="s">
        <v>63</v>
      </c>
      <c r="D340" s="1">
        <v>45834</v>
      </c>
      <c r="E340" s="1">
        <v>45842</v>
      </c>
      <c r="F340">
        <v>7</v>
      </c>
      <c r="G340">
        <v>569</v>
      </c>
      <c r="H340" t="s">
        <v>13</v>
      </c>
      <c r="I340" t="s">
        <v>549</v>
      </c>
      <c r="J340" t="s">
        <v>45</v>
      </c>
      <c r="K340" t="str">
        <f t="shared" si="20"/>
        <v>2025</v>
      </c>
      <c r="L340" t="str">
        <f t="shared" si="21"/>
        <v>Jun</v>
      </c>
      <c r="M340" t="str">
        <f t="shared" si="22"/>
        <v>Thu</v>
      </c>
      <c r="N340" s="5">
        <f t="shared" si="23"/>
        <v>8</v>
      </c>
      <c r="O340" s="5">
        <f>ROUND(F340*G340*VLOOKUP(C340,Table2[#All],2,FALSE),0)</f>
        <v>1992</v>
      </c>
      <c r="P340" s="5">
        <f>Table1[[#This Row],[Quantity]]*Table1[[#This Row],[Unit Price]]</f>
        <v>3983</v>
      </c>
      <c r="Q340" s="5">
        <f>Table1[[#This Row],[Sales Revenue]]-Table1[[#This Row],[Total Cost]]</f>
        <v>1991</v>
      </c>
    </row>
    <row r="341" spans="1:17" x14ac:dyDescent="0.3">
      <c r="A341" t="s">
        <v>385</v>
      </c>
      <c r="B341" t="s">
        <v>23</v>
      </c>
      <c r="C341" t="s">
        <v>37</v>
      </c>
      <c r="D341" s="1">
        <v>45988</v>
      </c>
      <c r="E341" s="1">
        <v>45994</v>
      </c>
      <c r="F341">
        <v>9</v>
      </c>
      <c r="G341">
        <v>185</v>
      </c>
      <c r="H341" t="s">
        <v>27</v>
      </c>
      <c r="I341" t="s">
        <v>550</v>
      </c>
      <c r="J341" t="s">
        <v>14</v>
      </c>
      <c r="K341" t="str">
        <f t="shared" si="20"/>
        <v>2025</v>
      </c>
      <c r="L341" t="str">
        <f t="shared" si="21"/>
        <v>Nov</v>
      </c>
      <c r="M341" t="str">
        <f t="shared" si="22"/>
        <v>Thu</v>
      </c>
      <c r="N341" s="5">
        <f t="shared" si="23"/>
        <v>6</v>
      </c>
      <c r="O341" s="5">
        <f>ROUND(F341*G341*VLOOKUP(C341,Table2[#All],2,FALSE),0)</f>
        <v>833</v>
      </c>
      <c r="P341" s="5">
        <f>Table1[[#This Row],[Quantity]]*Table1[[#This Row],[Unit Price]]</f>
        <v>1665</v>
      </c>
      <c r="Q341" s="5">
        <f>Table1[[#This Row],[Sales Revenue]]-Table1[[#This Row],[Total Cost]]</f>
        <v>832</v>
      </c>
    </row>
    <row r="342" spans="1:17" x14ac:dyDescent="0.3">
      <c r="A342" t="s">
        <v>386</v>
      </c>
      <c r="B342" t="s">
        <v>20</v>
      </c>
      <c r="C342" t="s">
        <v>82</v>
      </c>
      <c r="D342" s="1">
        <v>45710</v>
      </c>
      <c r="E342" s="1">
        <v>45712</v>
      </c>
      <c r="F342">
        <v>8</v>
      </c>
      <c r="G342">
        <v>405</v>
      </c>
      <c r="H342" t="s">
        <v>13</v>
      </c>
      <c r="I342" t="s">
        <v>546</v>
      </c>
      <c r="J342" t="s">
        <v>18</v>
      </c>
      <c r="K342" t="str">
        <f t="shared" si="20"/>
        <v>2025</v>
      </c>
      <c r="L342" t="str">
        <f t="shared" si="21"/>
        <v>Feb</v>
      </c>
      <c r="M342" t="str">
        <f t="shared" si="22"/>
        <v>Sat</v>
      </c>
      <c r="N342" s="5">
        <f t="shared" si="23"/>
        <v>2</v>
      </c>
      <c r="O342" s="5">
        <f>ROUND(F342*G342*VLOOKUP(C342,Table2[#All],2,FALSE),0)</f>
        <v>2592</v>
      </c>
      <c r="P342" s="5">
        <f>Table1[[#This Row],[Quantity]]*Table1[[#This Row],[Unit Price]]</f>
        <v>3240</v>
      </c>
      <c r="Q342" s="5">
        <f>Table1[[#This Row],[Sales Revenue]]-Table1[[#This Row],[Total Cost]]</f>
        <v>648</v>
      </c>
    </row>
    <row r="343" spans="1:17" x14ac:dyDescent="0.3">
      <c r="A343" t="s">
        <v>387</v>
      </c>
      <c r="B343" t="s">
        <v>23</v>
      </c>
      <c r="C343" t="s">
        <v>37</v>
      </c>
      <c r="D343" s="1">
        <v>45757</v>
      </c>
      <c r="E343" s="1">
        <v>45765</v>
      </c>
      <c r="F343">
        <v>10</v>
      </c>
      <c r="G343">
        <v>923</v>
      </c>
      <c r="H343" t="s">
        <v>13</v>
      </c>
      <c r="I343" t="s">
        <v>548</v>
      </c>
      <c r="J343" t="s">
        <v>28</v>
      </c>
      <c r="K343" t="str">
        <f t="shared" si="20"/>
        <v>2025</v>
      </c>
      <c r="L343" t="str">
        <f t="shared" si="21"/>
        <v>Apr</v>
      </c>
      <c r="M343" t="str">
        <f t="shared" si="22"/>
        <v>Thu</v>
      </c>
      <c r="N343" s="5">
        <f t="shared" si="23"/>
        <v>8</v>
      </c>
      <c r="O343" s="5">
        <f>ROUND(F343*G343*VLOOKUP(C343,Table2[#All],2,FALSE),0)</f>
        <v>4615</v>
      </c>
      <c r="P343" s="5">
        <f>Table1[[#This Row],[Quantity]]*Table1[[#This Row],[Unit Price]]</f>
        <v>9230</v>
      </c>
      <c r="Q343" s="5">
        <f>Table1[[#This Row],[Sales Revenue]]-Table1[[#This Row],[Total Cost]]</f>
        <v>4615</v>
      </c>
    </row>
    <row r="344" spans="1:17" x14ac:dyDescent="0.3">
      <c r="A344" t="s">
        <v>388</v>
      </c>
      <c r="B344" t="s">
        <v>23</v>
      </c>
      <c r="C344" t="s">
        <v>24</v>
      </c>
      <c r="D344" s="1">
        <v>45811</v>
      </c>
      <c r="E344" s="1">
        <v>45815</v>
      </c>
      <c r="F344">
        <v>10</v>
      </c>
      <c r="G344">
        <v>325</v>
      </c>
      <c r="H344" t="s">
        <v>27</v>
      </c>
      <c r="I344" t="s">
        <v>32</v>
      </c>
      <c r="J344" t="s">
        <v>45</v>
      </c>
      <c r="K344" t="str">
        <f t="shared" si="20"/>
        <v>2025</v>
      </c>
      <c r="L344" t="str">
        <f t="shared" si="21"/>
        <v>Jun</v>
      </c>
      <c r="M344" t="str">
        <f t="shared" si="22"/>
        <v>Tue</v>
      </c>
      <c r="N344" s="5">
        <f t="shared" si="23"/>
        <v>4</v>
      </c>
      <c r="O344" s="5">
        <f>ROUND(F344*G344*VLOOKUP(C344,Table2[#All],2,FALSE),0)</f>
        <v>1788</v>
      </c>
      <c r="P344" s="5">
        <f>Table1[[#This Row],[Quantity]]*Table1[[#This Row],[Unit Price]]</f>
        <v>3250</v>
      </c>
      <c r="Q344" s="5">
        <f>Table1[[#This Row],[Sales Revenue]]-Table1[[#This Row],[Total Cost]]</f>
        <v>1462</v>
      </c>
    </row>
    <row r="345" spans="1:17" x14ac:dyDescent="0.3">
      <c r="A345" t="s">
        <v>389</v>
      </c>
      <c r="B345" t="s">
        <v>23</v>
      </c>
      <c r="C345" t="s">
        <v>69</v>
      </c>
      <c r="D345" s="1">
        <v>45936</v>
      </c>
      <c r="E345" s="1">
        <v>45941</v>
      </c>
      <c r="F345">
        <v>6</v>
      </c>
      <c r="G345">
        <v>564</v>
      </c>
      <c r="H345" t="s">
        <v>13</v>
      </c>
      <c r="I345" t="s">
        <v>550</v>
      </c>
      <c r="J345" t="s">
        <v>18</v>
      </c>
      <c r="K345" t="str">
        <f t="shared" si="20"/>
        <v>2025</v>
      </c>
      <c r="L345" t="str">
        <f t="shared" si="21"/>
        <v>Oct</v>
      </c>
      <c r="M345" t="str">
        <f t="shared" si="22"/>
        <v>Mon</v>
      </c>
      <c r="N345" s="5">
        <f t="shared" si="23"/>
        <v>5</v>
      </c>
      <c r="O345" s="5">
        <f>ROUND(F345*G345*VLOOKUP(C345,Table2[#All],2,FALSE),0)</f>
        <v>1861</v>
      </c>
      <c r="P345" s="5">
        <f>Table1[[#This Row],[Quantity]]*Table1[[#This Row],[Unit Price]]</f>
        <v>3384</v>
      </c>
      <c r="Q345" s="5">
        <f>Table1[[#This Row],[Sales Revenue]]-Table1[[#This Row],[Total Cost]]</f>
        <v>1523</v>
      </c>
    </row>
    <row r="346" spans="1:17" x14ac:dyDescent="0.3">
      <c r="A346" t="s">
        <v>390</v>
      </c>
      <c r="B346" t="s">
        <v>20</v>
      </c>
      <c r="C346" t="s">
        <v>53</v>
      </c>
      <c r="D346" s="1">
        <v>45829</v>
      </c>
      <c r="E346" s="1">
        <v>45836</v>
      </c>
      <c r="F346">
        <v>2</v>
      </c>
      <c r="G346">
        <v>236</v>
      </c>
      <c r="H346" t="s">
        <v>27</v>
      </c>
      <c r="I346" t="s">
        <v>550</v>
      </c>
      <c r="J346" t="s">
        <v>14</v>
      </c>
      <c r="K346" t="str">
        <f t="shared" si="20"/>
        <v>2025</v>
      </c>
      <c r="L346" t="str">
        <f t="shared" si="21"/>
        <v>Jun</v>
      </c>
      <c r="M346" t="str">
        <f t="shared" si="22"/>
        <v>Sat</v>
      </c>
      <c r="N346" s="5">
        <f t="shared" si="23"/>
        <v>7</v>
      </c>
      <c r="O346" s="5">
        <f>ROUND(F346*G346*VLOOKUP(C346,Table2[#All],2,FALSE),0)</f>
        <v>330</v>
      </c>
      <c r="P346" s="5">
        <f>Table1[[#This Row],[Quantity]]*Table1[[#This Row],[Unit Price]]</f>
        <v>472</v>
      </c>
      <c r="Q346" s="5">
        <f>Table1[[#This Row],[Sales Revenue]]-Table1[[#This Row],[Total Cost]]</f>
        <v>142</v>
      </c>
    </row>
    <row r="347" spans="1:17" x14ac:dyDescent="0.3">
      <c r="A347" t="s">
        <v>391</v>
      </c>
      <c r="B347" t="s">
        <v>20</v>
      </c>
      <c r="C347" t="s">
        <v>39</v>
      </c>
      <c r="D347" s="1">
        <v>45964</v>
      </c>
      <c r="E347" s="1">
        <v>45971</v>
      </c>
      <c r="F347">
        <v>1</v>
      </c>
      <c r="G347">
        <v>741</v>
      </c>
      <c r="H347" t="s">
        <v>13</v>
      </c>
      <c r="I347" t="s">
        <v>548</v>
      </c>
      <c r="J347" t="s">
        <v>28</v>
      </c>
      <c r="K347" t="str">
        <f t="shared" si="20"/>
        <v>2025</v>
      </c>
      <c r="L347" t="str">
        <f t="shared" si="21"/>
        <v>Nov</v>
      </c>
      <c r="M347" t="str">
        <f t="shared" si="22"/>
        <v>Mon</v>
      </c>
      <c r="N347" s="5">
        <f t="shared" si="23"/>
        <v>7</v>
      </c>
      <c r="O347" s="5">
        <f>ROUND(F347*G347*VLOOKUP(C347,Table2[#All],2,FALSE),0)</f>
        <v>482</v>
      </c>
      <c r="P347" s="5">
        <f>Table1[[#This Row],[Quantity]]*Table1[[#This Row],[Unit Price]]</f>
        <v>741</v>
      </c>
      <c r="Q347" s="5">
        <f>Table1[[#This Row],[Sales Revenue]]-Table1[[#This Row],[Total Cost]]</f>
        <v>259</v>
      </c>
    </row>
    <row r="348" spans="1:17" x14ac:dyDescent="0.3">
      <c r="A348" t="s">
        <v>392</v>
      </c>
      <c r="B348" t="s">
        <v>11</v>
      </c>
      <c r="C348" t="s">
        <v>26</v>
      </c>
      <c r="D348" s="1">
        <v>45911</v>
      </c>
      <c r="E348" s="1">
        <v>45917</v>
      </c>
      <c r="F348">
        <v>6</v>
      </c>
      <c r="G348">
        <v>992</v>
      </c>
      <c r="H348" t="s">
        <v>27</v>
      </c>
      <c r="I348" t="s">
        <v>548</v>
      </c>
      <c r="J348" t="s">
        <v>14</v>
      </c>
      <c r="K348" t="str">
        <f t="shared" si="20"/>
        <v>2025</v>
      </c>
      <c r="L348" t="str">
        <f t="shared" si="21"/>
        <v>Sep</v>
      </c>
      <c r="M348" t="str">
        <f t="shared" si="22"/>
        <v>Thu</v>
      </c>
      <c r="N348" s="5">
        <f t="shared" si="23"/>
        <v>6</v>
      </c>
      <c r="O348" s="5">
        <f>ROUND(F348*G348*VLOOKUP(C348,Table2[#All],2,FALSE),0)</f>
        <v>3869</v>
      </c>
      <c r="P348" s="5">
        <f>Table1[[#This Row],[Quantity]]*Table1[[#This Row],[Unit Price]]</f>
        <v>5952</v>
      </c>
      <c r="Q348" s="5">
        <f>Table1[[#This Row],[Sales Revenue]]-Table1[[#This Row],[Total Cost]]</f>
        <v>2083</v>
      </c>
    </row>
    <row r="349" spans="1:17" x14ac:dyDescent="0.3">
      <c r="A349" t="s">
        <v>393</v>
      </c>
      <c r="B349" t="s">
        <v>23</v>
      </c>
      <c r="C349" t="s">
        <v>24</v>
      </c>
      <c r="D349" s="1">
        <v>45920</v>
      </c>
      <c r="E349" s="1">
        <v>45921</v>
      </c>
      <c r="F349">
        <v>5</v>
      </c>
      <c r="G349">
        <v>55</v>
      </c>
      <c r="H349" t="s">
        <v>13</v>
      </c>
      <c r="I349" t="s">
        <v>550</v>
      </c>
      <c r="J349" t="s">
        <v>45</v>
      </c>
      <c r="K349" t="str">
        <f t="shared" si="20"/>
        <v>2025</v>
      </c>
      <c r="L349" t="str">
        <f t="shared" si="21"/>
        <v>Sep</v>
      </c>
      <c r="M349" t="str">
        <f t="shared" si="22"/>
        <v>Sat</v>
      </c>
      <c r="N349" s="5">
        <f t="shared" si="23"/>
        <v>1</v>
      </c>
      <c r="O349" s="5">
        <f>ROUND(F349*G349*VLOOKUP(C349,Table2[#All],2,FALSE),0)</f>
        <v>151</v>
      </c>
      <c r="P349" s="5">
        <f>Table1[[#This Row],[Quantity]]*Table1[[#This Row],[Unit Price]]</f>
        <v>275</v>
      </c>
      <c r="Q349" s="5">
        <f>Table1[[#This Row],[Sales Revenue]]-Table1[[#This Row],[Total Cost]]</f>
        <v>124</v>
      </c>
    </row>
    <row r="350" spans="1:17" x14ac:dyDescent="0.3">
      <c r="A350" t="s">
        <v>394</v>
      </c>
      <c r="B350" t="s">
        <v>16</v>
      </c>
      <c r="C350" t="s">
        <v>55</v>
      </c>
      <c r="D350" s="1">
        <v>45742</v>
      </c>
      <c r="E350" s="1">
        <v>45751</v>
      </c>
      <c r="F350">
        <v>7</v>
      </c>
      <c r="G350">
        <v>216</v>
      </c>
      <c r="H350" t="s">
        <v>27</v>
      </c>
      <c r="I350" t="s">
        <v>549</v>
      </c>
      <c r="J350" t="s">
        <v>18</v>
      </c>
      <c r="K350" t="str">
        <f t="shared" si="20"/>
        <v>2025</v>
      </c>
      <c r="L350" t="str">
        <f t="shared" si="21"/>
        <v>Mar</v>
      </c>
      <c r="M350" t="str">
        <f t="shared" si="22"/>
        <v>Wed</v>
      </c>
      <c r="N350" s="5">
        <f t="shared" si="23"/>
        <v>9</v>
      </c>
      <c r="O350" s="5">
        <f>ROUND(F350*G350*VLOOKUP(C350,Table2[#All],2,FALSE),0)</f>
        <v>832</v>
      </c>
      <c r="P350" s="5">
        <f>Table1[[#This Row],[Quantity]]*Table1[[#This Row],[Unit Price]]</f>
        <v>1512</v>
      </c>
      <c r="Q350" s="5">
        <f>Table1[[#This Row],[Sales Revenue]]-Table1[[#This Row],[Total Cost]]</f>
        <v>680</v>
      </c>
    </row>
    <row r="351" spans="1:17" x14ac:dyDescent="0.3">
      <c r="A351" t="s">
        <v>395</v>
      </c>
      <c r="B351" t="s">
        <v>20</v>
      </c>
      <c r="C351" t="s">
        <v>82</v>
      </c>
      <c r="D351" s="1">
        <v>46011</v>
      </c>
      <c r="E351" s="1">
        <v>46013</v>
      </c>
      <c r="F351">
        <v>3</v>
      </c>
      <c r="G351">
        <v>375</v>
      </c>
      <c r="H351" t="s">
        <v>27</v>
      </c>
      <c r="I351" t="s">
        <v>546</v>
      </c>
      <c r="J351" t="s">
        <v>28</v>
      </c>
      <c r="K351" t="str">
        <f t="shared" si="20"/>
        <v>2025</v>
      </c>
      <c r="L351" t="str">
        <f t="shared" si="21"/>
        <v>Dec</v>
      </c>
      <c r="M351" t="str">
        <f t="shared" si="22"/>
        <v>Sat</v>
      </c>
      <c r="N351" s="5">
        <f t="shared" si="23"/>
        <v>2</v>
      </c>
      <c r="O351" s="5">
        <f>ROUND(F351*G351*VLOOKUP(C351,Table2[#All],2,FALSE),0)</f>
        <v>900</v>
      </c>
      <c r="P351" s="5">
        <f>Table1[[#This Row],[Quantity]]*Table1[[#This Row],[Unit Price]]</f>
        <v>1125</v>
      </c>
      <c r="Q351" s="5">
        <f>Table1[[#This Row],[Sales Revenue]]-Table1[[#This Row],[Total Cost]]</f>
        <v>225</v>
      </c>
    </row>
    <row r="352" spans="1:17" x14ac:dyDescent="0.3">
      <c r="A352" t="s">
        <v>396</v>
      </c>
      <c r="B352" t="s">
        <v>20</v>
      </c>
      <c r="C352" t="s">
        <v>39</v>
      </c>
      <c r="D352" s="1">
        <v>45702</v>
      </c>
      <c r="E352" s="1">
        <v>45712</v>
      </c>
      <c r="F352">
        <v>10</v>
      </c>
      <c r="G352">
        <v>503</v>
      </c>
      <c r="H352" t="s">
        <v>27</v>
      </c>
      <c r="I352" t="s">
        <v>549</v>
      </c>
      <c r="J352" t="s">
        <v>45</v>
      </c>
      <c r="K352" t="str">
        <f t="shared" si="20"/>
        <v>2025</v>
      </c>
      <c r="L352" t="str">
        <f t="shared" si="21"/>
        <v>Feb</v>
      </c>
      <c r="M352" t="str">
        <f t="shared" si="22"/>
        <v>Fri</v>
      </c>
      <c r="N352" s="5">
        <f t="shared" si="23"/>
        <v>10</v>
      </c>
      <c r="O352" s="5">
        <f>ROUND(F352*G352*VLOOKUP(C352,Table2[#All],2,FALSE),0)</f>
        <v>3270</v>
      </c>
      <c r="P352" s="5">
        <f>Table1[[#This Row],[Quantity]]*Table1[[#This Row],[Unit Price]]</f>
        <v>5030</v>
      </c>
      <c r="Q352" s="5">
        <f>Table1[[#This Row],[Sales Revenue]]-Table1[[#This Row],[Total Cost]]</f>
        <v>1760</v>
      </c>
    </row>
    <row r="353" spans="1:17" x14ac:dyDescent="0.3">
      <c r="A353" t="s">
        <v>397</v>
      </c>
      <c r="B353" t="s">
        <v>23</v>
      </c>
      <c r="C353" t="s">
        <v>69</v>
      </c>
      <c r="D353" s="1">
        <v>45810</v>
      </c>
      <c r="E353" s="1">
        <v>45817</v>
      </c>
      <c r="F353">
        <v>6</v>
      </c>
      <c r="G353">
        <v>974</v>
      </c>
      <c r="H353" t="s">
        <v>13</v>
      </c>
      <c r="I353" t="s">
        <v>548</v>
      </c>
      <c r="J353" t="s">
        <v>18</v>
      </c>
      <c r="K353" t="str">
        <f t="shared" si="20"/>
        <v>2025</v>
      </c>
      <c r="L353" t="str">
        <f t="shared" si="21"/>
        <v>Jun</v>
      </c>
      <c r="M353" t="str">
        <f t="shared" si="22"/>
        <v>Mon</v>
      </c>
      <c r="N353" s="5">
        <f t="shared" si="23"/>
        <v>7</v>
      </c>
      <c r="O353" s="5">
        <f>ROUND(F353*G353*VLOOKUP(C353,Table2[#All],2,FALSE),0)</f>
        <v>3214</v>
      </c>
      <c r="P353" s="5">
        <f>Table1[[#This Row],[Quantity]]*Table1[[#This Row],[Unit Price]]</f>
        <v>5844</v>
      </c>
      <c r="Q353" s="5">
        <f>Table1[[#This Row],[Sales Revenue]]-Table1[[#This Row],[Total Cost]]</f>
        <v>2630</v>
      </c>
    </row>
    <row r="354" spans="1:17" x14ac:dyDescent="0.3">
      <c r="A354" t="s">
        <v>398</v>
      </c>
      <c r="B354" t="s">
        <v>23</v>
      </c>
      <c r="C354" t="s">
        <v>24</v>
      </c>
      <c r="D354" s="1">
        <v>45863</v>
      </c>
      <c r="E354" s="1">
        <v>45870</v>
      </c>
      <c r="F354">
        <v>3</v>
      </c>
      <c r="G354">
        <v>486</v>
      </c>
      <c r="H354" t="s">
        <v>13</v>
      </c>
      <c r="I354" t="s">
        <v>548</v>
      </c>
      <c r="J354" t="s">
        <v>45</v>
      </c>
      <c r="K354" t="str">
        <f t="shared" si="20"/>
        <v>2025</v>
      </c>
      <c r="L354" t="str">
        <f t="shared" si="21"/>
        <v>Jul</v>
      </c>
      <c r="M354" t="str">
        <f t="shared" si="22"/>
        <v>Fri</v>
      </c>
      <c r="N354" s="5">
        <f t="shared" si="23"/>
        <v>7</v>
      </c>
      <c r="O354" s="5">
        <f>ROUND(F354*G354*VLOOKUP(C354,Table2[#All],2,FALSE),0)</f>
        <v>802</v>
      </c>
      <c r="P354" s="5">
        <f>Table1[[#This Row],[Quantity]]*Table1[[#This Row],[Unit Price]]</f>
        <v>1458</v>
      </c>
      <c r="Q354" s="5">
        <f>Table1[[#This Row],[Sales Revenue]]-Table1[[#This Row],[Total Cost]]</f>
        <v>656</v>
      </c>
    </row>
    <row r="355" spans="1:17" x14ac:dyDescent="0.3">
      <c r="A355" t="s">
        <v>399</v>
      </c>
      <c r="B355" t="s">
        <v>11</v>
      </c>
      <c r="C355" t="s">
        <v>57</v>
      </c>
      <c r="D355" s="1">
        <v>45947</v>
      </c>
      <c r="E355" s="1">
        <v>45952</v>
      </c>
      <c r="F355">
        <v>5</v>
      </c>
      <c r="G355">
        <v>803</v>
      </c>
      <c r="H355" t="s">
        <v>13</v>
      </c>
      <c r="I355" t="s">
        <v>32</v>
      </c>
      <c r="J355" t="s">
        <v>18</v>
      </c>
      <c r="K355" t="str">
        <f t="shared" si="20"/>
        <v>2025</v>
      </c>
      <c r="L355" t="str">
        <f t="shared" si="21"/>
        <v>Oct</v>
      </c>
      <c r="M355" t="str">
        <f t="shared" si="22"/>
        <v>Fri</v>
      </c>
      <c r="N355" s="5">
        <f t="shared" si="23"/>
        <v>5</v>
      </c>
      <c r="O355" s="5">
        <f>ROUND(F355*G355*VLOOKUP(C355,Table2[#All],2,FALSE),0)</f>
        <v>3413</v>
      </c>
      <c r="P355" s="5">
        <f>Table1[[#This Row],[Quantity]]*Table1[[#This Row],[Unit Price]]</f>
        <v>4015</v>
      </c>
      <c r="Q355" s="5">
        <f>Table1[[#This Row],[Sales Revenue]]-Table1[[#This Row],[Total Cost]]</f>
        <v>602</v>
      </c>
    </row>
    <row r="356" spans="1:17" x14ac:dyDescent="0.3">
      <c r="A356" t="s">
        <v>400</v>
      </c>
      <c r="B356" t="s">
        <v>23</v>
      </c>
      <c r="C356" t="s">
        <v>24</v>
      </c>
      <c r="D356" s="1">
        <v>45863</v>
      </c>
      <c r="E356" s="1">
        <v>45868</v>
      </c>
      <c r="F356">
        <v>4</v>
      </c>
      <c r="G356">
        <v>176</v>
      </c>
      <c r="H356" t="s">
        <v>27</v>
      </c>
      <c r="I356" t="s">
        <v>550</v>
      </c>
      <c r="J356" t="s">
        <v>28</v>
      </c>
      <c r="K356" t="str">
        <f t="shared" si="20"/>
        <v>2025</v>
      </c>
      <c r="L356" t="str">
        <f t="shared" si="21"/>
        <v>Jul</v>
      </c>
      <c r="M356" t="str">
        <f t="shared" si="22"/>
        <v>Fri</v>
      </c>
      <c r="N356" s="5">
        <f t="shared" si="23"/>
        <v>5</v>
      </c>
      <c r="O356" s="5">
        <f>ROUND(F356*G356*VLOOKUP(C356,Table2[#All],2,FALSE),0)</f>
        <v>387</v>
      </c>
      <c r="P356" s="5">
        <f>Table1[[#This Row],[Quantity]]*Table1[[#This Row],[Unit Price]]</f>
        <v>704</v>
      </c>
      <c r="Q356" s="5">
        <f>Table1[[#This Row],[Sales Revenue]]-Table1[[#This Row],[Total Cost]]</f>
        <v>317</v>
      </c>
    </row>
    <row r="357" spans="1:17" x14ac:dyDescent="0.3">
      <c r="A357" t="s">
        <v>401</v>
      </c>
      <c r="B357" t="s">
        <v>23</v>
      </c>
      <c r="C357" t="s">
        <v>37</v>
      </c>
      <c r="D357" s="1">
        <v>45732</v>
      </c>
      <c r="E357" s="1">
        <v>45745</v>
      </c>
      <c r="F357">
        <v>4</v>
      </c>
      <c r="G357">
        <v>468</v>
      </c>
      <c r="H357" t="s">
        <v>27</v>
      </c>
      <c r="I357" t="s">
        <v>548</v>
      </c>
      <c r="J357" t="s">
        <v>14</v>
      </c>
      <c r="K357" t="str">
        <f t="shared" si="20"/>
        <v>2025</v>
      </c>
      <c r="L357" t="str">
        <f t="shared" si="21"/>
        <v>Mar</v>
      </c>
      <c r="M357" t="str">
        <f t="shared" si="22"/>
        <v>Sun</v>
      </c>
      <c r="N357" s="5">
        <f t="shared" si="23"/>
        <v>13</v>
      </c>
      <c r="O357" s="5">
        <f>ROUND(F357*G357*VLOOKUP(C357,Table2[#All],2,FALSE),0)</f>
        <v>936</v>
      </c>
      <c r="P357" s="5">
        <f>Table1[[#This Row],[Quantity]]*Table1[[#This Row],[Unit Price]]</f>
        <v>1872</v>
      </c>
      <c r="Q357" s="5">
        <f>Table1[[#This Row],[Sales Revenue]]-Table1[[#This Row],[Total Cost]]</f>
        <v>936</v>
      </c>
    </row>
    <row r="358" spans="1:17" x14ac:dyDescent="0.3">
      <c r="A358" t="s">
        <v>402</v>
      </c>
      <c r="B358" t="s">
        <v>30</v>
      </c>
      <c r="C358" t="s">
        <v>75</v>
      </c>
      <c r="D358" s="1">
        <v>45775</v>
      </c>
      <c r="E358" s="1">
        <v>45780</v>
      </c>
      <c r="F358">
        <v>3</v>
      </c>
      <c r="G358">
        <v>788</v>
      </c>
      <c r="H358" t="s">
        <v>13</v>
      </c>
      <c r="I358" t="s">
        <v>548</v>
      </c>
      <c r="J358" t="s">
        <v>18</v>
      </c>
      <c r="K358" t="str">
        <f t="shared" si="20"/>
        <v>2025</v>
      </c>
      <c r="L358" t="str">
        <f t="shared" si="21"/>
        <v>Apr</v>
      </c>
      <c r="M358" t="str">
        <f t="shared" si="22"/>
        <v>Mon</v>
      </c>
      <c r="N358" s="5">
        <f t="shared" si="23"/>
        <v>5</v>
      </c>
      <c r="O358" s="5">
        <f>ROUND(F358*G358*VLOOKUP(C358,Table2[#All],2,FALSE),0)</f>
        <v>1773</v>
      </c>
      <c r="P358" s="5">
        <f>Table1[[#This Row],[Quantity]]*Table1[[#This Row],[Unit Price]]</f>
        <v>2364</v>
      </c>
      <c r="Q358" s="5">
        <f>Table1[[#This Row],[Sales Revenue]]-Table1[[#This Row],[Total Cost]]</f>
        <v>591</v>
      </c>
    </row>
    <row r="359" spans="1:17" x14ac:dyDescent="0.3">
      <c r="A359" t="s">
        <v>403</v>
      </c>
      <c r="B359" t="s">
        <v>20</v>
      </c>
      <c r="C359" t="s">
        <v>82</v>
      </c>
      <c r="D359" s="1">
        <v>45700</v>
      </c>
      <c r="E359" s="1">
        <v>45701</v>
      </c>
      <c r="F359">
        <v>8</v>
      </c>
      <c r="G359">
        <v>509</v>
      </c>
      <c r="H359" t="s">
        <v>13</v>
      </c>
      <c r="I359" t="s">
        <v>32</v>
      </c>
      <c r="J359" t="s">
        <v>18</v>
      </c>
      <c r="K359" t="str">
        <f t="shared" si="20"/>
        <v>2025</v>
      </c>
      <c r="L359" t="str">
        <f t="shared" si="21"/>
        <v>Feb</v>
      </c>
      <c r="M359" t="str">
        <f t="shared" si="22"/>
        <v>Wed</v>
      </c>
      <c r="N359" s="5">
        <f t="shared" si="23"/>
        <v>1</v>
      </c>
      <c r="O359" s="5">
        <f>ROUND(F359*G359*VLOOKUP(C359,Table2[#All],2,FALSE),0)</f>
        <v>3258</v>
      </c>
      <c r="P359" s="5">
        <f>Table1[[#This Row],[Quantity]]*Table1[[#This Row],[Unit Price]]</f>
        <v>4072</v>
      </c>
      <c r="Q359" s="5">
        <f>Table1[[#This Row],[Sales Revenue]]-Table1[[#This Row],[Total Cost]]</f>
        <v>814</v>
      </c>
    </row>
    <row r="360" spans="1:17" x14ac:dyDescent="0.3">
      <c r="A360" t="s">
        <v>404</v>
      </c>
      <c r="B360" t="s">
        <v>30</v>
      </c>
      <c r="C360" t="s">
        <v>41</v>
      </c>
      <c r="D360" s="1">
        <v>45692</v>
      </c>
      <c r="E360" s="1">
        <v>45707</v>
      </c>
      <c r="F360">
        <v>2</v>
      </c>
      <c r="G360">
        <v>530</v>
      </c>
      <c r="H360" t="s">
        <v>27</v>
      </c>
      <c r="I360" t="s">
        <v>550</v>
      </c>
      <c r="J360" t="s">
        <v>45</v>
      </c>
      <c r="K360" t="str">
        <f t="shared" si="20"/>
        <v>2025</v>
      </c>
      <c r="L360" t="str">
        <f t="shared" si="21"/>
        <v>Feb</v>
      </c>
      <c r="M360" t="str">
        <f t="shared" si="22"/>
        <v>Tue</v>
      </c>
      <c r="N360" s="5">
        <f t="shared" si="23"/>
        <v>15</v>
      </c>
      <c r="O360" s="5">
        <f>ROUND(F360*G360*VLOOKUP(C360,Table2[#All],2,FALSE),0)</f>
        <v>689</v>
      </c>
      <c r="P360" s="5">
        <f>Table1[[#This Row],[Quantity]]*Table1[[#This Row],[Unit Price]]</f>
        <v>1060</v>
      </c>
      <c r="Q360" s="5">
        <f>Table1[[#This Row],[Sales Revenue]]-Table1[[#This Row],[Total Cost]]</f>
        <v>371</v>
      </c>
    </row>
    <row r="361" spans="1:17" x14ac:dyDescent="0.3">
      <c r="A361" t="s">
        <v>405</v>
      </c>
      <c r="B361" t="s">
        <v>30</v>
      </c>
      <c r="C361" t="s">
        <v>75</v>
      </c>
      <c r="D361" s="1">
        <v>45759</v>
      </c>
      <c r="E361" s="1">
        <v>45767</v>
      </c>
      <c r="F361">
        <v>7</v>
      </c>
      <c r="G361">
        <v>744</v>
      </c>
      <c r="H361" t="s">
        <v>13</v>
      </c>
      <c r="I361" t="s">
        <v>549</v>
      </c>
      <c r="J361" t="s">
        <v>18</v>
      </c>
      <c r="K361" t="str">
        <f t="shared" si="20"/>
        <v>2025</v>
      </c>
      <c r="L361" t="str">
        <f t="shared" si="21"/>
        <v>Apr</v>
      </c>
      <c r="M361" t="str">
        <f t="shared" si="22"/>
        <v>Sat</v>
      </c>
      <c r="N361" s="5">
        <f t="shared" si="23"/>
        <v>8</v>
      </c>
      <c r="O361" s="5">
        <f>ROUND(F361*G361*VLOOKUP(C361,Table2[#All],2,FALSE),0)</f>
        <v>3906</v>
      </c>
      <c r="P361" s="5">
        <f>Table1[[#This Row],[Quantity]]*Table1[[#This Row],[Unit Price]]</f>
        <v>5208</v>
      </c>
      <c r="Q361" s="5">
        <f>Table1[[#This Row],[Sales Revenue]]-Table1[[#This Row],[Total Cost]]</f>
        <v>1302</v>
      </c>
    </row>
    <row r="362" spans="1:17" x14ac:dyDescent="0.3">
      <c r="A362" t="s">
        <v>406</v>
      </c>
      <c r="B362" t="s">
        <v>23</v>
      </c>
      <c r="C362" t="s">
        <v>37</v>
      </c>
      <c r="D362" s="1">
        <v>45892</v>
      </c>
      <c r="E362" s="1">
        <v>45903</v>
      </c>
      <c r="F362">
        <v>4</v>
      </c>
      <c r="G362">
        <v>444</v>
      </c>
      <c r="H362" t="s">
        <v>27</v>
      </c>
      <c r="I362" t="s">
        <v>32</v>
      </c>
      <c r="J362" t="s">
        <v>14</v>
      </c>
      <c r="K362" t="str">
        <f t="shared" si="20"/>
        <v>2025</v>
      </c>
      <c r="L362" t="str">
        <f t="shared" si="21"/>
        <v>Aug</v>
      </c>
      <c r="M362" t="str">
        <f t="shared" si="22"/>
        <v>Sat</v>
      </c>
      <c r="N362" s="5">
        <f t="shared" si="23"/>
        <v>11</v>
      </c>
      <c r="O362" s="5">
        <f>ROUND(F362*G362*VLOOKUP(C362,Table2[#All],2,FALSE),0)</f>
        <v>888</v>
      </c>
      <c r="P362" s="5">
        <f>Table1[[#This Row],[Quantity]]*Table1[[#This Row],[Unit Price]]</f>
        <v>1776</v>
      </c>
      <c r="Q362" s="5">
        <f>Table1[[#This Row],[Sales Revenue]]-Table1[[#This Row],[Total Cost]]</f>
        <v>888</v>
      </c>
    </row>
    <row r="363" spans="1:17" x14ac:dyDescent="0.3">
      <c r="A363" t="s">
        <v>407</v>
      </c>
      <c r="B363" t="s">
        <v>23</v>
      </c>
      <c r="C363" t="s">
        <v>69</v>
      </c>
      <c r="D363" s="1">
        <v>45858</v>
      </c>
      <c r="E363" s="1">
        <v>45866</v>
      </c>
      <c r="F363">
        <v>7</v>
      </c>
      <c r="G363">
        <v>474</v>
      </c>
      <c r="H363" t="s">
        <v>13</v>
      </c>
      <c r="I363" t="s">
        <v>549</v>
      </c>
      <c r="J363" t="s">
        <v>14</v>
      </c>
      <c r="K363" t="str">
        <f t="shared" si="20"/>
        <v>2025</v>
      </c>
      <c r="L363" t="str">
        <f t="shared" si="21"/>
        <v>Jul</v>
      </c>
      <c r="M363" t="str">
        <f t="shared" si="22"/>
        <v>Sun</v>
      </c>
      <c r="N363" s="5">
        <f t="shared" si="23"/>
        <v>8</v>
      </c>
      <c r="O363" s="5">
        <f>ROUND(F363*G363*VLOOKUP(C363,Table2[#All],2,FALSE),0)</f>
        <v>1825</v>
      </c>
      <c r="P363" s="5">
        <f>Table1[[#This Row],[Quantity]]*Table1[[#This Row],[Unit Price]]</f>
        <v>3318</v>
      </c>
      <c r="Q363" s="5">
        <f>Table1[[#This Row],[Sales Revenue]]-Table1[[#This Row],[Total Cost]]</f>
        <v>1493</v>
      </c>
    </row>
    <row r="364" spans="1:17" x14ac:dyDescent="0.3">
      <c r="A364" t="s">
        <v>408</v>
      </c>
      <c r="B364" t="s">
        <v>11</v>
      </c>
      <c r="C364" t="s">
        <v>26</v>
      </c>
      <c r="D364" s="1">
        <v>45931</v>
      </c>
      <c r="E364" s="1">
        <v>45936</v>
      </c>
      <c r="F364">
        <v>8</v>
      </c>
      <c r="G364">
        <v>731</v>
      </c>
      <c r="H364" t="s">
        <v>13</v>
      </c>
      <c r="I364" t="s">
        <v>546</v>
      </c>
      <c r="J364" t="s">
        <v>45</v>
      </c>
      <c r="K364" t="str">
        <f t="shared" si="20"/>
        <v>2025</v>
      </c>
      <c r="L364" t="str">
        <f t="shared" si="21"/>
        <v>Oct</v>
      </c>
      <c r="M364" t="str">
        <f t="shared" si="22"/>
        <v>Wed</v>
      </c>
      <c r="N364" s="5">
        <f t="shared" si="23"/>
        <v>5</v>
      </c>
      <c r="O364" s="5">
        <f>ROUND(F364*G364*VLOOKUP(C364,Table2[#All],2,FALSE),0)</f>
        <v>3801</v>
      </c>
      <c r="P364" s="5">
        <f>Table1[[#This Row],[Quantity]]*Table1[[#This Row],[Unit Price]]</f>
        <v>5848</v>
      </c>
      <c r="Q364" s="5">
        <f>Table1[[#This Row],[Sales Revenue]]-Table1[[#This Row],[Total Cost]]</f>
        <v>2047</v>
      </c>
    </row>
    <row r="365" spans="1:17" x14ac:dyDescent="0.3">
      <c r="A365" t="s">
        <v>409</v>
      </c>
      <c r="B365" t="s">
        <v>16</v>
      </c>
      <c r="C365" t="s">
        <v>17</v>
      </c>
      <c r="D365" s="1">
        <v>45804</v>
      </c>
      <c r="E365" s="1">
        <v>45811</v>
      </c>
      <c r="F365">
        <v>2</v>
      </c>
      <c r="G365">
        <v>288</v>
      </c>
      <c r="H365" t="s">
        <v>13</v>
      </c>
      <c r="I365" t="s">
        <v>546</v>
      </c>
      <c r="J365" t="s">
        <v>45</v>
      </c>
      <c r="K365" t="str">
        <f t="shared" si="20"/>
        <v>2025</v>
      </c>
      <c r="L365" t="str">
        <f t="shared" si="21"/>
        <v>May</v>
      </c>
      <c r="M365" t="str">
        <f t="shared" si="22"/>
        <v>Tue</v>
      </c>
      <c r="N365" s="5">
        <f t="shared" si="23"/>
        <v>7</v>
      </c>
      <c r="O365" s="5">
        <f>ROUND(F365*G365*VLOOKUP(C365,Table2[#All],2,FALSE),0)</f>
        <v>288</v>
      </c>
      <c r="P365" s="5">
        <f>Table1[[#This Row],[Quantity]]*Table1[[#This Row],[Unit Price]]</f>
        <v>576</v>
      </c>
      <c r="Q365" s="5">
        <f>Table1[[#This Row],[Sales Revenue]]-Table1[[#This Row],[Total Cost]]</f>
        <v>288</v>
      </c>
    </row>
    <row r="366" spans="1:17" x14ac:dyDescent="0.3">
      <c r="A366" t="s">
        <v>410</v>
      </c>
      <c r="B366" t="s">
        <v>20</v>
      </c>
      <c r="C366" t="s">
        <v>82</v>
      </c>
      <c r="D366" s="1">
        <v>46007</v>
      </c>
      <c r="E366" s="1">
        <v>46022</v>
      </c>
      <c r="F366">
        <v>8</v>
      </c>
      <c r="G366">
        <v>179</v>
      </c>
      <c r="H366" t="s">
        <v>27</v>
      </c>
      <c r="I366" t="s">
        <v>32</v>
      </c>
      <c r="J366" t="s">
        <v>28</v>
      </c>
      <c r="K366" t="str">
        <f t="shared" si="20"/>
        <v>2025</v>
      </c>
      <c r="L366" t="str">
        <f t="shared" si="21"/>
        <v>Dec</v>
      </c>
      <c r="M366" t="str">
        <f t="shared" si="22"/>
        <v>Tue</v>
      </c>
      <c r="N366" s="5">
        <f t="shared" si="23"/>
        <v>15</v>
      </c>
      <c r="O366" s="5">
        <f>ROUND(F366*G366*VLOOKUP(C366,Table2[#All],2,FALSE),0)</f>
        <v>1146</v>
      </c>
      <c r="P366" s="5">
        <f>Table1[[#This Row],[Quantity]]*Table1[[#This Row],[Unit Price]]</f>
        <v>1432</v>
      </c>
      <c r="Q366" s="5">
        <f>Table1[[#This Row],[Sales Revenue]]-Table1[[#This Row],[Total Cost]]</f>
        <v>286</v>
      </c>
    </row>
    <row r="367" spans="1:17" x14ac:dyDescent="0.3">
      <c r="A367" t="s">
        <v>411</v>
      </c>
      <c r="B367" t="s">
        <v>16</v>
      </c>
      <c r="C367" t="s">
        <v>55</v>
      </c>
      <c r="D367" s="1">
        <v>45725</v>
      </c>
      <c r="E367" s="1">
        <v>45730</v>
      </c>
      <c r="F367">
        <v>6</v>
      </c>
      <c r="G367">
        <v>788</v>
      </c>
      <c r="H367" t="s">
        <v>13</v>
      </c>
      <c r="I367" t="s">
        <v>548</v>
      </c>
      <c r="J367" t="s">
        <v>45</v>
      </c>
      <c r="K367" t="str">
        <f t="shared" si="20"/>
        <v>2025</v>
      </c>
      <c r="L367" t="str">
        <f t="shared" si="21"/>
        <v>Mar</v>
      </c>
      <c r="M367" t="str">
        <f t="shared" si="22"/>
        <v>Sun</v>
      </c>
      <c r="N367" s="5">
        <f t="shared" si="23"/>
        <v>5</v>
      </c>
      <c r="O367" s="5">
        <f>ROUND(F367*G367*VLOOKUP(C367,Table2[#All],2,FALSE),0)</f>
        <v>2600</v>
      </c>
      <c r="P367" s="5">
        <f>Table1[[#This Row],[Quantity]]*Table1[[#This Row],[Unit Price]]</f>
        <v>4728</v>
      </c>
      <c r="Q367" s="5">
        <f>Table1[[#This Row],[Sales Revenue]]-Table1[[#This Row],[Total Cost]]</f>
        <v>2128</v>
      </c>
    </row>
    <row r="368" spans="1:17" x14ac:dyDescent="0.3">
      <c r="A368" t="s">
        <v>412</v>
      </c>
      <c r="B368" t="s">
        <v>20</v>
      </c>
      <c r="C368" t="s">
        <v>39</v>
      </c>
      <c r="D368" s="1">
        <v>45883</v>
      </c>
      <c r="E368" s="1">
        <v>45885</v>
      </c>
      <c r="F368">
        <v>3</v>
      </c>
      <c r="G368">
        <v>949</v>
      </c>
      <c r="H368" t="s">
        <v>13</v>
      </c>
      <c r="I368" t="s">
        <v>32</v>
      </c>
      <c r="J368" t="s">
        <v>28</v>
      </c>
      <c r="K368" t="str">
        <f t="shared" si="20"/>
        <v>2025</v>
      </c>
      <c r="L368" t="str">
        <f t="shared" si="21"/>
        <v>Aug</v>
      </c>
      <c r="M368" t="str">
        <f t="shared" si="22"/>
        <v>Thu</v>
      </c>
      <c r="N368" s="5">
        <f t="shared" si="23"/>
        <v>2</v>
      </c>
      <c r="O368" s="5">
        <f>ROUND(F368*G368*VLOOKUP(C368,Table2[#All],2,FALSE),0)</f>
        <v>1851</v>
      </c>
      <c r="P368" s="5">
        <f>Table1[[#This Row],[Quantity]]*Table1[[#This Row],[Unit Price]]</f>
        <v>2847</v>
      </c>
      <c r="Q368" s="5">
        <f>Table1[[#This Row],[Sales Revenue]]-Table1[[#This Row],[Total Cost]]</f>
        <v>996</v>
      </c>
    </row>
    <row r="369" spans="1:17" x14ac:dyDescent="0.3">
      <c r="A369" t="s">
        <v>413</v>
      </c>
      <c r="B369" t="s">
        <v>16</v>
      </c>
      <c r="C369" t="s">
        <v>63</v>
      </c>
      <c r="D369" s="1">
        <v>45977</v>
      </c>
      <c r="E369" s="1">
        <v>45986</v>
      </c>
      <c r="F369">
        <v>8</v>
      </c>
      <c r="G369">
        <v>137</v>
      </c>
      <c r="H369" t="s">
        <v>13</v>
      </c>
      <c r="I369" t="s">
        <v>549</v>
      </c>
      <c r="J369" t="s">
        <v>14</v>
      </c>
      <c r="K369" t="str">
        <f t="shared" si="20"/>
        <v>2025</v>
      </c>
      <c r="L369" t="str">
        <f t="shared" si="21"/>
        <v>Nov</v>
      </c>
      <c r="M369" t="str">
        <f t="shared" si="22"/>
        <v>Sun</v>
      </c>
      <c r="N369" s="5">
        <f t="shared" si="23"/>
        <v>9</v>
      </c>
      <c r="O369" s="5">
        <f>ROUND(F369*G369*VLOOKUP(C369,Table2[#All],2,FALSE),0)</f>
        <v>548</v>
      </c>
      <c r="P369" s="5">
        <f>Table1[[#This Row],[Quantity]]*Table1[[#This Row],[Unit Price]]</f>
        <v>1096</v>
      </c>
      <c r="Q369" s="5">
        <f>Table1[[#This Row],[Sales Revenue]]-Table1[[#This Row],[Total Cost]]</f>
        <v>548</v>
      </c>
    </row>
    <row r="370" spans="1:17" x14ac:dyDescent="0.3">
      <c r="A370" t="s">
        <v>414</v>
      </c>
      <c r="B370" t="s">
        <v>11</v>
      </c>
      <c r="C370" t="s">
        <v>26</v>
      </c>
      <c r="D370" s="1">
        <v>45895</v>
      </c>
      <c r="E370" s="1">
        <v>45898</v>
      </c>
      <c r="F370">
        <v>2</v>
      </c>
      <c r="G370">
        <v>968</v>
      </c>
      <c r="H370" t="s">
        <v>27</v>
      </c>
      <c r="I370" t="s">
        <v>550</v>
      </c>
      <c r="J370" t="s">
        <v>45</v>
      </c>
      <c r="K370" t="str">
        <f t="shared" si="20"/>
        <v>2025</v>
      </c>
      <c r="L370" t="str">
        <f t="shared" si="21"/>
        <v>Aug</v>
      </c>
      <c r="M370" t="str">
        <f t="shared" si="22"/>
        <v>Tue</v>
      </c>
      <c r="N370" s="5">
        <f t="shared" si="23"/>
        <v>3</v>
      </c>
      <c r="O370" s="5">
        <f>ROUND(F370*G370*VLOOKUP(C370,Table2[#All],2,FALSE),0)</f>
        <v>1258</v>
      </c>
      <c r="P370" s="5">
        <f>Table1[[#This Row],[Quantity]]*Table1[[#This Row],[Unit Price]]</f>
        <v>1936</v>
      </c>
      <c r="Q370" s="5">
        <f>Table1[[#This Row],[Sales Revenue]]-Table1[[#This Row],[Total Cost]]</f>
        <v>678</v>
      </c>
    </row>
    <row r="371" spans="1:17" x14ac:dyDescent="0.3">
      <c r="A371" t="s">
        <v>415</v>
      </c>
      <c r="B371" t="s">
        <v>23</v>
      </c>
      <c r="C371" t="s">
        <v>69</v>
      </c>
      <c r="D371" s="1">
        <v>45913</v>
      </c>
      <c r="E371" s="1">
        <v>45922</v>
      </c>
      <c r="F371">
        <v>9</v>
      </c>
      <c r="G371">
        <v>605</v>
      </c>
      <c r="H371" t="s">
        <v>27</v>
      </c>
      <c r="I371" t="s">
        <v>549</v>
      </c>
      <c r="J371" t="s">
        <v>45</v>
      </c>
      <c r="K371" t="str">
        <f t="shared" si="20"/>
        <v>2025</v>
      </c>
      <c r="L371" t="str">
        <f t="shared" si="21"/>
        <v>Sep</v>
      </c>
      <c r="M371" t="str">
        <f t="shared" si="22"/>
        <v>Sat</v>
      </c>
      <c r="N371" s="5">
        <f t="shared" si="23"/>
        <v>9</v>
      </c>
      <c r="O371" s="5">
        <f>ROUND(F371*G371*VLOOKUP(C371,Table2[#All],2,FALSE),0)</f>
        <v>2995</v>
      </c>
      <c r="P371" s="5">
        <f>Table1[[#This Row],[Quantity]]*Table1[[#This Row],[Unit Price]]</f>
        <v>5445</v>
      </c>
      <c r="Q371" s="5">
        <f>Table1[[#This Row],[Sales Revenue]]-Table1[[#This Row],[Total Cost]]</f>
        <v>2450</v>
      </c>
    </row>
    <row r="372" spans="1:17" x14ac:dyDescent="0.3">
      <c r="A372" t="s">
        <v>416</v>
      </c>
      <c r="B372" t="s">
        <v>23</v>
      </c>
      <c r="C372" t="s">
        <v>24</v>
      </c>
      <c r="D372" s="1">
        <v>45932</v>
      </c>
      <c r="E372" s="1">
        <v>45942</v>
      </c>
      <c r="F372">
        <v>5</v>
      </c>
      <c r="G372">
        <v>50</v>
      </c>
      <c r="H372" t="s">
        <v>27</v>
      </c>
      <c r="I372" t="s">
        <v>546</v>
      </c>
      <c r="J372" t="s">
        <v>18</v>
      </c>
      <c r="K372" t="str">
        <f t="shared" si="20"/>
        <v>2025</v>
      </c>
      <c r="L372" t="str">
        <f t="shared" si="21"/>
        <v>Oct</v>
      </c>
      <c r="M372" t="str">
        <f t="shared" si="22"/>
        <v>Thu</v>
      </c>
      <c r="N372" s="5">
        <f t="shared" si="23"/>
        <v>10</v>
      </c>
      <c r="O372" s="5">
        <f>ROUND(F372*G372*VLOOKUP(C372,Table2[#All],2,FALSE),0)</f>
        <v>138</v>
      </c>
      <c r="P372" s="5">
        <f>Table1[[#This Row],[Quantity]]*Table1[[#This Row],[Unit Price]]</f>
        <v>250</v>
      </c>
      <c r="Q372" s="5">
        <f>Table1[[#This Row],[Sales Revenue]]-Table1[[#This Row],[Total Cost]]</f>
        <v>112</v>
      </c>
    </row>
    <row r="373" spans="1:17" x14ac:dyDescent="0.3">
      <c r="A373" t="s">
        <v>417</v>
      </c>
      <c r="B373" t="s">
        <v>11</v>
      </c>
      <c r="C373" t="s">
        <v>12</v>
      </c>
      <c r="D373" s="1">
        <v>46003</v>
      </c>
      <c r="E373" s="1">
        <v>46014</v>
      </c>
      <c r="F373">
        <v>9</v>
      </c>
      <c r="G373">
        <v>647</v>
      </c>
      <c r="H373" t="s">
        <v>13</v>
      </c>
      <c r="I373" t="s">
        <v>548</v>
      </c>
      <c r="J373" t="s">
        <v>28</v>
      </c>
      <c r="K373" t="str">
        <f t="shared" si="20"/>
        <v>2025</v>
      </c>
      <c r="L373" t="str">
        <f t="shared" si="21"/>
        <v>Dec</v>
      </c>
      <c r="M373" t="str">
        <f t="shared" si="22"/>
        <v>Fri</v>
      </c>
      <c r="N373" s="5">
        <f t="shared" si="23"/>
        <v>11</v>
      </c>
      <c r="O373" s="5">
        <f>ROUND(F373*G373*VLOOKUP(C373,Table2[#All],2,FALSE),0)</f>
        <v>4367</v>
      </c>
      <c r="P373" s="5">
        <f>Table1[[#This Row],[Quantity]]*Table1[[#This Row],[Unit Price]]</f>
        <v>5823</v>
      </c>
      <c r="Q373" s="5">
        <f>Table1[[#This Row],[Sales Revenue]]-Table1[[#This Row],[Total Cost]]</f>
        <v>1456</v>
      </c>
    </row>
    <row r="374" spans="1:17" x14ac:dyDescent="0.3">
      <c r="A374" t="s">
        <v>418</v>
      </c>
      <c r="B374" t="s">
        <v>20</v>
      </c>
      <c r="C374" t="s">
        <v>82</v>
      </c>
      <c r="D374" s="1">
        <v>45790</v>
      </c>
      <c r="E374" s="1">
        <v>45793</v>
      </c>
      <c r="F374">
        <v>10</v>
      </c>
      <c r="G374">
        <v>253</v>
      </c>
      <c r="H374" t="s">
        <v>13</v>
      </c>
      <c r="I374" t="s">
        <v>548</v>
      </c>
      <c r="J374" t="s">
        <v>18</v>
      </c>
      <c r="K374" t="str">
        <f t="shared" si="20"/>
        <v>2025</v>
      </c>
      <c r="L374" t="str">
        <f t="shared" si="21"/>
        <v>May</v>
      </c>
      <c r="M374" t="str">
        <f t="shared" si="22"/>
        <v>Tue</v>
      </c>
      <c r="N374" s="5">
        <f t="shared" si="23"/>
        <v>3</v>
      </c>
      <c r="O374" s="5">
        <f>ROUND(F374*G374*VLOOKUP(C374,Table2[#All],2,FALSE),0)</f>
        <v>2024</v>
      </c>
      <c r="P374" s="5">
        <f>Table1[[#This Row],[Quantity]]*Table1[[#This Row],[Unit Price]]</f>
        <v>2530</v>
      </c>
      <c r="Q374" s="5">
        <f>Table1[[#This Row],[Sales Revenue]]-Table1[[#This Row],[Total Cost]]</f>
        <v>506</v>
      </c>
    </row>
    <row r="375" spans="1:17" x14ac:dyDescent="0.3">
      <c r="A375" t="s">
        <v>419</v>
      </c>
      <c r="B375" t="s">
        <v>16</v>
      </c>
      <c r="C375" t="s">
        <v>43</v>
      </c>
      <c r="D375" s="1">
        <v>45821</v>
      </c>
      <c r="E375" s="1">
        <v>45828</v>
      </c>
      <c r="F375">
        <v>10</v>
      </c>
      <c r="G375">
        <v>525</v>
      </c>
      <c r="H375" t="s">
        <v>27</v>
      </c>
      <c r="I375" t="s">
        <v>548</v>
      </c>
      <c r="J375" t="s">
        <v>45</v>
      </c>
      <c r="K375" t="str">
        <f t="shared" si="20"/>
        <v>2025</v>
      </c>
      <c r="L375" t="str">
        <f t="shared" si="21"/>
        <v>Jun</v>
      </c>
      <c r="M375" t="str">
        <f t="shared" si="22"/>
        <v>Fri</v>
      </c>
      <c r="N375" s="5">
        <f t="shared" si="23"/>
        <v>7</v>
      </c>
      <c r="O375" s="5">
        <f>ROUND(F375*G375*VLOOKUP(C375,Table2[#All],2,FALSE),0)</f>
        <v>3150</v>
      </c>
      <c r="P375" s="5">
        <f>Table1[[#This Row],[Quantity]]*Table1[[#This Row],[Unit Price]]</f>
        <v>5250</v>
      </c>
      <c r="Q375" s="5">
        <f>Table1[[#This Row],[Sales Revenue]]-Table1[[#This Row],[Total Cost]]</f>
        <v>2100</v>
      </c>
    </row>
    <row r="376" spans="1:17" x14ac:dyDescent="0.3">
      <c r="A376" t="s">
        <v>420</v>
      </c>
      <c r="B376" t="s">
        <v>20</v>
      </c>
      <c r="C376" t="s">
        <v>53</v>
      </c>
      <c r="D376" s="1">
        <v>45704</v>
      </c>
      <c r="E376" s="1">
        <v>45710</v>
      </c>
      <c r="F376">
        <v>6</v>
      </c>
      <c r="G376">
        <v>678</v>
      </c>
      <c r="H376" t="s">
        <v>27</v>
      </c>
      <c r="I376" t="s">
        <v>550</v>
      </c>
      <c r="J376" t="s">
        <v>45</v>
      </c>
      <c r="K376" t="str">
        <f t="shared" si="20"/>
        <v>2025</v>
      </c>
      <c r="L376" t="str">
        <f t="shared" si="21"/>
        <v>Feb</v>
      </c>
      <c r="M376" t="str">
        <f t="shared" si="22"/>
        <v>Sun</v>
      </c>
      <c r="N376" s="5">
        <f t="shared" si="23"/>
        <v>6</v>
      </c>
      <c r="O376" s="5">
        <f>ROUND(F376*G376*VLOOKUP(C376,Table2[#All],2,FALSE),0)</f>
        <v>2848</v>
      </c>
      <c r="P376" s="5">
        <f>Table1[[#This Row],[Quantity]]*Table1[[#This Row],[Unit Price]]</f>
        <v>4068</v>
      </c>
      <c r="Q376" s="5">
        <f>Table1[[#This Row],[Sales Revenue]]-Table1[[#This Row],[Total Cost]]</f>
        <v>1220</v>
      </c>
    </row>
    <row r="377" spans="1:17" x14ac:dyDescent="0.3">
      <c r="A377" t="s">
        <v>421</v>
      </c>
      <c r="B377" t="s">
        <v>20</v>
      </c>
      <c r="C377" t="s">
        <v>53</v>
      </c>
      <c r="D377" s="1">
        <v>45905</v>
      </c>
      <c r="E377" s="1">
        <v>45907</v>
      </c>
      <c r="F377">
        <v>6</v>
      </c>
      <c r="G377">
        <v>117</v>
      </c>
      <c r="H377" t="s">
        <v>13</v>
      </c>
      <c r="I377" t="s">
        <v>546</v>
      </c>
      <c r="J377" t="s">
        <v>14</v>
      </c>
      <c r="K377" t="str">
        <f t="shared" si="20"/>
        <v>2025</v>
      </c>
      <c r="L377" t="str">
        <f t="shared" si="21"/>
        <v>Sep</v>
      </c>
      <c r="M377" t="str">
        <f t="shared" si="22"/>
        <v>Fri</v>
      </c>
      <c r="N377" s="5">
        <f t="shared" si="23"/>
        <v>2</v>
      </c>
      <c r="O377" s="5">
        <f>ROUND(F377*G377*VLOOKUP(C377,Table2[#All],2,FALSE),0)</f>
        <v>491</v>
      </c>
      <c r="P377" s="5">
        <f>Table1[[#This Row],[Quantity]]*Table1[[#This Row],[Unit Price]]</f>
        <v>702</v>
      </c>
      <c r="Q377" s="5">
        <f>Table1[[#This Row],[Sales Revenue]]-Table1[[#This Row],[Total Cost]]</f>
        <v>211</v>
      </c>
    </row>
    <row r="378" spans="1:17" x14ac:dyDescent="0.3">
      <c r="A378" t="s">
        <v>422</v>
      </c>
      <c r="B378" t="s">
        <v>20</v>
      </c>
      <c r="C378" t="s">
        <v>53</v>
      </c>
      <c r="D378" s="1">
        <v>45701</v>
      </c>
      <c r="E378" s="1">
        <v>45715</v>
      </c>
      <c r="F378">
        <v>3</v>
      </c>
      <c r="G378">
        <v>262</v>
      </c>
      <c r="H378" t="s">
        <v>27</v>
      </c>
      <c r="I378" t="s">
        <v>549</v>
      </c>
      <c r="J378" t="s">
        <v>18</v>
      </c>
      <c r="K378" t="str">
        <f t="shared" si="20"/>
        <v>2025</v>
      </c>
      <c r="L378" t="str">
        <f t="shared" si="21"/>
        <v>Feb</v>
      </c>
      <c r="M378" t="str">
        <f t="shared" si="22"/>
        <v>Thu</v>
      </c>
      <c r="N378" s="5">
        <f t="shared" si="23"/>
        <v>14</v>
      </c>
      <c r="O378" s="5">
        <f>ROUND(F378*G378*VLOOKUP(C378,Table2[#All],2,FALSE),0)</f>
        <v>550</v>
      </c>
      <c r="P378" s="5">
        <f>Table1[[#This Row],[Quantity]]*Table1[[#This Row],[Unit Price]]</f>
        <v>786</v>
      </c>
      <c r="Q378" s="5">
        <f>Table1[[#This Row],[Sales Revenue]]-Table1[[#This Row],[Total Cost]]</f>
        <v>236</v>
      </c>
    </row>
    <row r="379" spans="1:17" x14ac:dyDescent="0.3">
      <c r="A379" t="s">
        <v>423</v>
      </c>
      <c r="B379" t="s">
        <v>23</v>
      </c>
      <c r="C379" t="s">
        <v>69</v>
      </c>
      <c r="D379" s="1">
        <v>45848</v>
      </c>
      <c r="E379" s="1">
        <v>45856</v>
      </c>
      <c r="F379">
        <v>8</v>
      </c>
      <c r="G379">
        <v>360</v>
      </c>
      <c r="H379" t="s">
        <v>27</v>
      </c>
      <c r="I379" t="s">
        <v>549</v>
      </c>
      <c r="J379" t="s">
        <v>28</v>
      </c>
      <c r="K379" t="str">
        <f t="shared" si="20"/>
        <v>2025</v>
      </c>
      <c r="L379" t="str">
        <f t="shared" si="21"/>
        <v>Jul</v>
      </c>
      <c r="M379" t="str">
        <f t="shared" si="22"/>
        <v>Thu</v>
      </c>
      <c r="N379" s="5">
        <f t="shared" si="23"/>
        <v>8</v>
      </c>
      <c r="O379" s="5">
        <f>ROUND(F379*G379*VLOOKUP(C379,Table2[#All],2,FALSE),0)</f>
        <v>1584</v>
      </c>
      <c r="P379" s="5">
        <f>Table1[[#This Row],[Quantity]]*Table1[[#This Row],[Unit Price]]</f>
        <v>2880</v>
      </c>
      <c r="Q379" s="5">
        <f>Table1[[#This Row],[Sales Revenue]]-Table1[[#This Row],[Total Cost]]</f>
        <v>1296</v>
      </c>
    </row>
    <row r="380" spans="1:17" x14ac:dyDescent="0.3">
      <c r="A380" t="s">
        <v>424</v>
      </c>
      <c r="B380" t="s">
        <v>23</v>
      </c>
      <c r="C380" t="s">
        <v>37</v>
      </c>
      <c r="D380" s="1">
        <v>45952</v>
      </c>
      <c r="E380" s="1">
        <v>45953</v>
      </c>
      <c r="F380">
        <v>10</v>
      </c>
      <c r="G380">
        <v>279</v>
      </c>
      <c r="H380" t="s">
        <v>13</v>
      </c>
      <c r="I380" t="s">
        <v>548</v>
      </c>
      <c r="J380" t="s">
        <v>45</v>
      </c>
      <c r="K380" t="str">
        <f t="shared" si="20"/>
        <v>2025</v>
      </c>
      <c r="L380" t="str">
        <f t="shared" si="21"/>
        <v>Oct</v>
      </c>
      <c r="M380" t="str">
        <f t="shared" si="22"/>
        <v>Wed</v>
      </c>
      <c r="N380" s="5">
        <f t="shared" si="23"/>
        <v>1</v>
      </c>
      <c r="O380" s="5">
        <f>ROUND(F380*G380*VLOOKUP(C380,Table2[#All],2,FALSE),0)</f>
        <v>1395</v>
      </c>
      <c r="P380" s="5">
        <f>Table1[[#This Row],[Quantity]]*Table1[[#This Row],[Unit Price]]</f>
        <v>2790</v>
      </c>
      <c r="Q380" s="5">
        <f>Table1[[#This Row],[Sales Revenue]]-Table1[[#This Row],[Total Cost]]</f>
        <v>1395</v>
      </c>
    </row>
    <row r="381" spans="1:17" x14ac:dyDescent="0.3">
      <c r="A381" t="s">
        <v>425</v>
      </c>
      <c r="B381" t="s">
        <v>16</v>
      </c>
      <c r="C381" t="s">
        <v>63</v>
      </c>
      <c r="D381" s="1">
        <v>45675</v>
      </c>
      <c r="E381" s="1">
        <v>45678</v>
      </c>
      <c r="F381">
        <v>4</v>
      </c>
      <c r="G381">
        <v>801</v>
      </c>
      <c r="H381" t="s">
        <v>13</v>
      </c>
      <c r="I381" t="s">
        <v>549</v>
      </c>
      <c r="J381" t="s">
        <v>14</v>
      </c>
      <c r="K381" t="str">
        <f t="shared" si="20"/>
        <v>2025</v>
      </c>
      <c r="L381" t="str">
        <f t="shared" si="21"/>
        <v>Jan</v>
      </c>
      <c r="M381" t="str">
        <f t="shared" si="22"/>
        <v>Sat</v>
      </c>
      <c r="N381" s="5">
        <f t="shared" si="23"/>
        <v>3</v>
      </c>
      <c r="O381" s="5">
        <f>ROUND(F381*G381*VLOOKUP(C381,Table2[#All],2,FALSE),0)</f>
        <v>1602</v>
      </c>
      <c r="P381" s="5">
        <f>Table1[[#This Row],[Quantity]]*Table1[[#This Row],[Unit Price]]</f>
        <v>3204</v>
      </c>
      <c r="Q381" s="5">
        <f>Table1[[#This Row],[Sales Revenue]]-Table1[[#This Row],[Total Cost]]</f>
        <v>1602</v>
      </c>
    </row>
    <row r="382" spans="1:17" x14ac:dyDescent="0.3">
      <c r="A382" t="s">
        <v>426</v>
      </c>
      <c r="B382" t="s">
        <v>30</v>
      </c>
      <c r="C382" t="s">
        <v>75</v>
      </c>
      <c r="D382" s="1">
        <v>45989</v>
      </c>
      <c r="E382" s="1">
        <v>45993</v>
      </c>
      <c r="F382">
        <v>4</v>
      </c>
      <c r="G382">
        <v>346</v>
      </c>
      <c r="H382" t="s">
        <v>27</v>
      </c>
      <c r="I382" t="s">
        <v>550</v>
      </c>
      <c r="J382" t="s">
        <v>28</v>
      </c>
      <c r="K382" t="str">
        <f t="shared" si="20"/>
        <v>2025</v>
      </c>
      <c r="L382" t="str">
        <f t="shared" si="21"/>
        <v>Nov</v>
      </c>
      <c r="M382" t="str">
        <f t="shared" si="22"/>
        <v>Fri</v>
      </c>
      <c r="N382" s="5">
        <f t="shared" si="23"/>
        <v>4</v>
      </c>
      <c r="O382" s="5">
        <f>ROUND(F382*G382*VLOOKUP(C382,Table2[#All],2,FALSE),0)</f>
        <v>1038</v>
      </c>
      <c r="P382" s="5">
        <f>Table1[[#This Row],[Quantity]]*Table1[[#This Row],[Unit Price]]</f>
        <v>1384</v>
      </c>
      <c r="Q382" s="5">
        <f>Table1[[#This Row],[Sales Revenue]]-Table1[[#This Row],[Total Cost]]</f>
        <v>346</v>
      </c>
    </row>
    <row r="383" spans="1:17" x14ac:dyDescent="0.3">
      <c r="A383" t="s">
        <v>427</v>
      </c>
      <c r="B383" t="s">
        <v>20</v>
      </c>
      <c r="C383" t="s">
        <v>53</v>
      </c>
      <c r="D383" s="1">
        <v>45695</v>
      </c>
      <c r="E383" s="1">
        <v>45706</v>
      </c>
      <c r="F383">
        <v>5</v>
      </c>
      <c r="G383">
        <v>215</v>
      </c>
      <c r="H383" t="s">
        <v>27</v>
      </c>
      <c r="I383" t="s">
        <v>32</v>
      </c>
      <c r="J383" t="s">
        <v>18</v>
      </c>
      <c r="K383" t="str">
        <f t="shared" si="20"/>
        <v>2025</v>
      </c>
      <c r="L383" t="str">
        <f t="shared" si="21"/>
        <v>Feb</v>
      </c>
      <c r="M383" t="str">
        <f t="shared" si="22"/>
        <v>Fri</v>
      </c>
      <c r="N383" s="5">
        <f t="shared" si="23"/>
        <v>11</v>
      </c>
      <c r="O383" s="5">
        <f>ROUND(F383*G383*VLOOKUP(C383,Table2[#All],2,FALSE),0)</f>
        <v>753</v>
      </c>
      <c r="P383" s="5">
        <f>Table1[[#This Row],[Quantity]]*Table1[[#This Row],[Unit Price]]</f>
        <v>1075</v>
      </c>
      <c r="Q383" s="5">
        <f>Table1[[#This Row],[Sales Revenue]]-Table1[[#This Row],[Total Cost]]</f>
        <v>322</v>
      </c>
    </row>
    <row r="384" spans="1:17" x14ac:dyDescent="0.3">
      <c r="A384" t="s">
        <v>428</v>
      </c>
      <c r="B384" t="s">
        <v>11</v>
      </c>
      <c r="C384" t="s">
        <v>57</v>
      </c>
      <c r="D384" s="1">
        <v>45764</v>
      </c>
      <c r="E384" s="1">
        <v>45769</v>
      </c>
      <c r="F384">
        <v>9</v>
      </c>
      <c r="G384">
        <v>860</v>
      </c>
      <c r="H384" t="s">
        <v>13</v>
      </c>
      <c r="I384" t="s">
        <v>546</v>
      </c>
      <c r="J384" t="s">
        <v>45</v>
      </c>
      <c r="K384" t="str">
        <f t="shared" si="20"/>
        <v>2025</v>
      </c>
      <c r="L384" t="str">
        <f t="shared" si="21"/>
        <v>Apr</v>
      </c>
      <c r="M384" t="str">
        <f t="shared" si="22"/>
        <v>Thu</v>
      </c>
      <c r="N384" s="5">
        <f t="shared" si="23"/>
        <v>5</v>
      </c>
      <c r="O384" s="5">
        <f>ROUND(F384*G384*VLOOKUP(C384,Table2[#All],2,FALSE),0)</f>
        <v>6579</v>
      </c>
      <c r="P384" s="5">
        <f>Table1[[#This Row],[Quantity]]*Table1[[#This Row],[Unit Price]]</f>
        <v>7740</v>
      </c>
      <c r="Q384" s="5">
        <f>Table1[[#This Row],[Sales Revenue]]-Table1[[#This Row],[Total Cost]]</f>
        <v>1161</v>
      </c>
    </row>
    <row r="385" spans="1:17" x14ac:dyDescent="0.3">
      <c r="A385" t="s">
        <v>429</v>
      </c>
      <c r="B385" t="s">
        <v>20</v>
      </c>
      <c r="C385" t="s">
        <v>21</v>
      </c>
      <c r="D385" s="1">
        <v>45695</v>
      </c>
      <c r="E385" s="1">
        <v>45704</v>
      </c>
      <c r="F385">
        <v>2</v>
      </c>
      <c r="G385">
        <v>461</v>
      </c>
      <c r="H385" t="s">
        <v>27</v>
      </c>
      <c r="I385" t="s">
        <v>548</v>
      </c>
      <c r="J385" t="s">
        <v>18</v>
      </c>
      <c r="K385" t="str">
        <f t="shared" si="20"/>
        <v>2025</v>
      </c>
      <c r="L385" t="str">
        <f t="shared" si="21"/>
        <v>Feb</v>
      </c>
      <c r="M385" t="str">
        <f t="shared" si="22"/>
        <v>Fri</v>
      </c>
      <c r="N385" s="5">
        <f t="shared" si="23"/>
        <v>9</v>
      </c>
      <c r="O385" s="5">
        <f>ROUND(F385*G385*VLOOKUP(C385,Table2[#All],2,FALSE),0)</f>
        <v>692</v>
      </c>
      <c r="P385" s="5">
        <f>Table1[[#This Row],[Quantity]]*Table1[[#This Row],[Unit Price]]</f>
        <v>922</v>
      </c>
      <c r="Q385" s="5">
        <f>Table1[[#This Row],[Sales Revenue]]-Table1[[#This Row],[Total Cost]]</f>
        <v>230</v>
      </c>
    </row>
    <row r="386" spans="1:17" x14ac:dyDescent="0.3">
      <c r="A386" t="s">
        <v>430</v>
      </c>
      <c r="B386" t="s">
        <v>23</v>
      </c>
      <c r="C386" t="s">
        <v>24</v>
      </c>
      <c r="D386" s="1">
        <v>45988</v>
      </c>
      <c r="E386" s="1">
        <v>45997</v>
      </c>
      <c r="F386">
        <v>7</v>
      </c>
      <c r="G386">
        <v>579</v>
      </c>
      <c r="H386" t="s">
        <v>13</v>
      </c>
      <c r="I386" t="s">
        <v>550</v>
      </c>
      <c r="J386" t="s">
        <v>45</v>
      </c>
      <c r="K386" t="str">
        <f t="shared" ref="K386:K449" si="24">TEXT(D386,"yyyy")</f>
        <v>2025</v>
      </c>
      <c r="L386" t="str">
        <f t="shared" ref="L386:L449" si="25">TEXT(D386,"mmm")</f>
        <v>Nov</v>
      </c>
      <c r="M386" t="str">
        <f t="shared" ref="M386:M449" si="26">TEXT(D386,"ddd")</f>
        <v>Thu</v>
      </c>
      <c r="N386" s="5">
        <f t="shared" ref="N386:N449" si="27">DATEDIF(D386,E386,"d")</f>
        <v>9</v>
      </c>
      <c r="O386" s="5">
        <f>ROUND(F386*G386*VLOOKUP(C386,Table2[#All],2,FALSE),0)</f>
        <v>2229</v>
      </c>
      <c r="P386" s="5">
        <f>Table1[[#This Row],[Quantity]]*Table1[[#This Row],[Unit Price]]</f>
        <v>4053</v>
      </c>
      <c r="Q386" s="5">
        <f>Table1[[#This Row],[Sales Revenue]]-Table1[[#This Row],[Total Cost]]</f>
        <v>1824</v>
      </c>
    </row>
    <row r="387" spans="1:17" x14ac:dyDescent="0.3">
      <c r="A387" t="s">
        <v>431</v>
      </c>
      <c r="B387" t="s">
        <v>11</v>
      </c>
      <c r="C387" t="s">
        <v>12</v>
      </c>
      <c r="D387" s="1">
        <v>45949</v>
      </c>
      <c r="E387" s="1">
        <v>45953</v>
      </c>
      <c r="F387">
        <v>3</v>
      </c>
      <c r="G387">
        <v>982</v>
      </c>
      <c r="H387" t="s">
        <v>27</v>
      </c>
      <c r="I387" t="s">
        <v>550</v>
      </c>
      <c r="J387" t="s">
        <v>45</v>
      </c>
      <c r="K387" t="str">
        <f t="shared" si="24"/>
        <v>2025</v>
      </c>
      <c r="L387" t="str">
        <f t="shared" si="25"/>
        <v>Oct</v>
      </c>
      <c r="M387" t="str">
        <f t="shared" si="26"/>
        <v>Sun</v>
      </c>
      <c r="N387" s="5">
        <f t="shared" si="27"/>
        <v>4</v>
      </c>
      <c r="O387" s="5">
        <f>ROUND(F387*G387*VLOOKUP(C387,Table2[#All],2,FALSE),0)</f>
        <v>2210</v>
      </c>
      <c r="P387" s="5">
        <f>Table1[[#This Row],[Quantity]]*Table1[[#This Row],[Unit Price]]</f>
        <v>2946</v>
      </c>
      <c r="Q387" s="5">
        <f>Table1[[#This Row],[Sales Revenue]]-Table1[[#This Row],[Total Cost]]</f>
        <v>736</v>
      </c>
    </row>
    <row r="388" spans="1:17" x14ac:dyDescent="0.3">
      <c r="A388" t="s">
        <v>432</v>
      </c>
      <c r="B388" t="s">
        <v>23</v>
      </c>
      <c r="C388" t="s">
        <v>69</v>
      </c>
      <c r="D388" s="1">
        <v>45842</v>
      </c>
      <c r="E388" s="1">
        <v>45849</v>
      </c>
      <c r="F388">
        <v>2</v>
      </c>
      <c r="G388">
        <v>969</v>
      </c>
      <c r="H388" t="s">
        <v>13</v>
      </c>
      <c r="I388" t="s">
        <v>32</v>
      </c>
      <c r="J388" t="s">
        <v>45</v>
      </c>
      <c r="K388" t="str">
        <f t="shared" si="24"/>
        <v>2025</v>
      </c>
      <c r="L388" t="str">
        <f t="shared" si="25"/>
        <v>Jul</v>
      </c>
      <c r="M388" t="str">
        <f t="shared" si="26"/>
        <v>Fri</v>
      </c>
      <c r="N388" s="5">
        <f t="shared" si="27"/>
        <v>7</v>
      </c>
      <c r="O388" s="5">
        <f>ROUND(F388*G388*VLOOKUP(C388,Table2[#All],2,FALSE),0)</f>
        <v>1066</v>
      </c>
      <c r="P388" s="5">
        <f>Table1[[#This Row],[Quantity]]*Table1[[#This Row],[Unit Price]]</f>
        <v>1938</v>
      </c>
      <c r="Q388" s="5">
        <f>Table1[[#This Row],[Sales Revenue]]-Table1[[#This Row],[Total Cost]]</f>
        <v>872</v>
      </c>
    </row>
    <row r="389" spans="1:17" x14ac:dyDescent="0.3">
      <c r="A389" t="s">
        <v>433</v>
      </c>
      <c r="B389" t="s">
        <v>16</v>
      </c>
      <c r="C389" t="s">
        <v>17</v>
      </c>
      <c r="D389" s="1">
        <v>45679</v>
      </c>
      <c r="E389" s="1">
        <v>45686</v>
      </c>
      <c r="F389">
        <v>6</v>
      </c>
      <c r="G389">
        <v>563</v>
      </c>
      <c r="H389" t="s">
        <v>13</v>
      </c>
      <c r="I389" t="s">
        <v>550</v>
      </c>
      <c r="J389" t="s">
        <v>45</v>
      </c>
      <c r="K389" t="str">
        <f t="shared" si="24"/>
        <v>2025</v>
      </c>
      <c r="L389" t="str">
        <f t="shared" si="25"/>
        <v>Jan</v>
      </c>
      <c r="M389" t="str">
        <f t="shared" si="26"/>
        <v>Wed</v>
      </c>
      <c r="N389" s="5">
        <f t="shared" si="27"/>
        <v>7</v>
      </c>
      <c r="O389" s="5">
        <f>ROUND(F389*G389*VLOOKUP(C389,Table2[#All],2,FALSE),0)</f>
        <v>1689</v>
      </c>
      <c r="P389" s="5">
        <f>Table1[[#This Row],[Quantity]]*Table1[[#This Row],[Unit Price]]</f>
        <v>3378</v>
      </c>
      <c r="Q389" s="5">
        <f>Table1[[#This Row],[Sales Revenue]]-Table1[[#This Row],[Total Cost]]</f>
        <v>1689</v>
      </c>
    </row>
    <row r="390" spans="1:17" x14ac:dyDescent="0.3">
      <c r="A390" t="s">
        <v>434</v>
      </c>
      <c r="B390" t="s">
        <v>20</v>
      </c>
      <c r="C390" t="s">
        <v>53</v>
      </c>
      <c r="D390" s="1">
        <v>45881</v>
      </c>
      <c r="E390" s="1">
        <v>45891</v>
      </c>
      <c r="F390">
        <v>7</v>
      </c>
      <c r="G390">
        <v>894</v>
      </c>
      <c r="H390" t="s">
        <v>13</v>
      </c>
      <c r="I390" t="s">
        <v>549</v>
      </c>
      <c r="J390" t="s">
        <v>14</v>
      </c>
      <c r="K390" t="str">
        <f t="shared" si="24"/>
        <v>2025</v>
      </c>
      <c r="L390" t="str">
        <f t="shared" si="25"/>
        <v>Aug</v>
      </c>
      <c r="M390" t="str">
        <f t="shared" si="26"/>
        <v>Tue</v>
      </c>
      <c r="N390" s="5">
        <f t="shared" si="27"/>
        <v>10</v>
      </c>
      <c r="O390" s="5">
        <f>ROUND(F390*G390*VLOOKUP(C390,Table2[#All],2,FALSE),0)</f>
        <v>4381</v>
      </c>
      <c r="P390" s="5">
        <f>Table1[[#This Row],[Quantity]]*Table1[[#This Row],[Unit Price]]</f>
        <v>6258</v>
      </c>
      <c r="Q390" s="5">
        <f>Table1[[#This Row],[Sales Revenue]]-Table1[[#This Row],[Total Cost]]</f>
        <v>1877</v>
      </c>
    </row>
    <row r="391" spans="1:17" x14ac:dyDescent="0.3">
      <c r="A391" t="s">
        <v>435</v>
      </c>
      <c r="B391" t="s">
        <v>30</v>
      </c>
      <c r="C391" t="s">
        <v>75</v>
      </c>
      <c r="D391" s="1">
        <v>45881</v>
      </c>
      <c r="E391" s="1">
        <v>45882</v>
      </c>
      <c r="F391">
        <v>8</v>
      </c>
      <c r="G391">
        <v>177</v>
      </c>
      <c r="H391" t="s">
        <v>13</v>
      </c>
      <c r="I391" t="s">
        <v>550</v>
      </c>
      <c r="J391" t="s">
        <v>14</v>
      </c>
      <c r="K391" t="str">
        <f t="shared" si="24"/>
        <v>2025</v>
      </c>
      <c r="L391" t="str">
        <f t="shared" si="25"/>
        <v>Aug</v>
      </c>
      <c r="M391" t="str">
        <f t="shared" si="26"/>
        <v>Tue</v>
      </c>
      <c r="N391" s="5">
        <f t="shared" si="27"/>
        <v>1</v>
      </c>
      <c r="O391" s="5">
        <f>ROUND(F391*G391*VLOOKUP(C391,Table2[#All],2,FALSE),0)</f>
        <v>1062</v>
      </c>
      <c r="P391" s="5">
        <f>Table1[[#This Row],[Quantity]]*Table1[[#This Row],[Unit Price]]</f>
        <v>1416</v>
      </c>
      <c r="Q391" s="5">
        <f>Table1[[#This Row],[Sales Revenue]]-Table1[[#This Row],[Total Cost]]</f>
        <v>354</v>
      </c>
    </row>
    <row r="392" spans="1:17" x14ac:dyDescent="0.3">
      <c r="A392" t="s">
        <v>436</v>
      </c>
      <c r="B392" t="s">
        <v>16</v>
      </c>
      <c r="C392" t="s">
        <v>43</v>
      </c>
      <c r="D392" s="1">
        <v>46019</v>
      </c>
      <c r="E392" s="1">
        <v>46021</v>
      </c>
      <c r="F392">
        <v>9</v>
      </c>
      <c r="G392">
        <v>455</v>
      </c>
      <c r="H392" t="s">
        <v>13</v>
      </c>
      <c r="I392" t="s">
        <v>546</v>
      </c>
      <c r="J392" t="s">
        <v>28</v>
      </c>
      <c r="K392" t="str">
        <f t="shared" si="24"/>
        <v>2025</v>
      </c>
      <c r="L392" t="str">
        <f t="shared" si="25"/>
        <v>Dec</v>
      </c>
      <c r="M392" t="str">
        <f t="shared" si="26"/>
        <v>Sun</v>
      </c>
      <c r="N392" s="5">
        <f t="shared" si="27"/>
        <v>2</v>
      </c>
      <c r="O392" s="5">
        <f>ROUND(F392*G392*VLOOKUP(C392,Table2[#All],2,FALSE),0)</f>
        <v>2457</v>
      </c>
      <c r="P392" s="5">
        <f>Table1[[#This Row],[Quantity]]*Table1[[#This Row],[Unit Price]]</f>
        <v>4095</v>
      </c>
      <c r="Q392" s="5">
        <f>Table1[[#This Row],[Sales Revenue]]-Table1[[#This Row],[Total Cost]]</f>
        <v>1638</v>
      </c>
    </row>
    <row r="393" spans="1:17" x14ac:dyDescent="0.3">
      <c r="A393" t="s">
        <v>437</v>
      </c>
      <c r="B393" t="s">
        <v>20</v>
      </c>
      <c r="C393" t="s">
        <v>53</v>
      </c>
      <c r="D393" s="1">
        <v>45737</v>
      </c>
      <c r="E393" s="1">
        <v>45746</v>
      </c>
      <c r="F393">
        <v>6</v>
      </c>
      <c r="G393">
        <v>565</v>
      </c>
      <c r="H393" t="s">
        <v>13</v>
      </c>
      <c r="I393" t="s">
        <v>548</v>
      </c>
      <c r="J393" t="s">
        <v>45</v>
      </c>
      <c r="K393" t="str">
        <f t="shared" si="24"/>
        <v>2025</v>
      </c>
      <c r="L393" t="str">
        <f t="shared" si="25"/>
        <v>Mar</v>
      </c>
      <c r="M393" t="str">
        <f t="shared" si="26"/>
        <v>Fri</v>
      </c>
      <c r="N393" s="5">
        <f t="shared" si="27"/>
        <v>9</v>
      </c>
      <c r="O393" s="5">
        <f>ROUND(F393*G393*VLOOKUP(C393,Table2[#All],2,FALSE),0)</f>
        <v>2373</v>
      </c>
      <c r="P393" s="5">
        <f>Table1[[#This Row],[Quantity]]*Table1[[#This Row],[Unit Price]]</f>
        <v>3390</v>
      </c>
      <c r="Q393" s="5">
        <f>Table1[[#This Row],[Sales Revenue]]-Table1[[#This Row],[Total Cost]]</f>
        <v>1017</v>
      </c>
    </row>
    <row r="394" spans="1:17" x14ac:dyDescent="0.3">
      <c r="A394" t="s">
        <v>438</v>
      </c>
      <c r="B394" t="s">
        <v>11</v>
      </c>
      <c r="C394" t="s">
        <v>26</v>
      </c>
      <c r="D394" s="1">
        <v>45924</v>
      </c>
      <c r="E394" s="1">
        <v>45931</v>
      </c>
      <c r="F394">
        <v>3</v>
      </c>
      <c r="G394">
        <v>565</v>
      </c>
      <c r="H394" t="s">
        <v>13</v>
      </c>
      <c r="I394" t="s">
        <v>32</v>
      </c>
      <c r="J394" t="s">
        <v>14</v>
      </c>
      <c r="K394" t="str">
        <f t="shared" si="24"/>
        <v>2025</v>
      </c>
      <c r="L394" t="str">
        <f t="shared" si="25"/>
        <v>Sep</v>
      </c>
      <c r="M394" t="str">
        <f t="shared" si="26"/>
        <v>Wed</v>
      </c>
      <c r="N394" s="5">
        <f t="shared" si="27"/>
        <v>7</v>
      </c>
      <c r="O394" s="5">
        <f>ROUND(F394*G394*VLOOKUP(C394,Table2[#All],2,FALSE),0)</f>
        <v>1102</v>
      </c>
      <c r="P394" s="5">
        <f>Table1[[#This Row],[Quantity]]*Table1[[#This Row],[Unit Price]]</f>
        <v>1695</v>
      </c>
      <c r="Q394" s="5">
        <f>Table1[[#This Row],[Sales Revenue]]-Table1[[#This Row],[Total Cost]]</f>
        <v>593</v>
      </c>
    </row>
    <row r="395" spans="1:17" x14ac:dyDescent="0.3">
      <c r="A395" t="s">
        <v>439</v>
      </c>
      <c r="B395" t="s">
        <v>20</v>
      </c>
      <c r="C395" t="s">
        <v>21</v>
      </c>
      <c r="D395" s="1">
        <v>45895</v>
      </c>
      <c r="E395" s="1">
        <v>45896</v>
      </c>
      <c r="F395">
        <v>10</v>
      </c>
      <c r="G395">
        <v>572</v>
      </c>
      <c r="H395" t="s">
        <v>13</v>
      </c>
      <c r="I395" t="s">
        <v>32</v>
      </c>
      <c r="J395" t="s">
        <v>18</v>
      </c>
      <c r="K395" t="str">
        <f t="shared" si="24"/>
        <v>2025</v>
      </c>
      <c r="L395" t="str">
        <f t="shared" si="25"/>
        <v>Aug</v>
      </c>
      <c r="M395" t="str">
        <f t="shared" si="26"/>
        <v>Tue</v>
      </c>
      <c r="N395" s="5">
        <f t="shared" si="27"/>
        <v>1</v>
      </c>
      <c r="O395" s="5">
        <f>ROUND(F395*G395*VLOOKUP(C395,Table2[#All],2,FALSE),0)</f>
        <v>4290</v>
      </c>
      <c r="P395" s="5">
        <f>Table1[[#This Row],[Quantity]]*Table1[[#This Row],[Unit Price]]</f>
        <v>5720</v>
      </c>
      <c r="Q395" s="5">
        <f>Table1[[#This Row],[Sales Revenue]]-Table1[[#This Row],[Total Cost]]</f>
        <v>1430</v>
      </c>
    </row>
    <row r="396" spans="1:17" x14ac:dyDescent="0.3">
      <c r="A396" t="s">
        <v>440</v>
      </c>
      <c r="B396" t="s">
        <v>16</v>
      </c>
      <c r="C396" t="s">
        <v>43</v>
      </c>
      <c r="D396" s="1">
        <v>45718</v>
      </c>
      <c r="E396" s="1">
        <v>45725</v>
      </c>
      <c r="F396">
        <v>9</v>
      </c>
      <c r="G396">
        <v>616</v>
      </c>
      <c r="H396" t="s">
        <v>27</v>
      </c>
      <c r="I396" t="s">
        <v>548</v>
      </c>
      <c r="J396" t="s">
        <v>45</v>
      </c>
      <c r="K396" t="str">
        <f t="shared" si="24"/>
        <v>2025</v>
      </c>
      <c r="L396" t="str">
        <f t="shared" si="25"/>
        <v>Mar</v>
      </c>
      <c r="M396" t="str">
        <f t="shared" si="26"/>
        <v>Sun</v>
      </c>
      <c r="N396" s="5">
        <f t="shared" si="27"/>
        <v>7</v>
      </c>
      <c r="O396" s="5">
        <f>ROUND(F396*G396*VLOOKUP(C396,Table2[#All],2,FALSE),0)</f>
        <v>3326</v>
      </c>
      <c r="P396" s="5">
        <f>Table1[[#This Row],[Quantity]]*Table1[[#This Row],[Unit Price]]</f>
        <v>5544</v>
      </c>
      <c r="Q396" s="5">
        <f>Table1[[#This Row],[Sales Revenue]]-Table1[[#This Row],[Total Cost]]</f>
        <v>2218</v>
      </c>
    </row>
    <row r="397" spans="1:17" x14ac:dyDescent="0.3">
      <c r="A397" t="s">
        <v>441</v>
      </c>
      <c r="B397" t="s">
        <v>16</v>
      </c>
      <c r="C397" t="s">
        <v>55</v>
      </c>
      <c r="D397" s="1">
        <v>45774</v>
      </c>
      <c r="E397" s="1">
        <v>45781</v>
      </c>
      <c r="F397">
        <v>1</v>
      </c>
      <c r="G397">
        <v>692</v>
      </c>
      <c r="H397" t="s">
        <v>27</v>
      </c>
      <c r="I397" t="s">
        <v>549</v>
      </c>
      <c r="J397" t="s">
        <v>18</v>
      </c>
      <c r="K397" t="str">
        <f t="shared" si="24"/>
        <v>2025</v>
      </c>
      <c r="L397" t="str">
        <f t="shared" si="25"/>
        <v>Apr</v>
      </c>
      <c r="M397" t="str">
        <f t="shared" si="26"/>
        <v>Sun</v>
      </c>
      <c r="N397" s="5">
        <f t="shared" si="27"/>
        <v>7</v>
      </c>
      <c r="O397" s="5">
        <f>ROUND(F397*G397*VLOOKUP(C397,Table2[#All],2,FALSE),0)</f>
        <v>381</v>
      </c>
      <c r="P397" s="5">
        <f>Table1[[#This Row],[Quantity]]*Table1[[#This Row],[Unit Price]]</f>
        <v>692</v>
      </c>
      <c r="Q397" s="5">
        <f>Table1[[#This Row],[Sales Revenue]]-Table1[[#This Row],[Total Cost]]</f>
        <v>311</v>
      </c>
    </row>
    <row r="398" spans="1:17" x14ac:dyDescent="0.3">
      <c r="A398" t="s">
        <v>442</v>
      </c>
      <c r="B398" t="s">
        <v>16</v>
      </c>
      <c r="C398" t="s">
        <v>63</v>
      </c>
      <c r="D398" s="1">
        <v>45861</v>
      </c>
      <c r="E398" s="1">
        <v>45869</v>
      </c>
      <c r="F398">
        <v>6</v>
      </c>
      <c r="G398">
        <v>366</v>
      </c>
      <c r="H398" t="s">
        <v>13</v>
      </c>
      <c r="I398" t="s">
        <v>550</v>
      </c>
      <c r="J398" t="s">
        <v>45</v>
      </c>
      <c r="K398" t="str">
        <f t="shared" si="24"/>
        <v>2025</v>
      </c>
      <c r="L398" t="str">
        <f t="shared" si="25"/>
        <v>Jul</v>
      </c>
      <c r="M398" t="str">
        <f t="shared" si="26"/>
        <v>Wed</v>
      </c>
      <c r="N398" s="5">
        <f t="shared" si="27"/>
        <v>8</v>
      </c>
      <c r="O398" s="5">
        <f>ROUND(F398*G398*VLOOKUP(C398,Table2[#All],2,FALSE),0)</f>
        <v>1098</v>
      </c>
      <c r="P398" s="5">
        <f>Table1[[#This Row],[Quantity]]*Table1[[#This Row],[Unit Price]]</f>
        <v>2196</v>
      </c>
      <c r="Q398" s="5">
        <f>Table1[[#This Row],[Sales Revenue]]-Table1[[#This Row],[Total Cost]]</f>
        <v>1098</v>
      </c>
    </row>
    <row r="399" spans="1:17" x14ac:dyDescent="0.3">
      <c r="A399" t="s">
        <v>443</v>
      </c>
      <c r="B399" t="s">
        <v>16</v>
      </c>
      <c r="C399" t="s">
        <v>17</v>
      </c>
      <c r="D399" s="1">
        <v>45661</v>
      </c>
      <c r="E399" s="1">
        <v>45668</v>
      </c>
      <c r="F399">
        <v>2</v>
      </c>
      <c r="G399">
        <v>132</v>
      </c>
      <c r="H399" t="s">
        <v>27</v>
      </c>
      <c r="I399" t="s">
        <v>549</v>
      </c>
      <c r="J399" t="s">
        <v>28</v>
      </c>
      <c r="K399" t="str">
        <f t="shared" si="24"/>
        <v>2025</v>
      </c>
      <c r="L399" t="str">
        <f t="shared" si="25"/>
        <v>Jan</v>
      </c>
      <c r="M399" t="str">
        <f t="shared" si="26"/>
        <v>Sat</v>
      </c>
      <c r="N399" s="5">
        <f t="shared" si="27"/>
        <v>7</v>
      </c>
      <c r="O399" s="5">
        <f>ROUND(F399*G399*VLOOKUP(C399,Table2[#All],2,FALSE),0)</f>
        <v>132</v>
      </c>
      <c r="P399" s="5">
        <f>Table1[[#This Row],[Quantity]]*Table1[[#This Row],[Unit Price]]</f>
        <v>264</v>
      </c>
      <c r="Q399" s="5">
        <f>Table1[[#This Row],[Sales Revenue]]-Table1[[#This Row],[Total Cost]]</f>
        <v>132</v>
      </c>
    </row>
    <row r="400" spans="1:17" x14ac:dyDescent="0.3">
      <c r="A400" t="s">
        <v>444</v>
      </c>
      <c r="B400" t="s">
        <v>11</v>
      </c>
      <c r="C400" t="s">
        <v>12</v>
      </c>
      <c r="D400" s="1">
        <v>45678</v>
      </c>
      <c r="E400" s="1">
        <v>45693</v>
      </c>
      <c r="F400">
        <v>1</v>
      </c>
      <c r="G400">
        <v>102</v>
      </c>
      <c r="H400" t="s">
        <v>27</v>
      </c>
      <c r="I400" t="s">
        <v>550</v>
      </c>
      <c r="J400" t="s">
        <v>18</v>
      </c>
      <c r="K400" t="str">
        <f t="shared" si="24"/>
        <v>2025</v>
      </c>
      <c r="L400" t="str">
        <f t="shared" si="25"/>
        <v>Jan</v>
      </c>
      <c r="M400" t="str">
        <f t="shared" si="26"/>
        <v>Tue</v>
      </c>
      <c r="N400" s="5">
        <f t="shared" si="27"/>
        <v>15</v>
      </c>
      <c r="O400" s="5">
        <f>ROUND(F400*G400*VLOOKUP(C400,Table2[#All],2,FALSE),0)</f>
        <v>77</v>
      </c>
      <c r="P400" s="5">
        <f>Table1[[#This Row],[Quantity]]*Table1[[#This Row],[Unit Price]]</f>
        <v>102</v>
      </c>
      <c r="Q400" s="5">
        <f>Table1[[#This Row],[Sales Revenue]]-Table1[[#This Row],[Total Cost]]</f>
        <v>25</v>
      </c>
    </row>
    <row r="401" spans="1:17" x14ac:dyDescent="0.3">
      <c r="A401" t="s">
        <v>445</v>
      </c>
      <c r="B401" t="s">
        <v>20</v>
      </c>
      <c r="C401" t="s">
        <v>21</v>
      </c>
      <c r="D401" s="1">
        <v>45939</v>
      </c>
      <c r="E401" s="1">
        <v>45949</v>
      </c>
      <c r="F401">
        <v>5</v>
      </c>
      <c r="G401">
        <v>644</v>
      </c>
      <c r="H401" t="s">
        <v>13</v>
      </c>
      <c r="I401" t="s">
        <v>32</v>
      </c>
      <c r="J401" t="s">
        <v>28</v>
      </c>
      <c r="K401" t="str">
        <f t="shared" si="24"/>
        <v>2025</v>
      </c>
      <c r="L401" t="str">
        <f t="shared" si="25"/>
        <v>Oct</v>
      </c>
      <c r="M401" t="str">
        <f t="shared" si="26"/>
        <v>Thu</v>
      </c>
      <c r="N401" s="5">
        <f t="shared" si="27"/>
        <v>10</v>
      </c>
      <c r="O401" s="5">
        <f>ROUND(F401*G401*VLOOKUP(C401,Table2[#All],2,FALSE),0)</f>
        <v>2415</v>
      </c>
      <c r="P401" s="5">
        <f>Table1[[#This Row],[Quantity]]*Table1[[#This Row],[Unit Price]]</f>
        <v>3220</v>
      </c>
      <c r="Q401" s="5">
        <f>Table1[[#This Row],[Sales Revenue]]-Table1[[#This Row],[Total Cost]]</f>
        <v>805</v>
      </c>
    </row>
    <row r="402" spans="1:17" x14ac:dyDescent="0.3">
      <c r="A402" t="s">
        <v>446</v>
      </c>
      <c r="B402" t="s">
        <v>30</v>
      </c>
      <c r="C402" t="s">
        <v>31</v>
      </c>
      <c r="D402" s="1">
        <v>45728</v>
      </c>
      <c r="E402" s="1">
        <v>45734</v>
      </c>
      <c r="F402">
        <v>7</v>
      </c>
      <c r="G402">
        <v>171</v>
      </c>
      <c r="H402" t="s">
        <v>27</v>
      </c>
      <c r="I402" t="s">
        <v>548</v>
      </c>
      <c r="J402" t="s">
        <v>14</v>
      </c>
      <c r="K402" t="str">
        <f t="shared" si="24"/>
        <v>2025</v>
      </c>
      <c r="L402" t="str">
        <f t="shared" si="25"/>
        <v>Mar</v>
      </c>
      <c r="M402" t="str">
        <f t="shared" si="26"/>
        <v>Wed</v>
      </c>
      <c r="N402" s="5">
        <f t="shared" si="27"/>
        <v>6</v>
      </c>
      <c r="O402" s="5">
        <f>ROUND(F402*G402*VLOOKUP(C402,Table2[#All],2,FALSE),0)</f>
        <v>898</v>
      </c>
      <c r="P402" s="5">
        <f>Table1[[#This Row],[Quantity]]*Table1[[#This Row],[Unit Price]]</f>
        <v>1197</v>
      </c>
      <c r="Q402" s="5">
        <f>Table1[[#This Row],[Sales Revenue]]-Table1[[#This Row],[Total Cost]]</f>
        <v>299</v>
      </c>
    </row>
    <row r="403" spans="1:17" x14ac:dyDescent="0.3">
      <c r="A403" t="s">
        <v>447</v>
      </c>
      <c r="B403" t="s">
        <v>20</v>
      </c>
      <c r="C403" t="s">
        <v>82</v>
      </c>
      <c r="D403" s="1">
        <v>45901</v>
      </c>
      <c r="E403" s="1">
        <v>45903</v>
      </c>
      <c r="F403">
        <v>8</v>
      </c>
      <c r="G403">
        <v>204</v>
      </c>
      <c r="H403" t="s">
        <v>27</v>
      </c>
      <c r="I403" t="s">
        <v>32</v>
      </c>
      <c r="J403" t="s">
        <v>14</v>
      </c>
      <c r="K403" t="str">
        <f t="shared" si="24"/>
        <v>2025</v>
      </c>
      <c r="L403" t="str">
        <f t="shared" si="25"/>
        <v>Sep</v>
      </c>
      <c r="M403" t="str">
        <f t="shared" si="26"/>
        <v>Mon</v>
      </c>
      <c r="N403" s="5">
        <f t="shared" si="27"/>
        <v>2</v>
      </c>
      <c r="O403" s="5">
        <f>ROUND(F403*G403*VLOOKUP(C403,Table2[#All],2,FALSE),0)</f>
        <v>1306</v>
      </c>
      <c r="P403" s="5">
        <f>Table1[[#This Row],[Quantity]]*Table1[[#This Row],[Unit Price]]</f>
        <v>1632</v>
      </c>
      <c r="Q403" s="5">
        <f>Table1[[#This Row],[Sales Revenue]]-Table1[[#This Row],[Total Cost]]</f>
        <v>326</v>
      </c>
    </row>
    <row r="404" spans="1:17" x14ac:dyDescent="0.3">
      <c r="A404" t="s">
        <v>448</v>
      </c>
      <c r="B404" t="s">
        <v>23</v>
      </c>
      <c r="C404" t="s">
        <v>69</v>
      </c>
      <c r="D404" s="1">
        <v>45975</v>
      </c>
      <c r="E404" s="1">
        <v>45985</v>
      </c>
      <c r="F404">
        <v>1</v>
      </c>
      <c r="G404">
        <v>410</v>
      </c>
      <c r="H404" t="s">
        <v>27</v>
      </c>
      <c r="I404" t="s">
        <v>548</v>
      </c>
      <c r="J404" t="s">
        <v>18</v>
      </c>
      <c r="K404" t="str">
        <f t="shared" si="24"/>
        <v>2025</v>
      </c>
      <c r="L404" t="str">
        <f t="shared" si="25"/>
        <v>Nov</v>
      </c>
      <c r="M404" t="str">
        <f t="shared" si="26"/>
        <v>Fri</v>
      </c>
      <c r="N404" s="5">
        <f t="shared" si="27"/>
        <v>10</v>
      </c>
      <c r="O404" s="5">
        <f>ROUND(F404*G404*VLOOKUP(C404,Table2[#All],2,FALSE),0)</f>
        <v>226</v>
      </c>
      <c r="P404" s="5">
        <f>Table1[[#This Row],[Quantity]]*Table1[[#This Row],[Unit Price]]</f>
        <v>410</v>
      </c>
      <c r="Q404" s="5">
        <f>Table1[[#This Row],[Sales Revenue]]-Table1[[#This Row],[Total Cost]]</f>
        <v>184</v>
      </c>
    </row>
    <row r="405" spans="1:17" x14ac:dyDescent="0.3">
      <c r="A405" t="s">
        <v>449</v>
      </c>
      <c r="B405" t="s">
        <v>23</v>
      </c>
      <c r="C405" t="s">
        <v>37</v>
      </c>
      <c r="D405" s="1">
        <v>45782</v>
      </c>
      <c r="E405" s="1">
        <v>45785</v>
      </c>
      <c r="F405">
        <v>2</v>
      </c>
      <c r="G405">
        <v>874</v>
      </c>
      <c r="H405" t="s">
        <v>13</v>
      </c>
      <c r="I405" t="s">
        <v>550</v>
      </c>
      <c r="J405" t="s">
        <v>28</v>
      </c>
      <c r="K405" t="str">
        <f t="shared" si="24"/>
        <v>2025</v>
      </c>
      <c r="L405" t="str">
        <f t="shared" si="25"/>
        <v>May</v>
      </c>
      <c r="M405" t="str">
        <f t="shared" si="26"/>
        <v>Mon</v>
      </c>
      <c r="N405" s="5">
        <f t="shared" si="27"/>
        <v>3</v>
      </c>
      <c r="O405" s="5">
        <f>ROUND(F405*G405*VLOOKUP(C405,Table2[#All],2,FALSE),0)</f>
        <v>874</v>
      </c>
      <c r="P405" s="5">
        <f>Table1[[#This Row],[Quantity]]*Table1[[#This Row],[Unit Price]]</f>
        <v>1748</v>
      </c>
      <c r="Q405" s="5">
        <f>Table1[[#This Row],[Sales Revenue]]-Table1[[#This Row],[Total Cost]]</f>
        <v>874</v>
      </c>
    </row>
    <row r="406" spans="1:17" x14ac:dyDescent="0.3">
      <c r="A406" t="s">
        <v>450</v>
      </c>
      <c r="B406" t="s">
        <v>16</v>
      </c>
      <c r="C406" t="s">
        <v>63</v>
      </c>
      <c r="D406" s="1">
        <v>45707</v>
      </c>
      <c r="E406" s="1">
        <v>45711</v>
      </c>
      <c r="F406">
        <v>7</v>
      </c>
      <c r="G406">
        <v>855</v>
      </c>
      <c r="H406" t="s">
        <v>27</v>
      </c>
      <c r="I406" t="s">
        <v>549</v>
      </c>
      <c r="J406" t="s">
        <v>14</v>
      </c>
      <c r="K406" t="str">
        <f t="shared" si="24"/>
        <v>2025</v>
      </c>
      <c r="L406" t="str">
        <f t="shared" si="25"/>
        <v>Feb</v>
      </c>
      <c r="M406" t="str">
        <f t="shared" si="26"/>
        <v>Wed</v>
      </c>
      <c r="N406" s="5">
        <f t="shared" si="27"/>
        <v>4</v>
      </c>
      <c r="O406" s="5">
        <f>ROUND(F406*G406*VLOOKUP(C406,Table2[#All],2,FALSE),0)</f>
        <v>2993</v>
      </c>
      <c r="P406" s="5">
        <f>Table1[[#This Row],[Quantity]]*Table1[[#This Row],[Unit Price]]</f>
        <v>5985</v>
      </c>
      <c r="Q406" s="5">
        <f>Table1[[#This Row],[Sales Revenue]]-Table1[[#This Row],[Total Cost]]</f>
        <v>2992</v>
      </c>
    </row>
    <row r="407" spans="1:17" x14ac:dyDescent="0.3">
      <c r="A407" t="s">
        <v>451</v>
      </c>
      <c r="B407" t="s">
        <v>30</v>
      </c>
      <c r="C407" t="s">
        <v>49</v>
      </c>
      <c r="D407" s="1">
        <v>45753</v>
      </c>
      <c r="E407" s="1">
        <v>45760</v>
      </c>
      <c r="F407">
        <v>1</v>
      </c>
      <c r="G407">
        <v>386</v>
      </c>
      <c r="H407" t="s">
        <v>13</v>
      </c>
      <c r="I407" t="s">
        <v>550</v>
      </c>
      <c r="J407" t="s">
        <v>18</v>
      </c>
      <c r="K407" t="str">
        <f t="shared" si="24"/>
        <v>2025</v>
      </c>
      <c r="L407" t="str">
        <f t="shared" si="25"/>
        <v>Apr</v>
      </c>
      <c r="M407" t="str">
        <f t="shared" si="26"/>
        <v>Sun</v>
      </c>
      <c r="N407" s="5">
        <f t="shared" si="27"/>
        <v>7</v>
      </c>
      <c r="O407" s="5">
        <f>ROUND(F407*G407*VLOOKUP(C407,Table2[#All],2,FALSE),0)</f>
        <v>270</v>
      </c>
      <c r="P407" s="5">
        <f>Table1[[#This Row],[Quantity]]*Table1[[#This Row],[Unit Price]]</f>
        <v>386</v>
      </c>
      <c r="Q407" s="5">
        <f>Table1[[#This Row],[Sales Revenue]]-Table1[[#This Row],[Total Cost]]</f>
        <v>116</v>
      </c>
    </row>
    <row r="408" spans="1:17" x14ac:dyDescent="0.3">
      <c r="A408" t="s">
        <v>452</v>
      </c>
      <c r="B408" t="s">
        <v>16</v>
      </c>
      <c r="C408" t="s">
        <v>55</v>
      </c>
      <c r="D408" s="1">
        <v>45732</v>
      </c>
      <c r="E408" s="1">
        <v>45743</v>
      </c>
      <c r="F408">
        <v>9</v>
      </c>
      <c r="G408">
        <v>309</v>
      </c>
      <c r="H408" t="s">
        <v>27</v>
      </c>
      <c r="I408" t="s">
        <v>546</v>
      </c>
      <c r="J408" t="s">
        <v>45</v>
      </c>
      <c r="K408" t="str">
        <f t="shared" si="24"/>
        <v>2025</v>
      </c>
      <c r="L408" t="str">
        <f t="shared" si="25"/>
        <v>Mar</v>
      </c>
      <c r="M408" t="str">
        <f t="shared" si="26"/>
        <v>Sun</v>
      </c>
      <c r="N408" s="5">
        <f t="shared" si="27"/>
        <v>11</v>
      </c>
      <c r="O408" s="5">
        <f>ROUND(F408*G408*VLOOKUP(C408,Table2[#All],2,FALSE),0)</f>
        <v>1530</v>
      </c>
      <c r="P408" s="5">
        <f>Table1[[#This Row],[Quantity]]*Table1[[#This Row],[Unit Price]]</f>
        <v>2781</v>
      </c>
      <c r="Q408" s="5">
        <f>Table1[[#This Row],[Sales Revenue]]-Table1[[#This Row],[Total Cost]]</f>
        <v>1251</v>
      </c>
    </row>
    <row r="409" spans="1:17" x14ac:dyDescent="0.3">
      <c r="A409" t="s">
        <v>453</v>
      </c>
      <c r="B409" t="s">
        <v>30</v>
      </c>
      <c r="C409" t="s">
        <v>31</v>
      </c>
      <c r="D409" s="1">
        <v>45709</v>
      </c>
      <c r="E409" s="1">
        <v>45719</v>
      </c>
      <c r="F409">
        <v>3</v>
      </c>
      <c r="G409">
        <v>97</v>
      </c>
      <c r="H409" t="s">
        <v>13</v>
      </c>
      <c r="I409" t="s">
        <v>549</v>
      </c>
      <c r="J409" t="s">
        <v>14</v>
      </c>
      <c r="K409" t="str">
        <f t="shared" si="24"/>
        <v>2025</v>
      </c>
      <c r="L409" t="str">
        <f t="shared" si="25"/>
        <v>Feb</v>
      </c>
      <c r="M409" t="str">
        <f t="shared" si="26"/>
        <v>Fri</v>
      </c>
      <c r="N409" s="5">
        <f t="shared" si="27"/>
        <v>10</v>
      </c>
      <c r="O409" s="5">
        <f>ROUND(F409*G409*VLOOKUP(C409,Table2[#All],2,FALSE),0)</f>
        <v>218</v>
      </c>
      <c r="P409" s="5">
        <f>Table1[[#This Row],[Quantity]]*Table1[[#This Row],[Unit Price]]</f>
        <v>291</v>
      </c>
      <c r="Q409" s="5">
        <f>Table1[[#This Row],[Sales Revenue]]-Table1[[#This Row],[Total Cost]]</f>
        <v>73</v>
      </c>
    </row>
    <row r="410" spans="1:17" x14ac:dyDescent="0.3">
      <c r="A410" t="s">
        <v>454</v>
      </c>
      <c r="B410" t="s">
        <v>16</v>
      </c>
      <c r="C410" t="s">
        <v>55</v>
      </c>
      <c r="D410" s="1">
        <v>45970</v>
      </c>
      <c r="E410" s="1">
        <v>45981</v>
      </c>
      <c r="F410">
        <v>4</v>
      </c>
      <c r="G410">
        <v>180</v>
      </c>
      <c r="H410" t="s">
        <v>27</v>
      </c>
      <c r="I410" t="s">
        <v>548</v>
      </c>
      <c r="J410" t="s">
        <v>45</v>
      </c>
      <c r="K410" t="str">
        <f t="shared" si="24"/>
        <v>2025</v>
      </c>
      <c r="L410" t="str">
        <f t="shared" si="25"/>
        <v>Nov</v>
      </c>
      <c r="M410" t="str">
        <f t="shared" si="26"/>
        <v>Sun</v>
      </c>
      <c r="N410" s="5">
        <f t="shared" si="27"/>
        <v>11</v>
      </c>
      <c r="O410" s="5">
        <f>ROUND(F410*G410*VLOOKUP(C410,Table2[#All],2,FALSE),0)</f>
        <v>396</v>
      </c>
      <c r="P410" s="5">
        <f>Table1[[#This Row],[Quantity]]*Table1[[#This Row],[Unit Price]]</f>
        <v>720</v>
      </c>
      <c r="Q410" s="5">
        <f>Table1[[#This Row],[Sales Revenue]]-Table1[[#This Row],[Total Cost]]</f>
        <v>324</v>
      </c>
    </row>
    <row r="411" spans="1:17" x14ac:dyDescent="0.3">
      <c r="A411" t="s">
        <v>455</v>
      </c>
      <c r="B411" t="s">
        <v>20</v>
      </c>
      <c r="C411" t="s">
        <v>21</v>
      </c>
      <c r="D411" s="1">
        <v>45836</v>
      </c>
      <c r="E411" s="1">
        <v>45842</v>
      </c>
      <c r="F411">
        <v>1</v>
      </c>
      <c r="G411">
        <v>187</v>
      </c>
      <c r="H411" t="s">
        <v>27</v>
      </c>
      <c r="I411" t="s">
        <v>550</v>
      </c>
      <c r="J411" t="s">
        <v>18</v>
      </c>
      <c r="K411" t="str">
        <f t="shared" si="24"/>
        <v>2025</v>
      </c>
      <c r="L411" t="str">
        <f t="shared" si="25"/>
        <v>Jun</v>
      </c>
      <c r="M411" t="str">
        <f t="shared" si="26"/>
        <v>Sat</v>
      </c>
      <c r="N411" s="5">
        <f t="shared" si="27"/>
        <v>6</v>
      </c>
      <c r="O411" s="5">
        <f>ROUND(F411*G411*VLOOKUP(C411,Table2[#All],2,FALSE),0)</f>
        <v>140</v>
      </c>
      <c r="P411" s="5">
        <f>Table1[[#This Row],[Quantity]]*Table1[[#This Row],[Unit Price]]</f>
        <v>187</v>
      </c>
      <c r="Q411" s="5">
        <f>Table1[[#This Row],[Sales Revenue]]-Table1[[#This Row],[Total Cost]]</f>
        <v>47</v>
      </c>
    </row>
    <row r="412" spans="1:17" x14ac:dyDescent="0.3">
      <c r="A412" t="s">
        <v>456</v>
      </c>
      <c r="B412" t="s">
        <v>30</v>
      </c>
      <c r="C412" t="s">
        <v>75</v>
      </c>
      <c r="D412" s="1">
        <v>45926</v>
      </c>
      <c r="E412" s="1">
        <v>45934</v>
      </c>
      <c r="F412">
        <v>9</v>
      </c>
      <c r="G412">
        <v>286</v>
      </c>
      <c r="H412" t="s">
        <v>27</v>
      </c>
      <c r="I412" t="s">
        <v>32</v>
      </c>
      <c r="J412" t="s">
        <v>45</v>
      </c>
      <c r="K412" t="str">
        <f t="shared" si="24"/>
        <v>2025</v>
      </c>
      <c r="L412" t="str">
        <f t="shared" si="25"/>
        <v>Sep</v>
      </c>
      <c r="M412" t="str">
        <f t="shared" si="26"/>
        <v>Fri</v>
      </c>
      <c r="N412" s="5">
        <f t="shared" si="27"/>
        <v>8</v>
      </c>
      <c r="O412" s="5">
        <f>ROUND(F412*G412*VLOOKUP(C412,Table2[#All],2,FALSE),0)</f>
        <v>1931</v>
      </c>
      <c r="P412" s="5">
        <f>Table1[[#This Row],[Quantity]]*Table1[[#This Row],[Unit Price]]</f>
        <v>2574</v>
      </c>
      <c r="Q412" s="5">
        <f>Table1[[#This Row],[Sales Revenue]]-Table1[[#This Row],[Total Cost]]</f>
        <v>643</v>
      </c>
    </row>
    <row r="413" spans="1:17" x14ac:dyDescent="0.3">
      <c r="A413" t="s">
        <v>457</v>
      </c>
      <c r="B413" t="s">
        <v>30</v>
      </c>
      <c r="C413" t="s">
        <v>31</v>
      </c>
      <c r="D413" s="1">
        <v>45675</v>
      </c>
      <c r="E413" s="1">
        <v>45688</v>
      </c>
      <c r="F413">
        <v>6</v>
      </c>
      <c r="G413">
        <v>541</v>
      </c>
      <c r="H413" t="s">
        <v>27</v>
      </c>
      <c r="I413" t="s">
        <v>550</v>
      </c>
      <c r="J413" t="s">
        <v>14</v>
      </c>
      <c r="K413" t="str">
        <f t="shared" si="24"/>
        <v>2025</v>
      </c>
      <c r="L413" t="str">
        <f t="shared" si="25"/>
        <v>Jan</v>
      </c>
      <c r="M413" t="str">
        <f t="shared" si="26"/>
        <v>Sat</v>
      </c>
      <c r="N413" s="5">
        <f t="shared" si="27"/>
        <v>13</v>
      </c>
      <c r="O413" s="5">
        <f>ROUND(F413*G413*VLOOKUP(C413,Table2[#All],2,FALSE),0)</f>
        <v>2435</v>
      </c>
      <c r="P413" s="5">
        <f>Table1[[#This Row],[Quantity]]*Table1[[#This Row],[Unit Price]]</f>
        <v>3246</v>
      </c>
      <c r="Q413" s="5">
        <f>Table1[[#This Row],[Sales Revenue]]-Table1[[#This Row],[Total Cost]]</f>
        <v>811</v>
      </c>
    </row>
    <row r="414" spans="1:17" x14ac:dyDescent="0.3">
      <c r="A414" t="s">
        <v>458</v>
      </c>
      <c r="B414" t="s">
        <v>16</v>
      </c>
      <c r="C414" t="s">
        <v>43</v>
      </c>
      <c r="D414" s="1">
        <v>45850</v>
      </c>
      <c r="E414" s="1">
        <v>45858</v>
      </c>
      <c r="F414">
        <v>8</v>
      </c>
      <c r="G414">
        <v>779</v>
      </c>
      <c r="H414" t="s">
        <v>13</v>
      </c>
      <c r="I414" t="s">
        <v>549</v>
      </c>
      <c r="J414" t="s">
        <v>28</v>
      </c>
      <c r="K414" t="str">
        <f t="shared" si="24"/>
        <v>2025</v>
      </c>
      <c r="L414" t="str">
        <f t="shared" si="25"/>
        <v>Jul</v>
      </c>
      <c r="M414" t="str">
        <f t="shared" si="26"/>
        <v>Sat</v>
      </c>
      <c r="N414" s="5">
        <f t="shared" si="27"/>
        <v>8</v>
      </c>
      <c r="O414" s="5">
        <f>ROUND(F414*G414*VLOOKUP(C414,Table2[#All],2,FALSE),0)</f>
        <v>3739</v>
      </c>
      <c r="P414" s="5">
        <f>Table1[[#This Row],[Quantity]]*Table1[[#This Row],[Unit Price]]</f>
        <v>6232</v>
      </c>
      <c r="Q414" s="5">
        <f>Table1[[#This Row],[Sales Revenue]]-Table1[[#This Row],[Total Cost]]</f>
        <v>2493</v>
      </c>
    </row>
    <row r="415" spans="1:17" x14ac:dyDescent="0.3">
      <c r="A415" t="s">
        <v>459</v>
      </c>
      <c r="B415" t="s">
        <v>11</v>
      </c>
      <c r="C415" t="s">
        <v>57</v>
      </c>
      <c r="D415" s="1">
        <v>45909</v>
      </c>
      <c r="E415" s="1">
        <v>45911</v>
      </c>
      <c r="F415">
        <v>4</v>
      </c>
      <c r="G415">
        <v>249</v>
      </c>
      <c r="H415" t="s">
        <v>27</v>
      </c>
      <c r="I415" t="s">
        <v>550</v>
      </c>
      <c r="J415" t="s">
        <v>14</v>
      </c>
      <c r="K415" t="str">
        <f t="shared" si="24"/>
        <v>2025</v>
      </c>
      <c r="L415" t="str">
        <f t="shared" si="25"/>
        <v>Sep</v>
      </c>
      <c r="M415" t="str">
        <f t="shared" si="26"/>
        <v>Tue</v>
      </c>
      <c r="N415" s="5">
        <f t="shared" si="27"/>
        <v>2</v>
      </c>
      <c r="O415" s="5">
        <f>ROUND(F415*G415*VLOOKUP(C415,Table2[#All],2,FALSE),0)</f>
        <v>847</v>
      </c>
      <c r="P415" s="5">
        <f>Table1[[#This Row],[Quantity]]*Table1[[#This Row],[Unit Price]]</f>
        <v>996</v>
      </c>
      <c r="Q415" s="5">
        <f>Table1[[#This Row],[Sales Revenue]]-Table1[[#This Row],[Total Cost]]</f>
        <v>149</v>
      </c>
    </row>
    <row r="416" spans="1:17" x14ac:dyDescent="0.3">
      <c r="A416" t="s">
        <v>460</v>
      </c>
      <c r="B416" t="s">
        <v>11</v>
      </c>
      <c r="C416" t="s">
        <v>26</v>
      </c>
      <c r="D416" s="1">
        <v>45854</v>
      </c>
      <c r="E416" s="1">
        <v>45867</v>
      </c>
      <c r="F416">
        <v>2</v>
      </c>
      <c r="G416">
        <v>146</v>
      </c>
      <c r="H416" t="s">
        <v>27</v>
      </c>
      <c r="I416" t="s">
        <v>546</v>
      </c>
      <c r="J416" t="s">
        <v>45</v>
      </c>
      <c r="K416" t="str">
        <f t="shared" si="24"/>
        <v>2025</v>
      </c>
      <c r="L416" t="str">
        <f t="shared" si="25"/>
        <v>Jul</v>
      </c>
      <c r="M416" t="str">
        <f t="shared" si="26"/>
        <v>Wed</v>
      </c>
      <c r="N416" s="5">
        <f t="shared" si="27"/>
        <v>13</v>
      </c>
      <c r="O416" s="5">
        <f>ROUND(F416*G416*VLOOKUP(C416,Table2[#All],2,FALSE),0)</f>
        <v>190</v>
      </c>
      <c r="P416" s="5">
        <f>Table1[[#This Row],[Quantity]]*Table1[[#This Row],[Unit Price]]</f>
        <v>292</v>
      </c>
      <c r="Q416" s="5">
        <f>Table1[[#This Row],[Sales Revenue]]-Table1[[#This Row],[Total Cost]]</f>
        <v>102</v>
      </c>
    </row>
    <row r="417" spans="1:17" x14ac:dyDescent="0.3">
      <c r="A417" t="s">
        <v>461</v>
      </c>
      <c r="B417" t="s">
        <v>23</v>
      </c>
      <c r="C417" t="s">
        <v>24</v>
      </c>
      <c r="D417" s="1">
        <v>45665</v>
      </c>
      <c r="E417" s="1">
        <v>45678</v>
      </c>
      <c r="F417">
        <v>1</v>
      </c>
      <c r="G417">
        <v>333</v>
      </c>
      <c r="H417" t="s">
        <v>27</v>
      </c>
      <c r="I417" t="s">
        <v>32</v>
      </c>
      <c r="J417" t="s">
        <v>14</v>
      </c>
      <c r="K417" t="str">
        <f t="shared" si="24"/>
        <v>2025</v>
      </c>
      <c r="L417" t="str">
        <f t="shared" si="25"/>
        <v>Jan</v>
      </c>
      <c r="M417" t="str">
        <f t="shared" si="26"/>
        <v>Wed</v>
      </c>
      <c r="N417" s="5">
        <f t="shared" si="27"/>
        <v>13</v>
      </c>
      <c r="O417" s="5">
        <f>ROUND(F417*G417*VLOOKUP(C417,Table2[#All],2,FALSE),0)</f>
        <v>183</v>
      </c>
      <c r="P417" s="5">
        <f>Table1[[#This Row],[Quantity]]*Table1[[#This Row],[Unit Price]]</f>
        <v>333</v>
      </c>
      <c r="Q417" s="5">
        <f>Table1[[#This Row],[Sales Revenue]]-Table1[[#This Row],[Total Cost]]</f>
        <v>150</v>
      </c>
    </row>
    <row r="418" spans="1:17" x14ac:dyDescent="0.3">
      <c r="A418" t="s">
        <v>462</v>
      </c>
      <c r="B418" t="s">
        <v>23</v>
      </c>
      <c r="C418" t="s">
        <v>37</v>
      </c>
      <c r="D418" s="1">
        <v>45897</v>
      </c>
      <c r="E418" s="1">
        <v>45904</v>
      </c>
      <c r="F418">
        <v>9</v>
      </c>
      <c r="G418">
        <v>687</v>
      </c>
      <c r="H418" t="s">
        <v>27</v>
      </c>
      <c r="I418" t="s">
        <v>546</v>
      </c>
      <c r="J418" t="s">
        <v>28</v>
      </c>
      <c r="K418" t="str">
        <f t="shared" si="24"/>
        <v>2025</v>
      </c>
      <c r="L418" t="str">
        <f t="shared" si="25"/>
        <v>Aug</v>
      </c>
      <c r="M418" t="str">
        <f t="shared" si="26"/>
        <v>Thu</v>
      </c>
      <c r="N418" s="5">
        <f t="shared" si="27"/>
        <v>7</v>
      </c>
      <c r="O418" s="5">
        <f>ROUND(F418*G418*VLOOKUP(C418,Table2[#All],2,FALSE),0)</f>
        <v>3092</v>
      </c>
      <c r="P418" s="5">
        <f>Table1[[#This Row],[Quantity]]*Table1[[#This Row],[Unit Price]]</f>
        <v>6183</v>
      </c>
      <c r="Q418" s="5">
        <f>Table1[[#This Row],[Sales Revenue]]-Table1[[#This Row],[Total Cost]]</f>
        <v>3091</v>
      </c>
    </row>
    <row r="419" spans="1:17" x14ac:dyDescent="0.3">
      <c r="A419" t="s">
        <v>463</v>
      </c>
      <c r="B419" t="s">
        <v>20</v>
      </c>
      <c r="C419" t="s">
        <v>82</v>
      </c>
      <c r="D419" s="1">
        <v>45847</v>
      </c>
      <c r="E419" s="1">
        <v>45857</v>
      </c>
      <c r="F419">
        <v>6</v>
      </c>
      <c r="G419">
        <v>342</v>
      </c>
      <c r="H419" t="s">
        <v>13</v>
      </c>
      <c r="I419" t="s">
        <v>32</v>
      </c>
      <c r="J419" t="s">
        <v>28</v>
      </c>
      <c r="K419" t="str">
        <f t="shared" si="24"/>
        <v>2025</v>
      </c>
      <c r="L419" t="str">
        <f t="shared" si="25"/>
        <v>Jul</v>
      </c>
      <c r="M419" t="str">
        <f t="shared" si="26"/>
        <v>Wed</v>
      </c>
      <c r="N419" s="5">
        <f t="shared" si="27"/>
        <v>10</v>
      </c>
      <c r="O419" s="5">
        <f>ROUND(F419*G419*VLOOKUP(C419,Table2[#All],2,FALSE),0)</f>
        <v>1642</v>
      </c>
      <c r="P419" s="5">
        <f>Table1[[#This Row],[Quantity]]*Table1[[#This Row],[Unit Price]]</f>
        <v>2052</v>
      </c>
      <c r="Q419" s="5">
        <f>Table1[[#This Row],[Sales Revenue]]-Table1[[#This Row],[Total Cost]]</f>
        <v>410</v>
      </c>
    </row>
    <row r="420" spans="1:17" x14ac:dyDescent="0.3">
      <c r="A420" t="s">
        <v>464</v>
      </c>
      <c r="B420" t="s">
        <v>30</v>
      </c>
      <c r="C420" t="s">
        <v>75</v>
      </c>
      <c r="D420" s="1">
        <v>45972</v>
      </c>
      <c r="E420" s="1">
        <v>45977</v>
      </c>
      <c r="F420">
        <v>6</v>
      </c>
      <c r="G420">
        <v>461</v>
      </c>
      <c r="H420" t="s">
        <v>13</v>
      </c>
      <c r="I420" t="s">
        <v>549</v>
      </c>
      <c r="J420" t="s">
        <v>14</v>
      </c>
      <c r="K420" t="str">
        <f t="shared" si="24"/>
        <v>2025</v>
      </c>
      <c r="L420" t="str">
        <f t="shared" si="25"/>
        <v>Nov</v>
      </c>
      <c r="M420" t="str">
        <f t="shared" si="26"/>
        <v>Tue</v>
      </c>
      <c r="N420" s="5">
        <f t="shared" si="27"/>
        <v>5</v>
      </c>
      <c r="O420" s="5">
        <f>ROUND(F420*G420*VLOOKUP(C420,Table2[#All],2,FALSE),0)</f>
        <v>2075</v>
      </c>
      <c r="P420" s="5">
        <f>Table1[[#This Row],[Quantity]]*Table1[[#This Row],[Unit Price]]</f>
        <v>2766</v>
      </c>
      <c r="Q420" s="5">
        <f>Table1[[#This Row],[Sales Revenue]]-Table1[[#This Row],[Total Cost]]</f>
        <v>691</v>
      </c>
    </row>
    <row r="421" spans="1:17" x14ac:dyDescent="0.3">
      <c r="A421" t="s">
        <v>465</v>
      </c>
      <c r="B421" t="s">
        <v>30</v>
      </c>
      <c r="C421" t="s">
        <v>49</v>
      </c>
      <c r="D421" s="1">
        <v>45707</v>
      </c>
      <c r="E421" s="1">
        <v>45717</v>
      </c>
      <c r="F421">
        <v>4</v>
      </c>
      <c r="G421">
        <v>371</v>
      </c>
      <c r="H421" t="s">
        <v>27</v>
      </c>
      <c r="I421" t="s">
        <v>548</v>
      </c>
      <c r="J421" t="s">
        <v>45</v>
      </c>
      <c r="K421" t="str">
        <f t="shared" si="24"/>
        <v>2025</v>
      </c>
      <c r="L421" t="str">
        <f t="shared" si="25"/>
        <v>Feb</v>
      </c>
      <c r="M421" t="str">
        <f t="shared" si="26"/>
        <v>Wed</v>
      </c>
      <c r="N421" s="5">
        <f t="shared" si="27"/>
        <v>10</v>
      </c>
      <c r="O421" s="5">
        <f>ROUND(F421*G421*VLOOKUP(C421,Table2[#All],2,FALSE),0)</f>
        <v>1039</v>
      </c>
      <c r="P421" s="5">
        <f>Table1[[#This Row],[Quantity]]*Table1[[#This Row],[Unit Price]]</f>
        <v>1484</v>
      </c>
      <c r="Q421" s="5">
        <f>Table1[[#This Row],[Sales Revenue]]-Table1[[#This Row],[Total Cost]]</f>
        <v>445</v>
      </c>
    </row>
    <row r="422" spans="1:17" x14ac:dyDescent="0.3">
      <c r="A422" t="s">
        <v>466</v>
      </c>
      <c r="B422" t="s">
        <v>16</v>
      </c>
      <c r="C422" t="s">
        <v>55</v>
      </c>
      <c r="D422" s="1">
        <v>45698</v>
      </c>
      <c r="E422" s="1">
        <v>45707</v>
      </c>
      <c r="F422">
        <v>1</v>
      </c>
      <c r="G422">
        <v>200</v>
      </c>
      <c r="H422" t="s">
        <v>27</v>
      </c>
      <c r="I422" t="s">
        <v>548</v>
      </c>
      <c r="J422" t="s">
        <v>18</v>
      </c>
      <c r="K422" t="str">
        <f t="shared" si="24"/>
        <v>2025</v>
      </c>
      <c r="L422" t="str">
        <f t="shared" si="25"/>
        <v>Feb</v>
      </c>
      <c r="M422" t="str">
        <f t="shared" si="26"/>
        <v>Mon</v>
      </c>
      <c r="N422" s="5">
        <f t="shared" si="27"/>
        <v>9</v>
      </c>
      <c r="O422" s="5">
        <f>ROUND(F422*G422*VLOOKUP(C422,Table2[#All],2,FALSE),0)</f>
        <v>110</v>
      </c>
      <c r="P422" s="5">
        <f>Table1[[#This Row],[Quantity]]*Table1[[#This Row],[Unit Price]]</f>
        <v>200</v>
      </c>
      <c r="Q422" s="5">
        <f>Table1[[#This Row],[Sales Revenue]]-Table1[[#This Row],[Total Cost]]</f>
        <v>90</v>
      </c>
    </row>
    <row r="423" spans="1:17" x14ac:dyDescent="0.3">
      <c r="A423" t="s">
        <v>467</v>
      </c>
      <c r="B423" t="s">
        <v>11</v>
      </c>
      <c r="C423" t="s">
        <v>12</v>
      </c>
      <c r="D423" s="1">
        <v>45694</v>
      </c>
      <c r="E423" s="1">
        <v>45703</v>
      </c>
      <c r="F423">
        <v>3</v>
      </c>
      <c r="G423">
        <v>356</v>
      </c>
      <c r="H423" t="s">
        <v>13</v>
      </c>
      <c r="I423" t="s">
        <v>548</v>
      </c>
      <c r="J423" t="s">
        <v>45</v>
      </c>
      <c r="K423" t="str">
        <f t="shared" si="24"/>
        <v>2025</v>
      </c>
      <c r="L423" t="str">
        <f t="shared" si="25"/>
        <v>Feb</v>
      </c>
      <c r="M423" t="str">
        <f t="shared" si="26"/>
        <v>Thu</v>
      </c>
      <c r="N423" s="5">
        <f t="shared" si="27"/>
        <v>9</v>
      </c>
      <c r="O423" s="5">
        <f>ROUND(F423*G423*VLOOKUP(C423,Table2[#All],2,FALSE),0)</f>
        <v>801</v>
      </c>
      <c r="P423" s="5">
        <f>Table1[[#This Row],[Quantity]]*Table1[[#This Row],[Unit Price]]</f>
        <v>1068</v>
      </c>
      <c r="Q423" s="5">
        <f>Table1[[#This Row],[Sales Revenue]]-Table1[[#This Row],[Total Cost]]</f>
        <v>267</v>
      </c>
    </row>
    <row r="424" spans="1:17" x14ac:dyDescent="0.3">
      <c r="A424" t="s">
        <v>468</v>
      </c>
      <c r="B424" t="s">
        <v>16</v>
      </c>
      <c r="C424" t="s">
        <v>17</v>
      </c>
      <c r="D424" s="1">
        <v>45720</v>
      </c>
      <c r="E424" s="1">
        <v>45721</v>
      </c>
      <c r="F424">
        <v>4</v>
      </c>
      <c r="G424">
        <v>587</v>
      </c>
      <c r="H424" t="s">
        <v>13</v>
      </c>
      <c r="I424" t="s">
        <v>546</v>
      </c>
      <c r="J424" t="s">
        <v>45</v>
      </c>
      <c r="K424" t="str">
        <f t="shared" si="24"/>
        <v>2025</v>
      </c>
      <c r="L424" t="str">
        <f t="shared" si="25"/>
        <v>Mar</v>
      </c>
      <c r="M424" t="str">
        <f t="shared" si="26"/>
        <v>Tue</v>
      </c>
      <c r="N424" s="5">
        <f t="shared" si="27"/>
        <v>1</v>
      </c>
      <c r="O424" s="5">
        <f>ROUND(F424*G424*VLOOKUP(C424,Table2[#All],2,FALSE),0)</f>
        <v>1174</v>
      </c>
      <c r="P424" s="5">
        <f>Table1[[#This Row],[Quantity]]*Table1[[#This Row],[Unit Price]]</f>
        <v>2348</v>
      </c>
      <c r="Q424" s="5">
        <f>Table1[[#This Row],[Sales Revenue]]-Table1[[#This Row],[Total Cost]]</f>
        <v>1174</v>
      </c>
    </row>
    <row r="425" spans="1:17" x14ac:dyDescent="0.3">
      <c r="A425" t="s">
        <v>469</v>
      </c>
      <c r="B425" t="s">
        <v>16</v>
      </c>
      <c r="C425" t="s">
        <v>17</v>
      </c>
      <c r="D425" s="1">
        <v>45835</v>
      </c>
      <c r="E425" s="1">
        <v>45843</v>
      </c>
      <c r="F425">
        <v>4</v>
      </c>
      <c r="G425">
        <v>441</v>
      </c>
      <c r="H425" t="s">
        <v>13</v>
      </c>
      <c r="I425" t="s">
        <v>32</v>
      </c>
      <c r="J425" t="s">
        <v>14</v>
      </c>
      <c r="K425" t="str">
        <f t="shared" si="24"/>
        <v>2025</v>
      </c>
      <c r="L425" t="str">
        <f t="shared" si="25"/>
        <v>Jun</v>
      </c>
      <c r="M425" t="str">
        <f t="shared" si="26"/>
        <v>Fri</v>
      </c>
      <c r="N425" s="5">
        <f t="shared" si="27"/>
        <v>8</v>
      </c>
      <c r="O425" s="5">
        <f>ROUND(F425*G425*VLOOKUP(C425,Table2[#All],2,FALSE),0)</f>
        <v>882</v>
      </c>
      <c r="P425" s="5">
        <f>Table1[[#This Row],[Quantity]]*Table1[[#This Row],[Unit Price]]</f>
        <v>1764</v>
      </c>
      <c r="Q425" s="5">
        <f>Table1[[#This Row],[Sales Revenue]]-Table1[[#This Row],[Total Cost]]</f>
        <v>882</v>
      </c>
    </row>
    <row r="426" spans="1:17" x14ac:dyDescent="0.3">
      <c r="A426" t="s">
        <v>470</v>
      </c>
      <c r="B426" t="s">
        <v>16</v>
      </c>
      <c r="C426" t="s">
        <v>63</v>
      </c>
      <c r="D426" s="1">
        <v>46013</v>
      </c>
      <c r="E426" s="1">
        <v>46022</v>
      </c>
      <c r="F426">
        <v>8</v>
      </c>
      <c r="G426">
        <v>953</v>
      </c>
      <c r="H426" t="s">
        <v>13</v>
      </c>
      <c r="I426" t="s">
        <v>548</v>
      </c>
      <c r="J426" t="s">
        <v>28</v>
      </c>
      <c r="K426" t="str">
        <f t="shared" si="24"/>
        <v>2025</v>
      </c>
      <c r="L426" t="str">
        <f t="shared" si="25"/>
        <v>Dec</v>
      </c>
      <c r="M426" t="str">
        <f t="shared" si="26"/>
        <v>Mon</v>
      </c>
      <c r="N426" s="5">
        <f t="shared" si="27"/>
        <v>9</v>
      </c>
      <c r="O426" s="5">
        <f>ROUND(F426*G426*VLOOKUP(C426,Table2[#All],2,FALSE),0)</f>
        <v>3812</v>
      </c>
      <c r="P426" s="5">
        <f>Table1[[#This Row],[Quantity]]*Table1[[#This Row],[Unit Price]]</f>
        <v>7624</v>
      </c>
      <c r="Q426" s="5">
        <f>Table1[[#This Row],[Sales Revenue]]-Table1[[#This Row],[Total Cost]]</f>
        <v>3812</v>
      </c>
    </row>
    <row r="427" spans="1:17" x14ac:dyDescent="0.3">
      <c r="A427" t="s">
        <v>471</v>
      </c>
      <c r="B427" t="s">
        <v>30</v>
      </c>
      <c r="C427" t="s">
        <v>31</v>
      </c>
      <c r="D427" s="1">
        <v>45693</v>
      </c>
      <c r="E427" s="1">
        <v>45702</v>
      </c>
      <c r="F427">
        <v>10</v>
      </c>
      <c r="G427">
        <v>356</v>
      </c>
      <c r="H427" t="s">
        <v>13</v>
      </c>
      <c r="I427" t="s">
        <v>546</v>
      </c>
      <c r="J427" t="s">
        <v>45</v>
      </c>
      <c r="K427" t="str">
        <f t="shared" si="24"/>
        <v>2025</v>
      </c>
      <c r="L427" t="str">
        <f t="shared" si="25"/>
        <v>Feb</v>
      </c>
      <c r="M427" t="str">
        <f t="shared" si="26"/>
        <v>Wed</v>
      </c>
      <c r="N427" s="5">
        <f t="shared" si="27"/>
        <v>9</v>
      </c>
      <c r="O427" s="5">
        <f>ROUND(F427*G427*VLOOKUP(C427,Table2[#All],2,FALSE),0)</f>
        <v>2670</v>
      </c>
      <c r="P427" s="5">
        <f>Table1[[#This Row],[Quantity]]*Table1[[#This Row],[Unit Price]]</f>
        <v>3560</v>
      </c>
      <c r="Q427" s="5">
        <f>Table1[[#This Row],[Sales Revenue]]-Table1[[#This Row],[Total Cost]]</f>
        <v>890</v>
      </c>
    </row>
    <row r="428" spans="1:17" x14ac:dyDescent="0.3">
      <c r="A428" t="s">
        <v>472</v>
      </c>
      <c r="B428" t="s">
        <v>20</v>
      </c>
      <c r="C428" t="s">
        <v>21</v>
      </c>
      <c r="D428" s="1">
        <v>45862</v>
      </c>
      <c r="E428" s="1">
        <v>45865</v>
      </c>
      <c r="F428">
        <v>9</v>
      </c>
      <c r="G428">
        <v>855</v>
      </c>
      <c r="H428" t="s">
        <v>27</v>
      </c>
      <c r="I428" t="s">
        <v>32</v>
      </c>
      <c r="J428" t="s">
        <v>18</v>
      </c>
      <c r="K428" t="str">
        <f t="shared" si="24"/>
        <v>2025</v>
      </c>
      <c r="L428" t="str">
        <f t="shared" si="25"/>
        <v>Jul</v>
      </c>
      <c r="M428" t="str">
        <f t="shared" si="26"/>
        <v>Thu</v>
      </c>
      <c r="N428" s="5">
        <f t="shared" si="27"/>
        <v>3</v>
      </c>
      <c r="O428" s="5">
        <f>ROUND(F428*G428*VLOOKUP(C428,Table2[#All],2,FALSE),0)</f>
        <v>5771</v>
      </c>
      <c r="P428" s="5">
        <f>Table1[[#This Row],[Quantity]]*Table1[[#This Row],[Unit Price]]</f>
        <v>7695</v>
      </c>
      <c r="Q428" s="5">
        <f>Table1[[#This Row],[Sales Revenue]]-Table1[[#This Row],[Total Cost]]</f>
        <v>1924</v>
      </c>
    </row>
    <row r="429" spans="1:17" x14ac:dyDescent="0.3">
      <c r="A429" t="s">
        <v>473</v>
      </c>
      <c r="B429" t="s">
        <v>16</v>
      </c>
      <c r="C429" t="s">
        <v>63</v>
      </c>
      <c r="D429" s="1">
        <v>45773</v>
      </c>
      <c r="E429" s="1">
        <v>45787</v>
      </c>
      <c r="F429">
        <v>1</v>
      </c>
      <c r="G429">
        <v>320</v>
      </c>
      <c r="H429" t="s">
        <v>27</v>
      </c>
      <c r="I429" t="s">
        <v>550</v>
      </c>
      <c r="J429" t="s">
        <v>14</v>
      </c>
      <c r="K429" t="str">
        <f t="shared" si="24"/>
        <v>2025</v>
      </c>
      <c r="L429" t="str">
        <f t="shared" si="25"/>
        <v>Apr</v>
      </c>
      <c r="M429" t="str">
        <f t="shared" si="26"/>
        <v>Sat</v>
      </c>
      <c r="N429" s="5">
        <f t="shared" si="27"/>
        <v>14</v>
      </c>
      <c r="O429" s="5">
        <f>ROUND(F429*G429*VLOOKUP(C429,Table2[#All],2,FALSE),0)</f>
        <v>160</v>
      </c>
      <c r="P429" s="5">
        <f>Table1[[#This Row],[Quantity]]*Table1[[#This Row],[Unit Price]]</f>
        <v>320</v>
      </c>
      <c r="Q429" s="5">
        <f>Table1[[#This Row],[Sales Revenue]]-Table1[[#This Row],[Total Cost]]</f>
        <v>160</v>
      </c>
    </row>
    <row r="430" spans="1:17" x14ac:dyDescent="0.3">
      <c r="A430" t="s">
        <v>474</v>
      </c>
      <c r="B430" t="s">
        <v>20</v>
      </c>
      <c r="C430" t="s">
        <v>82</v>
      </c>
      <c r="D430" s="1">
        <v>46011</v>
      </c>
      <c r="E430" s="1">
        <v>46021</v>
      </c>
      <c r="F430">
        <v>10</v>
      </c>
      <c r="G430">
        <v>308</v>
      </c>
      <c r="H430" t="s">
        <v>27</v>
      </c>
      <c r="I430" t="s">
        <v>550</v>
      </c>
      <c r="J430" t="s">
        <v>45</v>
      </c>
      <c r="K430" t="str">
        <f t="shared" si="24"/>
        <v>2025</v>
      </c>
      <c r="L430" t="str">
        <f t="shared" si="25"/>
        <v>Dec</v>
      </c>
      <c r="M430" t="str">
        <f t="shared" si="26"/>
        <v>Sat</v>
      </c>
      <c r="N430" s="5">
        <f t="shared" si="27"/>
        <v>10</v>
      </c>
      <c r="O430" s="5">
        <f>ROUND(F430*G430*VLOOKUP(C430,Table2[#All],2,FALSE),0)</f>
        <v>2464</v>
      </c>
      <c r="P430" s="5">
        <f>Table1[[#This Row],[Quantity]]*Table1[[#This Row],[Unit Price]]</f>
        <v>3080</v>
      </c>
      <c r="Q430" s="5">
        <f>Table1[[#This Row],[Sales Revenue]]-Table1[[#This Row],[Total Cost]]</f>
        <v>616</v>
      </c>
    </row>
    <row r="431" spans="1:17" x14ac:dyDescent="0.3">
      <c r="A431" t="s">
        <v>475</v>
      </c>
      <c r="B431" t="s">
        <v>20</v>
      </c>
      <c r="C431" t="s">
        <v>21</v>
      </c>
      <c r="D431" s="1">
        <v>46007</v>
      </c>
      <c r="E431" s="1">
        <v>46020</v>
      </c>
      <c r="F431">
        <v>8</v>
      </c>
      <c r="G431">
        <v>259</v>
      </c>
      <c r="H431" t="s">
        <v>27</v>
      </c>
      <c r="I431" t="s">
        <v>548</v>
      </c>
      <c r="J431" t="s">
        <v>28</v>
      </c>
      <c r="K431" t="str">
        <f t="shared" si="24"/>
        <v>2025</v>
      </c>
      <c r="L431" t="str">
        <f t="shared" si="25"/>
        <v>Dec</v>
      </c>
      <c r="M431" t="str">
        <f t="shared" si="26"/>
        <v>Tue</v>
      </c>
      <c r="N431" s="5">
        <f t="shared" si="27"/>
        <v>13</v>
      </c>
      <c r="O431" s="5">
        <f>ROUND(F431*G431*VLOOKUP(C431,Table2[#All],2,FALSE),0)</f>
        <v>1554</v>
      </c>
      <c r="P431" s="5">
        <f>Table1[[#This Row],[Quantity]]*Table1[[#This Row],[Unit Price]]</f>
        <v>2072</v>
      </c>
      <c r="Q431" s="5">
        <f>Table1[[#This Row],[Sales Revenue]]-Table1[[#This Row],[Total Cost]]</f>
        <v>518</v>
      </c>
    </row>
    <row r="432" spans="1:17" x14ac:dyDescent="0.3">
      <c r="A432" t="s">
        <v>476</v>
      </c>
      <c r="B432" t="s">
        <v>20</v>
      </c>
      <c r="C432" t="s">
        <v>21</v>
      </c>
      <c r="D432" s="1">
        <v>45684</v>
      </c>
      <c r="E432" s="1">
        <v>45686</v>
      </c>
      <c r="F432">
        <v>8</v>
      </c>
      <c r="G432">
        <v>684</v>
      </c>
      <c r="H432" t="s">
        <v>13</v>
      </c>
      <c r="I432" t="s">
        <v>548</v>
      </c>
      <c r="J432" t="s">
        <v>28</v>
      </c>
      <c r="K432" t="str">
        <f t="shared" si="24"/>
        <v>2025</v>
      </c>
      <c r="L432" t="str">
        <f t="shared" si="25"/>
        <v>Jan</v>
      </c>
      <c r="M432" t="str">
        <f t="shared" si="26"/>
        <v>Mon</v>
      </c>
      <c r="N432" s="5">
        <f t="shared" si="27"/>
        <v>2</v>
      </c>
      <c r="O432" s="5">
        <f>ROUND(F432*G432*VLOOKUP(C432,Table2[#All],2,FALSE),0)</f>
        <v>4104</v>
      </c>
      <c r="P432" s="5">
        <f>Table1[[#This Row],[Quantity]]*Table1[[#This Row],[Unit Price]]</f>
        <v>5472</v>
      </c>
      <c r="Q432" s="5">
        <f>Table1[[#This Row],[Sales Revenue]]-Table1[[#This Row],[Total Cost]]</f>
        <v>1368</v>
      </c>
    </row>
    <row r="433" spans="1:17" x14ac:dyDescent="0.3">
      <c r="A433" t="s">
        <v>477</v>
      </c>
      <c r="B433" t="s">
        <v>20</v>
      </c>
      <c r="C433" t="s">
        <v>82</v>
      </c>
      <c r="D433" s="1">
        <v>45925</v>
      </c>
      <c r="E433" s="1">
        <v>45930</v>
      </c>
      <c r="F433">
        <v>6</v>
      </c>
      <c r="G433">
        <v>993</v>
      </c>
      <c r="H433" t="s">
        <v>27</v>
      </c>
      <c r="I433" t="s">
        <v>546</v>
      </c>
      <c r="J433" t="s">
        <v>14</v>
      </c>
      <c r="K433" t="str">
        <f t="shared" si="24"/>
        <v>2025</v>
      </c>
      <c r="L433" t="str">
        <f t="shared" si="25"/>
        <v>Sep</v>
      </c>
      <c r="M433" t="str">
        <f t="shared" si="26"/>
        <v>Thu</v>
      </c>
      <c r="N433" s="5">
        <f t="shared" si="27"/>
        <v>5</v>
      </c>
      <c r="O433" s="5">
        <f>ROUND(F433*G433*VLOOKUP(C433,Table2[#All],2,FALSE),0)</f>
        <v>4766</v>
      </c>
      <c r="P433" s="5">
        <f>Table1[[#This Row],[Quantity]]*Table1[[#This Row],[Unit Price]]</f>
        <v>5958</v>
      </c>
      <c r="Q433" s="5">
        <f>Table1[[#This Row],[Sales Revenue]]-Table1[[#This Row],[Total Cost]]</f>
        <v>1192</v>
      </c>
    </row>
    <row r="434" spans="1:17" x14ac:dyDescent="0.3">
      <c r="A434" t="s">
        <v>478</v>
      </c>
      <c r="B434" t="s">
        <v>30</v>
      </c>
      <c r="C434" t="s">
        <v>41</v>
      </c>
      <c r="D434" s="1">
        <v>45798</v>
      </c>
      <c r="E434" s="1">
        <v>45804</v>
      </c>
      <c r="F434">
        <v>1</v>
      </c>
      <c r="G434">
        <v>773</v>
      </c>
      <c r="H434" t="s">
        <v>27</v>
      </c>
      <c r="I434" t="s">
        <v>32</v>
      </c>
      <c r="J434" t="s">
        <v>14</v>
      </c>
      <c r="K434" t="str">
        <f t="shared" si="24"/>
        <v>2025</v>
      </c>
      <c r="L434" t="str">
        <f t="shared" si="25"/>
        <v>May</v>
      </c>
      <c r="M434" t="str">
        <f t="shared" si="26"/>
        <v>Wed</v>
      </c>
      <c r="N434" s="5">
        <f t="shared" si="27"/>
        <v>6</v>
      </c>
      <c r="O434" s="5">
        <f>ROUND(F434*G434*VLOOKUP(C434,Table2[#All],2,FALSE),0)</f>
        <v>502</v>
      </c>
      <c r="P434" s="5">
        <f>Table1[[#This Row],[Quantity]]*Table1[[#This Row],[Unit Price]]</f>
        <v>773</v>
      </c>
      <c r="Q434" s="5">
        <f>Table1[[#This Row],[Sales Revenue]]-Table1[[#This Row],[Total Cost]]</f>
        <v>271</v>
      </c>
    </row>
    <row r="435" spans="1:17" x14ac:dyDescent="0.3">
      <c r="A435" t="s">
        <v>479</v>
      </c>
      <c r="B435" t="s">
        <v>11</v>
      </c>
      <c r="C435" t="s">
        <v>57</v>
      </c>
      <c r="D435" s="1">
        <v>45663</v>
      </c>
      <c r="E435" s="1">
        <v>45669</v>
      </c>
      <c r="F435">
        <v>8</v>
      </c>
      <c r="G435">
        <v>527</v>
      </c>
      <c r="H435" t="s">
        <v>27</v>
      </c>
      <c r="I435" t="s">
        <v>550</v>
      </c>
      <c r="J435" t="s">
        <v>45</v>
      </c>
      <c r="K435" t="str">
        <f t="shared" si="24"/>
        <v>2025</v>
      </c>
      <c r="L435" t="str">
        <f t="shared" si="25"/>
        <v>Jan</v>
      </c>
      <c r="M435" t="str">
        <f t="shared" si="26"/>
        <v>Mon</v>
      </c>
      <c r="N435" s="5">
        <f t="shared" si="27"/>
        <v>6</v>
      </c>
      <c r="O435" s="5">
        <f>ROUND(F435*G435*VLOOKUP(C435,Table2[#All],2,FALSE),0)</f>
        <v>3584</v>
      </c>
      <c r="P435" s="5">
        <f>Table1[[#This Row],[Quantity]]*Table1[[#This Row],[Unit Price]]</f>
        <v>4216</v>
      </c>
      <c r="Q435" s="5">
        <f>Table1[[#This Row],[Sales Revenue]]-Table1[[#This Row],[Total Cost]]</f>
        <v>632</v>
      </c>
    </row>
    <row r="436" spans="1:17" x14ac:dyDescent="0.3">
      <c r="A436" t="s">
        <v>480</v>
      </c>
      <c r="B436" t="s">
        <v>20</v>
      </c>
      <c r="C436" t="s">
        <v>82</v>
      </c>
      <c r="D436" s="1">
        <v>45992</v>
      </c>
      <c r="E436" s="1">
        <v>46002</v>
      </c>
      <c r="F436">
        <v>10</v>
      </c>
      <c r="G436">
        <v>752</v>
      </c>
      <c r="H436" t="s">
        <v>13</v>
      </c>
      <c r="I436" t="s">
        <v>550</v>
      </c>
      <c r="J436" t="s">
        <v>14</v>
      </c>
      <c r="K436" t="str">
        <f t="shared" si="24"/>
        <v>2025</v>
      </c>
      <c r="L436" t="str">
        <f t="shared" si="25"/>
        <v>Dec</v>
      </c>
      <c r="M436" t="str">
        <f t="shared" si="26"/>
        <v>Mon</v>
      </c>
      <c r="N436" s="5">
        <f t="shared" si="27"/>
        <v>10</v>
      </c>
      <c r="O436" s="5">
        <f>ROUND(F436*G436*VLOOKUP(C436,Table2[#All],2,FALSE),0)</f>
        <v>6016</v>
      </c>
      <c r="P436" s="5">
        <f>Table1[[#This Row],[Quantity]]*Table1[[#This Row],[Unit Price]]</f>
        <v>7520</v>
      </c>
      <c r="Q436" s="5">
        <f>Table1[[#This Row],[Sales Revenue]]-Table1[[#This Row],[Total Cost]]</f>
        <v>1504</v>
      </c>
    </row>
    <row r="437" spans="1:17" x14ac:dyDescent="0.3">
      <c r="A437" t="s">
        <v>481</v>
      </c>
      <c r="B437" t="s">
        <v>23</v>
      </c>
      <c r="C437" t="s">
        <v>37</v>
      </c>
      <c r="D437" s="1">
        <v>45988</v>
      </c>
      <c r="E437" s="1">
        <v>45995</v>
      </c>
      <c r="F437">
        <v>1</v>
      </c>
      <c r="G437">
        <v>821</v>
      </c>
      <c r="H437" t="s">
        <v>13</v>
      </c>
      <c r="I437" t="s">
        <v>548</v>
      </c>
      <c r="J437" t="s">
        <v>14</v>
      </c>
      <c r="K437" t="str">
        <f t="shared" si="24"/>
        <v>2025</v>
      </c>
      <c r="L437" t="str">
        <f t="shared" si="25"/>
        <v>Nov</v>
      </c>
      <c r="M437" t="str">
        <f t="shared" si="26"/>
        <v>Thu</v>
      </c>
      <c r="N437" s="5">
        <f t="shared" si="27"/>
        <v>7</v>
      </c>
      <c r="O437" s="5">
        <f>ROUND(F437*G437*VLOOKUP(C437,Table2[#All],2,FALSE),0)</f>
        <v>411</v>
      </c>
      <c r="P437" s="5">
        <f>Table1[[#This Row],[Quantity]]*Table1[[#This Row],[Unit Price]]</f>
        <v>821</v>
      </c>
      <c r="Q437" s="5">
        <f>Table1[[#This Row],[Sales Revenue]]-Table1[[#This Row],[Total Cost]]</f>
        <v>410</v>
      </c>
    </row>
    <row r="438" spans="1:17" x14ac:dyDescent="0.3">
      <c r="A438" t="s">
        <v>482</v>
      </c>
      <c r="B438" t="s">
        <v>20</v>
      </c>
      <c r="C438" t="s">
        <v>53</v>
      </c>
      <c r="D438" s="1">
        <v>45928</v>
      </c>
      <c r="E438" s="1">
        <v>45934</v>
      </c>
      <c r="F438">
        <v>9</v>
      </c>
      <c r="G438">
        <v>733</v>
      </c>
      <c r="H438" t="s">
        <v>27</v>
      </c>
      <c r="I438" t="s">
        <v>549</v>
      </c>
      <c r="J438" t="s">
        <v>28</v>
      </c>
      <c r="K438" t="str">
        <f t="shared" si="24"/>
        <v>2025</v>
      </c>
      <c r="L438" t="str">
        <f t="shared" si="25"/>
        <v>Sep</v>
      </c>
      <c r="M438" t="str">
        <f t="shared" si="26"/>
        <v>Sun</v>
      </c>
      <c r="N438" s="5">
        <f t="shared" si="27"/>
        <v>6</v>
      </c>
      <c r="O438" s="5">
        <f>ROUND(F438*G438*VLOOKUP(C438,Table2[#All],2,FALSE),0)</f>
        <v>4618</v>
      </c>
      <c r="P438" s="5">
        <f>Table1[[#This Row],[Quantity]]*Table1[[#This Row],[Unit Price]]</f>
        <v>6597</v>
      </c>
      <c r="Q438" s="5">
        <f>Table1[[#This Row],[Sales Revenue]]-Table1[[#This Row],[Total Cost]]</f>
        <v>1979</v>
      </c>
    </row>
    <row r="439" spans="1:17" x14ac:dyDescent="0.3">
      <c r="A439" t="s">
        <v>483</v>
      </c>
      <c r="B439" t="s">
        <v>23</v>
      </c>
      <c r="C439" t="s">
        <v>69</v>
      </c>
      <c r="D439" s="1">
        <v>45707</v>
      </c>
      <c r="E439" s="1">
        <v>45713</v>
      </c>
      <c r="F439">
        <v>7</v>
      </c>
      <c r="G439">
        <v>471</v>
      </c>
      <c r="H439" t="s">
        <v>27</v>
      </c>
      <c r="I439" t="s">
        <v>550</v>
      </c>
      <c r="J439" t="s">
        <v>45</v>
      </c>
      <c r="K439" t="str">
        <f t="shared" si="24"/>
        <v>2025</v>
      </c>
      <c r="L439" t="str">
        <f t="shared" si="25"/>
        <v>Feb</v>
      </c>
      <c r="M439" t="str">
        <f t="shared" si="26"/>
        <v>Wed</v>
      </c>
      <c r="N439" s="5">
        <f t="shared" si="27"/>
        <v>6</v>
      </c>
      <c r="O439" s="5">
        <f>ROUND(F439*G439*VLOOKUP(C439,Table2[#All],2,FALSE),0)</f>
        <v>1813</v>
      </c>
      <c r="P439" s="5">
        <f>Table1[[#This Row],[Quantity]]*Table1[[#This Row],[Unit Price]]</f>
        <v>3297</v>
      </c>
      <c r="Q439" s="5">
        <f>Table1[[#This Row],[Sales Revenue]]-Table1[[#This Row],[Total Cost]]</f>
        <v>1484</v>
      </c>
    </row>
    <row r="440" spans="1:17" x14ac:dyDescent="0.3">
      <c r="A440" t="s">
        <v>484</v>
      </c>
      <c r="B440" t="s">
        <v>30</v>
      </c>
      <c r="C440" t="s">
        <v>41</v>
      </c>
      <c r="D440" s="1">
        <v>45738</v>
      </c>
      <c r="E440" s="1">
        <v>45745</v>
      </c>
      <c r="F440">
        <v>2</v>
      </c>
      <c r="G440">
        <v>566</v>
      </c>
      <c r="H440" t="s">
        <v>27</v>
      </c>
      <c r="I440" t="s">
        <v>549</v>
      </c>
      <c r="J440" t="s">
        <v>18</v>
      </c>
      <c r="K440" t="str">
        <f t="shared" si="24"/>
        <v>2025</v>
      </c>
      <c r="L440" t="str">
        <f t="shared" si="25"/>
        <v>Mar</v>
      </c>
      <c r="M440" t="str">
        <f t="shared" si="26"/>
        <v>Sat</v>
      </c>
      <c r="N440" s="5">
        <f t="shared" si="27"/>
        <v>7</v>
      </c>
      <c r="O440" s="5">
        <f>ROUND(F440*G440*VLOOKUP(C440,Table2[#All],2,FALSE),0)</f>
        <v>736</v>
      </c>
      <c r="P440" s="5">
        <f>Table1[[#This Row],[Quantity]]*Table1[[#This Row],[Unit Price]]</f>
        <v>1132</v>
      </c>
      <c r="Q440" s="5">
        <f>Table1[[#This Row],[Sales Revenue]]-Table1[[#This Row],[Total Cost]]</f>
        <v>396</v>
      </c>
    </row>
    <row r="441" spans="1:17" x14ac:dyDescent="0.3">
      <c r="A441" t="s">
        <v>485</v>
      </c>
      <c r="B441" t="s">
        <v>20</v>
      </c>
      <c r="C441" t="s">
        <v>21</v>
      </c>
      <c r="D441" s="1">
        <v>45839</v>
      </c>
      <c r="E441" s="1">
        <v>45846</v>
      </c>
      <c r="F441">
        <v>1</v>
      </c>
      <c r="G441">
        <v>284</v>
      </c>
      <c r="H441" t="s">
        <v>13</v>
      </c>
      <c r="I441" t="s">
        <v>549</v>
      </c>
      <c r="J441" t="s">
        <v>45</v>
      </c>
      <c r="K441" t="str">
        <f t="shared" si="24"/>
        <v>2025</v>
      </c>
      <c r="L441" t="str">
        <f t="shared" si="25"/>
        <v>Jul</v>
      </c>
      <c r="M441" t="str">
        <f t="shared" si="26"/>
        <v>Tue</v>
      </c>
      <c r="N441" s="5">
        <f t="shared" si="27"/>
        <v>7</v>
      </c>
      <c r="O441" s="5">
        <f>ROUND(F441*G441*VLOOKUP(C441,Table2[#All],2,FALSE),0)</f>
        <v>213</v>
      </c>
      <c r="P441" s="5">
        <f>Table1[[#This Row],[Quantity]]*Table1[[#This Row],[Unit Price]]</f>
        <v>284</v>
      </c>
      <c r="Q441" s="5">
        <f>Table1[[#This Row],[Sales Revenue]]-Table1[[#This Row],[Total Cost]]</f>
        <v>71</v>
      </c>
    </row>
    <row r="442" spans="1:17" x14ac:dyDescent="0.3">
      <c r="A442" t="s">
        <v>486</v>
      </c>
      <c r="B442" t="s">
        <v>11</v>
      </c>
      <c r="C442" t="s">
        <v>12</v>
      </c>
      <c r="D442" s="1">
        <v>45886</v>
      </c>
      <c r="E442" s="1">
        <v>45887</v>
      </c>
      <c r="F442">
        <v>8</v>
      </c>
      <c r="G442">
        <v>48</v>
      </c>
      <c r="H442" t="s">
        <v>13</v>
      </c>
      <c r="I442" t="s">
        <v>32</v>
      </c>
      <c r="J442" t="s">
        <v>45</v>
      </c>
      <c r="K442" t="str">
        <f t="shared" si="24"/>
        <v>2025</v>
      </c>
      <c r="L442" t="str">
        <f t="shared" si="25"/>
        <v>Aug</v>
      </c>
      <c r="M442" t="str">
        <f t="shared" si="26"/>
        <v>Sun</v>
      </c>
      <c r="N442" s="5">
        <f t="shared" si="27"/>
        <v>1</v>
      </c>
      <c r="O442" s="5">
        <f>ROUND(F442*G442*VLOOKUP(C442,Table2[#All],2,FALSE),0)</f>
        <v>288</v>
      </c>
      <c r="P442" s="5">
        <f>Table1[[#This Row],[Quantity]]*Table1[[#This Row],[Unit Price]]</f>
        <v>384</v>
      </c>
      <c r="Q442" s="5">
        <f>Table1[[#This Row],[Sales Revenue]]-Table1[[#This Row],[Total Cost]]</f>
        <v>96</v>
      </c>
    </row>
    <row r="443" spans="1:17" x14ac:dyDescent="0.3">
      <c r="A443" t="s">
        <v>487</v>
      </c>
      <c r="B443" t="s">
        <v>20</v>
      </c>
      <c r="C443" t="s">
        <v>21</v>
      </c>
      <c r="D443" s="1">
        <v>45874</v>
      </c>
      <c r="E443" s="1">
        <v>45880</v>
      </c>
      <c r="F443">
        <v>3</v>
      </c>
      <c r="G443">
        <v>262</v>
      </c>
      <c r="H443" t="s">
        <v>27</v>
      </c>
      <c r="I443" t="s">
        <v>32</v>
      </c>
      <c r="J443" t="s">
        <v>28</v>
      </c>
      <c r="K443" t="str">
        <f t="shared" si="24"/>
        <v>2025</v>
      </c>
      <c r="L443" t="str">
        <f t="shared" si="25"/>
        <v>Aug</v>
      </c>
      <c r="M443" t="str">
        <f t="shared" si="26"/>
        <v>Tue</v>
      </c>
      <c r="N443" s="5">
        <f t="shared" si="27"/>
        <v>6</v>
      </c>
      <c r="O443" s="5">
        <f>ROUND(F443*G443*VLOOKUP(C443,Table2[#All],2,FALSE),0)</f>
        <v>590</v>
      </c>
      <c r="P443" s="5">
        <f>Table1[[#This Row],[Quantity]]*Table1[[#This Row],[Unit Price]]</f>
        <v>786</v>
      </c>
      <c r="Q443" s="5">
        <f>Table1[[#This Row],[Sales Revenue]]-Table1[[#This Row],[Total Cost]]</f>
        <v>196</v>
      </c>
    </row>
    <row r="444" spans="1:17" x14ac:dyDescent="0.3">
      <c r="A444" t="s">
        <v>488</v>
      </c>
      <c r="B444" t="s">
        <v>20</v>
      </c>
      <c r="C444" t="s">
        <v>39</v>
      </c>
      <c r="D444" s="1">
        <v>45716</v>
      </c>
      <c r="E444" s="1">
        <v>45726</v>
      </c>
      <c r="F444">
        <v>8</v>
      </c>
      <c r="G444">
        <v>733</v>
      </c>
      <c r="H444" t="s">
        <v>13</v>
      </c>
      <c r="I444" t="s">
        <v>550</v>
      </c>
      <c r="J444" t="s">
        <v>45</v>
      </c>
      <c r="K444" t="str">
        <f t="shared" si="24"/>
        <v>2025</v>
      </c>
      <c r="L444" t="str">
        <f t="shared" si="25"/>
        <v>Feb</v>
      </c>
      <c r="M444" t="str">
        <f t="shared" si="26"/>
        <v>Fri</v>
      </c>
      <c r="N444" s="5">
        <f t="shared" si="27"/>
        <v>10</v>
      </c>
      <c r="O444" s="5">
        <f>ROUND(F444*G444*VLOOKUP(C444,Table2[#All],2,FALSE),0)</f>
        <v>3812</v>
      </c>
      <c r="P444" s="5">
        <f>Table1[[#This Row],[Quantity]]*Table1[[#This Row],[Unit Price]]</f>
        <v>5864</v>
      </c>
      <c r="Q444" s="5">
        <f>Table1[[#This Row],[Sales Revenue]]-Table1[[#This Row],[Total Cost]]</f>
        <v>2052</v>
      </c>
    </row>
    <row r="445" spans="1:17" x14ac:dyDescent="0.3">
      <c r="A445" t="s">
        <v>489</v>
      </c>
      <c r="B445" t="s">
        <v>20</v>
      </c>
      <c r="C445" t="s">
        <v>21</v>
      </c>
      <c r="D445" s="1">
        <v>45758</v>
      </c>
      <c r="E445" s="1">
        <v>45761</v>
      </c>
      <c r="F445">
        <v>8</v>
      </c>
      <c r="G445">
        <v>258</v>
      </c>
      <c r="H445" t="s">
        <v>13</v>
      </c>
      <c r="I445" t="s">
        <v>546</v>
      </c>
      <c r="J445" t="s">
        <v>14</v>
      </c>
      <c r="K445" t="str">
        <f t="shared" si="24"/>
        <v>2025</v>
      </c>
      <c r="L445" t="str">
        <f t="shared" si="25"/>
        <v>Apr</v>
      </c>
      <c r="M445" t="str">
        <f t="shared" si="26"/>
        <v>Fri</v>
      </c>
      <c r="N445" s="5">
        <f t="shared" si="27"/>
        <v>3</v>
      </c>
      <c r="O445" s="5">
        <f>ROUND(F445*G445*VLOOKUP(C445,Table2[#All],2,FALSE),0)</f>
        <v>1548</v>
      </c>
      <c r="P445" s="5">
        <f>Table1[[#This Row],[Quantity]]*Table1[[#This Row],[Unit Price]]</f>
        <v>2064</v>
      </c>
      <c r="Q445" s="5">
        <f>Table1[[#This Row],[Sales Revenue]]-Table1[[#This Row],[Total Cost]]</f>
        <v>516</v>
      </c>
    </row>
    <row r="446" spans="1:17" x14ac:dyDescent="0.3">
      <c r="A446" t="s">
        <v>490</v>
      </c>
      <c r="B446" t="s">
        <v>20</v>
      </c>
      <c r="C446" t="s">
        <v>21</v>
      </c>
      <c r="D446" s="1">
        <v>45742</v>
      </c>
      <c r="E446" s="1">
        <v>45748</v>
      </c>
      <c r="F446">
        <v>10</v>
      </c>
      <c r="G446">
        <v>405</v>
      </c>
      <c r="H446" t="s">
        <v>13</v>
      </c>
      <c r="I446" t="s">
        <v>32</v>
      </c>
      <c r="J446" t="s">
        <v>45</v>
      </c>
      <c r="K446" t="str">
        <f t="shared" si="24"/>
        <v>2025</v>
      </c>
      <c r="L446" t="str">
        <f t="shared" si="25"/>
        <v>Mar</v>
      </c>
      <c r="M446" t="str">
        <f t="shared" si="26"/>
        <v>Wed</v>
      </c>
      <c r="N446" s="5">
        <f t="shared" si="27"/>
        <v>6</v>
      </c>
      <c r="O446" s="5">
        <f>ROUND(F446*G446*VLOOKUP(C446,Table2[#All],2,FALSE),0)</f>
        <v>3038</v>
      </c>
      <c r="P446" s="5">
        <f>Table1[[#This Row],[Quantity]]*Table1[[#This Row],[Unit Price]]</f>
        <v>4050</v>
      </c>
      <c r="Q446" s="5">
        <f>Table1[[#This Row],[Sales Revenue]]-Table1[[#This Row],[Total Cost]]</f>
        <v>1012</v>
      </c>
    </row>
    <row r="447" spans="1:17" x14ac:dyDescent="0.3">
      <c r="A447" t="s">
        <v>491</v>
      </c>
      <c r="B447" t="s">
        <v>20</v>
      </c>
      <c r="C447" t="s">
        <v>82</v>
      </c>
      <c r="D447" s="1">
        <v>45924</v>
      </c>
      <c r="E447" s="1">
        <v>45925</v>
      </c>
      <c r="F447">
        <v>6</v>
      </c>
      <c r="G447">
        <v>252</v>
      </c>
      <c r="H447" t="s">
        <v>13</v>
      </c>
      <c r="I447" t="s">
        <v>550</v>
      </c>
      <c r="J447" t="s">
        <v>14</v>
      </c>
      <c r="K447" t="str">
        <f t="shared" si="24"/>
        <v>2025</v>
      </c>
      <c r="L447" t="str">
        <f t="shared" si="25"/>
        <v>Sep</v>
      </c>
      <c r="M447" t="str">
        <f t="shared" si="26"/>
        <v>Wed</v>
      </c>
      <c r="N447" s="5">
        <f t="shared" si="27"/>
        <v>1</v>
      </c>
      <c r="O447" s="5">
        <f>ROUND(F447*G447*VLOOKUP(C447,Table2[#All],2,FALSE),0)</f>
        <v>1210</v>
      </c>
      <c r="P447" s="5">
        <f>Table1[[#This Row],[Quantity]]*Table1[[#This Row],[Unit Price]]</f>
        <v>1512</v>
      </c>
      <c r="Q447" s="5">
        <f>Table1[[#This Row],[Sales Revenue]]-Table1[[#This Row],[Total Cost]]</f>
        <v>302</v>
      </c>
    </row>
    <row r="448" spans="1:17" x14ac:dyDescent="0.3">
      <c r="A448" t="s">
        <v>492</v>
      </c>
      <c r="B448" t="s">
        <v>30</v>
      </c>
      <c r="C448" t="s">
        <v>41</v>
      </c>
      <c r="D448" s="1">
        <v>45965</v>
      </c>
      <c r="E448" s="1">
        <v>45971</v>
      </c>
      <c r="F448">
        <v>10</v>
      </c>
      <c r="G448">
        <v>85</v>
      </c>
      <c r="H448" t="s">
        <v>13</v>
      </c>
      <c r="I448" t="s">
        <v>546</v>
      </c>
      <c r="J448" t="s">
        <v>28</v>
      </c>
      <c r="K448" t="str">
        <f t="shared" si="24"/>
        <v>2025</v>
      </c>
      <c r="L448" t="str">
        <f t="shared" si="25"/>
        <v>Nov</v>
      </c>
      <c r="M448" t="str">
        <f t="shared" si="26"/>
        <v>Tue</v>
      </c>
      <c r="N448" s="5">
        <f t="shared" si="27"/>
        <v>6</v>
      </c>
      <c r="O448" s="5">
        <f>ROUND(F448*G448*VLOOKUP(C448,Table2[#All],2,FALSE),0)</f>
        <v>553</v>
      </c>
      <c r="P448" s="5">
        <f>Table1[[#This Row],[Quantity]]*Table1[[#This Row],[Unit Price]]</f>
        <v>850</v>
      </c>
      <c r="Q448" s="5">
        <f>Table1[[#This Row],[Sales Revenue]]-Table1[[#This Row],[Total Cost]]</f>
        <v>297</v>
      </c>
    </row>
    <row r="449" spans="1:17" x14ac:dyDescent="0.3">
      <c r="A449" t="s">
        <v>493</v>
      </c>
      <c r="B449" t="s">
        <v>30</v>
      </c>
      <c r="C449" t="s">
        <v>41</v>
      </c>
      <c r="D449" s="1">
        <v>45768</v>
      </c>
      <c r="E449" s="1">
        <v>45772</v>
      </c>
      <c r="F449">
        <v>9</v>
      </c>
      <c r="G449">
        <v>67</v>
      </c>
      <c r="H449" t="s">
        <v>13</v>
      </c>
      <c r="I449" t="s">
        <v>550</v>
      </c>
      <c r="J449" t="s">
        <v>14</v>
      </c>
      <c r="K449" t="str">
        <f t="shared" si="24"/>
        <v>2025</v>
      </c>
      <c r="L449" t="str">
        <f t="shared" si="25"/>
        <v>Apr</v>
      </c>
      <c r="M449" t="str">
        <f t="shared" si="26"/>
        <v>Mon</v>
      </c>
      <c r="N449" s="5">
        <f t="shared" si="27"/>
        <v>4</v>
      </c>
      <c r="O449" s="5">
        <f>ROUND(F449*G449*VLOOKUP(C449,Table2[#All],2,FALSE),0)</f>
        <v>392</v>
      </c>
      <c r="P449" s="5">
        <f>Table1[[#This Row],[Quantity]]*Table1[[#This Row],[Unit Price]]</f>
        <v>603</v>
      </c>
      <c r="Q449" s="5">
        <f>Table1[[#This Row],[Sales Revenue]]-Table1[[#This Row],[Total Cost]]</f>
        <v>211</v>
      </c>
    </row>
    <row r="450" spans="1:17" x14ac:dyDescent="0.3">
      <c r="A450" t="s">
        <v>494</v>
      </c>
      <c r="B450" t="s">
        <v>20</v>
      </c>
      <c r="C450" t="s">
        <v>53</v>
      </c>
      <c r="D450" s="1">
        <v>45812</v>
      </c>
      <c r="E450" s="1">
        <v>45818</v>
      </c>
      <c r="F450">
        <v>3</v>
      </c>
      <c r="G450">
        <v>723</v>
      </c>
      <c r="H450" t="s">
        <v>13</v>
      </c>
      <c r="I450" t="s">
        <v>550</v>
      </c>
      <c r="J450" t="s">
        <v>45</v>
      </c>
      <c r="K450" t="str">
        <f t="shared" ref="K450:K513" si="28">TEXT(D450,"yyyy")</f>
        <v>2025</v>
      </c>
      <c r="L450" t="str">
        <f t="shared" ref="L450:L513" si="29">TEXT(D450,"mmm")</f>
        <v>Jun</v>
      </c>
      <c r="M450" t="str">
        <f t="shared" ref="M450:M513" si="30">TEXT(D450,"ddd")</f>
        <v>Wed</v>
      </c>
      <c r="N450" s="5">
        <f t="shared" ref="N450:N513" si="31">DATEDIF(D450,E450,"d")</f>
        <v>6</v>
      </c>
      <c r="O450" s="5">
        <f>ROUND(F450*G450*VLOOKUP(C450,Table2[#All],2,FALSE),0)</f>
        <v>1518</v>
      </c>
      <c r="P450" s="5">
        <f>Table1[[#This Row],[Quantity]]*Table1[[#This Row],[Unit Price]]</f>
        <v>2169</v>
      </c>
      <c r="Q450" s="5">
        <f>Table1[[#This Row],[Sales Revenue]]-Table1[[#This Row],[Total Cost]]</f>
        <v>651</v>
      </c>
    </row>
    <row r="451" spans="1:17" x14ac:dyDescent="0.3">
      <c r="A451" t="s">
        <v>495</v>
      </c>
      <c r="B451" t="s">
        <v>30</v>
      </c>
      <c r="C451" t="s">
        <v>31</v>
      </c>
      <c r="D451" s="1">
        <v>45762</v>
      </c>
      <c r="E451" s="1">
        <v>45766</v>
      </c>
      <c r="F451">
        <v>2</v>
      </c>
      <c r="G451">
        <v>919</v>
      </c>
      <c r="H451" t="s">
        <v>13</v>
      </c>
      <c r="I451" t="s">
        <v>550</v>
      </c>
      <c r="J451" t="s">
        <v>18</v>
      </c>
      <c r="K451" t="str">
        <f t="shared" si="28"/>
        <v>2025</v>
      </c>
      <c r="L451" t="str">
        <f t="shared" si="29"/>
        <v>Apr</v>
      </c>
      <c r="M451" t="str">
        <f t="shared" si="30"/>
        <v>Tue</v>
      </c>
      <c r="N451" s="5">
        <f t="shared" si="31"/>
        <v>4</v>
      </c>
      <c r="O451" s="5">
        <f>ROUND(F451*G451*VLOOKUP(C451,Table2[#All],2,FALSE),0)</f>
        <v>1379</v>
      </c>
      <c r="P451" s="5">
        <f>Table1[[#This Row],[Quantity]]*Table1[[#This Row],[Unit Price]]</f>
        <v>1838</v>
      </c>
      <c r="Q451" s="5">
        <f>Table1[[#This Row],[Sales Revenue]]-Table1[[#This Row],[Total Cost]]</f>
        <v>459</v>
      </c>
    </row>
    <row r="452" spans="1:17" x14ac:dyDescent="0.3">
      <c r="A452" t="s">
        <v>496</v>
      </c>
      <c r="B452" t="s">
        <v>11</v>
      </c>
      <c r="C452" t="s">
        <v>57</v>
      </c>
      <c r="D452" s="1">
        <v>45871</v>
      </c>
      <c r="E452" s="1">
        <v>45877</v>
      </c>
      <c r="F452">
        <v>2</v>
      </c>
      <c r="G452">
        <v>315</v>
      </c>
      <c r="H452" t="s">
        <v>13</v>
      </c>
      <c r="I452" t="s">
        <v>32</v>
      </c>
      <c r="J452" t="s">
        <v>45</v>
      </c>
      <c r="K452" t="str">
        <f t="shared" si="28"/>
        <v>2025</v>
      </c>
      <c r="L452" t="str">
        <f t="shared" si="29"/>
        <v>Aug</v>
      </c>
      <c r="M452" t="str">
        <f t="shared" si="30"/>
        <v>Sat</v>
      </c>
      <c r="N452" s="5">
        <f t="shared" si="31"/>
        <v>6</v>
      </c>
      <c r="O452" s="5">
        <f>ROUND(F452*G452*VLOOKUP(C452,Table2[#All],2,FALSE),0)</f>
        <v>536</v>
      </c>
      <c r="P452" s="5">
        <f>Table1[[#This Row],[Quantity]]*Table1[[#This Row],[Unit Price]]</f>
        <v>630</v>
      </c>
      <c r="Q452" s="5">
        <f>Table1[[#This Row],[Sales Revenue]]-Table1[[#This Row],[Total Cost]]</f>
        <v>94</v>
      </c>
    </row>
    <row r="453" spans="1:17" x14ac:dyDescent="0.3">
      <c r="A453" t="s">
        <v>497</v>
      </c>
      <c r="B453" t="s">
        <v>11</v>
      </c>
      <c r="C453" t="s">
        <v>35</v>
      </c>
      <c r="D453" s="1">
        <v>45739</v>
      </c>
      <c r="E453" s="1">
        <v>45745</v>
      </c>
      <c r="F453">
        <v>3</v>
      </c>
      <c r="G453">
        <v>561</v>
      </c>
      <c r="H453" t="s">
        <v>13</v>
      </c>
      <c r="I453" t="s">
        <v>32</v>
      </c>
      <c r="J453" t="s">
        <v>28</v>
      </c>
      <c r="K453" t="str">
        <f t="shared" si="28"/>
        <v>2025</v>
      </c>
      <c r="L453" t="str">
        <f t="shared" si="29"/>
        <v>Mar</v>
      </c>
      <c r="M453" t="str">
        <f t="shared" si="30"/>
        <v>Sun</v>
      </c>
      <c r="N453" s="5">
        <f t="shared" si="31"/>
        <v>6</v>
      </c>
      <c r="O453" s="5">
        <f>ROUND(F453*G453*VLOOKUP(C453,Table2[#All],2,FALSE),0)</f>
        <v>1346</v>
      </c>
      <c r="P453" s="5">
        <f>Table1[[#This Row],[Quantity]]*Table1[[#This Row],[Unit Price]]</f>
        <v>1683</v>
      </c>
      <c r="Q453" s="5">
        <f>Table1[[#This Row],[Sales Revenue]]-Table1[[#This Row],[Total Cost]]</f>
        <v>337</v>
      </c>
    </row>
    <row r="454" spans="1:17" x14ac:dyDescent="0.3">
      <c r="A454" t="s">
        <v>498</v>
      </c>
      <c r="B454" t="s">
        <v>11</v>
      </c>
      <c r="C454" t="s">
        <v>12</v>
      </c>
      <c r="D454" s="1">
        <v>45834</v>
      </c>
      <c r="E454" s="1">
        <v>45838</v>
      </c>
      <c r="F454">
        <v>1</v>
      </c>
      <c r="G454">
        <v>934</v>
      </c>
      <c r="H454" t="s">
        <v>13</v>
      </c>
      <c r="I454" t="s">
        <v>32</v>
      </c>
      <c r="J454" t="s">
        <v>14</v>
      </c>
      <c r="K454" t="str">
        <f t="shared" si="28"/>
        <v>2025</v>
      </c>
      <c r="L454" t="str">
        <f t="shared" si="29"/>
        <v>Jun</v>
      </c>
      <c r="M454" t="str">
        <f t="shared" si="30"/>
        <v>Thu</v>
      </c>
      <c r="N454" s="5">
        <f t="shared" si="31"/>
        <v>4</v>
      </c>
      <c r="O454" s="5">
        <f>ROUND(F454*G454*VLOOKUP(C454,Table2[#All],2,FALSE),0)</f>
        <v>701</v>
      </c>
      <c r="P454" s="5">
        <f>Table1[[#This Row],[Quantity]]*Table1[[#This Row],[Unit Price]]</f>
        <v>934</v>
      </c>
      <c r="Q454" s="5">
        <f>Table1[[#This Row],[Sales Revenue]]-Table1[[#This Row],[Total Cost]]</f>
        <v>233</v>
      </c>
    </row>
    <row r="455" spans="1:17" x14ac:dyDescent="0.3">
      <c r="A455" t="s">
        <v>499</v>
      </c>
      <c r="B455" t="s">
        <v>11</v>
      </c>
      <c r="C455" t="s">
        <v>57</v>
      </c>
      <c r="D455" s="1">
        <v>46008</v>
      </c>
      <c r="E455" s="1">
        <v>46013</v>
      </c>
      <c r="F455">
        <v>1</v>
      </c>
      <c r="G455">
        <v>979</v>
      </c>
      <c r="H455" t="s">
        <v>27</v>
      </c>
      <c r="I455" t="s">
        <v>550</v>
      </c>
      <c r="J455" t="s">
        <v>28</v>
      </c>
      <c r="K455" t="str">
        <f t="shared" si="28"/>
        <v>2025</v>
      </c>
      <c r="L455" t="str">
        <f t="shared" si="29"/>
        <v>Dec</v>
      </c>
      <c r="M455" t="str">
        <f t="shared" si="30"/>
        <v>Wed</v>
      </c>
      <c r="N455" s="5">
        <f t="shared" si="31"/>
        <v>5</v>
      </c>
      <c r="O455" s="5">
        <f>ROUND(F455*G455*VLOOKUP(C455,Table2[#All],2,FALSE),0)</f>
        <v>832</v>
      </c>
      <c r="P455" s="5">
        <f>Table1[[#This Row],[Quantity]]*Table1[[#This Row],[Unit Price]]</f>
        <v>979</v>
      </c>
      <c r="Q455" s="5">
        <f>Table1[[#This Row],[Sales Revenue]]-Table1[[#This Row],[Total Cost]]</f>
        <v>147</v>
      </c>
    </row>
    <row r="456" spans="1:17" x14ac:dyDescent="0.3">
      <c r="A456" t="s">
        <v>500</v>
      </c>
      <c r="B456" t="s">
        <v>30</v>
      </c>
      <c r="C456" t="s">
        <v>31</v>
      </c>
      <c r="D456" s="1">
        <v>45917</v>
      </c>
      <c r="E456" s="1">
        <v>45923</v>
      </c>
      <c r="F456">
        <v>1</v>
      </c>
      <c r="G456">
        <v>805</v>
      </c>
      <c r="H456" t="s">
        <v>27</v>
      </c>
      <c r="I456" t="s">
        <v>548</v>
      </c>
      <c r="J456" t="s">
        <v>28</v>
      </c>
      <c r="K456" t="str">
        <f t="shared" si="28"/>
        <v>2025</v>
      </c>
      <c r="L456" t="str">
        <f t="shared" si="29"/>
        <v>Sep</v>
      </c>
      <c r="M456" t="str">
        <f t="shared" si="30"/>
        <v>Wed</v>
      </c>
      <c r="N456" s="5">
        <f t="shared" si="31"/>
        <v>6</v>
      </c>
      <c r="O456" s="5">
        <f>ROUND(F456*G456*VLOOKUP(C456,Table2[#All],2,FALSE),0)</f>
        <v>604</v>
      </c>
      <c r="P456" s="5">
        <f>Table1[[#This Row],[Quantity]]*Table1[[#This Row],[Unit Price]]</f>
        <v>805</v>
      </c>
      <c r="Q456" s="5">
        <f>Table1[[#This Row],[Sales Revenue]]-Table1[[#This Row],[Total Cost]]</f>
        <v>201</v>
      </c>
    </row>
    <row r="457" spans="1:17" x14ac:dyDescent="0.3">
      <c r="A457" t="s">
        <v>501</v>
      </c>
      <c r="B457" t="s">
        <v>16</v>
      </c>
      <c r="C457" t="s">
        <v>17</v>
      </c>
      <c r="D457" s="1">
        <v>45666</v>
      </c>
      <c r="E457" s="1">
        <v>45673</v>
      </c>
      <c r="F457">
        <v>3</v>
      </c>
      <c r="G457">
        <v>319</v>
      </c>
      <c r="H457" t="s">
        <v>13</v>
      </c>
      <c r="I457" t="s">
        <v>550</v>
      </c>
      <c r="J457" t="s">
        <v>45</v>
      </c>
      <c r="K457" t="str">
        <f t="shared" si="28"/>
        <v>2025</v>
      </c>
      <c r="L457" t="str">
        <f t="shared" si="29"/>
        <v>Jan</v>
      </c>
      <c r="M457" t="str">
        <f t="shared" si="30"/>
        <v>Thu</v>
      </c>
      <c r="N457" s="5">
        <f t="shared" si="31"/>
        <v>7</v>
      </c>
      <c r="O457" s="5">
        <f>ROUND(F457*G457*VLOOKUP(C457,Table2[#All],2,FALSE),0)</f>
        <v>479</v>
      </c>
      <c r="P457" s="5">
        <f>Table1[[#This Row],[Quantity]]*Table1[[#This Row],[Unit Price]]</f>
        <v>957</v>
      </c>
      <c r="Q457" s="5">
        <f>Table1[[#This Row],[Sales Revenue]]-Table1[[#This Row],[Total Cost]]</f>
        <v>478</v>
      </c>
    </row>
    <row r="458" spans="1:17" x14ac:dyDescent="0.3">
      <c r="A458" t="s">
        <v>502</v>
      </c>
      <c r="B458" t="s">
        <v>16</v>
      </c>
      <c r="C458" t="s">
        <v>43</v>
      </c>
      <c r="D458" s="1">
        <v>45779</v>
      </c>
      <c r="E458" s="1">
        <v>45789</v>
      </c>
      <c r="F458">
        <v>4</v>
      </c>
      <c r="G458">
        <v>872</v>
      </c>
      <c r="H458" t="s">
        <v>13</v>
      </c>
      <c r="I458" t="s">
        <v>549</v>
      </c>
      <c r="J458" t="s">
        <v>28</v>
      </c>
      <c r="K458" t="str">
        <f t="shared" si="28"/>
        <v>2025</v>
      </c>
      <c r="L458" t="str">
        <f t="shared" si="29"/>
        <v>May</v>
      </c>
      <c r="M458" t="str">
        <f t="shared" si="30"/>
        <v>Fri</v>
      </c>
      <c r="N458" s="5">
        <f t="shared" si="31"/>
        <v>10</v>
      </c>
      <c r="O458" s="5">
        <f>ROUND(F458*G458*VLOOKUP(C458,Table2[#All],2,FALSE),0)</f>
        <v>2093</v>
      </c>
      <c r="P458" s="5">
        <f>Table1[[#This Row],[Quantity]]*Table1[[#This Row],[Unit Price]]</f>
        <v>3488</v>
      </c>
      <c r="Q458" s="5">
        <f>Table1[[#This Row],[Sales Revenue]]-Table1[[#This Row],[Total Cost]]</f>
        <v>1395</v>
      </c>
    </row>
    <row r="459" spans="1:17" x14ac:dyDescent="0.3">
      <c r="A459" t="s">
        <v>503</v>
      </c>
      <c r="B459" t="s">
        <v>23</v>
      </c>
      <c r="C459" t="s">
        <v>69</v>
      </c>
      <c r="D459" s="1">
        <v>45728</v>
      </c>
      <c r="E459" s="1">
        <v>45732</v>
      </c>
      <c r="F459">
        <v>3</v>
      </c>
      <c r="G459">
        <v>154</v>
      </c>
      <c r="H459" t="s">
        <v>27</v>
      </c>
      <c r="I459" t="s">
        <v>549</v>
      </c>
      <c r="J459" t="s">
        <v>28</v>
      </c>
      <c r="K459" t="str">
        <f t="shared" si="28"/>
        <v>2025</v>
      </c>
      <c r="L459" t="str">
        <f t="shared" si="29"/>
        <v>Mar</v>
      </c>
      <c r="M459" t="str">
        <f t="shared" si="30"/>
        <v>Wed</v>
      </c>
      <c r="N459" s="5">
        <f t="shared" si="31"/>
        <v>4</v>
      </c>
      <c r="O459" s="5">
        <f>ROUND(F459*G459*VLOOKUP(C459,Table2[#All],2,FALSE),0)</f>
        <v>254</v>
      </c>
      <c r="P459" s="5">
        <f>Table1[[#This Row],[Quantity]]*Table1[[#This Row],[Unit Price]]</f>
        <v>462</v>
      </c>
      <c r="Q459" s="5">
        <f>Table1[[#This Row],[Sales Revenue]]-Table1[[#This Row],[Total Cost]]</f>
        <v>208</v>
      </c>
    </row>
    <row r="460" spans="1:17" x14ac:dyDescent="0.3">
      <c r="A460" t="s">
        <v>504</v>
      </c>
      <c r="B460" t="s">
        <v>11</v>
      </c>
      <c r="C460" t="s">
        <v>12</v>
      </c>
      <c r="D460" s="1">
        <v>45842</v>
      </c>
      <c r="E460" s="1">
        <v>45844</v>
      </c>
      <c r="F460">
        <v>10</v>
      </c>
      <c r="G460">
        <v>674</v>
      </c>
      <c r="H460" t="s">
        <v>27</v>
      </c>
      <c r="I460" t="s">
        <v>548</v>
      </c>
      <c r="J460" t="s">
        <v>18</v>
      </c>
      <c r="K460" t="str">
        <f t="shared" si="28"/>
        <v>2025</v>
      </c>
      <c r="L460" t="str">
        <f t="shared" si="29"/>
        <v>Jul</v>
      </c>
      <c r="M460" t="str">
        <f t="shared" si="30"/>
        <v>Fri</v>
      </c>
      <c r="N460" s="5">
        <f t="shared" si="31"/>
        <v>2</v>
      </c>
      <c r="O460" s="5">
        <f>ROUND(F460*G460*VLOOKUP(C460,Table2[#All],2,FALSE),0)</f>
        <v>5055</v>
      </c>
      <c r="P460" s="5">
        <f>Table1[[#This Row],[Quantity]]*Table1[[#This Row],[Unit Price]]</f>
        <v>6740</v>
      </c>
      <c r="Q460" s="5">
        <f>Table1[[#This Row],[Sales Revenue]]-Table1[[#This Row],[Total Cost]]</f>
        <v>1685</v>
      </c>
    </row>
    <row r="461" spans="1:17" x14ac:dyDescent="0.3">
      <c r="A461" t="s">
        <v>505</v>
      </c>
      <c r="B461" t="s">
        <v>16</v>
      </c>
      <c r="C461" t="s">
        <v>17</v>
      </c>
      <c r="D461" s="1">
        <v>45925</v>
      </c>
      <c r="E461" s="1">
        <v>45930</v>
      </c>
      <c r="F461">
        <v>8</v>
      </c>
      <c r="G461">
        <v>203</v>
      </c>
      <c r="H461" t="s">
        <v>13</v>
      </c>
      <c r="I461" t="s">
        <v>546</v>
      </c>
      <c r="J461" t="s">
        <v>18</v>
      </c>
      <c r="K461" t="str">
        <f t="shared" si="28"/>
        <v>2025</v>
      </c>
      <c r="L461" t="str">
        <f t="shared" si="29"/>
        <v>Sep</v>
      </c>
      <c r="M461" t="str">
        <f t="shared" si="30"/>
        <v>Thu</v>
      </c>
      <c r="N461" s="5">
        <f t="shared" si="31"/>
        <v>5</v>
      </c>
      <c r="O461" s="5">
        <f>ROUND(F461*G461*VLOOKUP(C461,Table2[#All],2,FALSE),0)</f>
        <v>812</v>
      </c>
      <c r="P461" s="5">
        <f>Table1[[#This Row],[Quantity]]*Table1[[#This Row],[Unit Price]]</f>
        <v>1624</v>
      </c>
      <c r="Q461" s="5">
        <f>Table1[[#This Row],[Sales Revenue]]-Table1[[#This Row],[Total Cost]]</f>
        <v>812</v>
      </c>
    </row>
    <row r="462" spans="1:17" x14ac:dyDescent="0.3">
      <c r="A462" t="s">
        <v>506</v>
      </c>
      <c r="B462" t="s">
        <v>30</v>
      </c>
      <c r="C462" t="s">
        <v>49</v>
      </c>
      <c r="D462" s="1">
        <v>45759</v>
      </c>
      <c r="E462" s="1">
        <v>45765</v>
      </c>
      <c r="F462">
        <v>5</v>
      </c>
      <c r="G462">
        <v>608</v>
      </c>
      <c r="H462" t="s">
        <v>27</v>
      </c>
      <c r="I462" t="s">
        <v>550</v>
      </c>
      <c r="J462" t="s">
        <v>45</v>
      </c>
      <c r="K462" t="str">
        <f t="shared" si="28"/>
        <v>2025</v>
      </c>
      <c r="L462" t="str">
        <f t="shared" si="29"/>
        <v>Apr</v>
      </c>
      <c r="M462" t="str">
        <f t="shared" si="30"/>
        <v>Sat</v>
      </c>
      <c r="N462" s="5">
        <f t="shared" si="31"/>
        <v>6</v>
      </c>
      <c r="O462" s="5">
        <f>ROUND(F462*G462*VLOOKUP(C462,Table2[#All],2,FALSE),0)</f>
        <v>2128</v>
      </c>
      <c r="P462" s="5">
        <f>Table1[[#This Row],[Quantity]]*Table1[[#This Row],[Unit Price]]</f>
        <v>3040</v>
      </c>
      <c r="Q462" s="5">
        <f>Table1[[#This Row],[Sales Revenue]]-Table1[[#This Row],[Total Cost]]</f>
        <v>912</v>
      </c>
    </row>
    <row r="463" spans="1:17" x14ac:dyDescent="0.3">
      <c r="A463" t="s">
        <v>507</v>
      </c>
      <c r="B463" t="s">
        <v>30</v>
      </c>
      <c r="C463" t="s">
        <v>41</v>
      </c>
      <c r="D463" s="1">
        <v>45768</v>
      </c>
      <c r="E463" s="1">
        <v>45772</v>
      </c>
      <c r="F463">
        <v>5</v>
      </c>
      <c r="G463">
        <v>664</v>
      </c>
      <c r="H463" t="s">
        <v>27</v>
      </c>
      <c r="I463" t="s">
        <v>32</v>
      </c>
      <c r="J463" t="s">
        <v>18</v>
      </c>
      <c r="K463" t="str">
        <f t="shared" si="28"/>
        <v>2025</v>
      </c>
      <c r="L463" t="str">
        <f t="shared" si="29"/>
        <v>Apr</v>
      </c>
      <c r="M463" t="str">
        <f t="shared" si="30"/>
        <v>Mon</v>
      </c>
      <c r="N463" s="5">
        <f t="shared" si="31"/>
        <v>4</v>
      </c>
      <c r="O463" s="5">
        <f>ROUND(F463*G463*VLOOKUP(C463,Table2[#All],2,FALSE),0)</f>
        <v>2158</v>
      </c>
      <c r="P463" s="5">
        <f>Table1[[#This Row],[Quantity]]*Table1[[#This Row],[Unit Price]]</f>
        <v>3320</v>
      </c>
      <c r="Q463" s="5">
        <f>Table1[[#This Row],[Sales Revenue]]-Table1[[#This Row],[Total Cost]]</f>
        <v>1162</v>
      </c>
    </row>
    <row r="464" spans="1:17" x14ac:dyDescent="0.3">
      <c r="A464" t="s">
        <v>508</v>
      </c>
      <c r="B464" t="s">
        <v>30</v>
      </c>
      <c r="C464" t="s">
        <v>41</v>
      </c>
      <c r="D464" s="1">
        <v>45802</v>
      </c>
      <c r="E464" s="1">
        <v>45814</v>
      </c>
      <c r="F464">
        <v>9</v>
      </c>
      <c r="G464">
        <v>164</v>
      </c>
      <c r="H464" t="s">
        <v>27</v>
      </c>
      <c r="I464" t="s">
        <v>546</v>
      </c>
      <c r="J464" t="s">
        <v>14</v>
      </c>
      <c r="K464" t="str">
        <f t="shared" si="28"/>
        <v>2025</v>
      </c>
      <c r="L464" t="str">
        <f t="shared" si="29"/>
        <v>May</v>
      </c>
      <c r="M464" t="str">
        <f t="shared" si="30"/>
        <v>Sun</v>
      </c>
      <c r="N464" s="5">
        <f t="shared" si="31"/>
        <v>12</v>
      </c>
      <c r="O464" s="5">
        <f>ROUND(F464*G464*VLOOKUP(C464,Table2[#All],2,FALSE),0)</f>
        <v>959</v>
      </c>
      <c r="P464" s="5">
        <f>Table1[[#This Row],[Quantity]]*Table1[[#This Row],[Unit Price]]</f>
        <v>1476</v>
      </c>
      <c r="Q464" s="5">
        <f>Table1[[#This Row],[Sales Revenue]]-Table1[[#This Row],[Total Cost]]</f>
        <v>517</v>
      </c>
    </row>
    <row r="465" spans="1:17" x14ac:dyDescent="0.3">
      <c r="A465" t="s">
        <v>509</v>
      </c>
      <c r="B465" t="s">
        <v>20</v>
      </c>
      <c r="C465" t="s">
        <v>21</v>
      </c>
      <c r="D465" s="1">
        <v>45683</v>
      </c>
      <c r="E465" s="1">
        <v>45686</v>
      </c>
      <c r="F465">
        <v>4</v>
      </c>
      <c r="G465">
        <v>200</v>
      </c>
      <c r="H465" t="s">
        <v>13</v>
      </c>
      <c r="I465" t="s">
        <v>548</v>
      </c>
      <c r="J465" t="s">
        <v>45</v>
      </c>
      <c r="K465" t="str">
        <f t="shared" si="28"/>
        <v>2025</v>
      </c>
      <c r="L465" t="str">
        <f t="shared" si="29"/>
        <v>Jan</v>
      </c>
      <c r="M465" t="str">
        <f t="shared" si="30"/>
        <v>Sun</v>
      </c>
      <c r="N465" s="5">
        <f t="shared" si="31"/>
        <v>3</v>
      </c>
      <c r="O465" s="5">
        <f>ROUND(F465*G465*VLOOKUP(C465,Table2[#All],2,FALSE),0)</f>
        <v>600</v>
      </c>
      <c r="P465" s="5">
        <f>Table1[[#This Row],[Quantity]]*Table1[[#This Row],[Unit Price]]</f>
        <v>800</v>
      </c>
      <c r="Q465" s="5">
        <f>Table1[[#This Row],[Sales Revenue]]-Table1[[#This Row],[Total Cost]]</f>
        <v>200</v>
      </c>
    </row>
    <row r="466" spans="1:17" x14ac:dyDescent="0.3">
      <c r="A466" t="s">
        <v>510</v>
      </c>
      <c r="B466" t="s">
        <v>23</v>
      </c>
      <c r="C466" t="s">
        <v>37</v>
      </c>
      <c r="D466" s="1">
        <v>45793</v>
      </c>
      <c r="E466" s="1">
        <v>45802</v>
      </c>
      <c r="F466">
        <v>4</v>
      </c>
      <c r="G466">
        <v>959</v>
      </c>
      <c r="H466" t="s">
        <v>13</v>
      </c>
      <c r="I466" t="s">
        <v>549</v>
      </c>
      <c r="J466" t="s">
        <v>28</v>
      </c>
      <c r="K466" t="str">
        <f t="shared" si="28"/>
        <v>2025</v>
      </c>
      <c r="L466" t="str">
        <f t="shared" si="29"/>
        <v>May</v>
      </c>
      <c r="M466" t="str">
        <f t="shared" si="30"/>
        <v>Fri</v>
      </c>
      <c r="N466" s="5">
        <f t="shared" si="31"/>
        <v>9</v>
      </c>
      <c r="O466" s="5">
        <f>ROUND(F466*G466*VLOOKUP(C466,Table2[#All],2,FALSE),0)</f>
        <v>1918</v>
      </c>
      <c r="P466" s="5">
        <f>Table1[[#This Row],[Quantity]]*Table1[[#This Row],[Unit Price]]</f>
        <v>3836</v>
      </c>
      <c r="Q466" s="5">
        <f>Table1[[#This Row],[Sales Revenue]]-Table1[[#This Row],[Total Cost]]</f>
        <v>1918</v>
      </c>
    </row>
    <row r="467" spans="1:17" x14ac:dyDescent="0.3">
      <c r="A467" t="s">
        <v>511</v>
      </c>
      <c r="B467" t="s">
        <v>23</v>
      </c>
      <c r="C467" t="s">
        <v>37</v>
      </c>
      <c r="D467" s="1">
        <v>45942</v>
      </c>
      <c r="E467" s="1">
        <v>45945</v>
      </c>
      <c r="F467">
        <v>3</v>
      </c>
      <c r="G467">
        <v>960</v>
      </c>
      <c r="H467" t="s">
        <v>13</v>
      </c>
      <c r="I467" t="s">
        <v>546</v>
      </c>
      <c r="J467" t="s">
        <v>45</v>
      </c>
      <c r="K467" t="str">
        <f t="shared" si="28"/>
        <v>2025</v>
      </c>
      <c r="L467" t="str">
        <f t="shared" si="29"/>
        <v>Oct</v>
      </c>
      <c r="M467" t="str">
        <f t="shared" si="30"/>
        <v>Sun</v>
      </c>
      <c r="N467" s="5">
        <f t="shared" si="31"/>
        <v>3</v>
      </c>
      <c r="O467" s="5">
        <f>ROUND(F467*G467*VLOOKUP(C467,Table2[#All],2,FALSE),0)</f>
        <v>1440</v>
      </c>
      <c r="P467" s="5">
        <f>Table1[[#This Row],[Quantity]]*Table1[[#This Row],[Unit Price]]</f>
        <v>2880</v>
      </c>
      <c r="Q467" s="5">
        <f>Table1[[#This Row],[Sales Revenue]]-Table1[[#This Row],[Total Cost]]</f>
        <v>1440</v>
      </c>
    </row>
    <row r="468" spans="1:17" x14ac:dyDescent="0.3">
      <c r="A468" t="s">
        <v>512</v>
      </c>
      <c r="B468" t="s">
        <v>23</v>
      </c>
      <c r="C468" t="s">
        <v>69</v>
      </c>
      <c r="D468" s="1">
        <v>45878</v>
      </c>
      <c r="E468" s="1">
        <v>45882</v>
      </c>
      <c r="F468">
        <v>1</v>
      </c>
      <c r="G468">
        <v>269</v>
      </c>
      <c r="H468" t="s">
        <v>13</v>
      </c>
      <c r="I468" t="s">
        <v>549</v>
      </c>
      <c r="J468" t="s">
        <v>14</v>
      </c>
      <c r="K468" t="str">
        <f t="shared" si="28"/>
        <v>2025</v>
      </c>
      <c r="L468" t="str">
        <f t="shared" si="29"/>
        <v>Aug</v>
      </c>
      <c r="M468" t="str">
        <f t="shared" si="30"/>
        <v>Sat</v>
      </c>
      <c r="N468" s="5">
        <f t="shared" si="31"/>
        <v>4</v>
      </c>
      <c r="O468" s="5">
        <f>ROUND(F468*G468*VLOOKUP(C468,Table2[#All],2,FALSE),0)</f>
        <v>148</v>
      </c>
      <c r="P468" s="5">
        <f>Table1[[#This Row],[Quantity]]*Table1[[#This Row],[Unit Price]]</f>
        <v>269</v>
      </c>
      <c r="Q468" s="5">
        <f>Table1[[#This Row],[Sales Revenue]]-Table1[[#This Row],[Total Cost]]</f>
        <v>121</v>
      </c>
    </row>
    <row r="469" spans="1:17" x14ac:dyDescent="0.3">
      <c r="A469" t="s">
        <v>513</v>
      </c>
      <c r="B469" t="s">
        <v>11</v>
      </c>
      <c r="C469" t="s">
        <v>26</v>
      </c>
      <c r="D469" s="1">
        <v>45680</v>
      </c>
      <c r="E469" s="1">
        <v>45689</v>
      </c>
      <c r="F469">
        <v>9</v>
      </c>
      <c r="G469">
        <v>498</v>
      </c>
      <c r="H469" t="s">
        <v>13</v>
      </c>
      <c r="I469" t="s">
        <v>550</v>
      </c>
      <c r="J469" t="s">
        <v>45</v>
      </c>
      <c r="K469" t="str">
        <f t="shared" si="28"/>
        <v>2025</v>
      </c>
      <c r="L469" t="str">
        <f t="shared" si="29"/>
        <v>Jan</v>
      </c>
      <c r="M469" t="str">
        <f t="shared" si="30"/>
        <v>Thu</v>
      </c>
      <c r="N469" s="5">
        <f t="shared" si="31"/>
        <v>9</v>
      </c>
      <c r="O469" s="5">
        <f>ROUND(F469*G469*VLOOKUP(C469,Table2[#All],2,FALSE),0)</f>
        <v>2913</v>
      </c>
      <c r="P469" s="5">
        <f>Table1[[#This Row],[Quantity]]*Table1[[#This Row],[Unit Price]]</f>
        <v>4482</v>
      </c>
      <c r="Q469" s="5">
        <f>Table1[[#This Row],[Sales Revenue]]-Table1[[#This Row],[Total Cost]]</f>
        <v>1569</v>
      </c>
    </row>
    <row r="470" spans="1:17" x14ac:dyDescent="0.3">
      <c r="A470" t="s">
        <v>514</v>
      </c>
      <c r="B470" t="s">
        <v>20</v>
      </c>
      <c r="C470" t="s">
        <v>82</v>
      </c>
      <c r="D470" s="1">
        <v>45736</v>
      </c>
      <c r="E470" s="1">
        <v>45743</v>
      </c>
      <c r="F470">
        <v>6</v>
      </c>
      <c r="G470">
        <v>662</v>
      </c>
      <c r="H470" t="s">
        <v>13</v>
      </c>
      <c r="I470" t="s">
        <v>549</v>
      </c>
      <c r="J470" t="s">
        <v>45</v>
      </c>
      <c r="K470" t="str">
        <f t="shared" si="28"/>
        <v>2025</v>
      </c>
      <c r="L470" t="str">
        <f t="shared" si="29"/>
        <v>Mar</v>
      </c>
      <c r="M470" t="str">
        <f t="shared" si="30"/>
        <v>Thu</v>
      </c>
      <c r="N470" s="5">
        <f t="shared" si="31"/>
        <v>7</v>
      </c>
      <c r="O470" s="5">
        <f>ROUND(F470*G470*VLOOKUP(C470,Table2[#All],2,FALSE),0)</f>
        <v>3178</v>
      </c>
      <c r="P470" s="5">
        <f>Table1[[#This Row],[Quantity]]*Table1[[#This Row],[Unit Price]]</f>
        <v>3972</v>
      </c>
      <c r="Q470" s="5">
        <f>Table1[[#This Row],[Sales Revenue]]-Table1[[#This Row],[Total Cost]]</f>
        <v>794</v>
      </c>
    </row>
    <row r="471" spans="1:17" x14ac:dyDescent="0.3">
      <c r="A471" t="s">
        <v>515</v>
      </c>
      <c r="B471" t="s">
        <v>23</v>
      </c>
      <c r="C471" t="s">
        <v>37</v>
      </c>
      <c r="D471" s="1">
        <v>45681</v>
      </c>
      <c r="E471" s="1">
        <v>45691</v>
      </c>
      <c r="F471">
        <v>1</v>
      </c>
      <c r="G471">
        <v>909</v>
      </c>
      <c r="H471" t="s">
        <v>27</v>
      </c>
      <c r="I471" t="s">
        <v>32</v>
      </c>
      <c r="J471" t="s">
        <v>14</v>
      </c>
      <c r="K471" t="str">
        <f t="shared" si="28"/>
        <v>2025</v>
      </c>
      <c r="L471" t="str">
        <f t="shared" si="29"/>
        <v>Jan</v>
      </c>
      <c r="M471" t="str">
        <f t="shared" si="30"/>
        <v>Fri</v>
      </c>
      <c r="N471" s="5">
        <f t="shared" si="31"/>
        <v>10</v>
      </c>
      <c r="O471" s="5">
        <f>ROUND(F471*G471*VLOOKUP(C471,Table2[#All],2,FALSE),0)</f>
        <v>455</v>
      </c>
      <c r="P471" s="5">
        <f>Table1[[#This Row],[Quantity]]*Table1[[#This Row],[Unit Price]]</f>
        <v>909</v>
      </c>
      <c r="Q471" s="5">
        <f>Table1[[#This Row],[Sales Revenue]]-Table1[[#This Row],[Total Cost]]</f>
        <v>454</v>
      </c>
    </row>
    <row r="472" spans="1:17" x14ac:dyDescent="0.3">
      <c r="A472" t="s">
        <v>516</v>
      </c>
      <c r="B472" t="s">
        <v>30</v>
      </c>
      <c r="C472" t="s">
        <v>31</v>
      </c>
      <c r="D472" s="1">
        <v>46012</v>
      </c>
      <c r="E472" s="1">
        <v>46015</v>
      </c>
      <c r="F472">
        <v>8</v>
      </c>
      <c r="G472">
        <v>189</v>
      </c>
      <c r="H472" t="s">
        <v>13</v>
      </c>
      <c r="I472" t="s">
        <v>550</v>
      </c>
      <c r="J472" t="s">
        <v>28</v>
      </c>
      <c r="K472" t="str">
        <f t="shared" si="28"/>
        <v>2025</v>
      </c>
      <c r="L472" t="str">
        <f t="shared" si="29"/>
        <v>Dec</v>
      </c>
      <c r="M472" t="str">
        <f t="shared" si="30"/>
        <v>Sun</v>
      </c>
      <c r="N472" s="5">
        <f t="shared" si="31"/>
        <v>3</v>
      </c>
      <c r="O472" s="5">
        <f>ROUND(F472*G472*VLOOKUP(C472,Table2[#All],2,FALSE),0)</f>
        <v>1134</v>
      </c>
      <c r="P472" s="5">
        <f>Table1[[#This Row],[Quantity]]*Table1[[#This Row],[Unit Price]]</f>
        <v>1512</v>
      </c>
      <c r="Q472" s="5">
        <f>Table1[[#This Row],[Sales Revenue]]-Table1[[#This Row],[Total Cost]]</f>
        <v>378</v>
      </c>
    </row>
    <row r="473" spans="1:17" x14ac:dyDescent="0.3">
      <c r="A473" t="s">
        <v>517</v>
      </c>
      <c r="B473" t="s">
        <v>23</v>
      </c>
      <c r="C473" t="s">
        <v>24</v>
      </c>
      <c r="D473" s="1">
        <v>45770</v>
      </c>
      <c r="E473" s="1">
        <v>45779</v>
      </c>
      <c r="F473">
        <v>4</v>
      </c>
      <c r="G473">
        <v>689</v>
      </c>
      <c r="H473" t="s">
        <v>27</v>
      </c>
      <c r="I473" t="s">
        <v>548</v>
      </c>
      <c r="J473" t="s">
        <v>18</v>
      </c>
      <c r="K473" t="str">
        <f t="shared" si="28"/>
        <v>2025</v>
      </c>
      <c r="L473" t="str">
        <f t="shared" si="29"/>
        <v>Apr</v>
      </c>
      <c r="M473" t="str">
        <f t="shared" si="30"/>
        <v>Wed</v>
      </c>
      <c r="N473" s="5">
        <f t="shared" si="31"/>
        <v>9</v>
      </c>
      <c r="O473" s="5">
        <f>ROUND(F473*G473*VLOOKUP(C473,Table2[#All],2,FALSE),0)</f>
        <v>1516</v>
      </c>
      <c r="P473" s="5">
        <f>Table1[[#This Row],[Quantity]]*Table1[[#This Row],[Unit Price]]</f>
        <v>2756</v>
      </c>
      <c r="Q473" s="5">
        <f>Table1[[#This Row],[Sales Revenue]]-Table1[[#This Row],[Total Cost]]</f>
        <v>1240</v>
      </c>
    </row>
    <row r="474" spans="1:17" x14ac:dyDescent="0.3">
      <c r="A474" t="s">
        <v>518</v>
      </c>
      <c r="B474" t="s">
        <v>16</v>
      </c>
      <c r="C474" t="s">
        <v>43</v>
      </c>
      <c r="D474" s="1">
        <v>45921</v>
      </c>
      <c r="E474" s="1">
        <v>45928</v>
      </c>
      <c r="F474">
        <v>9</v>
      </c>
      <c r="G474">
        <v>485</v>
      </c>
      <c r="H474" t="s">
        <v>27</v>
      </c>
      <c r="I474" t="s">
        <v>549</v>
      </c>
      <c r="J474" t="s">
        <v>28</v>
      </c>
      <c r="K474" t="str">
        <f t="shared" si="28"/>
        <v>2025</v>
      </c>
      <c r="L474" t="str">
        <f t="shared" si="29"/>
        <v>Sep</v>
      </c>
      <c r="M474" t="str">
        <f t="shared" si="30"/>
        <v>Sun</v>
      </c>
      <c r="N474" s="5">
        <f t="shared" si="31"/>
        <v>7</v>
      </c>
      <c r="O474" s="5">
        <f>ROUND(F474*G474*VLOOKUP(C474,Table2[#All],2,FALSE),0)</f>
        <v>2619</v>
      </c>
      <c r="P474" s="5">
        <f>Table1[[#This Row],[Quantity]]*Table1[[#This Row],[Unit Price]]</f>
        <v>4365</v>
      </c>
      <c r="Q474" s="5">
        <f>Table1[[#This Row],[Sales Revenue]]-Table1[[#This Row],[Total Cost]]</f>
        <v>1746</v>
      </c>
    </row>
    <row r="475" spans="1:17" x14ac:dyDescent="0.3">
      <c r="A475" t="s">
        <v>519</v>
      </c>
      <c r="B475" t="s">
        <v>23</v>
      </c>
      <c r="C475" t="s">
        <v>24</v>
      </c>
      <c r="D475" s="1">
        <v>45909</v>
      </c>
      <c r="E475" s="1">
        <v>45911</v>
      </c>
      <c r="F475">
        <v>2</v>
      </c>
      <c r="G475">
        <v>31</v>
      </c>
      <c r="H475" t="s">
        <v>27</v>
      </c>
      <c r="I475" t="s">
        <v>546</v>
      </c>
      <c r="J475" t="s">
        <v>14</v>
      </c>
      <c r="K475" t="str">
        <f t="shared" si="28"/>
        <v>2025</v>
      </c>
      <c r="L475" t="str">
        <f t="shared" si="29"/>
        <v>Sep</v>
      </c>
      <c r="M475" t="str">
        <f t="shared" si="30"/>
        <v>Tue</v>
      </c>
      <c r="N475" s="5">
        <f t="shared" si="31"/>
        <v>2</v>
      </c>
      <c r="O475" s="5">
        <f>ROUND(F475*G475*VLOOKUP(C475,Table2[#All],2,FALSE),0)</f>
        <v>34</v>
      </c>
      <c r="P475" s="5">
        <f>Table1[[#This Row],[Quantity]]*Table1[[#This Row],[Unit Price]]</f>
        <v>62</v>
      </c>
      <c r="Q475" s="5">
        <f>Table1[[#This Row],[Sales Revenue]]-Table1[[#This Row],[Total Cost]]</f>
        <v>28</v>
      </c>
    </row>
    <row r="476" spans="1:17" x14ac:dyDescent="0.3">
      <c r="A476" t="s">
        <v>520</v>
      </c>
      <c r="B476" t="s">
        <v>16</v>
      </c>
      <c r="C476" t="s">
        <v>55</v>
      </c>
      <c r="D476" s="1">
        <v>45912</v>
      </c>
      <c r="E476" s="1">
        <v>45914</v>
      </c>
      <c r="F476">
        <v>6</v>
      </c>
      <c r="G476">
        <v>806</v>
      </c>
      <c r="H476" t="s">
        <v>13</v>
      </c>
      <c r="I476" t="s">
        <v>32</v>
      </c>
      <c r="J476" t="s">
        <v>14</v>
      </c>
      <c r="K476" t="str">
        <f t="shared" si="28"/>
        <v>2025</v>
      </c>
      <c r="L476" t="str">
        <f t="shared" si="29"/>
        <v>Sep</v>
      </c>
      <c r="M476" t="str">
        <f t="shared" si="30"/>
        <v>Fri</v>
      </c>
      <c r="N476" s="5">
        <f t="shared" si="31"/>
        <v>2</v>
      </c>
      <c r="O476" s="5">
        <f>ROUND(F476*G476*VLOOKUP(C476,Table2[#All],2,FALSE),0)</f>
        <v>2660</v>
      </c>
      <c r="P476" s="5">
        <f>Table1[[#This Row],[Quantity]]*Table1[[#This Row],[Unit Price]]</f>
        <v>4836</v>
      </c>
      <c r="Q476" s="5">
        <f>Table1[[#This Row],[Sales Revenue]]-Table1[[#This Row],[Total Cost]]</f>
        <v>2176</v>
      </c>
    </row>
    <row r="477" spans="1:17" x14ac:dyDescent="0.3">
      <c r="A477" t="s">
        <v>521</v>
      </c>
      <c r="B477" t="s">
        <v>30</v>
      </c>
      <c r="C477" t="s">
        <v>41</v>
      </c>
      <c r="D477" s="1">
        <v>45938</v>
      </c>
      <c r="E477" s="1">
        <v>45940</v>
      </c>
      <c r="F477">
        <v>5</v>
      </c>
      <c r="G477">
        <v>720</v>
      </c>
      <c r="H477" t="s">
        <v>13</v>
      </c>
      <c r="I477" t="s">
        <v>550</v>
      </c>
      <c r="J477" t="s">
        <v>28</v>
      </c>
      <c r="K477" t="str">
        <f t="shared" si="28"/>
        <v>2025</v>
      </c>
      <c r="L477" t="str">
        <f t="shared" si="29"/>
        <v>Oct</v>
      </c>
      <c r="M477" t="str">
        <f t="shared" si="30"/>
        <v>Wed</v>
      </c>
      <c r="N477" s="5">
        <f t="shared" si="31"/>
        <v>2</v>
      </c>
      <c r="O477" s="5">
        <f>ROUND(F477*G477*VLOOKUP(C477,Table2[#All],2,FALSE),0)</f>
        <v>2340</v>
      </c>
      <c r="P477" s="5">
        <f>Table1[[#This Row],[Quantity]]*Table1[[#This Row],[Unit Price]]</f>
        <v>3600</v>
      </c>
      <c r="Q477" s="5">
        <f>Table1[[#This Row],[Sales Revenue]]-Table1[[#This Row],[Total Cost]]</f>
        <v>1260</v>
      </c>
    </row>
    <row r="478" spans="1:17" x14ac:dyDescent="0.3">
      <c r="A478" t="s">
        <v>522</v>
      </c>
      <c r="B478" t="s">
        <v>30</v>
      </c>
      <c r="C478" t="s">
        <v>41</v>
      </c>
      <c r="D478" s="1">
        <v>45855</v>
      </c>
      <c r="E478" s="1">
        <v>45861</v>
      </c>
      <c r="F478">
        <v>2</v>
      </c>
      <c r="G478">
        <v>420</v>
      </c>
      <c r="H478" t="s">
        <v>13</v>
      </c>
      <c r="I478" t="s">
        <v>548</v>
      </c>
      <c r="J478" t="s">
        <v>45</v>
      </c>
      <c r="K478" t="str">
        <f t="shared" si="28"/>
        <v>2025</v>
      </c>
      <c r="L478" t="str">
        <f t="shared" si="29"/>
        <v>Jul</v>
      </c>
      <c r="M478" t="str">
        <f t="shared" si="30"/>
        <v>Thu</v>
      </c>
      <c r="N478" s="5">
        <f t="shared" si="31"/>
        <v>6</v>
      </c>
      <c r="O478" s="5">
        <f>ROUND(F478*G478*VLOOKUP(C478,Table2[#All],2,FALSE),0)</f>
        <v>546</v>
      </c>
      <c r="P478" s="5">
        <f>Table1[[#This Row],[Quantity]]*Table1[[#This Row],[Unit Price]]</f>
        <v>840</v>
      </c>
      <c r="Q478" s="5">
        <f>Table1[[#This Row],[Sales Revenue]]-Table1[[#This Row],[Total Cost]]</f>
        <v>294</v>
      </c>
    </row>
    <row r="479" spans="1:17" x14ac:dyDescent="0.3">
      <c r="A479" t="s">
        <v>523</v>
      </c>
      <c r="B479" t="s">
        <v>23</v>
      </c>
      <c r="C479" t="s">
        <v>69</v>
      </c>
      <c r="D479" s="1">
        <v>46007</v>
      </c>
      <c r="E479" s="1">
        <v>46017</v>
      </c>
      <c r="F479">
        <v>3</v>
      </c>
      <c r="G479">
        <v>10</v>
      </c>
      <c r="H479" t="s">
        <v>13</v>
      </c>
      <c r="I479" t="s">
        <v>32</v>
      </c>
      <c r="J479" t="s">
        <v>45</v>
      </c>
      <c r="K479" t="str">
        <f t="shared" si="28"/>
        <v>2025</v>
      </c>
      <c r="L479" t="str">
        <f t="shared" si="29"/>
        <v>Dec</v>
      </c>
      <c r="M479" t="str">
        <f t="shared" si="30"/>
        <v>Tue</v>
      </c>
      <c r="N479" s="5">
        <f t="shared" si="31"/>
        <v>10</v>
      </c>
      <c r="O479" s="5">
        <f>ROUND(F479*G479*VLOOKUP(C479,Table2[#All],2,FALSE),0)</f>
        <v>17</v>
      </c>
      <c r="P479" s="5">
        <f>Table1[[#This Row],[Quantity]]*Table1[[#This Row],[Unit Price]]</f>
        <v>30</v>
      </c>
      <c r="Q479" s="5">
        <f>Table1[[#This Row],[Sales Revenue]]-Table1[[#This Row],[Total Cost]]</f>
        <v>13</v>
      </c>
    </row>
    <row r="480" spans="1:17" x14ac:dyDescent="0.3">
      <c r="A480" t="s">
        <v>524</v>
      </c>
      <c r="B480" t="s">
        <v>16</v>
      </c>
      <c r="C480" t="s">
        <v>17</v>
      </c>
      <c r="D480" s="1">
        <v>45953</v>
      </c>
      <c r="E480" s="1">
        <v>45963</v>
      </c>
      <c r="F480">
        <v>1</v>
      </c>
      <c r="G480">
        <v>950</v>
      </c>
      <c r="H480" t="s">
        <v>13</v>
      </c>
      <c r="I480" t="s">
        <v>548</v>
      </c>
      <c r="J480" t="s">
        <v>18</v>
      </c>
      <c r="K480" t="str">
        <f t="shared" si="28"/>
        <v>2025</v>
      </c>
      <c r="L480" t="str">
        <f t="shared" si="29"/>
        <v>Oct</v>
      </c>
      <c r="M480" t="str">
        <f t="shared" si="30"/>
        <v>Thu</v>
      </c>
      <c r="N480" s="5">
        <f t="shared" si="31"/>
        <v>10</v>
      </c>
      <c r="O480" s="5">
        <f>ROUND(F480*G480*VLOOKUP(C480,Table2[#All],2,FALSE),0)</f>
        <v>475</v>
      </c>
      <c r="P480" s="5">
        <f>Table1[[#This Row],[Quantity]]*Table1[[#This Row],[Unit Price]]</f>
        <v>950</v>
      </c>
      <c r="Q480" s="5">
        <f>Table1[[#This Row],[Sales Revenue]]-Table1[[#This Row],[Total Cost]]</f>
        <v>475</v>
      </c>
    </row>
    <row r="481" spans="1:17" x14ac:dyDescent="0.3">
      <c r="A481" t="s">
        <v>525</v>
      </c>
      <c r="B481" t="s">
        <v>20</v>
      </c>
      <c r="C481" t="s">
        <v>39</v>
      </c>
      <c r="D481" s="1">
        <v>45716</v>
      </c>
      <c r="E481" s="1">
        <v>45722</v>
      </c>
      <c r="F481">
        <v>7</v>
      </c>
      <c r="G481">
        <v>996</v>
      </c>
      <c r="H481" t="s">
        <v>13</v>
      </c>
      <c r="I481" t="s">
        <v>546</v>
      </c>
      <c r="J481" t="s">
        <v>14</v>
      </c>
      <c r="K481" t="str">
        <f t="shared" si="28"/>
        <v>2025</v>
      </c>
      <c r="L481" t="str">
        <f t="shared" si="29"/>
        <v>Feb</v>
      </c>
      <c r="M481" t="str">
        <f t="shared" si="30"/>
        <v>Fri</v>
      </c>
      <c r="N481" s="5">
        <f t="shared" si="31"/>
        <v>6</v>
      </c>
      <c r="O481" s="5">
        <f>ROUND(F481*G481*VLOOKUP(C481,Table2[#All],2,FALSE),0)</f>
        <v>4532</v>
      </c>
      <c r="P481" s="5">
        <f>Table1[[#This Row],[Quantity]]*Table1[[#This Row],[Unit Price]]</f>
        <v>6972</v>
      </c>
      <c r="Q481" s="5">
        <f>Table1[[#This Row],[Sales Revenue]]-Table1[[#This Row],[Total Cost]]</f>
        <v>2440</v>
      </c>
    </row>
    <row r="482" spans="1:17" x14ac:dyDescent="0.3">
      <c r="A482" t="s">
        <v>526</v>
      </c>
      <c r="B482" t="s">
        <v>16</v>
      </c>
      <c r="C482" t="s">
        <v>55</v>
      </c>
      <c r="D482" s="1">
        <v>45689</v>
      </c>
      <c r="E482" s="1">
        <v>45693</v>
      </c>
      <c r="F482">
        <v>4</v>
      </c>
      <c r="G482">
        <v>439</v>
      </c>
      <c r="H482" t="s">
        <v>13</v>
      </c>
      <c r="I482" t="s">
        <v>549</v>
      </c>
      <c r="J482" t="s">
        <v>28</v>
      </c>
      <c r="K482" t="str">
        <f t="shared" si="28"/>
        <v>2025</v>
      </c>
      <c r="L482" t="str">
        <f t="shared" si="29"/>
        <v>Feb</v>
      </c>
      <c r="M482" t="str">
        <f t="shared" si="30"/>
        <v>Sat</v>
      </c>
      <c r="N482" s="5">
        <f t="shared" si="31"/>
        <v>4</v>
      </c>
      <c r="O482" s="5">
        <f>ROUND(F482*G482*VLOOKUP(C482,Table2[#All],2,FALSE),0)</f>
        <v>966</v>
      </c>
      <c r="P482" s="5">
        <f>Table1[[#This Row],[Quantity]]*Table1[[#This Row],[Unit Price]]</f>
        <v>1756</v>
      </c>
      <c r="Q482" s="5">
        <f>Table1[[#This Row],[Sales Revenue]]-Table1[[#This Row],[Total Cost]]</f>
        <v>790</v>
      </c>
    </row>
    <row r="483" spans="1:17" x14ac:dyDescent="0.3">
      <c r="A483" t="s">
        <v>527</v>
      </c>
      <c r="B483" t="s">
        <v>16</v>
      </c>
      <c r="C483" t="s">
        <v>55</v>
      </c>
      <c r="D483" s="1">
        <v>45660</v>
      </c>
      <c r="E483" s="1">
        <v>45667</v>
      </c>
      <c r="F483">
        <v>9</v>
      </c>
      <c r="G483">
        <v>727</v>
      </c>
      <c r="H483" t="s">
        <v>13</v>
      </c>
      <c r="I483" t="s">
        <v>550</v>
      </c>
      <c r="J483" t="s">
        <v>14</v>
      </c>
      <c r="K483" t="str">
        <f t="shared" si="28"/>
        <v>2025</v>
      </c>
      <c r="L483" t="str">
        <f t="shared" si="29"/>
        <v>Jan</v>
      </c>
      <c r="M483" t="str">
        <f t="shared" si="30"/>
        <v>Fri</v>
      </c>
      <c r="N483" s="5">
        <f t="shared" si="31"/>
        <v>7</v>
      </c>
      <c r="O483" s="5">
        <f>ROUND(F483*G483*VLOOKUP(C483,Table2[#All],2,FALSE),0)</f>
        <v>3599</v>
      </c>
      <c r="P483" s="5">
        <f>Table1[[#This Row],[Quantity]]*Table1[[#This Row],[Unit Price]]</f>
        <v>6543</v>
      </c>
      <c r="Q483" s="5">
        <f>Table1[[#This Row],[Sales Revenue]]-Table1[[#This Row],[Total Cost]]</f>
        <v>2944</v>
      </c>
    </row>
    <row r="484" spans="1:17" x14ac:dyDescent="0.3">
      <c r="A484" t="s">
        <v>528</v>
      </c>
      <c r="B484" t="s">
        <v>11</v>
      </c>
      <c r="C484" t="s">
        <v>26</v>
      </c>
      <c r="D484" s="1">
        <v>45704</v>
      </c>
      <c r="E484" s="1">
        <v>45708</v>
      </c>
      <c r="F484">
        <v>5</v>
      </c>
      <c r="G484">
        <v>314</v>
      </c>
      <c r="H484" t="s">
        <v>13</v>
      </c>
      <c r="I484" t="s">
        <v>32</v>
      </c>
      <c r="J484" t="s">
        <v>28</v>
      </c>
      <c r="K484" t="str">
        <f t="shared" si="28"/>
        <v>2025</v>
      </c>
      <c r="L484" t="str">
        <f t="shared" si="29"/>
        <v>Feb</v>
      </c>
      <c r="M484" t="str">
        <f t="shared" si="30"/>
        <v>Sun</v>
      </c>
      <c r="N484" s="5">
        <f t="shared" si="31"/>
        <v>4</v>
      </c>
      <c r="O484" s="5">
        <f>ROUND(F484*G484*VLOOKUP(C484,Table2[#All],2,FALSE),0)</f>
        <v>1021</v>
      </c>
      <c r="P484" s="5">
        <f>Table1[[#This Row],[Quantity]]*Table1[[#This Row],[Unit Price]]</f>
        <v>1570</v>
      </c>
      <c r="Q484" s="5">
        <f>Table1[[#This Row],[Sales Revenue]]-Table1[[#This Row],[Total Cost]]</f>
        <v>549</v>
      </c>
    </row>
    <row r="485" spans="1:17" x14ac:dyDescent="0.3">
      <c r="A485" t="s">
        <v>529</v>
      </c>
      <c r="B485" t="s">
        <v>30</v>
      </c>
      <c r="C485" t="s">
        <v>75</v>
      </c>
      <c r="D485" s="1">
        <v>45920</v>
      </c>
      <c r="E485" s="1">
        <v>45924</v>
      </c>
      <c r="F485">
        <v>8</v>
      </c>
      <c r="G485">
        <v>419</v>
      </c>
      <c r="H485" t="s">
        <v>27</v>
      </c>
      <c r="I485" t="s">
        <v>550</v>
      </c>
      <c r="J485" t="s">
        <v>45</v>
      </c>
      <c r="K485" t="str">
        <f t="shared" si="28"/>
        <v>2025</v>
      </c>
      <c r="L485" t="str">
        <f t="shared" si="29"/>
        <v>Sep</v>
      </c>
      <c r="M485" t="str">
        <f t="shared" si="30"/>
        <v>Sat</v>
      </c>
      <c r="N485" s="5">
        <f t="shared" si="31"/>
        <v>4</v>
      </c>
      <c r="O485" s="5">
        <f>ROUND(F485*G485*VLOOKUP(C485,Table2[#All],2,FALSE),0)</f>
        <v>2514</v>
      </c>
      <c r="P485" s="5">
        <f>Table1[[#This Row],[Quantity]]*Table1[[#This Row],[Unit Price]]</f>
        <v>3352</v>
      </c>
      <c r="Q485" s="5">
        <f>Table1[[#This Row],[Sales Revenue]]-Table1[[#This Row],[Total Cost]]</f>
        <v>838</v>
      </c>
    </row>
    <row r="486" spans="1:17" x14ac:dyDescent="0.3">
      <c r="A486" t="s">
        <v>38</v>
      </c>
      <c r="B486" t="s">
        <v>16</v>
      </c>
      <c r="C486" t="s">
        <v>43</v>
      </c>
      <c r="D486" s="1">
        <v>45987</v>
      </c>
      <c r="E486" s="1">
        <v>45996</v>
      </c>
      <c r="F486">
        <v>5</v>
      </c>
      <c r="G486">
        <v>900</v>
      </c>
      <c r="H486" t="s">
        <v>27</v>
      </c>
      <c r="I486" t="s">
        <v>548</v>
      </c>
      <c r="J486" t="s">
        <v>45</v>
      </c>
      <c r="K486" t="str">
        <f t="shared" si="28"/>
        <v>2025</v>
      </c>
      <c r="L486" t="str">
        <f t="shared" si="29"/>
        <v>Nov</v>
      </c>
      <c r="M486" t="str">
        <f t="shared" si="30"/>
        <v>Wed</v>
      </c>
      <c r="N486" s="5">
        <f t="shared" si="31"/>
        <v>9</v>
      </c>
      <c r="O486" s="5">
        <f>ROUND(F486*G486*VLOOKUP(C486,Table2[#All],2,FALSE),0)</f>
        <v>2700</v>
      </c>
      <c r="P486" s="5">
        <f>Table1[[#This Row],[Quantity]]*Table1[[#This Row],[Unit Price]]</f>
        <v>4500</v>
      </c>
      <c r="Q486" s="5">
        <f>Table1[[#This Row],[Sales Revenue]]-Table1[[#This Row],[Total Cost]]</f>
        <v>1800</v>
      </c>
    </row>
    <row r="487" spans="1:17" x14ac:dyDescent="0.3">
      <c r="A487" t="s">
        <v>40</v>
      </c>
      <c r="B487" t="s">
        <v>23</v>
      </c>
      <c r="C487" t="s">
        <v>24</v>
      </c>
      <c r="D487" s="1">
        <v>45988</v>
      </c>
      <c r="E487" s="1">
        <v>45994</v>
      </c>
      <c r="F487">
        <v>7</v>
      </c>
      <c r="G487">
        <v>444</v>
      </c>
      <c r="H487" t="s">
        <v>27</v>
      </c>
      <c r="I487" t="s">
        <v>548</v>
      </c>
      <c r="J487" t="s">
        <v>45</v>
      </c>
      <c r="K487" t="str">
        <f t="shared" si="28"/>
        <v>2025</v>
      </c>
      <c r="L487" t="str">
        <f t="shared" si="29"/>
        <v>Nov</v>
      </c>
      <c r="M487" t="str">
        <f t="shared" si="30"/>
        <v>Thu</v>
      </c>
      <c r="N487" s="5">
        <f t="shared" si="31"/>
        <v>6</v>
      </c>
      <c r="O487" s="5">
        <f>ROUND(F487*G487*VLOOKUP(C487,Table2[#All],2,FALSE),0)</f>
        <v>1709</v>
      </c>
      <c r="P487" s="5">
        <f>Table1[[#This Row],[Quantity]]*Table1[[#This Row],[Unit Price]]</f>
        <v>3108</v>
      </c>
      <c r="Q487" s="5">
        <f>Table1[[#This Row],[Sales Revenue]]-Table1[[#This Row],[Total Cost]]</f>
        <v>1399</v>
      </c>
    </row>
    <row r="488" spans="1:17" x14ac:dyDescent="0.3">
      <c r="A488" t="s">
        <v>42</v>
      </c>
      <c r="B488" t="s">
        <v>23</v>
      </c>
      <c r="C488" t="s">
        <v>24</v>
      </c>
      <c r="D488" s="1">
        <v>45814</v>
      </c>
      <c r="E488" s="1">
        <v>45817</v>
      </c>
      <c r="F488">
        <v>5</v>
      </c>
      <c r="G488">
        <v>615</v>
      </c>
      <c r="H488" t="s">
        <v>27</v>
      </c>
      <c r="I488" t="s">
        <v>548</v>
      </c>
      <c r="J488" t="s">
        <v>14</v>
      </c>
      <c r="K488" t="str">
        <f t="shared" si="28"/>
        <v>2025</v>
      </c>
      <c r="L488" t="str">
        <f t="shared" si="29"/>
        <v>Jun</v>
      </c>
      <c r="M488" t="str">
        <f t="shared" si="30"/>
        <v>Fri</v>
      </c>
      <c r="N488" s="5">
        <f t="shared" si="31"/>
        <v>3</v>
      </c>
      <c r="O488" s="5">
        <f>ROUND(F488*G488*VLOOKUP(C488,Table2[#All],2,FALSE),0)</f>
        <v>1691</v>
      </c>
      <c r="P488" s="5">
        <f>Table1[[#This Row],[Quantity]]*Table1[[#This Row],[Unit Price]]</f>
        <v>3075</v>
      </c>
      <c r="Q488" s="5">
        <f>Table1[[#This Row],[Sales Revenue]]-Table1[[#This Row],[Total Cost]]</f>
        <v>1384</v>
      </c>
    </row>
    <row r="489" spans="1:17" x14ac:dyDescent="0.3">
      <c r="A489" t="s">
        <v>44</v>
      </c>
      <c r="B489" t="s">
        <v>16</v>
      </c>
      <c r="C489" t="s">
        <v>63</v>
      </c>
      <c r="D489" s="1">
        <v>46006</v>
      </c>
      <c r="E489" s="1">
        <v>46007</v>
      </c>
      <c r="F489">
        <v>7</v>
      </c>
      <c r="G489">
        <v>595</v>
      </c>
      <c r="H489" t="s">
        <v>13</v>
      </c>
      <c r="I489" t="s">
        <v>550</v>
      </c>
      <c r="J489" t="s">
        <v>18</v>
      </c>
      <c r="K489" t="str">
        <f t="shared" si="28"/>
        <v>2025</v>
      </c>
      <c r="L489" t="str">
        <f t="shared" si="29"/>
        <v>Dec</v>
      </c>
      <c r="M489" t="str">
        <f t="shared" si="30"/>
        <v>Mon</v>
      </c>
      <c r="N489" s="5">
        <f t="shared" si="31"/>
        <v>1</v>
      </c>
      <c r="O489" s="5">
        <f>ROUND(F489*G489*VLOOKUP(C489,Table2[#All],2,FALSE),0)</f>
        <v>2083</v>
      </c>
      <c r="P489" s="5">
        <f>Table1[[#This Row],[Quantity]]*Table1[[#This Row],[Unit Price]]</f>
        <v>4165</v>
      </c>
      <c r="Q489" s="5">
        <f>Table1[[#This Row],[Sales Revenue]]-Table1[[#This Row],[Total Cost]]</f>
        <v>2082</v>
      </c>
    </row>
    <row r="490" spans="1:17" x14ac:dyDescent="0.3">
      <c r="A490" t="s">
        <v>46</v>
      </c>
      <c r="B490" t="s">
        <v>30</v>
      </c>
      <c r="C490" t="s">
        <v>49</v>
      </c>
      <c r="D490" s="1">
        <v>45660</v>
      </c>
      <c r="E490" s="1">
        <v>45669</v>
      </c>
      <c r="F490">
        <v>1</v>
      </c>
      <c r="G490">
        <v>669</v>
      </c>
      <c r="H490" t="s">
        <v>13</v>
      </c>
      <c r="I490" t="s">
        <v>550</v>
      </c>
      <c r="J490" t="s">
        <v>18</v>
      </c>
      <c r="K490" t="str">
        <f t="shared" si="28"/>
        <v>2025</v>
      </c>
      <c r="L490" t="str">
        <f t="shared" si="29"/>
        <v>Jan</v>
      </c>
      <c r="M490" t="str">
        <f t="shared" si="30"/>
        <v>Fri</v>
      </c>
      <c r="N490" s="5">
        <f t="shared" si="31"/>
        <v>9</v>
      </c>
      <c r="O490" s="5">
        <f>ROUND(F490*G490*VLOOKUP(C490,Table2[#All],2,FALSE),0)</f>
        <v>468</v>
      </c>
      <c r="P490" s="5">
        <f>Table1[[#This Row],[Quantity]]*Table1[[#This Row],[Unit Price]]</f>
        <v>669</v>
      </c>
      <c r="Q490" s="5">
        <f>Table1[[#This Row],[Sales Revenue]]-Table1[[#This Row],[Total Cost]]</f>
        <v>201</v>
      </c>
    </row>
    <row r="491" spans="1:17" x14ac:dyDescent="0.3">
      <c r="A491" t="s">
        <v>47</v>
      </c>
      <c r="B491" t="s">
        <v>20</v>
      </c>
      <c r="C491" t="s">
        <v>39</v>
      </c>
      <c r="D491" s="1">
        <v>45879</v>
      </c>
      <c r="E491" s="1">
        <v>45882</v>
      </c>
      <c r="F491">
        <v>9</v>
      </c>
      <c r="G491">
        <v>967</v>
      </c>
      <c r="H491" t="s">
        <v>13</v>
      </c>
      <c r="I491" t="s">
        <v>32</v>
      </c>
      <c r="J491" t="s">
        <v>18</v>
      </c>
      <c r="K491" t="str">
        <f t="shared" si="28"/>
        <v>2025</v>
      </c>
      <c r="L491" t="str">
        <f t="shared" si="29"/>
        <v>Aug</v>
      </c>
      <c r="M491" t="str">
        <f t="shared" si="30"/>
        <v>Sun</v>
      </c>
      <c r="N491" s="5">
        <f t="shared" si="31"/>
        <v>3</v>
      </c>
      <c r="O491" s="5">
        <f>ROUND(F491*G491*VLOOKUP(C491,Table2[#All],2,FALSE),0)</f>
        <v>5657</v>
      </c>
      <c r="P491" s="5">
        <f>Table1[[#This Row],[Quantity]]*Table1[[#This Row],[Unit Price]]</f>
        <v>8703</v>
      </c>
      <c r="Q491" s="5">
        <f>Table1[[#This Row],[Sales Revenue]]-Table1[[#This Row],[Total Cost]]</f>
        <v>3046</v>
      </c>
    </row>
    <row r="492" spans="1:17" x14ac:dyDescent="0.3">
      <c r="A492" t="s">
        <v>48</v>
      </c>
      <c r="B492" t="s">
        <v>11</v>
      </c>
      <c r="C492" t="s">
        <v>12</v>
      </c>
      <c r="D492" s="1">
        <v>45759</v>
      </c>
      <c r="E492" s="1">
        <v>45765</v>
      </c>
      <c r="F492">
        <v>5</v>
      </c>
      <c r="G492">
        <v>874</v>
      </c>
      <c r="H492" t="s">
        <v>13</v>
      </c>
      <c r="I492" t="s">
        <v>32</v>
      </c>
      <c r="J492" t="s">
        <v>45</v>
      </c>
      <c r="K492" t="str">
        <f t="shared" si="28"/>
        <v>2025</v>
      </c>
      <c r="L492" t="str">
        <f t="shared" si="29"/>
        <v>Apr</v>
      </c>
      <c r="M492" t="str">
        <f t="shared" si="30"/>
        <v>Sat</v>
      </c>
      <c r="N492" s="5">
        <f t="shared" si="31"/>
        <v>6</v>
      </c>
      <c r="O492" s="5">
        <f>ROUND(F492*G492*VLOOKUP(C492,Table2[#All],2,FALSE),0)</f>
        <v>3278</v>
      </c>
      <c r="P492" s="5">
        <f>Table1[[#This Row],[Quantity]]*Table1[[#This Row],[Unit Price]]</f>
        <v>4370</v>
      </c>
      <c r="Q492" s="5">
        <f>Table1[[#This Row],[Sales Revenue]]-Table1[[#This Row],[Total Cost]]</f>
        <v>1092</v>
      </c>
    </row>
    <row r="493" spans="1:17" x14ac:dyDescent="0.3">
      <c r="A493" t="s">
        <v>50</v>
      </c>
      <c r="B493" t="s">
        <v>23</v>
      </c>
      <c r="C493" t="s">
        <v>37</v>
      </c>
      <c r="D493" s="1">
        <v>45948</v>
      </c>
      <c r="E493" s="1">
        <v>45955</v>
      </c>
      <c r="F493">
        <v>6</v>
      </c>
      <c r="G493">
        <v>124</v>
      </c>
      <c r="H493" t="s">
        <v>27</v>
      </c>
      <c r="I493" t="s">
        <v>550</v>
      </c>
      <c r="J493" t="s">
        <v>45</v>
      </c>
      <c r="K493" t="str">
        <f t="shared" si="28"/>
        <v>2025</v>
      </c>
      <c r="L493" t="str">
        <f t="shared" si="29"/>
        <v>Oct</v>
      </c>
      <c r="M493" t="str">
        <f t="shared" si="30"/>
        <v>Sat</v>
      </c>
      <c r="N493" s="5">
        <f t="shared" si="31"/>
        <v>7</v>
      </c>
      <c r="O493" s="5">
        <f>ROUND(F493*G493*VLOOKUP(C493,Table2[#All],2,FALSE),0)</f>
        <v>372</v>
      </c>
      <c r="P493" s="5">
        <f>Table1[[#This Row],[Quantity]]*Table1[[#This Row],[Unit Price]]</f>
        <v>744</v>
      </c>
      <c r="Q493" s="5">
        <f>Table1[[#This Row],[Sales Revenue]]-Table1[[#This Row],[Total Cost]]</f>
        <v>372</v>
      </c>
    </row>
    <row r="494" spans="1:17" x14ac:dyDescent="0.3">
      <c r="A494" t="s">
        <v>52</v>
      </c>
      <c r="B494" t="s">
        <v>16</v>
      </c>
      <c r="C494" t="s">
        <v>43</v>
      </c>
      <c r="D494" s="1">
        <v>45956</v>
      </c>
      <c r="E494" s="1">
        <v>45962</v>
      </c>
      <c r="F494">
        <v>6</v>
      </c>
      <c r="G494">
        <v>894</v>
      </c>
      <c r="H494" t="s">
        <v>27</v>
      </c>
      <c r="I494" t="s">
        <v>32</v>
      </c>
      <c r="J494" t="s">
        <v>14</v>
      </c>
      <c r="K494" t="str">
        <f t="shared" si="28"/>
        <v>2025</v>
      </c>
      <c r="L494" t="str">
        <f t="shared" si="29"/>
        <v>Oct</v>
      </c>
      <c r="M494" t="str">
        <f t="shared" si="30"/>
        <v>Sun</v>
      </c>
      <c r="N494" s="5">
        <f t="shared" si="31"/>
        <v>6</v>
      </c>
      <c r="O494" s="5">
        <f>ROUND(F494*G494*VLOOKUP(C494,Table2[#All],2,FALSE),0)</f>
        <v>3218</v>
      </c>
      <c r="P494" s="5">
        <f>Table1[[#This Row],[Quantity]]*Table1[[#This Row],[Unit Price]]</f>
        <v>5364</v>
      </c>
      <c r="Q494" s="5">
        <f>Table1[[#This Row],[Sales Revenue]]-Table1[[#This Row],[Total Cost]]</f>
        <v>2146</v>
      </c>
    </row>
    <row r="495" spans="1:17" x14ac:dyDescent="0.3">
      <c r="A495" t="s">
        <v>54</v>
      </c>
      <c r="B495" t="s">
        <v>20</v>
      </c>
      <c r="C495" t="s">
        <v>53</v>
      </c>
      <c r="D495" s="1">
        <v>45800</v>
      </c>
      <c r="E495" s="1">
        <v>45803</v>
      </c>
      <c r="F495">
        <v>4</v>
      </c>
      <c r="G495">
        <v>740</v>
      </c>
      <c r="H495" t="s">
        <v>13</v>
      </c>
      <c r="I495" t="s">
        <v>548</v>
      </c>
      <c r="J495" t="s">
        <v>28</v>
      </c>
      <c r="K495" t="str">
        <f t="shared" si="28"/>
        <v>2025</v>
      </c>
      <c r="L495" t="str">
        <f t="shared" si="29"/>
        <v>May</v>
      </c>
      <c r="M495" t="str">
        <f t="shared" si="30"/>
        <v>Fri</v>
      </c>
      <c r="N495" s="5">
        <f t="shared" si="31"/>
        <v>3</v>
      </c>
      <c r="O495" s="5">
        <f>ROUND(F495*G495*VLOOKUP(C495,Table2[#All],2,FALSE),0)</f>
        <v>2072</v>
      </c>
      <c r="P495" s="5">
        <f>Table1[[#This Row],[Quantity]]*Table1[[#This Row],[Unit Price]]</f>
        <v>2960</v>
      </c>
      <c r="Q495" s="5">
        <f>Table1[[#This Row],[Sales Revenue]]-Table1[[#This Row],[Total Cost]]</f>
        <v>888</v>
      </c>
    </row>
    <row r="496" spans="1:17" x14ac:dyDescent="0.3">
      <c r="A496" t="s">
        <v>56</v>
      </c>
      <c r="B496" t="s">
        <v>30</v>
      </c>
      <c r="C496" t="s">
        <v>49</v>
      </c>
      <c r="D496" s="1">
        <v>45916</v>
      </c>
      <c r="E496" s="1">
        <v>45919</v>
      </c>
      <c r="F496">
        <v>10</v>
      </c>
      <c r="G496">
        <v>741</v>
      </c>
      <c r="H496" t="s">
        <v>27</v>
      </c>
      <c r="I496" t="s">
        <v>546</v>
      </c>
      <c r="J496" t="s">
        <v>45</v>
      </c>
      <c r="K496" t="str">
        <f t="shared" si="28"/>
        <v>2025</v>
      </c>
      <c r="L496" t="str">
        <f t="shared" si="29"/>
        <v>Sep</v>
      </c>
      <c r="M496" t="str">
        <f t="shared" si="30"/>
        <v>Tue</v>
      </c>
      <c r="N496" s="5">
        <f t="shared" si="31"/>
        <v>3</v>
      </c>
      <c r="O496" s="5">
        <f>ROUND(F496*G496*VLOOKUP(C496,Table2[#All],2,FALSE),0)</f>
        <v>5187</v>
      </c>
      <c r="P496" s="5">
        <f>Table1[[#This Row],[Quantity]]*Table1[[#This Row],[Unit Price]]</f>
        <v>7410</v>
      </c>
      <c r="Q496" s="5">
        <f>Table1[[#This Row],[Sales Revenue]]-Table1[[#This Row],[Total Cost]]</f>
        <v>2223</v>
      </c>
    </row>
    <row r="497" spans="1:17" x14ac:dyDescent="0.3">
      <c r="A497" t="s">
        <v>42</v>
      </c>
      <c r="B497" t="s">
        <v>11</v>
      </c>
      <c r="C497" t="s">
        <v>12</v>
      </c>
      <c r="D497" s="1">
        <v>45709</v>
      </c>
      <c r="E497" s="1">
        <v>45718</v>
      </c>
      <c r="F497">
        <v>1</v>
      </c>
      <c r="G497">
        <v>474</v>
      </c>
      <c r="H497" t="s">
        <v>27</v>
      </c>
      <c r="I497" t="s">
        <v>32</v>
      </c>
      <c r="J497" t="s">
        <v>28</v>
      </c>
      <c r="K497" t="str">
        <f t="shared" si="28"/>
        <v>2025</v>
      </c>
      <c r="L497" t="str">
        <f t="shared" si="29"/>
        <v>Feb</v>
      </c>
      <c r="M497" t="str">
        <f t="shared" si="30"/>
        <v>Fri</v>
      </c>
      <c r="N497" s="5">
        <f t="shared" si="31"/>
        <v>9</v>
      </c>
      <c r="O497" s="5">
        <f>ROUND(F497*G497*VLOOKUP(C497,Table2[#All],2,FALSE),0)</f>
        <v>356</v>
      </c>
      <c r="P497" s="5">
        <f>Table1[[#This Row],[Quantity]]*Table1[[#This Row],[Unit Price]]</f>
        <v>474</v>
      </c>
      <c r="Q497" s="5">
        <f>Table1[[#This Row],[Sales Revenue]]-Table1[[#This Row],[Total Cost]]</f>
        <v>118</v>
      </c>
    </row>
    <row r="498" spans="1:17" x14ac:dyDescent="0.3">
      <c r="A498" t="s">
        <v>58</v>
      </c>
      <c r="B498" t="s">
        <v>30</v>
      </c>
      <c r="C498" t="s">
        <v>75</v>
      </c>
      <c r="D498" s="1">
        <v>45691</v>
      </c>
      <c r="E498" s="1">
        <v>45696</v>
      </c>
      <c r="F498">
        <v>7</v>
      </c>
      <c r="G498">
        <v>811</v>
      </c>
      <c r="H498" t="s">
        <v>27</v>
      </c>
      <c r="I498" t="s">
        <v>549</v>
      </c>
      <c r="J498" t="s">
        <v>14</v>
      </c>
      <c r="K498" t="str">
        <f t="shared" si="28"/>
        <v>2025</v>
      </c>
      <c r="L498" t="str">
        <f t="shared" si="29"/>
        <v>Feb</v>
      </c>
      <c r="M498" t="str">
        <f t="shared" si="30"/>
        <v>Mon</v>
      </c>
      <c r="N498" s="5">
        <f t="shared" si="31"/>
        <v>5</v>
      </c>
      <c r="O498" s="5">
        <f>ROUND(F498*G498*VLOOKUP(C498,Table2[#All],2,FALSE),0)</f>
        <v>4258</v>
      </c>
      <c r="P498" s="5">
        <f>Table1[[#This Row],[Quantity]]*Table1[[#This Row],[Unit Price]]</f>
        <v>5677</v>
      </c>
      <c r="Q498" s="5">
        <f>Table1[[#This Row],[Sales Revenue]]-Table1[[#This Row],[Total Cost]]</f>
        <v>1419</v>
      </c>
    </row>
    <row r="499" spans="1:17" x14ac:dyDescent="0.3">
      <c r="A499" t="s">
        <v>60</v>
      </c>
      <c r="B499" t="s">
        <v>23</v>
      </c>
      <c r="C499" t="s">
        <v>24</v>
      </c>
      <c r="D499" s="1">
        <v>45741</v>
      </c>
      <c r="E499" s="1">
        <v>45745</v>
      </c>
      <c r="F499">
        <v>4</v>
      </c>
      <c r="G499">
        <v>247</v>
      </c>
      <c r="H499" t="s">
        <v>13</v>
      </c>
      <c r="I499" t="s">
        <v>32</v>
      </c>
      <c r="J499" t="s">
        <v>45</v>
      </c>
      <c r="K499" t="str">
        <f t="shared" si="28"/>
        <v>2025</v>
      </c>
      <c r="L499" t="str">
        <f t="shared" si="29"/>
        <v>Mar</v>
      </c>
      <c r="M499" t="str">
        <f t="shared" si="30"/>
        <v>Tue</v>
      </c>
      <c r="N499" s="5">
        <f t="shared" si="31"/>
        <v>4</v>
      </c>
      <c r="O499" s="5">
        <f>ROUND(F499*G499*VLOOKUP(C499,Table2[#All],2,FALSE),0)</f>
        <v>543</v>
      </c>
      <c r="P499" s="5">
        <f>Table1[[#This Row],[Quantity]]*Table1[[#This Row],[Unit Price]]</f>
        <v>988</v>
      </c>
      <c r="Q499" s="5">
        <f>Table1[[#This Row],[Sales Revenue]]-Table1[[#This Row],[Total Cost]]</f>
        <v>445</v>
      </c>
    </row>
    <row r="500" spans="1:17" x14ac:dyDescent="0.3">
      <c r="A500" t="s">
        <v>61</v>
      </c>
      <c r="B500" t="s">
        <v>30</v>
      </c>
      <c r="C500" t="s">
        <v>31</v>
      </c>
      <c r="D500" s="1">
        <v>45741</v>
      </c>
      <c r="E500" s="1">
        <v>45752</v>
      </c>
      <c r="F500">
        <v>3</v>
      </c>
      <c r="G500">
        <v>774</v>
      </c>
      <c r="H500" t="s">
        <v>27</v>
      </c>
      <c r="I500" t="s">
        <v>546</v>
      </c>
      <c r="J500" t="s">
        <v>18</v>
      </c>
      <c r="K500" t="str">
        <f t="shared" si="28"/>
        <v>2025</v>
      </c>
      <c r="L500" t="str">
        <f t="shared" si="29"/>
        <v>Mar</v>
      </c>
      <c r="M500" t="str">
        <f t="shared" si="30"/>
        <v>Tue</v>
      </c>
      <c r="N500" s="5">
        <f t="shared" si="31"/>
        <v>11</v>
      </c>
      <c r="O500" s="5">
        <f>ROUND(F500*G500*VLOOKUP(C500,Table2[#All],2,FALSE),0)</f>
        <v>1742</v>
      </c>
      <c r="P500" s="5">
        <f>Table1[[#This Row],[Quantity]]*Table1[[#This Row],[Unit Price]]</f>
        <v>2322</v>
      </c>
      <c r="Q500" s="5">
        <f>Table1[[#This Row],[Sales Revenue]]-Table1[[#This Row],[Total Cost]]</f>
        <v>580</v>
      </c>
    </row>
    <row r="501" spans="1:17" x14ac:dyDescent="0.3">
      <c r="A501" t="s">
        <v>62</v>
      </c>
      <c r="B501" t="s">
        <v>20</v>
      </c>
      <c r="C501" t="s">
        <v>82</v>
      </c>
      <c r="D501" s="1">
        <v>45753</v>
      </c>
      <c r="E501" s="1">
        <v>45759</v>
      </c>
      <c r="F501">
        <v>5</v>
      </c>
      <c r="G501">
        <v>63</v>
      </c>
      <c r="H501" t="s">
        <v>13</v>
      </c>
      <c r="I501" t="s">
        <v>548</v>
      </c>
      <c r="J501" t="s">
        <v>45</v>
      </c>
      <c r="K501" t="str">
        <f t="shared" si="28"/>
        <v>2025</v>
      </c>
      <c r="L501" t="str">
        <f t="shared" si="29"/>
        <v>Apr</v>
      </c>
      <c r="M501" t="str">
        <f t="shared" si="30"/>
        <v>Sun</v>
      </c>
      <c r="N501" s="5">
        <f t="shared" si="31"/>
        <v>6</v>
      </c>
      <c r="O501" s="5">
        <f>ROUND(F501*G501*VLOOKUP(C501,Table2[#All],2,FALSE),0)</f>
        <v>252</v>
      </c>
      <c r="P501" s="5">
        <f>Table1[[#This Row],[Quantity]]*Table1[[#This Row],[Unit Price]]</f>
        <v>315</v>
      </c>
      <c r="Q501" s="5">
        <f>Table1[[#This Row],[Sales Revenue]]-Table1[[#This Row],[Total Cost]]</f>
        <v>63</v>
      </c>
    </row>
    <row r="502" spans="1:17" x14ac:dyDescent="0.3">
      <c r="A502" t="s">
        <v>64</v>
      </c>
      <c r="B502" t="s">
        <v>30</v>
      </c>
      <c r="C502" t="s">
        <v>31</v>
      </c>
      <c r="D502" s="1">
        <v>45764</v>
      </c>
      <c r="E502" s="1">
        <v>45770</v>
      </c>
      <c r="F502">
        <v>1</v>
      </c>
      <c r="G502">
        <v>30</v>
      </c>
      <c r="H502" t="s">
        <v>27</v>
      </c>
      <c r="I502" t="s">
        <v>32</v>
      </c>
      <c r="J502" t="s">
        <v>14</v>
      </c>
      <c r="K502" t="str">
        <f t="shared" si="28"/>
        <v>2025</v>
      </c>
      <c r="L502" t="str">
        <f t="shared" si="29"/>
        <v>Apr</v>
      </c>
      <c r="M502" t="str">
        <f t="shared" si="30"/>
        <v>Thu</v>
      </c>
      <c r="N502" s="5">
        <f t="shared" si="31"/>
        <v>6</v>
      </c>
      <c r="O502" s="5">
        <f>ROUND(F502*G502*VLOOKUP(C502,Table2[#All],2,FALSE),0)</f>
        <v>23</v>
      </c>
      <c r="P502" s="5">
        <f>Table1[[#This Row],[Quantity]]*Table1[[#This Row],[Unit Price]]</f>
        <v>30</v>
      </c>
      <c r="Q502" s="5">
        <f>Table1[[#This Row],[Sales Revenue]]-Table1[[#This Row],[Total Cost]]</f>
        <v>7</v>
      </c>
    </row>
    <row r="503" spans="1:17" x14ac:dyDescent="0.3">
      <c r="A503" t="s">
        <v>65</v>
      </c>
      <c r="B503" t="s">
        <v>11</v>
      </c>
      <c r="C503" t="s">
        <v>12</v>
      </c>
      <c r="D503" s="1">
        <v>45931</v>
      </c>
      <c r="E503" s="1">
        <v>45933</v>
      </c>
      <c r="F503">
        <v>7</v>
      </c>
      <c r="G503">
        <v>149</v>
      </c>
      <c r="H503" t="s">
        <v>27</v>
      </c>
      <c r="I503" t="s">
        <v>550</v>
      </c>
      <c r="J503" t="s">
        <v>28</v>
      </c>
      <c r="K503" t="str">
        <f t="shared" si="28"/>
        <v>2025</v>
      </c>
      <c r="L503" t="str">
        <f t="shared" si="29"/>
        <v>Oct</v>
      </c>
      <c r="M503" t="str">
        <f t="shared" si="30"/>
        <v>Wed</v>
      </c>
      <c r="N503" s="5">
        <f t="shared" si="31"/>
        <v>2</v>
      </c>
      <c r="O503" s="5">
        <f>ROUND(F503*G503*VLOOKUP(C503,Table2[#All],2,FALSE),0)</f>
        <v>782</v>
      </c>
      <c r="P503" s="5">
        <f>Table1[[#This Row],[Quantity]]*Table1[[#This Row],[Unit Price]]</f>
        <v>1043</v>
      </c>
      <c r="Q503" s="5">
        <f>Table1[[#This Row],[Sales Revenue]]-Table1[[#This Row],[Total Cost]]</f>
        <v>261</v>
      </c>
    </row>
    <row r="504" spans="1:17" x14ac:dyDescent="0.3">
      <c r="A504" t="s">
        <v>66</v>
      </c>
      <c r="B504" t="s">
        <v>30</v>
      </c>
      <c r="C504" t="s">
        <v>41</v>
      </c>
      <c r="D504" s="1">
        <v>45662</v>
      </c>
      <c r="E504" s="1">
        <v>45663</v>
      </c>
      <c r="F504">
        <v>4</v>
      </c>
      <c r="G504">
        <v>212</v>
      </c>
      <c r="H504" t="s">
        <v>13</v>
      </c>
      <c r="I504" t="s">
        <v>549</v>
      </c>
      <c r="J504" t="s">
        <v>14</v>
      </c>
      <c r="K504" t="str">
        <f t="shared" si="28"/>
        <v>2025</v>
      </c>
      <c r="L504" t="str">
        <f t="shared" si="29"/>
        <v>Jan</v>
      </c>
      <c r="M504" t="str">
        <f t="shared" si="30"/>
        <v>Sun</v>
      </c>
      <c r="N504" s="5">
        <f t="shared" si="31"/>
        <v>1</v>
      </c>
      <c r="O504" s="5">
        <f>ROUND(F504*G504*VLOOKUP(C504,Table2[#All],2,FALSE),0)</f>
        <v>551</v>
      </c>
      <c r="P504" s="5">
        <f>Table1[[#This Row],[Quantity]]*Table1[[#This Row],[Unit Price]]</f>
        <v>848</v>
      </c>
      <c r="Q504" s="5">
        <f>Table1[[#This Row],[Sales Revenue]]-Table1[[#This Row],[Total Cost]]</f>
        <v>297</v>
      </c>
    </row>
    <row r="505" spans="1:17" x14ac:dyDescent="0.3">
      <c r="A505" t="s">
        <v>67</v>
      </c>
      <c r="B505" t="s">
        <v>23</v>
      </c>
      <c r="C505" t="s">
        <v>69</v>
      </c>
      <c r="D505" s="1">
        <v>45669</v>
      </c>
      <c r="E505" s="1">
        <v>45684</v>
      </c>
      <c r="F505">
        <v>10</v>
      </c>
      <c r="G505">
        <v>639</v>
      </c>
      <c r="H505" t="s">
        <v>27</v>
      </c>
      <c r="I505" t="s">
        <v>546</v>
      </c>
      <c r="J505" t="s">
        <v>45</v>
      </c>
      <c r="K505" t="str">
        <f t="shared" si="28"/>
        <v>2025</v>
      </c>
      <c r="L505" t="str">
        <f t="shared" si="29"/>
        <v>Jan</v>
      </c>
      <c r="M505" t="str">
        <f t="shared" si="30"/>
        <v>Sun</v>
      </c>
      <c r="N505" s="5">
        <f t="shared" si="31"/>
        <v>15</v>
      </c>
      <c r="O505" s="5">
        <f>ROUND(F505*G505*VLOOKUP(C505,Table2[#All],2,FALSE),0)</f>
        <v>3515</v>
      </c>
      <c r="P505" s="5">
        <f>Table1[[#This Row],[Quantity]]*Table1[[#This Row],[Unit Price]]</f>
        <v>6390</v>
      </c>
      <c r="Q505" s="5">
        <f>Table1[[#This Row],[Sales Revenue]]-Table1[[#This Row],[Total Cost]]</f>
        <v>2875</v>
      </c>
    </row>
    <row r="506" spans="1:17" x14ac:dyDescent="0.3">
      <c r="A506" t="s">
        <v>68</v>
      </c>
      <c r="B506" t="s">
        <v>16</v>
      </c>
      <c r="C506" t="s">
        <v>43</v>
      </c>
      <c r="D506" s="1">
        <v>45682</v>
      </c>
      <c r="E506" s="1">
        <v>45683</v>
      </c>
      <c r="F506">
        <v>7</v>
      </c>
      <c r="G506">
        <v>785</v>
      </c>
      <c r="H506" t="s">
        <v>13</v>
      </c>
      <c r="I506" t="s">
        <v>546</v>
      </c>
      <c r="J506" t="s">
        <v>18</v>
      </c>
      <c r="K506" t="str">
        <f t="shared" si="28"/>
        <v>2025</v>
      </c>
      <c r="L506" t="str">
        <f t="shared" si="29"/>
        <v>Jan</v>
      </c>
      <c r="M506" t="str">
        <f t="shared" si="30"/>
        <v>Sat</v>
      </c>
      <c r="N506" s="5">
        <f t="shared" si="31"/>
        <v>1</v>
      </c>
      <c r="O506" s="5">
        <f>ROUND(F506*G506*VLOOKUP(C506,Table2[#All],2,FALSE),0)</f>
        <v>3297</v>
      </c>
      <c r="P506" s="5">
        <f>Table1[[#This Row],[Quantity]]*Table1[[#This Row],[Unit Price]]</f>
        <v>5495</v>
      </c>
      <c r="Q506" s="5">
        <f>Table1[[#This Row],[Sales Revenue]]-Table1[[#This Row],[Total Cost]]</f>
        <v>2198</v>
      </c>
    </row>
    <row r="507" spans="1:17" x14ac:dyDescent="0.3">
      <c r="A507" t="s">
        <v>70</v>
      </c>
      <c r="B507" t="s">
        <v>20</v>
      </c>
      <c r="C507" t="s">
        <v>53</v>
      </c>
      <c r="D507" s="1">
        <v>45915</v>
      </c>
      <c r="E507" s="1">
        <v>45918</v>
      </c>
      <c r="F507">
        <v>8</v>
      </c>
      <c r="G507">
        <v>656</v>
      </c>
      <c r="H507" t="s">
        <v>13</v>
      </c>
      <c r="I507" t="s">
        <v>550</v>
      </c>
      <c r="J507" t="s">
        <v>45</v>
      </c>
      <c r="K507" t="str">
        <f t="shared" si="28"/>
        <v>2025</v>
      </c>
      <c r="L507" t="str">
        <f t="shared" si="29"/>
        <v>Sep</v>
      </c>
      <c r="M507" t="str">
        <f t="shared" si="30"/>
        <v>Mon</v>
      </c>
      <c r="N507" s="5">
        <f t="shared" si="31"/>
        <v>3</v>
      </c>
      <c r="O507" s="5">
        <f>ROUND(F507*G507*VLOOKUP(C507,Table2[#All],2,FALSE),0)</f>
        <v>3674</v>
      </c>
      <c r="P507" s="5">
        <f>Table1[[#This Row],[Quantity]]*Table1[[#This Row],[Unit Price]]</f>
        <v>5248</v>
      </c>
      <c r="Q507" s="5">
        <f>Table1[[#This Row],[Sales Revenue]]-Table1[[#This Row],[Total Cost]]</f>
        <v>1574</v>
      </c>
    </row>
    <row r="508" spans="1:17" x14ac:dyDescent="0.3">
      <c r="A508" t="s">
        <v>71</v>
      </c>
      <c r="B508" t="s">
        <v>20</v>
      </c>
      <c r="C508" t="s">
        <v>82</v>
      </c>
      <c r="D508" s="1">
        <v>45691</v>
      </c>
      <c r="E508" s="1">
        <v>45699</v>
      </c>
      <c r="F508">
        <v>3</v>
      </c>
      <c r="G508">
        <v>703</v>
      </c>
      <c r="H508" t="s">
        <v>13</v>
      </c>
      <c r="I508" t="s">
        <v>546</v>
      </c>
      <c r="J508" t="s">
        <v>28</v>
      </c>
      <c r="K508" t="str">
        <f t="shared" si="28"/>
        <v>2025</v>
      </c>
      <c r="L508" t="str">
        <f t="shared" si="29"/>
        <v>Feb</v>
      </c>
      <c r="M508" t="str">
        <f t="shared" si="30"/>
        <v>Mon</v>
      </c>
      <c r="N508" s="5">
        <f t="shared" si="31"/>
        <v>8</v>
      </c>
      <c r="O508" s="5">
        <f>ROUND(F508*G508*VLOOKUP(C508,Table2[#All],2,FALSE),0)</f>
        <v>1687</v>
      </c>
      <c r="P508" s="5">
        <f>Table1[[#This Row],[Quantity]]*Table1[[#This Row],[Unit Price]]</f>
        <v>2109</v>
      </c>
      <c r="Q508" s="5">
        <f>Table1[[#This Row],[Sales Revenue]]-Table1[[#This Row],[Total Cost]]</f>
        <v>422</v>
      </c>
    </row>
    <row r="509" spans="1:17" x14ac:dyDescent="0.3">
      <c r="A509" t="s">
        <v>72</v>
      </c>
      <c r="B509" t="s">
        <v>16</v>
      </c>
      <c r="C509" t="s">
        <v>17</v>
      </c>
      <c r="D509" s="1">
        <v>45936</v>
      </c>
      <c r="E509" s="1">
        <v>45940</v>
      </c>
      <c r="F509">
        <v>3</v>
      </c>
      <c r="G509">
        <v>908</v>
      </c>
      <c r="H509" t="s">
        <v>27</v>
      </c>
      <c r="I509" t="s">
        <v>546</v>
      </c>
      <c r="J509" t="s">
        <v>14</v>
      </c>
      <c r="K509" t="str">
        <f t="shared" si="28"/>
        <v>2025</v>
      </c>
      <c r="L509" t="str">
        <f t="shared" si="29"/>
        <v>Oct</v>
      </c>
      <c r="M509" t="str">
        <f t="shared" si="30"/>
        <v>Mon</v>
      </c>
      <c r="N509" s="5">
        <f t="shared" si="31"/>
        <v>4</v>
      </c>
      <c r="O509" s="5">
        <f>ROUND(F509*G509*VLOOKUP(C509,Table2[#All],2,FALSE),0)</f>
        <v>1362</v>
      </c>
      <c r="P509" s="5">
        <f>Table1[[#This Row],[Quantity]]*Table1[[#This Row],[Unit Price]]</f>
        <v>2724</v>
      </c>
      <c r="Q509" s="5">
        <f>Table1[[#This Row],[Sales Revenue]]-Table1[[#This Row],[Total Cost]]</f>
        <v>1362</v>
      </c>
    </row>
    <row r="510" spans="1:17" x14ac:dyDescent="0.3">
      <c r="A510" t="s">
        <v>73</v>
      </c>
      <c r="B510" t="s">
        <v>30</v>
      </c>
      <c r="C510" t="s">
        <v>49</v>
      </c>
      <c r="D510" s="1">
        <v>45949</v>
      </c>
      <c r="E510" s="1">
        <v>45961</v>
      </c>
      <c r="F510">
        <v>7</v>
      </c>
      <c r="G510">
        <v>50</v>
      </c>
      <c r="H510" t="s">
        <v>27</v>
      </c>
      <c r="I510" t="s">
        <v>549</v>
      </c>
      <c r="J510" t="s">
        <v>28</v>
      </c>
      <c r="K510" t="str">
        <f t="shared" si="28"/>
        <v>2025</v>
      </c>
      <c r="L510" t="str">
        <f t="shared" si="29"/>
        <v>Oct</v>
      </c>
      <c r="M510" t="str">
        <f t="shared" si="30"/>
        <v>Sun</v>
      </c>
      <c r="N510" s="5">
        <f t="shared" si="31"/>
        <v>12</v>
      </c>
      <c r="O510" s="5">
        <f>ROUND(F510*G510*VLOOKUP(C510,Table2[#All],2,FALSE),0)</f>
        <v>245</v>
      </c>
      <c r="P510" s="5">
        <f>Table1[[#This Row],[Quantity]]*Table1[[#This Row],[Unit Price]]</f>
        <v>350</v>
      </c>
      <c r="Q510" s="5">
        <f>Table1[[#This Row],[Sales Revenue]]-Table1[[#This Row],[Total Cost]]</f>
        <v>105</v>
      </c>
    </row>
    <row r="511" spans="1:17" x14ac:dyDescent="0.3">
      <c r="A511" t="s">
        <v>74</v>
      </c>
      <c r="B511" t="s">
        <v>20</v>
      </c>
      <c r="C511" t="s">
        <v>53</v>
      </c>
      <c r="D511" s="1">
        <v>45804</v>
      </c>
      <c r="E511" s="1">
        <v>45812</v>
      </c>
      <c r="F511">
        <v>10</v>
      </c>
      <c r="G511">
        <v>723</v>
      </c>
      <c r="H511" t="s">
        <v>27</v>
      </c>
      <c r="I511" t="s">
        <v>548</v>
      </c>
      <c r="J511" t="s">
        <v>28</v>
      </c>
      <c r="K511" t="str">
        <f t="shared" si="28"/>
        <v>2025</v>
      </c>
      <c r="L511" t="str">
        <f t="shared" si="29"/>
        <v>May</v>
      </c>
      <c r="M511" t="str">
        <f t="shared" si="30"/>
        <v>Tue</v>
      </c>
      <c r="N511" s="5">
        <f t="shared" si="31"/>
        <v>8</v>
      </c>
      <c r="O511" s="5">
        <f>ROUND(F511*G511*VLOOKUP(C511,Table2[#All],2,FALSE),0)</f>
        <v>5061</v>
      </c>
      <c r="P511" s="5">
        <f>Table1[[#This Row],[Quantity]]*Table1[[#This Row],[Unit Price]]</f>
        <v>7230</v>
      </c>
      <c r="Q511" s="5">
        <f>Table1[[#This Row],[Sales Revenue]]-Table1[[#This Row],[Total Cost]]</f>
        <v>2169</v>
      </c>
    </row>
    <row r="512" spans="1:17" x14ac:dyDescent="0.3">
      <c r="A512" t="s">
        <v>76</v>
      </c>
      <c r="B512" t="s">
        <v>20</v>
      </c>
      <c r="C512" t="s">
        <v>53</v>
      </c>
      <c r="D512" s="1">
        <v>45967</v>
      </c>
      <c r="E512" s="1">
        <v>45973</v>
      </c>
      <c r="F512">
        <v>7</v>
      </c>
      <c r="G512">
        <v>568</v>
      </c>
      <c r="H512" t="s">
        <v>27</v>
      </c>
      <c r="I512" t="s">
        <v>546</v>
      </c>
      <c r="J512" t="s">
        <v>45</v>
      </c>
      <c r="K512" t="str">
        <f t="shared" si="28"/>
        <v>2025</v>
      </c>
      <c r="L512" t="str">
        <f t="shared" si="29"/>
        <v>Nov</v>
      </c>
      <c r="M512" t="str">
        <f t="shared" si="30"/>
        <v>Thu</v>
      </c>
      <c r="N512" s="5">
        <f t="shared" si="31"/>
        <v>6</v>
      </c>
      <c r="O512" s="5">
        <f>ROUND(F512*G512*VLOOKUP(C512,Table2[#All],2,FALSE),0)</f>
        <v>2783</v>
      </c>
      <c r="P512" s="5">
        <f>Table1[[#This Row],[Quantity]]*Table1[[#This Row],[Unit Price]]</f>
        <v>3976</v>
      </c>
      <c r="Q512" s="5">
        <f>Table1[[#This Row],[Sales Revenue]]-Table1[[#This Row],[Total Cost]]</f>
        <v>1193</v>
      </c>
    </row>
    <row r="513" spans="1:17" x14ac:dyDescent="0.3">
      <c r="A513" t="s">
        <v>77</v>
      </c>
      <c r="B513" t="s">
        <v>20</v>
      </c>
      <c r="C513" t="s">
        <v>82</v>
      </c>
      <c r="D513" s="1">
        <v>45972</v>
      </c>
      <c r="E513" s="1">
        <v>45987</v>
      </c>
      <c r="F513">
        <v>6</v>
      </c>
      <c r="G513">
        <v>250</v>
      </c>
      <c r="H513" t="s">
        <v>27</v>
      </c>
      <c r="I513" t="s">
        <v>549</v>
      </c>
      <c r="J513" t="s">
        <v>28</v>
      </c>
      <c r="K513" t="str">
        <f t="shared" si="28"/>
        <v>2025</v>
      </c>
      <c r="L513" t="str">
        <f t="shared" si="29"/>
        <v>Nov</v>
      </c>
      <c r="M513" t="str">
        <f t="shared" si="30"/>
        <v>Tue</v>
      </c>
      <c r="N513" s="5">
        <f t="shared" si="31"/>
        <v>15</v>
      </c>
      <c r="O513" s="5">
        <f>ROUND(F513*G513*VLOOKUP(C513,Table2[#All],2,FALSE),0)</f>
        <v>1200</v>
      </c>
      <c r="P513" s="5">
        <f>Table1[[#This Row],[Quantity]]*Table1[[#This Row],[Unit Price]]</f>
        <v>1500</v>
      </c>
      <c r="Q513" s="5">
        <f>Table1[[#This Row],[Sales Revenue]]-Table1[[#This Row],[Total Cost]]</f>
        <v>300</v>
      </c>
    </row>
    <row r="514" spans="1:17" x14ac:dyDescent="0.3">
      <c r="A514" t="s">
        <v>79</v>
      </c>
      <c r="B514" t="s">
        <v>11</v>
      </c>
      <c r="C514" t="s">
        <v>57</v>
      </c>
      <c r="D514" s="1">
        <v>45693</v>
      </c>
      <c r="E514" s="1">
        <v>45694</v>
      </c>
      <c r="F514">
        <v>4</v>
      </c>
      <c r="G514">
        <v>572</v>
      </c>
      <c r="H514" t="s">
        <v>13</v>
      </c>
      <c r="I514" t="s">
        <v>549</v>
      </c>
      <c r="J514" t="s">
        <v>28</v>
      </c>
      <c r="K514" t="str">
        <f t="shared" ref="K514:K556" si="32">TEXT(D514,"yyyy")</f>
        <v>2025</v>
      </c>
      <c r="L514" t="str">
        <f t="shared" ref="L514:L556" si="33">TEXT(D514,"mmm")</f>
        <v>Feb</v>
      </c>
      <c r="M514" t="str">
        <f t="shared" ref="M514:M556" si="34">TEXT(D514,"ddd")</f>
        <v>Wed</v>
      </c>
      <c r="N514" s="5">
        <f t="shared" ref="N514:N556" si="35">DATEDIF(D514,E514,"d")</f>
        <v>1</v>
      </c>
      <c r="O514" s="5">
        <f>ROUND(F514*G514*VLOOKUP(C514,Table2[#All],2,FALSE),0)</f>
        <v>1945</v>
      </c>
      <c r="P514" s="5">
        <f>Table1[[#This Row],[Quantity]]*Table1[[#This Row],[Unit Price]]</f>
        <v>2288</v>
      </c>
      <c r="Q514" s="5">
        <f>Table1[[#This Row],[Sales Revenue]]-Table1[[#This Row],[Total Cost]]</f>
        <v>343</v>
      </c>
    </row>
    <row r="515" spans="1:17" x14ac:dyDescent="0.3">
      <c r="A515" t="s">
        <v>80</v>
      </c>
      <c r="B515" t="s">
        <v>30</v>
      </c>
      <c r="C515" t="s">
        <v>41</v>
      </c>
      <c r="D515" s="1">
        <v>45678</v>
      </c>
      <c r="E515" s="1">
        <v>45692</v>
      </c>
      <c r="F515">
        <v>8</v>
      </c>
      <c r="G515">
        <v>849</v>
      </c>
      <c r="H515" t="s">
        <v>27</v>
      </c>
      <c r="I515" t="s">
        <v>550</v>
      </c>
      <c r="J515" t="s">
        <v>18</v>
      </c>
      <c r="K515" t="str">
        <f t="shared" si="32"/>
        <v>2025</v>
      </c>
      <c r="L515" t="str">
        <f t="shared" si="33"/>
        <v>Jan</v>
      </c>
      <c r="M515" t="str">
        <f t="shared" si="34"/>
        <v>Tue</v>
      </c>
      <c r="N515" s="5">
        <f t="shared" si="35"/>
        <v>14</v>
      </c>
      <c r="O515" s="5">
        <f>ROUND(F515*G515*VLOOKUP(C515,Table2[#All],2,FALSE),0)</f>
        <v>4415</v>
      </c>
      <c r="P515" s="5">
        <f>Table1[[#This Row],[Quantity]]*Table1[[#This Row],[Unit Price]]</f>
        <v>6792</v>
      </c>
      <c r="Q515" s="5">
        <f>Table1[[#This Row],[Sales Revenue]]-Table1[[#This Row],[Total Cost]]</f>
        <v>2377</v>
      </c>
    </row>
    <row r="516" spans="1:17" x14ac:dyDescent="0.3">
      <c r="A516" t="s">
        <v>81</v>
      </c>
      <c r="B516" t="s">
        <v>23</v>
      </c>
      <c r="C516" t="s">
        <v>24</v>
      </c>
      <c r="D516" s="1">
        <v>45733</v>
      </c>
      <c r="E516" s="1">
        <v>45736</v>
      </c>
      <c r="F516">
        <v>8</v>
      </c>
      <c r="G516">
        <v>858</v>
      </c>
      <c r="H516" t="s">
        <v>27</v>
      </c>
      <c r="I516" t="s">
        <v>546</v>
      </c>
      <c r="J516" t="s">
        <v>18</v>
      </c>
      <c r="K516" t="str">
        <f t="shared" si="32"/>
        <v>2025</v>
      </c>
      <c r="L516" t="str">
        <f t="shared" si="33"/>
        <v>Mar</v>
      </c>
      <c r="M516" t="str">
        <f t="shared" si="34"/>
        <v>Mon</v>
      </c>
      <c r="N516" s="5">
        <f t="shared" si="35"/>
        <v>3</v>
      </c>
      <c r="O516" s="5">
        <f>ROUND(F516*G516*VLOOKUP(C516,Table2[#All],2,FALSE),0)</f>
        <v>3775</v>
      </c>
      <c r="P516" s="5">
        <f>Table1[[#This Row],[Quantity]]*Table1[[#This Row],[Unit Price]]</f>
        <v>6864</v>
      </c>
      <c r="Q516" s="5">
        <f>Table1[[#This Row],[Sales Revenue]]-Table1[[#This Row],[Total Cost]]</f>
        <v>3089</v>
      </c>
    </row>
    <row r="517" spans="1:17" x14ac:dyDescent="0.3">
      <c r="A517" t="s">
        <v>83</v>
      </c>
      <c r="B517" t="s">
        <v>16</v>
      </c>
      <c r="C517" t="s">
        <v>43</v>
      </c>
      <c r="D517" s="1">
        <v>45844</v>
      </c>
      <c r="E517" s="1">
        <v>45852</v>
      </c>
      <c r="F517">
        <v>1</v>
      </c>
      <c r="G517">
        <v>256</v>
      </c>
      <c r="H517" t="s">
        <v>13</v>
      </c>
      <c r="I517" t="s">
        <v>32</v>
      </c>
      <c r="J517" t="s">
        <v>45</v>
      </c>
      <c r="K517" t="str">
        <f t="shared" si="32"/>
        <v>2025</v>
      </c>
      <c r="L517" t="str">
        <f t="shared" si="33"/>
        <v>Jul</v>
      </c>
      <c r="M517" t="str">
        <f t="shared" si="34"/>
        <v>Sun</v>
      </c>
      <c r="N517" s="5">
        <f t="shared" si="35"/>
        <v>8</v>
      </c>
      <c r="O517" s="5">
        <f>ROUND(F517*G517*VLOOKUP(C517,Table2[#All],2,FALSE),0)</f>
        <v>154</v>
      </c>
      <c r="P517" s="5">
        <f>Table1[[#This Row],[Quantity]]*Table1[[#This Row],[Unit Price]]</f>
        <v>256</v>
      </c>
      <c r="Q517" s="5">
        <f>Table1[[#This Row],[Sales Revenue]]-Table1[[#This Row],[Total Cost]]</f>
        <v>102</v>
      </c>
    </row>
    <row r="518" spans="1:17" x14ac:dyDescent="0.3">
      <c r="A518" t="s">
        <v>84</v>
      </c>
      <c r="B518" t="s">
        <v>11</v>
      </c>
      <c r="C518" t="s">
        <v>12</v>
      </c>
      <c r="D518" s="1">
        <v>45799</v>
      </c>
      <c r="E518" s="1">
        <v>45806</v>
      </c>
      <c r="F518">
        <v>8</v>
      </c>
      <c r="G518">
        <v>453</v>
      </c>
      <c r="H518" t="s">
        <v>27</v>
      </c>
      <c r="I518" t="s">
        <v>548</v>
      </c>
      <c r="J518" t="s">
        <v>18</v>
      </c>
      <c r="K518" t="str">
        <f t="shared" si="32"/>
        <v>2025</v>
      </c>
      <c r="L518" t="str">
        <f t="shared" si="33"/>
        <v>May</v>
      </c>
      <c r="M518" t="str">
        <f t="shared" si="34"/>
        <v>Thu</v>
      </c>
      <c r="N518" s="5">
        <f t="shared" si="35"/>
        <v>7</v>
      </c>
      <c r="O518" s="5">
        <f>ROUND(F518*G518*VLOOKUP(C518,Table2[#All],2,FALSE),0)</f>
        <v>2718</v>
      </c>
      <c r="P518" s="5">
        <f>Table1[[#This Row],[Quantity]]*Table1[[#This Row],[Unit Price]]</f>
        <v>3624</v>
      </c>
      <c r="Q518" s="5">
        <f>Table1[[#This Row],[Sales Revenue]]-Table1[[#This Row],[Total Cost]]</f>
        <v>906</v>
      </c>
    </row>
    <row r="519" spans="1:17" x14ac:dyDescent="0.3">
      <c r="A519" t="s">
        <v>85</v>
      </c>
      <c r="B519" t="s">
        <v>23</v>
      </c>
      <c r="C519" t="s">
        <v>24</v>
      </c>
      <c r="D519" s="1">
        <v>45822</v>
      </c>
      <c r="E519" s="1">
        <v>45836</v>
      </c>
      <c r="F519">
        <v>6</v>
      </c>
      <c r="G519">
        <v>218</v>
      </c>
      <c r="H519" t="s">
        <v>27</v>
      </c>
      <c r="I519" t="s">
        <v>32</v>
      </c>
      <c r="J519" t="s">
        <v>14</v>
      </c>
      <c r="K519" t="str">
        <f t="shared" si="32"/>
        <v>2025</v>
      </c>
      <c r="L519" t="str">
        <f t="shared" si="33"/>
        <v>Jun</v>
      </c>
      <c r="M519" t="str">
        <f t="shared" si="34"/>
        <v>Sat</v>
      </c>
      <c r="N519" s="5">
        <f t="shared" si="35"/>
        <v>14</v>
      </c>
      <c r="O519" s="5">
        <f>ROUND(F519*G519*VLOOKUP(C519,Table2[#All],2,FALSE),0)</f>
        <v>719</v>
      </c>
      <c r="P519" s="5">
        <f>Table1[[#This Row],[Quantity]]*Table1[[#This Row],[Unit Price]]</f>
        <v>1308</v>
      </c>
      <c r="Q519" s="5">
        <f>Table1[[#This Row],[Sales Revenue]]-Table1[[#This Row],[Total Cost]]</f>
        <v>589</v>
      </c>
    </row>
    <row r="520" spans="1:17" x14ac:dyDescent="0.3">
      <c r="A520" t="s">
        <v>86</v>
      </c>
      <c r="B520" t="s">
        <v>16</v>
      </c>
      <c r="C520" t="s">
        <v>43</v>
      </c>
      <c r="D520" s="1">
        <v>46009</v>
      </c>
      <c r="E520" s="1">
        <v>46018</v>
      </c>
      <c r="F520">
        <v>7</v>
      </c>
      <c r="G520">
        <v>481</v>
      </c>
      <c r="H520" t="s">
        <v>27</v>
      </c>
      <c r="I520" t="s">
        <v>548</v>
      </c>
      <c r="J520" t="s">
        <v>45</v>
      </c>
      <c r="K520" t="str">
        <f t="shared" si="32"/>
        <v>2025</v>
      </c>
      <c r="L520" t="str">
        <f t="shared" si="33"/>
        <v>Dec</v>
      </c>
      <c r="M520" t="str">
        <f t="shared" si="34"/>
        <v>Thu</v>
      </c>
      <c r="N520" s="5">
        <f t="shared" si="35"/>
        <v>9</v>
      </c>
      <c r="O520" s="5">
        <f>ROUND(F520*G520*VLOOKUP(C520,Table2[#All],2,FALSE),0)</f>
        <v>2020</v>
      </c>
      <c r="P520" s="5">
        <f>Table1[[#This Row],[Quantity]]*Table1[[#This Row],[Unit Price]]</f>
        <v>3367</v>
      </c>
      <c r="Q520" s="5">
        <f>Table1[[#This Row],[Sales Revenue]]-Table1[[#This Row],[Total Cost]]</f>
        <v>1347</v>
      </c>
    </row>
    <row r="521" spans="1:17" x14ac:dyDescent="0.3">
      <c r="A521" t="s">
        <v>87</v>
      </c>
      <c r="B521" t="s">
        <v>20</v>
      </c>
      <c r="C521" t="s">
        <v>21</v>
      </c>
      <c r="D521" s="1">
        <v>45756</v>
      </c>
      <c r="E521" s="1">
        <v>45764</v>
      </c>
      <c r="F521">
        <v>1</v>
      </c>
      <c r="G521">
        <v>420</v>
      </c>
      <c r="H521" t="s">
        <v>13</v>
      </c>
      <c r="I521" t="s">
        <v>549</v>
      </c>
      <c r="J521" t="s">
        <v>28</v>
      </c>
      <c r="K521" t="str">
        <f t="shared" si="32"/>
        <v>2025</v>
      </c>
      <c r="L521" t="str">
        <f t="shared" si="33"/>
        <v>Apr</v>
      </c>
      <c r="M521" t="str">
        <f t="shared" si="34"/>
        <v>Wed</v>
      </c>
      <c r="N521" s="5">
        <f t="shared" si="35"/>
        <v>8</v>
      </c>
      <c r="O521" s="5">
        <f>ROUND(F521*G521*VLOOKUP(C521,Table2[#All],2,FALSE),0)</f>
        <v>315</v>
      </c>
      <c r="P521" s="5">
        <f>Table1[[#This Row],[Quantity]]*Table1[[#This Row],[Unit Price]]</f>
        <v>420</v>
      </c>
      <c r="Q521" s="5">
        <f>Table1[[#This Row],[Sales Revenue]]-Table1[[#This Row],[Total Cost]]</f>
        <v>105</v>
      </c>
    </row>
    <row r="522" spans="1:17" x14ac:dyDescent="0.3">
      <c r="A522" t="s">
        <v>88</v>
      </c>
      <c r="B522" t="s">
        <v>16</v>
      </c>
      <c r="C522" t="s">
        <v>17</v>
      </c>
      <c r="D522" s="1">
        <v>45871</v>
      </c>
      <c r="E522" s="1">
        <v>45875</v>
      </c>
      <c r="F522">
        <v>1</v>
      </c>
      <c r="G522">
        <v>98</v>
      </c>
      <c r="H522" t="s">
        <v>27</v>
      </c>
      <c r="I522" t="s">
        <v>549</v>
      </c>
      <c r="J522" t="s">
        <v>45</v>
      </c>
      <c r="K522" t="str">
        <f t="shared" si="32"/>
        <v>2025</v>
      </c>
      <c r="L522" t="str">
        <f t="shared" si="33"/>
        <v>Aug</v>
      </c>
      <c r="M522" t="str">
        <f t="shared" si="34"/>
        <v>Sat</v>
      </c>
      <c r="N522" s="5">
        <f t="shared" si="35"/>
        <v>4</v>
      </c>
      <c r="O522" s="5">
        <f>ROUND(F522*G522*VLOOKUP(C522,Table2[#All],2,FALSE),0)</f>
        <v>49</v>
      </c>
      <c r="P522" s="5">
        <f>Table1[[#This Row],[Quantity]]*Table1[[#This Row],[Unit Price]]</f>
        <v>98</v>
      </c>
      <c r="Q522" s="5">
        <f>Table1[[#This Row],[Sales Revenue]]-Table1[[#This Row],[Total Cost]]</f>
        <v>49</v>
      </c>
    </row>
    <row r="523" spans="1:17" x14ac:dyDescent="0.3">
      <c r="A523" t="s">
        <v>89</v>
      </c>
      <c r="B523" t="s">
        <v>30</v>
      </c>
      <c r="C523" t="s">
        <v>75</v>
      </c>
      <c r="D523" s="1">
        <v>45714</v>
      </c>
      <c r="E523" s="1">
        <v>45721</v>
      </c>
      <c r="F523">
        <v>1</v>
      </c>
      <c r="G523">
        <v>444</v>
      </c>
      <c r="H523" t="s">
        <v>27</v>
      </c>
      <c r="I523" t="s">
        <v>549</v>
      </c>
      <c r="J523" t="s">
        <v>14</v>
      </c>
      <c r="K523" t="str">
        <f t="shared" si="32"/>
        <v>2025</v>
      </c>
      <c r="L523" t="str">
        <f t="shared" si="33"/>
        <v>Feb</v>
      </c>
      <c r="M523" t="str">
        <f t="shared" si="34"/>
        <v>Wed</v>
      </c>
      <c r="N523" s="5">
        <f t="shared" si="35"/>
        <v>7</v>
      </c>
      <c r="O523" s="5">
        <f>ROUND(F523*G523*VLOOKUP(C523,Table2[#All],2,FALSE),0)</f>
        <v>333</v>
      </c>
      <c r="P523" s="5">
        <f>Table1[[#This Row],[Quantity]]*Table1[[#This Row],[Unit Price]]</f>
        <v>444</v>
      </c>
      <c r="Q523" s="5">
        <f>Table1[[#This Row],[Sales Revenue]]-Table1[[#This Row],[Total Cost]]</f>
        <v>111</v>
      </c>
    </row>
    <row r="524" spans="1:17" x14ac:dyDescent="0.3">
      <c r="A524" t="s">
        <v>90</v>
      </c>
      <c r="B524" t="s">
        <v>16</v>
      </c>
      <c r="C524" t="s">
        <v>63</v>
      </c>
      <c r="D524" s="1">
        <v>45995</v>
      </c>
      <c r="E524" s="1">
        <v>46001</v>
      </c>
      <c r="F524">
        <v>5</v>
      </c>
      <c r="G524">
        <v>858</v>
      </c>
      <c r="H524" t="s">
        <v>13</v>
      </c>
      <c r="I524" t="s">
        <v>548</v>
      </c>
      <c r="J524" t="s">
        <v>45</v>
      </c>
      <c r="K524" t="str">
        <f t="shared" si="32"/>
        <v>2025</v>
      </c>
      <c r="L524" t="str">
        <f t="shared" si="33"/>
        <v>Dec</v>
      </c>
      <c r="M524" t="str">
        <f t="shared" si="34"/>
        <v>Thu</v>
      </c>
      <c r="N524" s="5">
        <f t="shared" si="35"/>
        <v>6</v>
      </c>
      <c r="O524" s="5">
        <f>ROUND(F524*G524*VLOOKUP(C524,Table2[#All],2,FALSE),0)</f>
        <v>2145</v>
      </c>
      <c r="P524" s="5">
        <f>Table1[[#This Row],[Quantity]]*Table1[[#This Row],[Unit Price]]</f>
        <v>4290</v>
      </c>
      <c r="Q524" s="5">
        <f>Table1[[#This Row],[Sales Revenue]]-Table1[[#This Row],[Total Cost]]</f>
        <v>2145</v>
      </c>
    </row>
    <row r="525" spans="1:17" x14ac:dyDescent="0.3">
      <c r="A525" t="s">
        <v>91</v>
      </c>
      <c r="B525" t="s">
        <v>16</v>
      </c>
      <c r="C525" t="s">
        <v>55</v>
      </c>
      <c r="D525" s="1">
        <v>45905</v>
      </c>
      <c r="E525" s="1">
        <v>45915</v>
      </c>
      <c r="F525">
        <v>6</v>
      </c>
      <c r="G525">
        <v>914</v>
      </c>
      <c r="H525" t="s">
        <v>13</v>
      </c>
      <c r="I525" t="s">
        <v>550</v>
      </c>
      <c r="J525" t="s">
        <v>45</v>
      </c>
      <c r="K525" t="str">
        <f t="shared" si="32"/>
        <v>2025</v>
      </c>
      <c r="L525" t="str">
        <f t="shared" si="33"/>
        <v>Sep</v>
      </c>
      <c r="M525" t="str">
        <f t="shared" si="34"/>
        <v>Fri</v>
      </c>
      <c r="N525" s="5">
        <f t="shared" si="35"/>
        <v>10</v>
      </c>
      <c r="O525" s="5">
        <f>ROUND(F525*G525*VLOOKUP(C525,Table2[#All],2,FALSE),0)</f>
        <v>3016</v>
      </c>
      <c r="P525" s="5">
        <f>Table1[[#This Row],[Quantity]]*Table1[[#This Row],[Unit Price]]</f>
        <v>5484</v>
      </c>
      <c r="Q525" s="5">
        <f>Table1[[#This Row],[Sales Revenue]]-Table1[[#This Row],[Total Cost]]</f>
        <v>2468</v>
      </c>
    </row>
    <row r="526" spans="1:17" x14ac:dyDescent="0.3">
      <c r="A526" t="s">
        <v>92</v>
      </c>
      <c r="B526" t="s">
        <v>11</v>
      </c>
      <c r="C526" t="s">
        <v>57</v>
      </c>
      <c r="D526" s="1">
        <v>45935</v>
      </c>
      <c r="E526" s="1">
        <v>45949</v>
      </c>
      <c r="F526">
        <v>5</v>
      </c>
      <c r="G526">
        <v>163</v>
      </c>
      <c r="H526" t="s">
        <v>27</v>
      </c>
      <c r="I526" t="s">
        <v>549</v>
      </c>
      <c r="J526" t="s">
        <v>14</v>
      </c>
      <c r="K526" t="str">
        <f t="shared" si="32"/>
        <v>2025</v>
      </c>
      <c r="L526" t="str">
        <f t="shared" si="33"/>
        <v>Oct</v>
      </c>
      <c r="M526" t="str">
        <f t="shared" si="34"/>
        <v>Sun</v>
      </c>
      <c r="N526" s="5">
        <f t="shared" si="35"/>
        <v>14</v>
      </c>
      <c r="O526" s="5">
        <f>ROUND(F526*G526*VLOOKUP(C526,Table2[#All],2,FALSE),0)</f>
        <v>693</v>
      </c>
      <c r="P526" s="5">
        <f>Table1[[#This Row],[Quantity]]*Table1[[#This Row],[Unit Price]]</f>
        <v>815</v>
      </c>
      <c r="Q526" s="5">
        <f>Table1[[#This Row],[Sales Revenue]]-Table1[[#This Row],[Total Cost]]</f>
        <v>122</v>
      </c>
    </row>
    <row r="527" spans="1:17" x14ac:dyDescent="0.3">
      <c r="A527" t="s">
        <v>93</v>
      </c>
      <c r="B527" t="s">
        <v>23</v>
      </c>
      <c r="C527" t="s">
        <v>69</v>
      </c>
      <c r="D527" s="1">
        <v>45986</v>
      </c>
      <c r="E527" s="1">
        <v>45996</v>
      </c>
      <c r="F527">
        <v>9</v>
      </c>
      <c r="G527">
        <v>811</v>
      </c>
      <c r="H527" t="s">
        <v>27</v>
      </c>
      <c r="I527" t="s">
        <v>550</v>
      </c>
      <c r="J527" t="s">
        <v>28</v>
      </c>
      <c r="K527" t="str">
        <f t="shared" si="32"/>
        <v>2025</v>
      </c>
      <c r="L527" t="str">
        <f t="shared" si="33"/>
        <v>Nov</v>
      </c>
      <c r="M527" t="str">
        <f t="shared" si="34"/>
        <v>Tue</v>
      </c>
      <c r="N527" s="5">
        <f t="shared" si="35"/>
        <v>10</v>
      </c>
      <c r="O527" s="5">
        <f>ROUND(F527*G527*VLOOKUP(C527,Table2[#All],2,FALSE),0)</f>
        <v>4014</v>
      </c>
      <c r="P527" s="5">
        <f>Table1[[#This Row],[Quantity]]*Table1[[#This Row],[Unit Price]]</f>
        <v>7299</v>
      </c>
      <c r="Q527" s="5">
        <f>Table1[[#This Row],[Sales Revenue]]-Table1[[#This Row],[Total Cost]]</f>
        <v>3285</v>
      </c>
    </row>
    <row r="528" spans="1:17" x14ac:dyDescent="0.3">
      <c r="A528" t="s">
        <v>94</v>
      </c>
      <c r="B528" t="s">
        <v>23</v>
      </c>
      <c r="C528" t="s">
        <v>24</v>
      </c>
      <c r="D528" s="1">
        <v>45966</v>
      </c>
      <c r="E528" s="1">
        <v>45968</v>
      </c>
      <c r="F528">
        <v>9</v>
      </c>
      <c r="G528">
        <v>828</v>
      </c>
      <c r="H528" t="s">
        <v>13</v>
      </c>
      <c r="I528" t="s">
        <v>548</v>
      </c>
      <c r="J528" t="s">
        <v>18</v>
      </c>
      <c r="K528" t="str">
        <f t="shared" si="32"/>
        <v>2025</v>
      </c>
      <c r="L528" t="str">
        <f t="shared" si="33"/>
        <v>Nov</v>
      </c>
      <c r="M528" t="str">
        <f t="shared" si="34"/>
        <v>Wed</v>
      </c>
      <c r="N528" s="5">
        <f t="shared" si="35"/>
        <v>2</v>
      </c>
      <c r="O528" s="5">
        <f>ROUND(F528*G528*VLOOKUP(C528,Table2[#All],2,FALSE),0)</f>
        <v>4099</v>
      </c>
      <c r="P528" s="5">
        <f>Table1[[#This Row],[Quantity]]*Table1[[#This Row],[Unit Price]]</f>
        <v>7452</v>
      </c>
      <c r="Q528" s="5">
        <f>Table1[[#This Row],[Sales Revenue]]-Table1[[#This Row],[Total Cost]]</f>
        <v>3353</v>
      </c>
    </row>
    <row r="529" spans="1:17" x14ac:dyDescent="0.3">
      <c r="A529" t="s">
        <v>96</v>
      </c>
      <c r="B529" t="s">
        <v>30</v>
      </c>
      <c r="C529" t="s">
        <v>49</v>
      </c>
      <c r="D529" s="1">
        <v>45706</v>
      </c>
      <c r="E529" s="1">
        <v>45712</v>
      </c>
      <c r="F529">
        <v>8</v>
      </c>
      <c r="G529">
        <v>745</v>
      </c>
      <c r="H529" t="s">
        <v>27</v>
      </c>
      <c r="I529" t="s">
        <v>32</v>
      </c>
      <c r="J529" t="s">
        <v>28</v>
      </c>
      <c r="K529" t="str">
        <f t="shared" si="32"/>
        <v>2025</v>
      </c>
      <c r="L529" t="str">
        <f t="shared" si="33"/>
        <v>Feb</v>
      </c>
      <c r="M529" t="str">
        <f t="shared" si="34"/>
        <v>Tue</v>
      </c>
      <c r="N529" s="5">
        <f t="shared" si="35"/>
        <v>6</v>
      </c>
      <c r="O529" s="5">
        <f>ROUND(F529*G529*VLOOKUP(C529,Table2[#All],2,FALSE),0)</f>
        <v>4172</v>
      </c>
      <c r="P529" s="5">
        <f>Table1[[#This Row],[Quantity]]*Table1[[#This Row],[Unit Price]]</f>
        <v>5960</v>
      </c>
      <c r="Q529" s="5">
        <f>Table1[[#This Row],[Sales Revenue]]-Table1[[#This Row],[Total Cost]]</f>
        <v>1788</v>
      </c>
    </row>
    <row r="530" spans="1:17" x14ac:dyDescent="0.3">
      <c r="A530" t="s">
        <v>97</v>
      </c>
      <c r="B530" t="s">
        <v>16</v>
      </c>
      <c r="C530" t="s">
        <v>55</v>
      </c>
      <c r="D530" s="1">
        <v>45904</v>
      </c>
      <c r="E530" s="1">
        <v>45910</v>
      </c>
      <c r="F530">
        <v>7</v>
      </c>
      <c r="G530">
        <v>238</v>
      </c>
      <c r="H530" t="s">
        <v>13</v>
      </c>
      <c r="I530" t="s">
        <v>549</v>
      </c>
      <c r="J530" t="s">
        <v>14</v>
      </c>
      <c r="K530" t="str">
        <f t="shared" si="32"/>
        <v>2025</v>
      </c>
      <c r="L530" t="str">
        <f t="shared" si="33"/>
        <v>Sep</v>
      </c>
      <c r="M530" t="str">
        <f t="shared" si="34"/>
        <v>Thu</v>
      </c>
      <c r="N530" s="5">
        <f t="shared" si="35"/>
        <v>6</v>
      </c>
      <c r="O530" s="5">
        <f>ROUND(F530*G530*VLOOKUP(C530,Table2[#All],2,FALSE),0)</f>
        <v>916</v>
      </c>
      <c r="P530" s="5">
        <f>Table1[[#This Row],[Quantity]]*Table1[[#This Row],[Unit Price]]</f>
        <v>1666</v>
      </c>
      <c r="Q530" s="5">
        <f>Table1[[#This Row],[Sales Revenue]]-Table1[[#This Row],[Total Cost]]</f>
        <v>750</v>
      </c>
    </row>
    <row r="531" spans="1:17" x14ac:dyDescent="0.3">
      <c r="A531" t="s">
        <v>98</v>
      </c>
      <c r="B531" t="s">
        <v>11</v>
      </c>
      <c r="C531" t="s">
        <v>12</v>
      </c>
      <c r="D531" s="1">
        <v>46003</v>
      </c>
      <c r="E531" s="1">
        <v>46013</v>
      </c>
      <c r="F531">
        <v>1</v>
      </c>
      <c r="G531">
        <v>159</v>
      </c>
      <c r="H531" t="s">
        <v>13</v>
      </c>
      <c r="I531" t="s">
        <v>549</v>
      </c>
      <c r="J531" t="s">
        <v>14</v>
      </c>
      <c r="K531" t="str">
        <f t="shared" si="32"/>
        <v>2025</v>
      </c>
      <c r="L531" t="str">
        <f t="shared" si="33"/>
        <v>Dec</v>
      </c>
      <c r="M531" t="str">
        <f t="shared" si="34"/>
        <v>Fri</v>
      </c>
      <c r="N531" s="5">
        <f t="shared" si="35"/>
        <v>10</v>
      </c>
      <c r="O531" s="5">
        <f>ROUND(F531*G531*VLOOKUP(C531,Table2[#All],2,FALSE),0)</f>
        <v>119</v>
      </c>
      <c r="P531" s="5">
        <f>Table1[[#This Row],[Quantity]]*Table1[[#This Row],[Unit Price]]</f>
        <v>159</v>
      </c>
      <c r="Q531" s="5">
        <f>Table1[[#This Row],[Sales Revenue]]-Table1[[#This Row],[Total Cost]]</f>
        <v>40</v>
      </c>
    </row>
    <row r="532" spans="1:17" x14ac:dyDescent="0.3">
      <c r="A532" t="s">
        <v>100</v>
      </c>
      <c r="B532" t="s">
        <v>23</v>
      </c>
      <c r="C532" t="s">
        <v>69</v>
      </c>
      <c r="D532" s="1">
        <v>45793</v>
      </c>
      <c r="E532" s="1">
        <v>45797</v>
      </c>
      <c r="F532">
        <v>10</v>
      </c>
      <c r="G532">
        <v>102</v>
      </c>
      <c r="H532" t="s">
        <v>27</v>
      </c>
      <c r="I532" t="s">
        <v>549</v>
      </c>
      <c r="J532" t="s">
        <v>28</v>
      </c>
      <c r="K532" t="str">
        <f t="shared" si="32"/>
        <v>2025</v>
      </c>
      <c r="L532" t="str">
        <f t="shared" si="33"/>
        <v>May</v>
      </c>
      <c r="M532" t="str">
        <f t="shared" si="34"/>
        <v>Fri</v>
      </c>
      <c r="N532" s="5">
        <f t="shared" si="35"/>
        <v>4</v>
      </c>
      <c r="O532" s="5">
        <f>ROUND(F532*G532*VLOOKUP(C532,Table2[#All],2,FALSE),0)</f>
        <v>561</v>
      </c>
      <c r="P532" s="5">
        <f>Table1[[#This Row],[Quantity]]*Table1[[#This Row],[Unit Price]]</f>
        <v>1020</v>
      </c>
      <c r="Q532" s="5">
        <f>Table1[[#This Row],[Sales Revenue]]-Table1[[#This Row],[Total Cost]]</f>
        <v>459</v>
      </c>
    </row>
    <row r="533" spans="1:17" x14ac:dyDescent="0.3">
      <c r="A533" t="s">
        <v>101</v>
      </c>
      <c r="B533" t="s">
        <v>23</v>
      </c>
      <c r="C533" t="s">
        <v>24</v>
      </c>
      <c r="D533" s="1">
        <v>45997</v>
      </c>
      <c r="E533" s="1">
        <v>45998</v>
      </c>
      <c r="F533">
        <v>2</v>
      </c>
      <c r="G533">
        <v>443</v>
      </c>
      <c r="H533" t="s">
        <v>13</v>
      </c>
      <c r="I533" t="s">
        <v>546</v>
      </c>
      <c r="J533" t="s">
        <v>45</v>
      </c>
      <c r="K533" t="str">
        <f t="shared" si="32"/>
        <v>2025</v>
      </c>
      <c r="L533" t="str">
        <f t="shared" si="33"/>
        <v>Dec</v>
      </c>
      <c r="M533" t="str">
        <f t="shared" si="34"/>
        <v>Sat</v>
      </c>
      <c r="N533" s="5">
        <f t="shared" si="35"/>
        <v>1</v>
      </c>
      <c r="O533" s="5">
        <f>ROUND(F533*G533*VLOOKUP(C533,Table2[#All],2,FALSE),0)</f>
        <v>487</v>
      </c>
      <c r="P533" s="5">
        <f>Table1[[#This Row],[Quantity]]*Table1[[#This Row],[Unit Price]]</f>
        <v>886</v>
      </c>
      <c r="Q533" s="5">
        <f>Table1[[#This Row],[Sales Revenue]]-Table1[[#This Row],[Total Cost]]</f>
        <v>399</v>
      </c>
    </row>
    <row r="534" spans="1:17" x14ac:dyDescent="0.3">
      <c r="A534" t="s">
        <v>102</v>
      </c>
      <c r="B534" t="s">
        <v>23</v>
      </c>
      <c r="C534" t="s">
        <v>37</v>
      </c>
      <c r="D534" s="1">
        <v>45711</v>
      </c>
      <c r="E534" s="1">
        <v>45714</v>
      </c>
      <c r="F534">
        <v>9</v>
      </c>
      <c r="G534">
        <v>10</v>
      </c>
      <c r="H534" t="s">
        <v>13</v>
      </c>
      <c r="I534" t="s">
        <v>550</v>
      </c>
      <c r="J534" t="s">
        <v>45</v>
      </c>
      <c r="K534" t="str">
        <f t="shared" si="32"/>
        <v>2025</v>
      </c>
      <c r="L534" t="str">
        <f t="shared" si="33"/>
        <v>Feb</v>
      </c>
      <c r="M534" t="str">
        <f t="shared" si="34"/>
        <v>Sun</v>
      </c>
      <c r="N534" s="5">
        <f t="shared" si="35"/>
        <v>3</v>
      </c>
      <c r="O534" s="5">
        <f>ROUND(F534*G534*VLOOKUP(C534,Table2[#All],2,FALSE),0)</f>
        <v>45</v>
      </c>
      <c r="P534" s="5">
        <f>Table1[[#This Row],[Quantity]]*Table1[[#This Row],[Unit Price]]</f>
        <v>90</v>
      </c>
      <c r="Q534" s="5">
        <f>Table1[[#This Row],[Sales Revenue]]-Table1[[#This Row],[Total Cost]]</f>
        <v>45</v>
      </c>
    </row>
    <row r="535" spans="1:17" x14ac:dyDescent="0.3">
      <c r="A535" t="s">
        <v>103</v>
      </c>
      <c r="B535" t="s">
        <v>30</v>
      </c>
      <c r="C535" t="s">
        <v>31</v>
      </c>
      <c r="D535" s="1">
        <v>45942</v>
      </c>
      <c r="E535" s="1">
        <v>45955</v>
      </c>
      <c r="F535">
        <v>5</v>
      </c>
      <c r="G535">
        <v>758</v>
      </c>
      <c r="H535" t="s">
        <v>27</v>
      </c>
      <c r="I535" t="s">
        <v>550</v>
      </c>
      <c r="J535" t="s">
        <v>18</v>
      </c>
      <c r="K535" t="str">
        <f t="shared" si="32"/>
        <v>2025</v>
      </c>
      <c r="L535" t="str">
        <f t="shared" si="33"/>
        <v>Oct</v>
      </c>
      <c r="M535" t="str">
        <f t="shared" si="34"/>
        <v>Sun</v>
      </c>
      <c r="N535" s="5">
        <f t="shared" si="35"/>
        <v>13</v>
      </c>
      <c r="O535" s="5">
        <f>ROUND(F535*G535*VLOOKUP(C535,Table2[#All],2,FALSE),0)</f>
        <v>2843</v>
      </c>
      <c r="P535" s="5">
        <f>Table1[[#This Row],[Quantity]]*Table1[[#This Row],[Unit Price]]</f>
        <v>3790</v>
      </c>
      <c r="Q535" s="5">
        <f>Table1[[#This Row],[Sales Revenue]]-Table1[[#This Row],[Total Cost]]</f>
        <v>947</v>
      </c>
    </row>
    <row r="536" spans="1:17" x14ac:dyDescent="0.3">
      <c r="A536" t="s">
        <v>104</v>
      </c>
      <c r="B536" t="s">
        <v>11</v>
      </c>
      <c r="C536" t="s">
        <v>12</v>
      </c>
      <c r="D536" s="1">
        <v>45896</v>
      </c>
      <c r="E536" s="1">
        <v>45897</v>
      </c>
      <c r="F536">
        <v>10</v>
      </c>
      <c r="G536">
        <v>541</v>
      </c>
      <c r="H536" t="s">
        <v>13</v>
      </c>
      <c r="I536" t="s">
        <v>548</v>
      </c>
      <c r="J536" t="s">
        <v>14</v>
      </c>
      <c r="K536" t="str">
        <f t="shared" si="32"/>
        <v>2025</v>
      </c>
      <c r="L536" t="str">
        <f t="shared" si="33"/>
        <v>Aug</v>
      </c>
      <c r="M536" t="str">
        <f t="shared" si="34"/>
        <v>Wed</v>
      </c>
      <c r="N536" s="5">
        <f t="shared" si="35"/>
        <v>1</v>
      </c>
      <c r="O536" s="5">
        <f>ROUND(F536*G536*VLOOKUP(C536,Table2[#All],2,FALSE),0)</f>
        <v>4058</v>
      </c>
      <c r="P536" s="5">
        <f>Table1[[#This Row],[Quantity]]*Table1[[#This Row],[Unit Price]]</f>
        <v>5410</v>
      </c>
      <c r="Q536" s="5">
        <f>Table1[[#This Row],[Sales Revenue]]-Table1[[#This Row],[Total Cost]]</f>
        <v>1352</v>
      </c>
    </row>
    <row r="537" spans="1:17" x14ac:dyDescent="0.3">
      <c r="A537" t="s">
        <v>105</v>
      </c>
      <c r="B537" t="s">
        <v>30</v>
      </c>
      <c r="C537" t="s">
        <v>49</v>
      </c>
      <c r="D537" s="1">
        <v>45890</v>
      </c>
      <c r="E537" s="1">
        <v>45891</v>
      </c>
      <c r="F537">
        <v>1</v>
      </c>
      <c r="G537">
        <v>46</v>
      </c>
      <c r="H537" t="s">
        <v>13</v>
      </c>
      <c r="I537" t="s">
        <v>548</v>
      </c>
      <c r="J537" t="s">
        <v>28</v>
      </c>
      <c r="K537" t="str">
        <f t="shared" si="32"/>
        <v>2025</v>
      </c>
      <c r="L537" t="str">
        <f t="shared" si="33"/>
        <v>Aug</v>
      </c>
      <c r="M537" t="str">
        <f t="shared" si="34"/>
        <v>Thu</v>
      </c>
      <c r="N537" s="5">
        <f t="shared" si="35"/>
        <v>1</v>
      </c>
      <c r="O537" s="5">
        <f>ROUND(F537*G537*VLOOKUP(C537,Table2[#All],2,FALSE),0)</f>
        <v>32</v>
      </c>
      <c r="P537" s="5">
        <f>Table1[[#This Row],[Quantity]]*Table1[[#This Row],[Unit Price]]</f>
        <v>46</v>
      </c>
      <c r="Q537" s="5">
        <f>Table1[[#This Row],[Sales Revenue]]-Table1[[#This Row],[Total Cost]]</f>
        <v>14</v>
      </c>
    </row>
    <row r="538" spans="1:17" x14ac:dyDescent="0.3">
      <c r="A538" t="s">
        <v>106</v>
      </c>
      <c r="B538" t="s">
        <v>30</v>
      </c>
      <c r="C538" t="s">
        <v>41</v>
      </c>
      <c r="D538" s="1">
        <v>45857</v>
      </c>
      <c r="E538" s="1">
        <v>45863</v>
      </c>
      <c r="F538">
        <v>4</v>
      </c>
      <c r="G538">
        <v>82</v>
      </c>
      <c r="H538" t="s">
        <v>27</v>
      </c>
      <c r="I538" t="s">
        <v>549</v>
      </c>
      <c r="J538" t="s">
        <v>14</v>
      </c>
      <c r="K538" t="str">
        <f t="shared" si="32"/>
        <v>2025</v>
      </c>
      <c r="L538" t="str">
        <f t="shared" si="33"/>
        <v>Jul</v>
      </c>
      <c r="M538" t="str">
        <f t="shared" si="34"/>
        <v>Sat</v>
      </c>
      <c r="N538" s="5">
        <f t="shared" si="35"/>
        <v>6</v>
      </c>
      <c r="O538" s="5">
        <f>ROUND(F538*G538*VLOOKUP(C538,Table2[#All],2,FALSE),0)</f>
        <v>213</v>
      </c>
      <c r="P538" s="5">
        <f>Table1[[#This Row],[Quantity]]*Table1[[#This Row],[Unit Price]]</f>
        <v>328</v>
      </c>
      <c r="Q538" s="5">
        <f>Table1[[#This Row],[Sales Revenue]]-Table1[[#This Row],[Total Cost]]</f>
        <v>115</v>
      </c>
    </row>
    <row r="539" spans="1:17" x14ac:dyDescent="0.3">
      <c r="A539" t="s">
        <v>530</v>
      </c>
      <c r="B539" t="s">
        <v>23</v>
      </c>
      <c r="C539" t="s">
        <v>24</v>
      </c>
      <c r="D539" s="1">
        <v>46008</v>
      </c>
      <c r="E539" s="1">
        <v>46014</v>
      </c>
      <c r="F539">
        <v>9</v>
      </c>
      <c r="G539">
        <v>891</v>
      </c>
      <c r="H539" t="s">
        <v>27</v>
      </c>
      <c r="I539" t="s">
        <v>549</v>
      </c>
      <c r="J539" t="s">
        <v>28</v>
      </c>
      <c r="K539" t="str">
        <f t="shared" si="32"/>
        <v>2025</v>
      </c>
      <c r="L539" t="str">
        <f t="shared" si="33"/>
        <v>Dec</v>
      </c>
      <c r="M539" t="str">
        <f t="shared" si="34"/>
        <v>Wed</v>
      </c>
      <c r="N539" s="5">
        <f t="shared" si="35"/>
        <v>6</v>
      </c>
      <c r="O539" s="5">
        <f>ROUND(F539*G539*VLOOKUP(C539,Table2[#All],2,FALSE),0)</f>
        <v>4410</v>
      </c>
      <c r="P539" s="5">
        <f>Table1[[#This Row],[Quantity]]*Table1[[#This Row],[Unit Price]]</f>
        <v>8019</v>
      </c>
      <c r="Q539" s="5">
        <f>Table1[[#This Row],[Sales Revenue]]-Table1[[#This Row],[Total Cost]]</f>
        <v>3609</v>
      </c>
    </row>
    <row r="540" spans="1:17" x14ac:dyDescent="0.3">
      <c r="A540" t="s">
        <v>531</v>
      </c>
      <c r="B540" t="s">
        <v>16</v>
      </c>
      <c r="C540" t="s">
        <v>63</v>
      </c>
      <c r="D540" s="1">
        <v>45779</v>
      </c>
      <c r="E540" s="1">
        <v>45781</v>
      </c>
      <c r="F540">
        <v>4</v>
      </c>
      <c r="G540">
        <v>578</v>
      </c>
      <c r="H540" t="s">
        <v>13</v>
      </c>
      <c r="I540" t="s">
        <v>550</v>
      </c>
      <c r="J540" t="s">
        <v>45</v>
      </c>
      <c r="K540" t="str">
        <f t="shared" si="32"/>
        <v>2025</v>
      </c>
      <c r="L540" t="str">
        <f t="shared" si="33"/>
        <v>May</v>
      </c>
      <c r="M540" t="str">
        <f t="shared" si="34"/>
        <v>Fri</v>
      </c>
      <c r="N540" s="5">
        <f t="shared" si="35"/>
        <v>2</v>
      </c>
      <c r="O540" s="5">
        <f>ROUND(F540*G540*VLOOKUP(C540,Table2[#All],2,FALSE),0)</f>
        <v>1156</v>
      </c>
      <c r="P540" s="5">
        <f>Table1[[#This Row],[Quantity]]*Table1[[#This Row],[Unit Price]]</f>
        <v>2312</v>
      </c>
      <c r="Q540" s="5">
        <f>Table1[[#This Row],[Sales Revenue]]-Table1[[#This Row],[Total Cost]]</f>
        <v>1156</v>
      </c>
    </row>
    <row r="541" spans="1:17" x14ac:dyDescent="0.3">
      <c r="A541" t="s">
        <v>532</v>
      </c>
      <c r="B541" t="s">
        <v>11</v>
      </c>
      <c r="C541" t="s">
        <v>35</v>
      </c>
      <c r="D541" s="1">
        <v>45763</v>
      </c>
      <c r="E541" s="1">
        <v>45767</v>
      </c>
      <c r="F541">
        <v>4</v>
      </c>
      <c r="G541">
        <v>152</v>
      </c>
      <c r="H541" t="s">
        <v>27</v>
      </c>
      <c r="I541" t="s">
        <v>549</v>
      </c>
      <c r="J541" t="s">
        <v>45</v>
      </c>
      <c r="K541" t="str">
        <f t="shared" si="32"/>
        <v>2025</v>
      </c>
      <c r="L541" t="str">
        <f t="shared" si="33"/>
        <v>Apr</v>
      </c>
      <c r="M541" t="str">
        <f t="shared" si="34"/>
        <v>Wed</v>
      </c>
      <c r="N541" s="5">
        <f t="shared" si="35"/>
        <v>4</v>
      </c>
      <c r="O541" s="5">
        <f>ROUND(F541*G541*VLOOKUP(C541,Table2[#All],2,FALSE),0)</f>
        <v>486</v>
      </c>
      <c r="P541" s="5">
        <f>Table1[[#This Row],[Quantity]]*Table1[[#This Row],[Unit Price]]</f>
        <v>608</v>
      </c>
      <c r="Q541" s="5">
        <f>Table1[[#This Row],[Sales Revenue]]-Table1[[#This Row],[Total Cost]]</f>
        <v>122</v>
      </c>
    </row>
    <row r="542" spans="1:17" x14ac:dyDescent="0.3">
      <c r="A542" t="s">
        <v>533</v>
      </c>
      <c r="B542" t="s">
        <v>20</v>
      </c>
      <c r="C542" t="s">
        <v>53</v>
      </c>
      <c r="D542" s="1">
        <v>45698</v>
      </c>
      <c r="E542" s="1">
        <v>45699</v>
      </c>
      <c r="F542">
        <v>3</v>
      </c>
      <c r="G542">
        <v>288</v>
      </c>
      <c r="H542" t="s">
        <v>13</v>
      </c>
      <c r="I542" t="s">
        <v>550</v>
      </c>
      <c r="J542" t="s">
        <v>45</v>
      </c>
      <c r="K542" t="str">
        <f t="shared" si="32"/>
        <v>2025</v>
      </c>
      <c r="L542" t="str">
        <f t="shared" si="33"/>
        <v>Feb</v>
      </c>
      <c r="M542" t="str">
        <f t="shared" si="34"/>
        <v>Mon</v>
      </c>
      <c r="N542" s="5">
        <f t="shared" si="35"/>
        <v>1</v>
      </c>
      <c r="O542" s="5">
        <f>ROUND(F542*G542*VLOOKUP(C542,Table2[#All],2,FALSE),0)</f>
        <v>605</v>
      </c>
      <c r="P542" s="5">
        <f>Table1[[#This Row],[Quantity]]*Table1[[#This Row],[Unit Price]]</f>
        <v>864</v>
      </c>
      <c r="Q542" s="5">
        <f>Table1[[#This Row],[Sales Revenue]]-Table1[[#This Row],[Total Cost]]</f>
        <v>259</v>
      </c>
    </row>
    <row r="543" spans="1:17" x14ac:dyDescent="0.3">
      <c r="A543" t="s">
        <v>534</v>
      </c>
      <c r="B543" t="s">
        <v>23</v>
      </c>
      <c r="C543" t="s">
        <v>24</v>
      </c>
      <c r="D543" s="1">
        <v>45986</v>
      </c>
      <c r="E543" s="1">
        <v>45994</v>
      </c>
      <c r="F543">
        <v>1</v>
      </c>
      <c r="G543">
        <v>321</v>
      </c>
      <c r="H543" t="s">
        <v>13</v>
      </c>
      <c r="I543" t="s">
        <v>548</v>
      </c>
      <c r="J543" t="s">
        <v>14</v>
      </c>
      <c r="K543" t="str">
        <f t="shared" si="32"/>
        <v>2025</v>
      </c>
      <c r="L543" t="str">
        <f t="shared" si="33"/>
        <v>Nov</v>
      </c>
      <c r="M543" t="str">
        <f t="shared" si="34"/>
        <v>Tue</v>
      </c>
      <c r="N543" s="5">
        <f t="shared" si="35"/>
        <v>8</v>
      </c>
      <c r="O543" s="5">
        <f>ROUND(F543*G543*VLOOKUP(C543,Table2[#All],2,FALSE),0)</f>
        <v>177</v>
      </c>
      <c r="P543" s="5">
        <f>Table1[[#This Row],[Quantity]]*Table1[[#This Row],[Unit Price]]</f>
        <v>321</v>
      </c>
      <c r="Q543" s="5">
        <f>Table1[[#This Row],[Sales Revenue]]-Table1[[#This Row],[Total Cost]]</f>
        <v>144</v>
      </c>
    </row>
    <row r="544" spans="1:17" x14ac:dyDescent="0.3">
      <c r="A544" t="s">
        <v>535</v>
      </c>
      <c r="B544" t="s">
        <v>30</v>
      </c>
      <c r="C544" t="s">
        <v>49</v>
      </c>
      <c r="D544" s="1">
        <v>45749</v>
      </c>
      <c r="E544" s="1">
        <v>45759</v>
      </c>
      <c r="F544">
        <v>7</v>
      </c>
      <c r="G544">
        <v>356</v>
      </c>
      <c r="H544" t="s">
        <v>13</v>
      </c>
      <c r="I544" t="s">
        <v>548</v>
      </c>
      <c r="J544" t="s">
        <v>18</v>
      </c>
      <c r="K544" t="str">
        <f t="shared" si="32"/>
        <v>2025</v>
      </c>
      <c r="L544" t="str">
        <f t="shared" si="33"/>
        <v>Apr</v>
      </c>
      <c r="M544" t="str">
        <f t="shared" si="34"/>
        <v>Wed</v>
      </c>
      <c r="N544" s="5">
        <f t="shared" si="35"/>
        <v>10</v>
      </c>
      <c r="O544" s="5">
        <f>ROUND(F544*G544*VLOOKUP(C544,Table2[#All],2,FALSE),0)</f>
        <v>1744</v>
      </c>
      <c r="P544" s="5">
        <f>Table1[[#This Row],[Quantity]]*Table1[[#This Row],[Unit Price]]</f>
        <v>2492</v>
      </c>
      <c r="Q544" s="5">
        <f>Table1[[#This Row],[Sales Revenue]]-Table1[[#This Row],[Total Cost]]</f>
        <v>748</v>
      </c>
    </row>
    <row r="545" spans="1:17" x14ac:dyDescent="0.3">
      <c r="A545" t="s">
        <v>536</v>
      </c>
      <c r="B545" t="s">
        <v>11</v>
      </c>
      <c r="C545" t="s">
        <v>35</v>
      </c>
      <c r="D545" s="1">
        <v>45726</v>
      </c>
      <c r="E545" s="1">
        <v>45737</v>
      </c>
      <c r="F545">
        <v>2</v>
      </c>
      <c r="G545">
        <v>944</v>
      </c>
      <c r="H545" t="s">
        <v>27</v>
      </c>
      <c r="I545" t="s">
        <v>549</v>
      </c>
      <c r="J545" t="s">
        <v>18</v>
      </c>
      <c r="K545" t="str">
        <f t="shared" si="32"/>
        <v>2025</v>
      </c>
      <c r="L545" t="str">
        <f t="shared" si="33"/>
        <v>Mar</v>
      </c>
      <c r="M545" t="str">
        <f t="shared" si="34"/>
        <v>Mon</v>
      </c>
      <c r="N545" s="5">
        <f t="shared" si="35"/>
        <v>11</v>
      </c>
      <c r="O545" s="5">
        <f>ROUND(F545*G545*VLOOKUP(C545,Table2[#All],2,FALSE),0)</f>
        <v>1510</v>
      </c>
      <c r="P545" s="5">
        <f>Table1[[#This Row],[Quantity]]*Table1[[#This Row],[Unit Price]]</f>
        <v>1888</v>
      </c>
      <c r="Q545" s="5">
        <f>Table1[[#This Row],[Sales Revenue]]-Table1[[#This Row],[Total Cost]]</f>
        <v>378</v>
      </c>
    </row>
    <row r="546" spans="1:17" x14ac:dyDescent="0.3">
      <c r="A546" t="s">
        <v>537</v>
      </c>
      <c r="B546" t="s">
        <v>30</v>
      </c>
      <c r="C546" t="s">
        <v>75</v>
      </c>
      <c r="D546" s="1">
        <v>46008</v>
      </c>
      <c r="E546" s="1">
        <v>46018</v>
      </c>
      <c r="F546">
        <v>10</v>
      </c>
      <c r="G546">
        <v>172</v>
      </c>
      <c r="H546" t="s">
        <v>13</v>
      </c>
      <c r="I546" t="s">
        <v>32</v>
      </c>
      <c r="J546" t="s">
        <v>18</v>
      </c>
      <c r="K546" t="str">
        <f t="shared" si="32"/>
        <v>2025</v>
      </c>
      <c r="L546" t="str">
        <f t="shared" si="33"/>
        <v>Dec</v>
      </c>
      <c r="M546" t="str">
        <f t="shared" si="34"/>
        <v>Wed</v>
      </c>
      <c r="N546" s="5">
        <f t="shared" si="35"/>
        <v>10</v>
      </c>
      <c r="O546" s="5">
        <f>ROUND(F546*G546*VLOOKUP(C546,Table2[#All],2,FALSE),0)</f>
        <v>1290</v>
      </c>
      <c r="P546" s="5">
        <f>Table1[[#This Row],[Quantity]]*Table1[[#This Row],[Unit Price]]</f>
        <v>1720</v>
      </c>
      <c r="Q546" s="5">
        <f>Table1[[#This Row],[Sales Revenue]]-Table1[[#This Row],[Total Cost]]</f>
        <v>430</v>
      </c>
    </row>
    <row r="547" spans="1:17" x14ac:dyDescent="0.3">
      <c r="A547" t="s">
        <v>538</v>
      </c>
      <c r="B547" t="s">
        <v>20</v>
      </c>
      <c r="C547" t="s">
        <v>21</v>
      </c>
      <c r="D547" s="1">
        <v>45883</v>
      </c>
      <c r="E547" s="1">
        <v>45885</v>
      </c>
      <c r="F547">
        <v>7</v>
      </c>
      <c r="G547">
        <v>70</v>
      </c>
      <c r="H547" t="s">
        <v>13</v>
      </c>
      <c r="I547" t="s">
        <v>546</v>
      </c>
      <c r="J547" t="s">
        <v>45</v>
      </c>
      <c r="K547" t="str">
        <f t="shared" si="32"/>
        <v>2025</v>
      </c>
      <c r="L547" t="str">
        <f t="shared" si="33"/>
        <v>Aug</v>
      </c>
      <c r="M547" t="str">
        <f t="shared" si="34"/>
        <v>Thu</v>
      </c>
      <c r="N547" s="5">
        <f t="shared" si="35"/>
        <v>2</v>
      </c>
      <c r="O547" s="5">
        <f>ROUND(F547*G547*VLOOKUP(C547,Table2[#All],2,FALSE),0)</f>
        <v>368</v>
      </c>
      <c r="P547" s="5">
        <f>Table1[[#This Row],[Quantity]]*Table1[[#This Row],[Unit Price]]</f>
        <v>490</v>
      </c>
      <c r="Q547" s="5">
        <f>Table1[[#This Row],[Sales Revenue]]-Table1[[#This Row],[Total Cost]]</f>
        <v>122</v>
      </c>
    </row>
    <row r="548" spans="1:17" x14ac:dyDescent="0.3">
      <c r="A548" t="s">
        <v>539</v>
      </c>
      <c r="B548" t="s">
        <v>11</v>
      </c>
      <c r="C548" t="s">
        <v>35</v>
      </c>
      <c r="D548" s="1">
        <v>45919</v>
      </c>
      <c r="E548" s="1">
        <v>45922</v>
      </c>
      <c r="F548">
        <v>2</v>
      </c>
      <c r="G548">
        <v>722</v>
      </c>
      <c r="H548" t="s">
        <v>13</v>
      </c>
      <c r="I548" t="s">
        <v>549</v>
      </c>
      <c r="J548" t="s">
        <v>45</v>
      </c>
      <c r="K548" t="str">
        <f t="shared" si="32"/>
        <v>2025</v>
      </c>
      <c r="L548" t="str">
        <f t="shared" si="33"/>
        <v>Sep</v>
      </c>
      <c r="M548" t="str">
        <f t="shared" si="34"/>
        <v>Fri</v>
      </c>
      <c r="N548" s="5">
        <f t="shared" si="35"/>
        <v>3</v>
      </c>
      <c r="O548" s="5">
        <f>ROUND(F548*G548*VLOOKUP(C548,Table2[#All],2,FALSE),0)</f>
        <v>1155</v>
      </c>
      <c r="P548" s="5">
        <f>Table1[[#This Row],[Quantity]]*Table1[[#This Row],[Unit Price]]</f>
        <v>1444</v>
      </c>
      <c r="Q548" s="5">
        <f>Table1[[#This Row],[Sales Revenue]]-Table1[[#This Row],[Total Cost]]</f>
        <v>289</v>
      </c>
    </row>
    <row r="549" spans="1:17" x14ac:dyDescent="0.3">
      <c r="A549" t="s">
        <v>540</v>
      </c>
      <c r="B549" t="s">
        <v>23</v>
      </c>
      <c r="C549" t="s">
        <v>69</v>
      </c>
      <c r="D549" s="1">
        <v>46002</v>
      </c>
      <c r="E549" s="1">
        <v>46010</v>
      </c>
      <c r="F549">
        <v>2</v>
      </c>
      <c r="G549">
        <v>876</v>
      </c>
      <c r="H549" t="s">
        <v>27</v>
      </c>
      <c r="I549" t="s">
        <v>546</v>
      </c>
      <c r="J549" t="s">
        <v>14</v>
      </c>
      <c r="K549" t="str">
        <f t="shared" si="32"/>
        <v>2025</v>
      </c>
      <c r="L549" t="str">
        <f t="shared" si="33"/>
        <v>Dec</v>
      </c>
      <c r="M549" t="str">
        <f t="shared" si="34"/>
        <v>Thu</v>
      </c>
      <c r="N549" s="5">
        <f t="shared" si="35"/>
        <v>8</v>
      </c>
      <c r="O549" s="5">
        <f>ROUND(F549*G549*VLOOKUP(C549,Table2[#All],2,FALSE),0)</f>
        <v>964</v>
      </c>
      <c r="P549" s="5">
        <f>Table1[[#This Row],[Quantity]]*Table1[[#This Row],[Unit Price]]</f>
        <v>1752</v>
      </c>
      <c r="Q549" s="5">
        <f>Table1[[#This Row],[Sales Revenue]]-Table1[[#This Row],[Total Cost]]</f>
        <v>788</v>
      </c>
    </row>
    <row r="550" spans="1:17" x14ac:dyDescent="0.3">
      <c r="A550" t="s">
        <v>106</v>
      </c>
      <c r="B550" t="s">
        <v>20</v>
      </c>
      <c r="C550" t="s">
        <v>21</v>
      </c>
      <c r="D550" s="1">
        <v>45787</v>
      </c>
      <c r="E550" s="1">
        <v>45794</v>
      </c>
      <c r="F550">
        <v>8</v>
      </c>
      <c r="G550">
        <v>281</v>
      </c>
      <c r="H550" t="s">
        <v>13</v>
      </c>
      <c r="I550" t="s">
        <v>32</v>
      </c>
      <c r="J550" t="s">
        <v>28</v>
      </c>
      <c r="K550" t="str">
        <f t="shared" si="32"/>
        <v>2025</v>
      </c>
      <c r="L550" t="str">
        <f t="shared" si="33"/>
        <v>May</v>
      </c>
      <c r="M550" t="str">
        <f t="shared" si="34"/>
        <v>Sat</v>
      </c>
      <c r="N550" s="5">
        <f t="shared" si="35"/>
        <v>7</v>
      </c>
      <c r="O550" s="5">
        <f>ROUND(F550*G550*VLOOKUP(C550,Table2[#All],2,FALSE),0)</f>
        <v>1686</v>
      </c>
      <c r="P550" s="5">
        <f>Table1[[#This Row],[Quantity]]*Table1[[#This Row],[Unit Price]]</f>
        <v>2248</v>
      </c>
      <c r="Q550" s="5">
        <f>Table1[[#This Row],[Sales Revenue]]-Table1[[#This Row],[Total Cost]]</f>
        <v>562</v>
      </c>
    </row>
    <row r="551" spans="1:17" x14ac:dyDescent="0.3">
      <c r="A551" t="s">
        <v>541</v>
      </c>
      <c r="B551" t="s">
        <v>11</v>
      </c>
      <c r="C551" t="s">
        <v>26</v>
      </c>
      <c r="D551" s="1">
        <v>45757</v>
      </c>
      <c r="E551" s="1">
        <v>45764</v>
      </c>
      <c r="F551">
        <v>7</v>
      </c>
      <c r="G551">
        <v>390</v>
      </c>
      <c r="H551" t="s">
        <v>27</v>
      </c>
      <c r="I551" t="s">
        <v>546</v>
      </c>
      <c r="J551" t="s">
        <v>45</v>
      </c>
      <c r="K551" t="str">
        <f t="shared" si="32"/>
        <v>2025</v>
      </c>
      <c r="L551" t="str">
        <f t="shared" si="33"/>
        <v>Apr</v>
      </c>
      <c r="M551" t="str">
        <f t="shared" si="34"/>
        <v>Thu</v>
      </c>
      <c r="N551" s="5">
        <f t="shared" si="35"/>
        <v>7</v>
      </c>
      <c r="O551" s="5">
        <f>ROUND(F551*G551*VLOOKUP(C551,Table2[#All],2,FALSE),0)</f>
        <v>1775</v>
      </c>
      <c r="P551" s="5">
        <f>Table1[[#This Row],[Quantity]]*Table1[[#This Row],[Unit Price]]</f>
        <v>2730</v>
      </c>
      <c r="Q551" s="5">
        <f>Table1[[#This Row],[Sales Revenue]]-Table1[[#This Row],[Total Cost]]</f>
        <v>955</v>
      </c>
    </row>
    <row r="552" spans="1:17" x14ac:dyDescent="0.3">
      <c r="A552" t="s">
        <v>542</v>
      </c>
      <c r="B552" t="s">
        <v>30</v>
      </c>
      <c r="C552" t="s">
        <v>75</v>
      </c>
      <c r="D552" s="1">
        <v>45934</v>
      </c>
      <c r="E552" s="1">
        <v>45940</v>
      </c>
      <c r="F552">
        <v>5</v>
      </c>
      <c r="G552">
        <v>953</v>
      </c>
      <c r="H552" t="s">
        <v>13</v>
      </c>
      <c r="I552" t="s">
        <v>548</v>
      </c>
      <c r="J552" t="s">
        <v>28</v>
      </c>
      <c r="K552" t="str">
        <f t="shared" si="32"/>
        <v>2025</v>
      </c>
      <c r="L552" t="str">
        <f t="shared" si="33"/>
        <v>Oct</v>
      </c>
      <c r="M552" t="str">
        <f t="shared" si="34"/>
        <v>Sat</v>
      </c>
      <c r="N552" s="5">
        <f t="shared" si="35"/>
        <v>6</v>
      </c>
      <c r="O552" s="5">
        <f>ROUND(F552*G552*VLOOKUP(C552,Table2[#All],2,FALSE),0)</f>
        <v>3574</v>
      </c>
      <c r="P552" s="5">
        <f>Table1[[#This Row],[Quantity]]*Table1[[#This Row],[Unit Price]]</f>
        <v>4765</v>
      </c>
      <c r="Q552" s="5">
        <f>Table1[[#This Row],[Sales Revenue]]-Table1[[#This Row],[Total Cost]]</f>
        <v>1191</v>
      </c>
    </row>
    <row r="553" spans="1:17" x14ac:dyDescent="0.3">
      <c r="A553" t="s">
        <v>543</v>
      </c>
      <c r="B553" t="s">
        <v>30</v>
      </c>
      <c r="C553" t="s">
        <v>41</v>
      </c>
      <c r="D553" s="1">
        <v>45666</v>
      </c>
      <c r="E553" s="1">
        <v>45678</v>
      </c>
      <c r="F553">
        <v>6</v>
      </c>
      <c r="G553">
        <v>323</v>
      </c>
      <c r="H553" t="s">
        <v>27</v>
      </c>
      <c r="I553" t="s">
        <v>546</v>
      </c>
      <c r="J553" t="s">
        <v>14</v>
      </c>
      <c r="K553" t="str">
        <f t="shared" si="32"/>
        <v>2025</v>
      </c>
      <c r="L553" t="str">
        <f t="shared" si="33"/>
        <v>Jan</v>
      </c>
      <c r="M553" t="str">
        <f t="shared" si="34"/>
        <v>Thu</v>
      </c>
      <c r="N553" s="5">
        <f t="shared" si="35"/>
        <v>12</v>
      </c>
      <c r="O553" s="5">
        <f>ROUND(F553*G553*VLOOKUP(C553,Table2[#All],2,FALSE),0)</f>
        <v>1260</v>
      </c>
      <c r="P553" s="5">
        <f>Table1[[#This Row],[Quantity]]*Table1[[#This Row],[Unit Price]]</f>
        <v>1938</v>
      </c>
      <c r="Q553" s="5">
        <f>Table1[[#This Row],[Sales Revenue]]-Table1[[#This Row],[Total Cost]]</f>
        <v>678</v>
      </c>
    </row>
    <row r="554" spans="1:17" x14ac:dyDescent="0.3">
      <c r="A554" t="s">
        <v>544</v>
      </c>
      <c r="B554" t="s">
        <v>30</v>
      </c>
      <c r="C554" t="s">
        <v>49</v>
      </c>
      <c r="D554" s="1">
        <v>45713</v>
      </c>
      <c r="E554" s="1">
        <v>45717</v>
      </c>
      <c r="F554">
        <v>3</v>
      </c>
      <c r="G554">
        <v>380</v>
      </c>
      <c r="H554" t="s">
        <v>13</v>
      </c>
      <c r="I554" t="s">
        <v>548</v>
      </c>
      <c r="J554" t="s">
        <v>45</v>
      </c>
      <c r="K554" t="str">
        <f t="shared" si="32"/>
        <v>2025</v>
      </c>
      <c r="L554" t="str">
        <f t="shared" si="33"/>
        <v>Feb</v>
      </c>
      <c r="M554" t="str">
        <f t="shared" si="34"/>
        <v>Tue</v>
      </c>
      <c r="N554" s="5">
        <f t="shared" si="35"/>
        <v>4</v>
      </c>
      <c r="O554" s="5">
        <f>ROUND(F554*G554*VLOOKUP(C554,Table2[#All],2,FALSE),0)</f>
        <v>798</v>
      </c>
      <c r="P554" s="5">
        <f>Table1[[#This Row],[Quantity]]*Table1[[#This Row],[Unit Price]]</f>
        <v>1140</v>
      </c>
      <c r="Q554" s="5">
        <f>Table1[[#This Row],[Sales Revenue]]-Table1[[#This Row],[Total Cost]]</f>
        <v>342</v>
      </c>
    </row>
    <row r="555" spans="1:17" x14ac:dyDescent="0.3">
      <c r="A555" t="s">
        <v>545</v>
      </c>
      <c r="B555" t="s">
        <v>16</v>
      </c>
      <c r="C555" t="s">
        <v>17</v>
      </c>
      <c r="D555" s="1">
        <v>45897</v>
      </c>
      <c r="E555" s="1">
        <v>45905</v>
      </c>
      <c r="F555">
        <v>10</v>
      </c>
      <c r="G555">
        <v>509</v>
      </c>
      <c r="H555" t="s">
        <v>27</v>
      </c>
      <c r="I555" t="s">
        <v>546</v>
      </c>
      <c r="J555" t="s">
        <v>14</v>
      </c>
      <c r="K555" t="str">
        <f t="shared" si="32"/>
        <v>2025</v>
      </c>
      <c r="L555" t="str">
        <f t="shared" si="33"/>
        <v>Aug</v>
      </c>
      <c r="M555" t="str">
        <f t="shared" si="34"/>
        <v>Thu</v>
      </c>
      <c r="N555" s="5">
        <f t="shared" si="35"/>
        <v>8</v>
      </c>
      <c r="O555" s="5">
        <f>ROUND(F555*G555*VLOOKUP(C555,Table2[#All],2,FALSE),0)</f>
        <v>2545</v>
      </c>
      <c r="P555" s="5">
        <f>Table1[[#This Row],[Quantity]]*Table1[[#This Row],[Unit Price]]</f>
        <v>5090</v>
      </c>
      <c r="Q555" s="5">
        <f>Table1[[#This Row],[Sales Revenue]]-Table1[[#This Row],[Total Cost]]</f>
        <v>2545</v>
      </c>
    </row>
    <row r="556" spans="1:17" x14ac:dyDescent="0.3">
      <c r="A556" t="s">
        <v>125</v>
      </c>
      <c r="B556" t="s">
        <v>23</v>
      </c>
      <c r="C556" t="s">
        <v>24</v>
      </c>
      <c r="D556" s="1">
        <v>45743</v>
      </c>
      <c r="E556" s="1">
        <v>45748</v>
      </c>
      <c r="F556">
        <v>1</v>
      </c>
      <c r="G556">
        <v>968</v>
      </c>
      <c r="H556" t="s">
        <v>13</v>
      </c>
      <c r="I556" t="s">
        <v>32</v>
      </c>
      <c r="J556" t="s">
        <v>28</v>
      </c>
      <c r="K556" t="str">
        <f t="shared" si="32"/>
        <v>2025</v>
      </c>
      <c r="L556" t="str">
        <f t="shared" si="33"/>
        <v>Mar</v>
      </c>
      <c r="M556" t="str">
        <f t="shared" si="34"/>
        <v>Thu</v>
      </c>
      <c r="N556" s="5">
        <f t="shared" si="35"/>
        <v>5</v>
      </c>
      <c r="O556" s="5">
        <f>ROUND(F556*G556*VLOOKUP(C556,Table2[#All],2,FALSE),0)</f>
        <v>532</v>
      </c>
      <c r="P556" s="5">
        <f>Table1[[#This Row],[Quantity]]*Table1[[#This Row],[Unit Price]]</f>
        <v>968</v>
      </c>
      <c r="Q556" s="5">
        <f>Table1[[#This Row],[Sales Revenue]]-Table1[[#This Row],[Total Cost]]</f>
        <v>436</v>
      </c>
    </row>
    <row r="557" spans="1:17" x14ac:dyDescent="0.3">
      <c r="A557" s="39" t="s">
        <v>613</v>
      </c>
      <c r="B557" s="39" t="s">
        <v>11</v>
      </c>
      <c r="C557" s="39" t="s">
        <v>41</v>
      </c>
      <c r="D557" s="50">
        <v>45383</v>
      </c>
      <c r="E557" s="50">
        <v>45395</v>
      </c>
      <c r="F557" s="39">
        <v>2</v>
      </c>
      <c r="G557" s="39">
        <v>180</v>
      </c>
      <c r="H557" s="39" t="s">
        <v>27</v>
      </c>
      <c r="I557" s="39" t="s">
        <v>547</v>
      </c>
      <c r="J557" s="39" t="s">
        <v>45</v>
      </c>
      <c r="K557" s="5" t="str">
        <f>TEXT(D557,"yyyy")</f>
        <v>2024</v>
      </c>
      <c r="L557" s="5" t="str">
        <f>TEXT(D557,"mmm")</f>
        <v>Apr</v>
      </c>
      <c r="M557" s="5" t="str">
        <f>TEXT(D557,"ddd")</f>
        <v>Mon</v>
      </c>
      <c r="N557" s="5">
        <f>DATEDIF(D557,E557,"d")</f>
        <v>12</v>
      </c>
      <c r="O557" s="5">
        <f>ROUND(F557*G557*VLOOKUP(C557,Table2[#All],2,FALSE),0)</f>
        <v>234</v>
      </c>
      <c r="P557" s="5">
        <f>Table1[[#This Row],[Quantity]]*Table1[[#This Row],[Unit Price]]</f>
        <v>360</v>
      </c>
      <c r="Q557" s="5">
        <f>Table1[[#This Row],[Sales Revenue]]-Table1[[#This Row],[Total Cost]]</f>
        <v>126</v>
      </c>
    </row>
  </sheetData>
  <conditionalFormatting sqref="H37:J37 A2:J36 A37:F37 A38:J557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sheetPr codeName="Sheet5"/>
  <dimension ref="A1:B26"/>
  <sheetViews>
    <sheetView topLeftCell="A2" workbookViewId="0">
      <selection activeCell="D28" sqref="D28"/>
    </sheetView>
  </sheetViews>
  <sheetFormatPr defaultRowHeight="14.4" x14ac:dyDescent="0.3"/>
  <cols>
    <col min="1" max="1" width="15.44140625" bestFit="1" customWidth="1"/>
    <col min="2" max="2" width="16.44140625" customWidth="1"/>
  </cols>
  <sheetData>
    <row r="1" spans="1:2" x14ac:dyDescent="0.3">
      <c r="A1" t="s">
        <v>2</v>
      </c>
      <c r="B1" t="s">
        <v>552</v>
      </c>
    </row>
    <row r="2" spans="1:2" x14ac:dyDescent="0.3">
      <c r="A2" t="s">
        <v>12</v>
      </c>
      <c r="B2">
        <v>0.75</v>
      </c>
    </row>
    <row r="3" spans="1:2" x14ac:dyDescent="0.3">
      <c r="A3" t="s">
        <v>26</v>
      </c>
      <c r="B3">
        <v>0.65</v>
      </c>
    </row>
    <row r="4" spans="1:2" x14ac:dyDescent="0.3">
      <c r="A4" t="s">
        <v>35</v>
      </c>
      <c r="B4">
        <v>0.8</v>
      </c>
    </row>
    <row r="5" spans="1:2" x14ac:dyDescent="0.3">
      <c r="A5" t="s">
        <v>57</v>
      </c>
      <c r="B5">
        <v>0.85</v>
      </c>
    </row>
    <row r="6" spans="1:2" x14ac:dyDescent="0.3">
      <c r="A6" t="s">
        <v>95</v>
      </c>
      <c r="B6">
        <v>0.7</v>
      </c>
    </row>
    <row r="7" spans="1:2" x14ac:dyDescent="0.3">
      <c r="A7" t="s">
        <v>17</v>
      </c>
      <c r="B7">
        <v>0.5</v>
      </c>
    </row>
    <row r="8" spans="1:2" x14ac:dyDescent="0.3">
      <c r="A8" t="s">
        <v>55</v>
      </c>
      <c r="B8">
        <v>0.55000000000000004</v>
      </c>
    </row>
    <row r="9" spans="1:2" x14ac:dyDescent="0.3">
      <c r="A9" t="s">
        <v>43</v>
      </c>
      <c r="B9">
        <v>0.6</v>
      </c>
    </row>
    <row r="10" spans="1:2" x14ac:dyDescent="0.3">
      <c r="A10" t="s">
        <v>59</v>
      </c>
      <c r="B10">
        <v>0.65</v>
      </c>
    </row>
    <row r="11" spans="1:2" x14ac:dyDescent="0.3">
      <c r="A11" t="s">
        <v>63</v>
      </c>
      <c r="B11">
        <v>0.5</v>
      </c>
    </row>
    <row r="12" spans="1:2" x14ac:dyDescent="0.3">
      <c r="A12" t="s">
        <v>51</v>
      </c>
      <c r="B12">
        <v>0.7</v>
      </c>
    </row>
    <row r="13" spans="1:2" x14ac:dyDescent="0.3">
      <c r="A13" t="s">
        <v>21</v>
      </c>
      <c r="B13">
        <v>0.75</v>
      </c>
    </row>
    <row r="14" spans="1:2" x14ac:dyDescent="0.3">
      <c r="A14" t="s">
        <v>82</v>
      </c>
      <c r="B14">
        <v>0.8</v>
      </c>
    </row>
    <row r="15" spans="1:2" x14ac:dyDescent="0.3">
      <c r="A15" t="s">
        <v>53</v>
      </c>
      <c r="B15">
        <v>0.7</v>
      </c>
    </row>
    <row r="16" spans="1:2" x14ac:dyDescent="0.3">
      <c r="A16" t="s">
        <v>39</v>
      </c>
      <c r="B16">
        <v>0.65</v>
      </c>
    </row>
    <row r="17" spans="1:2" x14ac:dyDescent="0.3">
      <c r="A17" t="s">
        <v>24</v>
      </c>
      <c r="B17">
        <v>0.55000000000000004</v>
      </c>
    </row>
    <row r="18" spans="1:2" x14ac:dyDescent="0.3">
      <c r="A18" t="s">
        <v>37</v>
      </c>
      <c r="B18">
        <v>0.5</v>
      </c>
    </row>
    <row r="19" spans="1:2" x14ac:dyDescent="0.3">
      <c r="A19" t="s">
        <v>99</v>
      </c>
      <c r="B19">
        <v>0.6</v>
      </c>
    </row>
    <row r="20" spans="1:2" x14ac:dyDescent="0.3">
      <c r="A20" t="s">
        <v>69</v>
      </c>
      <c r="B20">
        <v>0.55000000000000004</v>
      </c>
    </row>
    <row r="21" spans="1:2" x14ac:dyDescent="0.3">
      <c r="A21" t="s">
        <v>114</v>
      </c>
      <c r="B21">
        <v>0.6</v>
      </c>
    </row>
    <row r="22" spans="1:2" x14ac:dyDescent="0.3">
      <c r="A22" t="s">
        <v>31</v>
      </c>
      <c r="B22">
        <v>0.75</v>
      </c>
    </row>
    <row r="23" spans="1:2" x14ac:dyDescent="0.3">
      <c r="A23" t="s">
        <v>41</v>
      </c>
      <c r="B23">
        <v>0.65</v>
      </c>
    </row>
    <row r="24" spans="1:2" x14ac:dyDescent="0.3">
      <c r="A24" t="s">
        <v>49</v>
      </c>
      <c r="B24">
        <v>0.7</v>
      </c>
    </row>
    <row r="25" spans="1:2" x14ac:dyDescent="0.3">
      <c r="A25" t="s">
        <v>75</v>
      </c>
      <c r="B25">
        <v>0.75</v>
      </c>
    </row>
    <row r="26" spans="1:2" x14ac:dyDescent="0.3">
      <c r="A26" t="s">
        <v>78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Sales Form</vt:lpstr>
      <vt:lpstr>pivot table</vt:lpstr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Anisha Kumari</cp:lastModifiedBy>
  <dcterms:created xsi:type="dcterms:W3CDTF">2025-01-30T07:46:36Z</dcterms:created>
  <dcterms:modified xsi:type="dcterms:W3CDTF">2025-04-27T10:37:00Z</dcterms:modified>
</cp:coreProperties>
</file>