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dger\All Vendors Payments Detailes\"/>
    </mc:Choice>
  </mc:AlternateContent>
  <bookViews>
    <workbookView xWindow="0" yWindow="0" windowWidth="19200" windowHeight="7050"/>
  </bookViews>
  <sheets>
    <sheet name="Sheet1 (3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 s="1"/>
  <c r="H29" i="1" s="1"/>
  <c r="H27" i="1" l="1"/>
  <c r="H28" i="1"/>
  <c r="D27" i="1"/>
  <c r="E27" i="1" s="1"/>
  <c r="D28" i="1"/>
  <c r="E28" i="1" s="1"/>
  <c r="D30" i="1" l="1"/>
  <c r="E30" i="1" s="1"/>
  <c r="H30" i="1" s="1"/>
  <c r="D26" i="1" l="1"/>
  <c r="E26" i="1" s="1"/>
  <c r="H26" i="1" s="1"/>
  <c r="D19" i="1" l="1"/>
  <c r="H25" i="1" l="1"/>
  <c r="C32" i="1" l="1"/>
  <c r="F32" i="1"/>
  <c r="G32" i="1"/>
  <c r="D23" i="1" l="1"/>
  <c r="E23" i="1" s="1"/>
  <c r="H23" i="1" s="1"/>
  <c r="D24" i="1"/>
  <c r="E24" i="1" s="1"/>
  <c r="H24" i="1" s="1"/>
  <c r="D18" i="1"/>
  <c r="D22" i="1"/>
  <c r="E22" i="1" s="1"/>
  <c r="H22" i="1" s="1"/>
  <c r="D21" i="1"/>
  <c r="E21" i="1" s="1"/>
  <c r="H21" i="1" s="1"/>
  <c r="D20" i="1" l="1"/>
  <c r="E20" i="1" s="1"/>
  <c r="H20" i="1" s="1"/>
  <c r="D31" i="1"/>
  <c r="E31" i="1" s="1"/>
  <c r="H31" i="1" s="1"/>
  <c r="E19" i="1"/>
  <c r="H19" i="1" s="1"/>
  <c r="E18" i="1"/>
  <c r="H18" i="1" s="1"/>
  <c r="D17" i="1"/>
  <c r="E17" i="1" s="1"/>
  <c r="H17" i="1" s="1"/>
  <c r="D16" i="1"/>
  <c r="E16" i="1" s="1"/>
  <c r="H16" i="1" s="1"/>
  <c r="D15" i="1"/>
  <c r="E15" i="1" s="1"/>
  <c r="H15" i="1" s="1"/>
  <c r="D14" i="1"/>
  <c r="E14" i="1" s="1"/>
  <c r="H14" i="1" s="1"/>
  <c r="D13" i="1"/>
  <c r="E13" i="1" s="1"/>
  <c r="H13" i="1" s="1"/>
  <c r="D12" i="1"/>
  <c r="D11" i="1"/>
  <c r="E11" i="1" s="1"/>
  <c r="H11" i="1" s="1"/>
  <c r="D10" i="1"/>
  <c r="E10" i="1" s="1"/>
  <c r="H10" i="1" s="1"/>
  <c r="D9" i="1"/>
  <c r="E9" i="1" s="1"/>
  <c r="H9" i="1" s="1"/>
  <c r="E8" i="1"/>
  <c r="H8" i="1" s="1"/>
  <c r="D7" i="1"/>
  <c r="E7" i="1" s="1"/>
  <c r="H7" i="1" s="1"/>
  <c r="D6" i="1"/>
  <c r="E6" i="1" s="1"/>
  <c r="H6" i="1" s="1"/>
  <c r="E12" i="1" l="1"/>
  <c r="H12" i="1" s="1"/>
  <c r="H32" i="1" s="1"/>
  <c r="D32" i="1"/>
  <c r="E32" i="1" l="1"/>
</calcChain>
</file>

<file path=xl/sharedStrings.xml><?xml version="1.0" encoding="utf-8"?>
<sst xmlns="http://schemas.openxmlformats.org/spreadsheetml/2006/main" count="121" uniqueCount="107">
  <si>
    <t>Invoices Payment Summary</t>
  </si>
  <si>
    <t>ACCOUNT DETAILS</t>
  </si>
  <si>
    <t>Company Name</t>
  </si>
  <si>
    <t>Total Amount</t>
  </si>
  <si>
    <t>WHT 5.5%</t>
  </si>
  <si>
    <t>Net Payable</t>
  </si>
  <si>
    <t>Remaining Balance</t>
  </si>
  <si>
    <t>Account Title</t>
  </si>
  <si>
    <t>BANK NAME</t>
  </si>
  <si>
    <t>ACCOUNT Number / IBAN</t>
  </si>
  <si>
    <t>MEC Electronics</t>
  </si>
  <si>
    <t>MEC ELECTRONICS &amp; COMMUNICATION</t>
  </si>
  <si>
    <t>FAYSAL BANK LIMITED</t>
  </si>
  <si>
    <t>PK30FAYS3203301900238542</t>
  </si>
  <si>
    <t>HM Traders</t>
  </si>
  <si>
    <t>HM TRADERS</t>
  </si>
  <si>
    <t>BANK OF PUNJAB</t>
  </si>
  <si>
    <t>6020281917500013</t>
  </si>
  <si>
    <t>Shocks &amp; Stars Engineering</t>
  </si>
  <si>
    <t>JOB</t>
  </si>
  <si>
    <t>BANK ALHABIB LIMITED</t>
  </si>
  <si>
    <t>PK14BAHL5518008100835301</t>
  </si>
  <si>
    <t>Rehman Industries</t>
  </si>
  <si>
    <t>REHMAN INDUSTRIES</t>
  </si>
  <si>
    <t>HABIB METROPOLITAN BANK LIMITED</t>
  </si>
  <si>
    <t>PK38MPBL0253027140525391</t>
  </si>
  <si>
    <t>GULF Enterprises</t>
  </si>
  <si>
    <t>GULF ENTERPRISES</t>
  </si>
  <si>
    <t>UNITED BANK LIMITED</t>
  </si>
  <si>
    <t>0104-289485213</t>
  </si>
  <si>
    <t>Crisis Management</t>
  </si>
  <si>
    <t>CRISIS MANAGEMENT</t>
  </si>
  <si>
    <t>1006-0981-020505-01-2</t>
  </si>
  <si>
    <t>BANK ALFALAH LIMITED</t>
  </si>
  <si>
    <t>SNS Interior Décor</t>
  </si>
  <si>
    <t>M.Saleem</t>
  </si>
  <si>
    <t>0109000205890688</t>
  </si>
  <si>
    <t>Fastech Enterprises</t>
  </si>
  <si>
    <t>FASTECH ENTERPRISES</t>
  </si>
  <si>
    <t>UBL WAH CANT</t>
  </si>
  <si>
    <t>0104-208955812</t>
  </si>
  <si>
    <t>IM Enterprises</t>
  </si>
  <si>
    <t>IM ENTERPRISES</t>
  </si>
  <si>
    <t>SUMMIT BANK/MAKRAMAH BANK</t>
  </si>
  <si>
    <t>1-99-32-26001-714-118045</t>
  </si>
  <si>
    <t>EDEN ENTERPRISES</t>
  </si>
  <si>
    <t>01011008604036</t>
  </si>
  <si>
    <t>ZatNav</t>
  </si>
  <si>
    <t>KBS Enterprises</t>
  </si>
  <si>
    <t>Royalinx Tech Solution</t>
  </si>
  <si>
    <t>Denz Solution</t>
  </si>
  <si>
    <t>AsRa Technologies</t>
  </si>
  <si>
    <t>Total</t>
  </si>
  <si>
    <t>Dalien International</t>
  </si>
  <si>
    <t>Royalinx Tech Solutions</t>
  </si>
  <si>
    <t>Soneri Ikhtiar Acc</t>
  </si>
  <si>
    <t>20013838349</t>
  </si>
  <si>
    <t>DENZ SOLUTIONS</t>
  </si>
  <si>
    <t>PK88MPBL0238067140139761</t>
  </si>
  <si>
    <t>ASRA TECH SMC PRIVATE LIMITED</t>
  </si>
  <si>
    <t>PK26MCIB2601005922550001</t>
  </si>
  <si>
    <t>MEC</t>
  </si>
  <si>
    <t>KBS ENTERPRISES</t>
  </si>
  <si>
    <t>Soneri BANK</t>
  </si>
  <si>
    <t>PK19SONE0000220001213211</t>
  </si>
  <si>
    <t>ZATNAV PRIVATE LIMITED</t>
  </si>
  <si>
    <t>MEEZAN BANK</t>
  </si>
  <si>
    <t>PK37MEZN0053010108205885</t>
  </si>
  <si>
    <t>DALIEN INTERNATIONAL PAK PVT LTD</t>
  </si>
  <si>
    <t>NATIONAL BANK OF PAKISTAN</t>
  </si>
  <si>
    <t>PK45NBPA2221004158349218</t>
  </si>
  <si>
    <t>Remarks</t>
  </si>
  <si>
    <t>Paid In May</t>
  </si>
  <si>
    <t>Mughal Sons Engineering</t>
  </si>
  <si>
    <t>Fiber Craft</t>
  </si>
  <si>
    <t>Sr No</t>
  </si>
  <si>
    <t>Aayz International</t>
  </si>
  <si>
    <t>Previous Paid</t>
  </si>
  <si>
    <t>V3 Associates</t>
  </si>
  <si>
    <t>Mughal Sons</t>
  </si>
  <si>
    <t>14050103476018</t>
  </si>
  <si>
    <t>AAYZ INTERNATIONAL</t>
  </si>
  <si>
    <t>55155000300589</t>
  </si>
  <si>
    <t>Avia Across</t>
  </si>
  <si>
    <t>TM Engineering</t>
  </si>
  <si>
    <t>Global Enterprises</t>
  </si>
  <si>
    <t>AVIA ACROSS</t>
  </si>
  <si>
    <t>PK49ASCM0002400100001689</t>
  </si>
  <si>
    <t>Global Enterprises</t>
  </si>
  <si>
    <t>216000035650366</t>
  </si>
  <si>
    <t>Aamir Traders</t>
  </si>
  <si>
    <t>Eminance System</t>
  </si>
  <si>
    <t>PK24BPUN6020202954800010</t>
  </si>
  <si>
    <t>Eminence Systems Pvt Limited</t>
  </si>
  <si>
    <t xml:space="preserve">Aamir Traders </t>
  </si>
  <si>
    <t>1640420000839</t>
  </si>
  <si>
    <t>08300110311403</t>
  </si>
  <si>
    <t>ASKARI BANK</t>
  </si>
  <si>
    <t>BANK ISLAMI</t>
  </si>
  <si>
    <t>TM ENGINEERING</t>
  </si>
  <si>
    <t>Fibre Craft Industries Pvt Ltd</t>
  </si>
  <si>
    <t xml:space="preserve">Bank Al Habib Limited </t>
  </si>
  <si>
    <t>PK48 BAHL 0345 0981 0016 1601</t>
  </si>
  <si>
    <t>V3 ASSOCIATE &amp; BULDERS</t>
  </si>
  <si>
    <t>ALLIED BANK</t>
  </si>
  <si>
    <t>06500010074968100024</t>
  </si>
  <si>
    <t>Update: 30-May-2025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</si>
</sst>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22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b/>
      <sz val="20"/>
      <color theme="1"/>
      <name val="Calibri"/>
      <family val="2"/>
    </font>
    <font>
      <b/>
      <i/>
      <sz val="18"/>
      <color theme="1"/>
      <name val="Calibri"/>
      <family val="2"/>
    </font>
    <font>
      <i/>
      <sz val="18"/>
      <color theme="1"/>
      <name val="Calibri"/>
      <family val="2"/>
    </font>
    <font>
      <sz val="18"/>
      <color rgb="FFFF0000"/>
      <name val="Calibri"/>
      <family val="2"/>
    </font>
    <font>
      <b/>
      <i/>
      <sz val="18"/>
      <color rgb="FFFF0000"/>
      <name val="Calibri"/>
      <family val="2"/>
    </font>
    <font>
      <b/>
      <sz val="1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4" fontId="6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/>
    </xf>
    <xf numFmtId="0" fontId="7" fillId="0" borderId="0" xfId="0" applyFont="1"/>
    <xf numFmtId="0" fontId="8" fillId="3" borderId="5" xfId="0" applyFont="1" applyFill="1" applyBorder="1" applyAlignment="1">
      <alignment vertical="center"/>
    </xf>
    <xf numFmtId="4" fontId="7" fillId="0" borderId="5" xfId="0" applyNumberFormat="1" applyFont="1" applyBorder="1"/>
    <xf numFmtId="4" fontId="7" fillId="0" borderId="5" xfId="0" applyNumberFormat="1" applyFont="1" applyFill="1" applyBorder="1"/>
    <xf numFmtId="0" fontId="9" fillId="0" borderId="5" xfId="0" applyFont="1" applyBorder="1"/>
    <xf numFmtId="0" fontId="10" fillId="0" borderId="5" xfId="0" applyFont="1" applyBorder="1"/>
    <xf numFmtId="0" fontId="10" fillId="0" borderId="0" xfId="0" applyFont="1"/>
    <xf numFmtId="4" fontId="11" fillId="0" borderId="5" xfId="0" applyNumberFormat="1" applyFont="1" applyBorder="1" applyAlignment="1">
      <alignment horizontal="center"/>
    </xf>
    <xf numFmtId="0" fontId="9" fillId="4" borderId="5" xfId="0" applyFont="1" applyFill="1" applyBorder="1"/>
    <xf numFmtId="0" fontId="9" fillId="4" borderId="5" xfId="0" quotePrefix="1" applyFont="1" applyFill="1" applyBorder="1"/>
    <xf numFmtId="0" fontId="8" fillId="3" borderId="6" xfId="0" applyFont="1" applyFill="1" applyBorder="1" applyAlignment="1">
      <alignment vertical="center"/>
    </xf>
    <xf numFmtId="4" fontId="7" fillId="0" borderId="0" xfId="0" applyNumberFormat="1" applyFont="1"/>
    <xf numFmtId="0" fontId="9" fillId="0" borderId="0" xfId="0" applyFont="1"/>
    <xf numFmtId="0" fontId="7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4" fontId="13" fillId="0" borderId="5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4" fontId="5" fillId="0" borderId="5" xfId="0" applyNumberFormat="1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" fontId="7" fillId="0" borderId="0" xfId="0" applyNumberFormat="1" applyFont="1" applyBorder="1"/>
    <xf numFmtId="4" fontId="5" fillId="0" borderId="0" xfId="0" applyNumberFormat="1" applyFont="1" applyBorder="1"/>
    <xf numFmtId="0" fontId="9" fillId="0" borderId="5" xfId="0" applyFont="1" applyFill="1" applyBorder="1"/>
    <xf numFmtId="4" fontId="5" fillId="0" borderId="11" xfId="0" applyNumberFormat="1" applyFont="1" applyBorder="1" applyAlignment="1">
      <alignment horizontal="center"/>
    </xf>
    <xf numFmtId="4" fontId="7" fillId="0" borderId="11" xfId="0" applyNumberFormat="1" applyFont="1" applyBorder="1"/>
    <xf numFmtId="0" fontId="9" fillId="0" borderId="5" xfId="0" applyFont="1" applyFill="1" applyBorder="1" applyAlignment="1">
      <alignment vertical="center"/>
    </xf>
    <xf numFmtId="4" fontId="10" fillId="0" borderId="5" xfId="0" applyNumberFormat="1" applyFont="1" applyFill="1" applyBorder="1"/>
    <xf numFmtId="0" fontId="9" fillId="4" borderId="5" xfId="0" quotePrefix="1" applyFont="1" applyFill="1" applyBorder="1" applyAlignment="1">
      <alignment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8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zoomScale="48" zoomScaleNormal="50" workbookViewId="0">
      <selection activeCell="A2" sqref="A2:I3"/>
    </sheetView>
  </sheetViews>
  <sheetFormatPr defaultColWidth="9" defaultRowHeight="18.5"/>
  <cols>
    <col min="1" max="1" width="9.54296875" style="1" bestFit="1" customWidth="1"/>
    <col min="2" max="2" width="53.6328125" style="2" customWidth="1"/>
    <col min="3" max="3" width="29.54296875" style="3" customWidth="1"/>
    <col min="4" max="4" width="21" style="3" customWidth="1"/>
    <col min="5" max="5" width="24.36328125" style="3" customWidth="1"/>
    <col min="6" max="7" width="23.6328125" style="3" customWidth="1"/>
    <col min="8" max="8" width="28.36328125" style="3" customWidth="1"/>
    <col min="9" max="9" width="28.81640625" style="3" customWidth="1"/>
    <col min="10" max="10" width="12.453125" style="3" hidden="1" customWidth="1"/>
    <col min="11" max="11" width="59.453125" style="4" hidden="1" customWidth="1"/>
    <col min="12" max="12" width="54.6328125" style="1" hidden="1" customWidth="1"/>
    <col min="13" max="13" width="46" style="5" hidden="1" customWidth="1"/>
    <col min="14" max="14" width="0" style="1" hidden="1" customWidth="1"/>
    <col min="15" max="16384" width="9" style="1"/>
  </cols>
  <sheetData>
    <row r="1" spans="1:15" ht="27" customHeight="1" thickBot="1">
      <c r="I1" s="8" t="s">
        <v>106</v>
      </c>
      <c r="J1" s="8"/>
    </row>
    <row r="2" spans="1:15" ht="14.5" customHeight="1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33"/>
      <c r="K2" s="43" t="s">
        <v>1</v>
      </c>
      <c r="L2" s="44"/>
      <c r="M2" s="45"/>
    </row>
    <row r="3" spans="1:15" ht="31" customHeight="1" thickBot="1">
      <c r="A3" s="49"/>
      <c r="B3" s="49"/>
      <c r="C3" s="49"/>
      <c r="D3" s="49"/>
      <c r="E3" s="49"/>
      <c r="F3" s="49"/>
      <c r="G3" s="49"/>
      <c r="H3" s="49"/>
      <c r="I3" s="49"/>
      <c r="J3" s="34"/>
      <c r="K3" s="46"/>
      <c r="L3" s="47"/>
      <c r="M3" s="48"/>
    </row>
    <row r="4" spans="1:15">
      <c r="A4" s="6"/>
      <c r="B4" s="7"/>
      <c r="C4" s="8"/>
      <c r="D4" s="8"/>
      <c r="E4" s="8"/>
      <c r="F4" s="8"/>
      <c r="G4" s="8"/>
    </row>
    <row r="5" spans="1:15" ht="23.5">
      <c r="A5" s="9" t="s">
        <v>75</v>
      </c>
      <c r="B5" s="10" t="s">
        <v>2</v>
      </c>
      <c r="C5" s="11" t="s">
        <v>3</v>
      </c>
      <c r="D5" s="11" t="s">
        <v>4</v>
      </c>
      <c r="E5" s="11" t="s">
        <v>5</v>
      </c>
      <c r="F5" s="11" t="s">
        <v>77</v>
      </c>
      <c r="G5" s="11" t="s">
        <v>72</v>
      </c>
      <c r="H5" s="11" t="s">
        <v>6</v>
      </c>
      <c r="I5" s="11" t="s">
        <v>71</v>
      </c>
      <c r="J5" s="38"/>
      <c r="K5" s="10" t="s">
        <v>7</v>
      </c>
      <c r="L5" s="10" t="s">
        <v>8</v>
      </c>
      <c r="M5" s="10" t="s">
        <v>9</v>
      </c>
      <c r="N5" s="12"/>
      <c r="O5" s="12"/>
    </row>
    <row r="6" spans="1:15" ht="26">
      <c r="A6" s="9">
        <v>1</v>
      </c>
      <c r="B6" s="13" t="s">
        <v>10</v>
      </c>
      <c r="C6" s="15">
        <v>8248200</v>
      </c>
      <c r="D6" s="14">
        <f>C6*0.05</f>
        <v>412410</v>
      </c>
      <c r="E6" s="14">
        <f>C6-D6</f>
        <v>7835790</v>
      </c>
      <c r="F6" s="14">
        <v>0</v>
      </c>
      <c r="G6" s="14">
        <v>0</v>
      </c>
      <c r="H6" s="15">
        <f>E6-F6-G6</f>
        <v>7835790</v>
      </c>
      <c r="I6" s="14"/>
      <c r="J6" s="39"/>
      <c r="K6" s="16" t="s">
        <v>11</v>
      </c>
      <c r="L6" s="17" t="s">
        <v>12</v>
      </c>
      <c r="M6" s="20" t="s">
        <v>13</v>
      </c>
      <c r="N6" s="18"/>
      <c r="O6" s="12"/>
    </row>
    <row r="7" spans="1:15" ht="26">
      <c r="A7" s="9">
        <v>2</v>
      </c>
      <c r="B7" s="13" t="s">
        <v>14</v>
      </c>
      <c r="C7" s="15">
        <v>254467</v>
      </c>
      <c r="D7" s="14">
        <f t="shared" ref="D7" si="0">C7*0.055</f>
        <v>13995.684999999999</v>
      </c>
      <c r="E7" s="14">
        <f>C7-D7</f>
        <v>240471.315</v>
      </c>
      <c r="F7" s="14">
        <v>0</v>
      </c>
      <c r="G7" s="14">
        <v>0</v>
      </c>
      <c r="H7" s="15">
        <f t="shared" ref="H7:H31" si="1">E7-F7-G7</f>
        <v>240471.315</v>
      </c>
      <c r="I7" s="14"/>
      <c r="J7" s="39"/>
      <c r="K7" s="16" t="s">
        <v>15</v>
      </c>
      <c r="L7" s="17" t="s">
        <v>16</v>
      </c>
      <c r="M7" s="21" t="s">
        <v>17</v>
      </c>
      <c r="N7" s="18"/>
      <c r="O7" s="12"/>
    </row>
    <row r="8" spans="1:15" ht="26">
      <c r="A8" s="9">
        <v>3</v>
      </c>
      <c r="B8" s="13" t="s">
        <v>18</v>
      </c>
      <c r="C8" s="31">
        <v>1787962.5</v>
      </c>
      <c r="D8" s="19" t="s">
        <v>19</v>
      </c>
      <c r="E8" s="14">
        <f>C8</f>
        <v>1787962.5</v>
      </c>
      <c r="F8" s="14">
        <v>1299282</v>
      </c>
      <c r="G8" s="14">
        <v>488680.5</v>
      </c>
      <c r="H8" s="15">
        <f t="shared" si="1"/>
        <v>0</v>
      </c>
      <c r="I8" s="14"/>
      <c r="J8" s="39"/>
      <c r="K8" s="16" t="s">
        <v>18</v>
      </c>
      <c r="L8" s="17" t="s">
        <v>20</v>
      </c>
      <c r="M8" s="20" t="s">
        <v>21</v>
      </c>
      <c r="N8" s="18"/>
      <c r="O8" s="12"/>
    </row>
    <row r="9" spans="1:15" ht="26">
      <c r="A9" s="9">
        <v>4</v>
      </c>
      <c r="B9" s="13" t="s">
        <v>22</v>
      </c>
      <c r="C9" s="31">
        <v>23732750</v>
      </c>
      <c r="D9" s="14">
        <f>C9*0.055</f>
        <v>1305301.25</v>
      </c>
      <c r="E9" s="14">
        <f>C9-D9</f>
        <v>22427448.75</v>
      </c>
      <c r="F9" s="14">
        <v>20740145</v>
      </c>
      <c r="G9" s="14">
        <v>2000000</v>
      </c>
      <c r="H9" s="15">
        <f t="shared" si="1"/>
        <v>-312696.25</v>
      </c>
      <c r="I9" s="14"/>
      <c r="J9" s="39"/>
      <c r="K9" s="16" t="s">
        <v>23</v>
      </c>
      <c r="L9" s="17" t="s">
        <v>24</v>
      </c>
      <c r="M9" s="20" t="s">
        <v>25</v>
      </c>
      <c r="N9" s="18"/>
      <c r="O9" s="12"/>
    </row>
    <row r="10" spans="1:15" ht="26">
      <c r="A10" s="9">
        <v>5</v>
      </c>
      <c r="B10" s="13" t="s">
        <v>26</v>
      </c>
      <c r="C10" s="15">
        <v>979700.9</v>
      </c>
      <c r="D10" s="14">
        <f>C10*0.055</f>
        <v>53883.549500000001</v>
      </c>
      <c r="E10" s="14">
        <f>C10-D10</f>
        <v>925817.35050000006</v>
      </c>
      <c r="F10" s="14">
        <v>450000</v>
      </c>
      <c r="G10" s="14">
        <v>475817.35</v>
      </c>
      <c r="H10" s="15">
        <f t="shared" si="1"/>
        <v>5.0000008195638657E-4</v>
      </c>
      <c r="I10" s="14"/>
      <c r="J10" s="39"/>
      <c r="K10" s="16" t="s">
        <v>27</v>
      </c>
      <c r="L10" s="17" t="s">
        <v>28</v>
      </c>
      <c r="M10" s="21" t="s">
        <v>29</v>
      </c>
      <c r="N10" s="18"/>
      <c r="O10" s="12"/>
    </row>
    <row r="11" spans="1:15" ht="26">
      <c r="A11" s="9">
        <v>6</v>
      </c>
      <c r="B11" s="13" t="s">
        <v>30</v>
      </c>
      <c r="C11" s="15">
        <v>4835590</v>
      </c>
      <c r="D11" s="14">
        <f>4720590*0.05</f>
        <v>236029.5</v>
      </c>
      <c r="E11" s="14">
        <f>C11-D11</f>
        <v>4599560.5</v>
      </c>
      <c r="F11" s="14">
        <v>4100000</v>
      </c>
      <c r="G11" s="14">
        <v>0</v>
      </c>
      <c r="H11" s="15">
        <f t="shared" si="1"/>
        <v>499560.5</v>
      </c>
      <c r="I11" s="14"/>
      <c r="J11" s="39"/>
      <c r="K11" s="16" t="s">
        <v>31</v>
      </c>
      <c r="L11" s="17" t="s">
        <v>20</v>
      </c>
      <c r="M11" s="21" t="s">
        <v>32</v>
      </c>
      <c r="N11" s="18"/>
      <c r="O11" s="12"/>
    </row>
    <row r="12" spans="1:15" ht="26">
      <c r="A12" s="9">
        <v>7</v>
      </c>
      <c r="B12" s="13" t="s">
        <v>34</v>
      </c>
      <c r="C12" s="31">
        <v>1064136</v>
      </c>
      <c r="D12" s="14">
        <f t="shared" ref="D12:D13" si="2">C12*0.055</f>
        <v>58527.48</v>
      </c>
      <c r="E12" s="14">
        <f t="shared" ref="E12:E31" si="3">C12-D12</f>
        <v>1005608.52</v>
      </c>
      <c r="F12" s="14">
        <v>0</v>
      </c>
      <c r="G12" s="14">
        <v>1005608.52</v>
      </c>
      <c r="H12" s="15">
        <f t="shared" si="1"/>
        <v>0</v>
      </c>
      <c r="I12" s="14"/>
      <c r="J12" s="39"/>
      <c r="K12" s="16" t="s">
        <v>35</v>
      </c>
      <c r="L12" s="17" t="s">
        <v>28</v>
      </c>
      <c r="M12" s="21" t="s">
        <v>36</v>
      </c>
      <c r="N12" s="18"/>
      <c r="O12" s="12"/>
    </row>
    <row r="13" spans="1:15" ht="26">
      <c r="A13" s="9">
        <v>8</v>
      </c>
      <c r="B13" s="13" t="s">
        <v>37</v>
      </c>
      <c r="C13" s="15">
        <v>239914.06</v>
      </c>
      <c r="D13" s="14">
        <f t="shared" si="2"/>
        <v>13195.273300000001</v>
      </c>
      <c r="E13" s="14">
        <f t="shared" si="3"/>
        <v>226718.7867</v>
      </c>
      <c r="F13" s="14">
        <v>0</v>
      </c>
      <c r="G13" s="14">
        <v>226718.79</v>
      </c>
      <c r="H13" s="15">
        <f t="shared" si="1"/>
        <v>-3.300000011222437E-3</v>
      </c>
      <c r="I13" s="14"/>
      <c r="J13" s="39"/>
      <c r="K13" s="16" t="s">
        <v>38</v>
      </c>
      <c r="L13" s="17" t="s">
        <v>39</v>
      </c>
      <c r="M13" s="20" t="s">
        <v>40</v>
      </c>
      <c r="N13" s="18"/>
      <c r="O13" s="12"/>
    </row>
    <row r="14" spans="1:15" ht="26">
      <c r="A14" s="9">
        <v>9</v>
      </c>
      <c r="B14" s="13" t="s">
        <v>41</v>
      </c>
      <c r="C14" s="15">
        <v>76759</v>
      </c>
      <c r="D14" s="14">
        <f>C14*0.055</f>
        <v>4221.7449999999999</v>
      </c>
      <c r="E14" s="14">
        <f t="shared" si="3"/>
        <v>72537.255000000005</v>
      </c>
      <c r="F14" s="14">
        <v>0</v>
      </c>
      <c r="G14" s="14">
        <v>72537.259999999995</v>
      </c>
      <c r="H14" s="15">
        <f t="shared" si="1"/>
        <v>-4.9999999901046976E-3</v>
      </c>
      <c r="I14" s="14"/>
      <c r="J14" s="39"/>
      <c r="K14" s="16" t="s">
        <v>42</v>
      </c>
      <c r="L14" s="17" t="s">
        <v>43</v>
      </c>
      <c r="M14" s="20" t="s">
        <v>44</v>
      </c>
      <c r="N14" s="18"/>
      <c r="O14" s="12"/>
    </row>
    <row r="15" spans="1:15" ht="26">
      <c r="A15" s="9">
        <v>10</v>
      </c>
      <c r="B15" s="13" t="s">
        <v>45</v>
      </c>
      <c r="C15" s="15">
        <v>7115196.5</v>
      </c>
      <c r="D15" s="14">
        <f>7027696.5*0.055</f>
        <v>386523.3075</v>
      </c>
      <c r="E15" s="14">
        <f t="shared" si="3"/>
        <v>6728673.1924999999</v>
      </c>
      <c r="F15" s="14">
        <v>6559898</v>
      </c>
      <c r="G15" s="14">
        <v>168775.19</v>
      </c>
      <c r="H15" s="15">
        <f t="shared" si="1"/>
        <v>2.4999998859129846E-3</v>
      </c>
      <c r="I15" s="14"/>
      <c r="J15" s="39"/>
      <c r="K15" s="16" t="s">
        <v>45</v>
      </c>
      <c r="L15" s="17" t="s">
        <v>33</v>
      </c>
      <c r="M15" s="21" t="s">
        <v>46</v>
      </c>
      <c r="N15" s="18"/>
      <c r="O15" s="12"/>
    </row>
    <row r="16" spans="1:15" ht="26">
      <c r="A16" s="9">
        <v>11</v>
      </c>
      <c r="B16" s="22" t="s">
        <v>47</v>
      </c>
      <c r="C16" s="15">
        <v>11985850</v>
      </c>
      <c r="D16" s="14">
        <f t="shared" ref="D16:D31" si="4">C16*0.05</f>
        <v>599292.5</v>
      </c>
      <c r="E16" s="14">
        <f t="shared" si="3"/>
        <v>11386557.5</v>
      </c>
      <c r="F16" s="14">
        <v>0</v>
      </c>
      <c r="G16" s="14">
        <v>5000000</v>
      </c>
      <c r="H16" s="15">
        <f t="shared" si="1"/>
        <v>6386557.5</v>
      </c>
      <c r="I16" s="14"/>
      <c r="J16" s="35"/>
      <c r="K16" s="16" t="s">
        <v>65</v>
      </c>
      <c r="L16" s="17" t="s">
        <v>66</v>
      </c>
      <c r="M16" s="21" t="s">
        <v>67</v>
      </c>
      <c r="N16" s="18"/>
      <c r="O16" s="12"/>
    </row>
    <row r="17" spans="1:15" ht="26">
      <c r="A17" s="9">
        <v>12</v>
      </c>
      <c r="B17" s="22" t="s">
        <v>48</v>
      </c>
      <c r="C17" s="15">
        <v>685580</v>
      </c>
      <c r="D17" s="14">
        <f t="shared" si="4"/>
        <v>34279</v>
      </c>
      <c r="E17" s="14">
        <f t="shared" si="3"/>
        <v>651301</v>
      </c>
      <c r="F17" s="14">
        <v>0</v>
      </c>
      <c r="G17" s="14">
        <v>651301</v>
      </c>
      <c r="H17" s="15">
        <f t="shared" si="1"/>
        <v>0</v>
      </c>
      <c r="I17" s="14"/>
      <c r="J17" s="35"/>
      <c r="K17" s="16" t="s">
        <v>62</v>
      </c>
      <c r="L17" s="17" t="s">
        <v>63</v>
      </c>
      <c r="M17" s="21" t="s">
        <v>64</v>
      </c>
      <c r="N17" s="18"/>
      <c r="O17" s="12"/>
    </row>
    <row r="18" spans="1:15" ht="26">
      <c r="A18" s="9">
        <v>13</v>
      </c>
      <c r="B18" s="22" t="s">
        <v>49</v>
      </c>
      <c r="C18" s="15">
        <v>4931762</v>
      </c>
      <c r="D18" s="14">
        <f>C18*0.055</f>
        <v>271246.90999999997</v>
      </c>
      <c r="E18" s="14">
        <f t="shared" si="3"/>
        <v>4660515.09</v>
      </c>
      <c r="F18" s="14">
        <v>0</v>
      </c>
      <c r="G18" s="14">
        <v>4000000</v>
      </c>
      <c r="H18" s="15">
        <f t="shared" si="1"/>
        <v>660515.08999999985</v>
      </c>
      <c r="I18" s="14"/>
      <c r="J18" s="39"/>
      <c r="K18" s="16" t="s">
        <v>54</v>
      </c>
      <c r="L18" s="17" t="s">
        <v>55</v>
      </c>
      <c r="M18" s="21" t="s">
        <v>56</v>
      </c>
      <c r="N18" s="18"/>
      <c r="O18" s="12"/>
    </row>
    <row r="19" spans="1:15" ht="26">
      <c r="A19" s="9">
        <v>14</v>
      </c>
      <c r="B19" s="22" t="s">
        <v>50</v>
      </c>
      <c r="C19" s="15">
        <v>1431530</v>
      </c>
      <c r="D19" s="14">
        <f>C19*0.055</f>
        <v>78734.149999999994</v>
      </c>
      <c r="E19" s="14">
        <f t="shared" si="3"/>
        <v>1352795.85</v>
      </c>
      <c r="F19" s="14">
        <v>0</v>
      </c>
      <c r="G19" s="14">
        <v>734975.1</v>
      </c>
      <c r="H19" s="15">
        <f t="shared" si="1"/>
        <v>617820.75000000012</v>
      </c>
      <c r="I19" s="14"/>
      <c r="J19" s="39"/>
      <c r="K19" s="16" t="s">
        <v>57</v>
      </c>
      <c r="L19" s="17" t="s">
        <v>24</v>
      </c>
      <c r="M19" s="20" t="s">
        <v>58</v>
      </c>
      <c r="N19" s="18"/>
      <c r="O19" s="12"/>
    </row>
    <row r="20" spans="1:15" ht="26">
      <c r="A20" s="9">
        <v>15</v>
      </c>
      <c r="B20" s="22" t="s">
        <v>53</v>
      </c>
      <c r="C20" s="15">
        <v>87792000</v>
      </c>
      <c r="D20" s="14">
        <f t="shared" si="4"/>
        <v>4389600</v>
      </c>
      <c r="E20" s="14">
        <f t="shared" si="3"/>
        <v>83402400</v>
      </c>
      <c r="F20" s="14">
        <v>5000000</v>
      </c>
      <c r="G20" s="14">
        <v>20000000</v>
      </c>
      <c r="H20" s="15">
        <f t="shared" si="1"/>
        <v>58402400</v>
      </c>
      <c r="I20" s="14"/>
      <c r="J20" s="35"/>
      <c r="K20" s="16" t="s">
        <v>68</v>
      </c>
      <c r="L20" s="17" t="s">
        <v>69</v>
      </c>
      <c r="M20" s="21" t="s">
        <v>70</v>
      </c>
      <c r="N20" s="18"/>
      <c r="O20" s="12"/>
    </row>
    <row r="21" spans="1:15" ht="26">
      <c r="A21" s="9">
        <v>16</v>
      </c>
      <c r="B21" s="22" t="s">
        <v>73</v>
      </c>
      <c r="C21" s="15">
        <v>2402480</v>
      </c>
      <c r="D21" s="14">
        <f>C21*0.055</f>
        <v>132136.4</v>
      </c>
      <c r="E21" s="14">
        <f>C21-D21</f>
        <v>2270343.6</v>
      </c>
      <c r="F21" s="14">
        <v>0</v>
      </c>
      <c r="G21" s="15">
        <v>2270343.6</v>
      </c>
      <c r="H21" s="15">
        <f t="shared" si="1"/>
        <v>0</v>
      </c>
      <c r="I21" s="14"/>
      <c r="J21" s="35"/>
      <c r="K21" s="37" t="s">
        <v>79</v>
      </c>
      <c r="L21" s="17" t="s">
        <v>66</v>
      </c>
      <c r="M21" s="21" t="s">
        <v>80</v>
      </c>
      <c r="N21" s="18"/>
      <c r="O21" s="12"/>
    </row>
    <row r="22" spans="1:15" ht="26">
      <c r="A22" s="9">
        <v>17</v>
      </c>
      <c r="B22" s="22" t="s">
        <v>74</v>
      </c>
      <c r="C22" s="15">
        <v>5291005.3</v>
      </c>
      <c r="D22" s="14">
        <f>C22*0.055</f>
        <v>291005.29149999999</v>
      </c>
      <c r="E22" s="14">
        <f>C22-D22</f>
        <v>5000000.0084999995</v>
      </c>
      <c r="F22" s="14">
        <v>0</v>
      </c>
      <c r="G22" s="15">
        <v>5000000</v>
      </c>
      <c r="H22" s="15">
        <f t="shared" si="1"/>
        <v>8.4999995306134224E-3</v>
      </c>
      <c r="I22" s="14"/>
      <c r="J22" s="35"/>
      <c r="K22" s="16" t="s">
        <v>100</v>
      </c>
      <c r="L22" s="17" t="s">
        <v>101</v>
      </c>
      <c r="M22" s="20" t="s">
        <v>102</v>
      </c>
      <c r="N22" s="18"/>
      <c r="O22" s="12"/>
    </row>
    <row r="23" spans="1:15" ht="26">
      <c r="A23" s="9">
        <v>18</v>
      </c>
      <c r="B23" s="22" t="s">
        <v>37</v>
      </c>
      <c r="C23" s="15">
        <v>547520</v>
      </c>
      <c r="D23" s="14">
        <f>C23*0.055</f>
        <v>30113.599999999999</v>
      </c>
      <c r="E23" s="14">
        <f t="shared" ref="E23" si="5">C23-D23</f>
        <v>517406.4</v>
      </c>
      <c r="F23" s="14">
        <v>0</v>
      </c>
      <c r="G23" s="15">
        <v>0</v>
      </c>
      <c r="H23" s="15">
        <f t="shared" si="1"/>
        <v>517406.4</v>
      </c>
      <c r="I23" s="14"/>
      <c r="J23" s="35"/>
      <c r="K23" s="16" t="s">
        <v>38</v>
      </c>
      <c r="L23" s="17" t="s">
        <v>39</v>
      </c>
      <c r="M23" s="20" t="s">
        <v>40</v>
      </c>
      <c r="N23" s="18"/>
      <c r="O23" s="12"/>
    </row>
    <row r="24" spans="1:15" ht="26">
      <c r="A24" s="9">
        <v>19</v>
      </c>
      <c r="B24" s="22" t="s">
        <v>76</v>
      </c>
      <c r="C24" s="15">
        <v>7965000</v>
      </c>
      <c r="D24" s="14">
        <f>C24*0.055</f>
        <v>438075</v>
      </c>
      <c r="E24" s="14">
        <f t="shared" ref="E24:E26" si="6">C24-D24</f>
        <v>7526925</v>
      </c>
      <c r="F24" s="14">
        <v>0</v>
      </c>
      <c r="G24" s="15">
        <v>0</v>
      </c>
      <c r="H24" s="15">
        <f t="shared" si="1"/>
        <v>7526925</v>
      </c>
      <c r="I24" s="14"/>
      <c r="J24" s="35"/>
      <c r="K24" s="16" t="s">
        <v>81</v>
      </c>
      <c r="L24" s="17" t="s">
        <v>33</v>
      </c>
      <c r="M24" s="21" t="s">
        <v>82</v>
      </c>
      <c r="N24" s="18"/>
      <c r="O24" s="12"/>
    </row>
    <row r="25" spans="1:15" ht="26">
      <c r="A25" s="9">
        <v>20</v>
      </c>
      <c r="B25" s="22" t="s">
        <v>78</v>
      </c>
      <c r="C25" s="15">
        <v>5000000</v>
      </c>
      <c r="D25" s="14"/>
      <c r="E25" s="14">
        <v>5000000</v>
      </c>
      <c r="F25" s="14"/>
      <c r="G25" s="15">
        <v>5000000</v>
      </c>
      <c r="H25" s="15">
        <f t="shared" si="1"/>
        <v>0</v>
      </c>
      <c r="I25" s="14"/>
      <c r="J25" s="35"/>
      <c r="K25" s="40" t="s">
        <v>103</v>
      </c>
      <c r="L25" s="41" t="s">
        <v>104</v>
      </c>
      <c r="M25" s="42" t="s">
        <v>105</v>
      </c>
      <c r="N25" s="18"/>
      <c r="O25" s="12"/>
    </row>
    <row r="26" spans="1:15" ht="26">
      <c r="A26" s="9">
        <v>21</v>
      </c>
      <c r="B26" s="22" t="s">
        <v>83</v>
      </c>
      <c r="C26" s="15">
        <v>245971</v>
      </c>
      <c r="D26" s="14">
        <f>C26*0.055</f>
        <v>13528.405000000001</v>
      </c>
      <c r="E26" s="14">
        <f t="shared" si="6"/>
        <v>232442.595</v>
      </c>
      <c r="F26" s="14">
        <v>0</v>
      </c>
      <c r="G26" s="15">
        <v>0</v>
      </c>
      <c r="H26" s="15">
        <f t="shared" si="1"/>
        <v>232442.595</v>
      </c>
      <c r="I26" s="14"/>
      <c r="J26" s="35"/>
      <c r="K26" s="16" t="s">
        <v>86</v>
      </c>
      <c r="L26" s="17" t="s">
        <v>97</v>
      </c>
      <c r="M26" s="20" t="s">
        <v>87</v>
      </c>
      <c r="N26" s="18"/>
      <c r="O26" s="12"/>
    </row>
    <row r="27" spans="1:15" ht="26">
      <c r="A27" s="9">
        <v>22</v>
      </c>
      <c r="B27" s="22" t="s">
        <v>85</v>
      </c>
      <c r="C27" s="15">
        <v>3354580.7</v>
      </c>
      <c r="D27" s="14">
        <f t="shared" ref="D27:D28" si="7">C27*0.055</f>
        <v>184501.93850000002</v>
      </c>
      <c r="E27" s="14">
        <f t="shared" ref="E27:E28" si="8">C27-D27</f>
        <v>3170078.7615</v>
      </c>
      <c r="F27" s="14">
        <v>0</v>
      </c>
      <c r="G27" s="15">
        <v>0</v>
      </c>
      <c r="H27" s="15">
        <f>E27-F27-G27</f>
        <v>3170078.7615</v>
      </c>
      <c r="I27" s="14"/>
      <c r="J27" s="35"/>
      <c r="K27" s="16" t="s">
        <v>88</v>
      </c>
      <c r="L27" s="17" t="s">
        <v>98</v>
      </c>
      <c r="M27" s="21" t="s">
        <v>89</v>
      </c>
      <c r="N27" s="18"/>
      <c r="O27" s="12"/>
    </row>
    <row r="28" spans="1:15" ht="26">
      <c r="A28" s="9">
        <v>23</v>
      </c>
      <c r="B28" s="22" t="s">
        <v>90</v>
      </c>
      <c r="C28" s="15">
        <v>28768.400000000001</v>
      </c>
      <c r="D28" s="14">
        <f t="shared" si="7"/>
        <v>1582.2620000000002</v>
      </c>
      <c r="E28" s="14">
        <f t="shared" si="8"/>
        <v>27186.138000000003</v>
      </c>
      <c r="F28" s="14">
        <v>0</v>
      </c>
      <c r="G28" s="15">
        <v>0</v>
      </c>
      <c r="H28" s="15">
        <f t="shared" si="1"/>
        <v>27186.138000000003</v>
      </c>
      <c r="I28" s="14"/>
      <c r="J28" s="35"/>
      <c r="K28" s="16" t="s">
        <v>94</v>
      </c>
      <c r="L28" s="17" t="s">
        <v>97</v>
      </c>
      <c r="M28" s="21" t="s">
        <v>95</v>
      </c>
      <c r="N28" s="18"/>
      <c r="O28" s="12"/>
    </row>
    <row r="29" spans="1:15" ht="26">
      <c r="A29" s="9">
        <v>24</v>
      </c>
      <c r="B29" s="22" t="s">
        <v>91</v>
      </c>
      <c r="C29" s="15">
        <v>225776.7</v>
      </c>
      <c r="D29" s="14">
        <f>C29*0.05</f>
        <v>11288.835000000001</v>
      </c>
      <c r="E29" s="14">
        <f t="shared" ref="E29" si="9">C29-D29</f>
        <v>214487.86500000002</v>
      </c>
      <c r="F29" s="14">
        <v>0</v>
      </c>
      <c r="G29" s="15">
        <v>0</v>
      </c>
      <c r="H29" s="15">
        <f t="shared" ref="H29" si="10">E29-F29-G29</f>
        <v>214487.86500000002</v>
      </c>
      <c r="I29" s="14"/>
      <c r="J29" s="35"/>
      <c r="K29" s="16" t="s">
        <v>93</v>
      </c>
      <c r="L29" s="17" t="s">
        <v>16</v>
      </c>
      <c r="M29" s="21" t="s">
        <v>92</v>
      </c>
      <c r="N29" s="18"/>
      <c r="O29" s="12"/>
    </row>
    <row r="30" spans="1:15" ht="26">
      <c r="A30" s="9">
        <v>25</v>
      </c>
      <c r="B30" s="22" t="s">
        <v>84</v>
      </c>
      <c r="C30" s="15">
        <v>510479</v>
      </c>
      <c r="D30" s="14">
        <f>C30*0.055</f>
        <v>28076.345000000001</v>
      </c>
      <c r="E30" s="14">
        <f t="shared" ref="E30" si="11">C30-D30</f>
        <v>482402.65500000003</v>
      </c>
      <c r="F30" s="14">
        <v>0</v>
      </c>
      <c r="G30" s="15">
        <v>0</v>
      </c>
      <c r="H30" s="15">
        <f t="shared" ref="H30" si="12">E30-F30-G30</f>
        <v>482402.65500000003</v>
      </c>
      <c r="I30" s="14"/>
      <c r="J30" s="35"/>
      <c r="K30" s="16" t="s">
        <v>99</v>
      </c>
      <c r="L30" s="17" t="s">
        <v>66</v>
      </c>
      <c r="M30" s="21" t="s">
        <v>96</v>
      </c>
      <c r="N30" s="18"/>
      <c r="O30" s="12"/>
    </row>
    <row r="31" spans="1:15" ht="26">
      <c r="A31" s="9">
        <v>26</v>
      </c>
      <c r="B31" s="22" t="s">
        <v>51</v>
      </c>
      <c r="C31" s="15">
        <v>14012800</v>
      </c>
      <c r="D31" s="14">
        <f t="shared" si="4"/>
        <v>700640</v>
      </c>
      <c r="E31" s="14">
        <f t="shared" si="3"/>
        <v>13312160</v>
      </c>
      <c r="F31" s="14">
        <v>600000</v>
      </c>
      <c r="G31" s="14">
        <v>5700000</v>
      </c>
      <c r="H31" s="15">
        <f t="shared" si="1"/>
        <v>7012160</v>
      </c>
      <c r="I31" s="14"/>
      <c r="J31" s="35"/>
      <c r="K31" s="16" t="s">
        <v>59</v>
      </c>
      <c r="L31" s="16" t="s">
        <v>61</v>
      </c>
      <c r="M31" s="20" t="s">
        <v>60</v>
      </c>
      <c r="N31" s="18"/>
      <c r="O31" s="12"/>
    </row>
    <row r="32" spans="1:15" ht="23.5">
      <c r="A32" s="25"/>
      <c r="B32" s="26" t="s">
        <v>52</v>
      </c>
      <c r="C32" s="27">
        <f t="shared" ref="C32:H32" si="13">SUM(C6:C31)</f>
        <v>194745779.06</v>
      </c>
      <c r="D32" s="27">
        <f t="shared" si="13"/>
        <v>9688188.4273000024</v>
      </c>
      <c r="E32" s="27">
        <f t="shared" si="13"/>
        <v>185057590.63270006</v>
      </c>
      <c r="F32" s="27">
        <f t="shared" si="13"/>
        <v>38749325</v>
      </c>
      <c r="G32" s="27">
        <f t="shared" si="13"/>
        <v>52794757.310000002</v>
      </c>
      <c r="H32" s="27">
        <f t="shared" si="13"/>
        <v>93513508.322699994</v>
      </c>
      <c r="I32" s="32"/>
      <c r="J32" s="36"/>
      <c r="K32" s="24"/>
      <c r="L32" s="18"/>
      <c r="M32" s="18"/>
      <c r="N32" s="18"/>
      <c r="O32" s="12"/>
    </row>
    <row r="33" spans="1:15" ht="23.5">
      <c r="A33" s="28"/>
      <c r="B33" s="29"/>
      <c r="C33" s="23"/>
      <c r="D33" s="23"/>
      <c r="E33" s="23"/>
      <c r="F33" s="23"/>
      <c r="G33" s="23"/>
      <c r="H33" s="23"/>
      <c r="I33" s="23"/>
      <c r="J33" s="23"/>
      <c r="K33" s="24"/>
      <c r="L33" s="18"/>
      <c r="M33" s="18"/>
      <c r="N33" s="18"/>
      <c r="O33" s="12"/>
    </row>
    <row r="34" spans="1:15" ht="23.5">
      <c r="A34" s="28"/>
      <c r="B34" s="29"/>
      <c r="C34" s="23"/>
      <c r="D34" s="23"/>
      <c r="E34" s="23"/>
      <c r="F34" s="23"/>
      <c r="G34" s="23"/>
      <c r="H34" s="23"/>
      <c r="I34" s="23"/>
      <c r="J34" s="23"/>
      <c r="K34" s="24"/>
      <c r="L34" s="18"/>
      <c r="M34" s="18"/>
      <c r="N34" s="18"/>
      <c r="O34" s="12"/>
    </row>
    <row r="35" spans="1:15">
      <c r="A35" s="30"/>
      <c r="B35" s="7"/>
      <c r="C35" s="8"/>
      <c r="D35" s="8"/>
    </row>
    <row r="36" spans="1:15">
      <c r="A36" s="30"/>
      <c r="B36" s="1"/>
      <c r="C36" s="1"/>
      <c r="D36" s="8"/>
      <c r="E36" s="8"/>
      <c r="F36" s="8"/>
      <c r="G36" s="8"/>
    </row>
    <row r="37" spans="1:15">
      <c r="A37" s="6"/>
      <c r="B37" s="7"/>
      <c r="C37" s="8"/>
      <c r="D37" s="8"/>
      <c r="E37" s="8"/>
      <c r="F37" s="8"/>
      <c r="G37" s="8"/>
    </row>
  </sheetData>
  <mergeCells count="2">
    <mergeCell ref="K2:M3"/>
    <mergeCell ref="A2:I3"/>
  </mergeCells>
  <pageMargins left="0.25" right="0.25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planet</dc:creator>
  <cp:lastModifiedBy>pc planet</cp:lastModifiedBy>
  <cp:lastPrinted>2025-05-30T13:02:19Z</cp:lastPrinted>
  <dcterms:created xsi:type="dcterms:W3CDTF">2025-05-04T07:27:24Z</dcterms:created>
  <dcterms:modified xsi:type="dcterms:W3CDTF">2025-05-30T13:03:49Z</dcterms:modified>
</cp:coreProperties>
</file>